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pivotTables/pivotTable1.xml" ContentType="application/vnd.openxmlformats-officedocument.spreadsheetml.pivot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BKelly_Fishes_GithubRepos\Data\Thesis\Raw\Data 2018\Fish\Upper Iowa HUC8\"/>
    </mc:Choice>
  </mc:AlternateContent>
  <bookViews>
    <workbookView xWindow="0" yWindow="0" windowWidth="28800" windowHeight="14100" tabRatio="926" firstSheet="40" activeTab="47"/>
  </bookViews>
  <sheets>
    <sheet name="Outline" sheetId="1" r:id="rId1"/>
    <sheet name="Site_001" sheetId="2" r:id="rId2"/>
    <sheet name="Site-008" sheetId="3" r:id="rId3"/>
    <sheet name="Site-010" sheetId="4" r:id="rId4"/>
    <sheet name="Site-011" sheetId="5" r:id="rId5"/>
    <sheet name="Site-012" sheetId="6" r:id="rId6"/>
    <sheet name="Site-013" sheetId="7" r:id="rId7"/>
    <sheet name="Site-014" sheetId="8" r:id="rId8"/>
    <sheet name="Site-014b" sheetId="9" r:id="rId9"/>
    <sheet name="Site-016" sheetId="10" r:id="rId10"/>
    <sheet name="Site-018" sheetId="11" r:id="rId11"/>
    <sheet name="Site-022" sheetId="12" r:id="rId12"/>
    <sheet name="Site-026" sheetId="13" r:id="rId13"/>
    <sheet name="Site-027" sheetId="14" r:id="rId14"/>
    <sheet name="Site-029" sheetId="15" r:id="rId15"/>
    <sheet name="Site-032" sheetId="16" r:id="rId16"/>
    <sheet name="Site 32b" sheetId="17" r:id="rId17"/>
    <sheet name="Site-035" sheetId="18" r:id="rId18"/>
    <sheet name="Site-036" sheetId="19" r:id="rId19"/>
    <sheet name="Site-038" sheetId="20" r:id="rId20"/>
    <sheet name="Site-041" sheetId="21" r:id="rId21"/>
    <sheet name="Site-048" sheetId="22" r:id="rId22"/>
    <sheet name="Site-057" sheetId="23" r:id="rId23"/>
    <sheet name="Site-057b" sheetId="24" r:id="rId24"/>
    <sheet name="Site-061" sheetId="25" r:id="rId25"/>
    <sheet name="Site-075" sheetId="26" r:id="rId26"/>
    <sheet name="Site-084" sheetId="27" r:id="rId27"/>
    <sheet name="Site-085" sheetId="28" r:id="rId28"/>
    <sheet name="Site-086" sheetId="29" r:id="rId29"/>
    <sheet name="Site-093" sheetId="30" r:id="rId30"/>
    <sheet name="Site-096" sheetId="31" r:id="rId31"/>
    <sheet name="Site-108" sheetId="32" r:id="rId32"/>
    <sheet name="Site-109" sheetId="33" r:id="rId33"/>
    <sheet name="Site-117" sheetId="34" r:id="rId34"/>
    <sheet name="Site-118" sheetId="35" r:id="rId35"/>
    <sheet name="Site-123" sheetId="36" r:id="rId36"/>
    <sheet name="Site-128" sheetId="37" r:id="rId37"/>
    <sheet name="Site-130" sheetId="38" r:id="rId38"/>
    <sheet name="Site-135" sheetId="39" r:id="rId39"/>
    <sheet name="Site-149" sheetId="40" r:id="rId40"/>
    <sheet name="Site-154" sheetId="41" r:id="rId41"/>
    <sheet name="Site-156" sheetId="42" r:id="rId42"/>
    <sheet name="Site-157" sheetId="43" r:id="rId43"/>
    <sheet name="Site-163" sheetId="44" r:id="rId44"/>
    <sheet name="Site-170" sheetId="45" r:id="rId45"/>
    <sheet name="Site-South Pine" sheetId="46" r:id="rId46"/>
    <sheet name="North_Canoe_Trib" sheetId="47" r:id="rId47"/>
    <sheet name="Coldwater_Carolan" sheetId="48" r:id="rId48"/>
  </sheets>
  <calcPr calcId="162913"/>
  <pivotCaches>
    <pivotCache cacheId="3" r:id="rId49"/>
  </pivotCaches>
  <fileRecoveryPr repairLoad="1"/>
</workbook>
</file>

<file path=xl/calcChain.xml><?xml version="1.0" encoding="utf-8"?>
<calcChain xmlns="http://schemas.openxmlformats.org/spreadsheetml/2006/main">
  <c r="K11" i="48" l="1"/>
  <c r="K10" i="48"/>
  <c r="K9" i="48"/>
  <c r="K12" i="48" s="1"/>
  <c r="F6" i="48"/>
  <c r="N12" i="47"/>
  <c r="K12" i="47"/>
  <c r="K11" i="47"/>
  <c r="K10" i="47"/>
  <c r="K9" i="47"/>
  <c r="H6" i="46"/>
  <c r="G6" i="46"/>
  <c r="F6" i="46"/>
  <c r="Q13" i="44"/>
  <c r="Q12" i="44"/>
  <c r="Q11" i="44"/>
  <c r="Q10" i="44"/>
  <c r="Q21" i="43"/>
  <c r="Q13" i="41"/>
  <c r="Q12" i="41"/>
  <c r="Q11" i="41"/>
  <c r="Q14" i="41" s="1"/>
  <c r="Q10" i="41"/>
  <c r="H6" i="41"/>
  <c r="G6" i="41"/>
  <c r="F6" i="41"/>
  <c r="H7" i="40"/>
  <c r="G7" i="40"/>
  <c r="F7" i="40"/>
  <c r="K20" i="39"/>
  <c r="K19" i="39"/>
  <c r="K18" i="39"/>
  <c r="K17" i="39"/>
  <c r="K16" i="39"/>
  <c r="K15" i="39"/>
  <c r="K14" i="39"/>
  <c r="K13" i="39"/>
  <c r="K21" i="39" s="1"/>
  <c r="K12" i="39"/>
  <c r="K11" i="39"/>
  <c r="K10" i="39"/>
  <c r="K9" i="39"/>
  <c r="Q21" i="36"/>
  <c r="Q20" i="36"/>
  <c r="Q19" i="36"/>
  <c r="Q18" i="36"/>
  <c r="Q17" i="36"/>
  <c r="Q16" i="36"/>
  <c r="Q15" i="36"/>
  <c r="Q14" i="36"/>
  <c r="Q13" i="36"/>
  <c r="Q12" i="36"/>
  <c r="Q11" i="36"/>
  <c r="Q10" i="36"/>
  <c r="H6" i="36"/>
  <c r="G6" i="36"/>
  <c r="H48" i="35"/>
  <c r="Q38" i="35"/>
  <c r="Q37" i="35"/>
  <c r="Q36" i="35"/>
  <c r="H47" i="35" s="1"/>
  <c r="Q35" i="35"/>
  <c r="Q34" i="35"/>
  <c r="Q33" i="35"/>
  <c r="Q32" i="35"/>
  <c r="Q31" i="35"/>
  <c r="Q30" i="35"/>
  <c r="Q29" i="35"/>
  <c r="Q28" i="35"/>
  <c r="Q27" i="35"/>
  <c r="Q26" i="35"/>
  <c r="Q25" i="35"/>
  <c r="Q24" i="35"/>
  <c r="Q23" i="35"/>
  <c r="Q22" i="35"/>
  <c r="H45" i="35" s="1"/>
  <c r="Q21" i="35"/>
  <c r="Q20" i="35"/>
  <c r="Q19" i="35"/>
  <c r="Q18" i="35"/>
  <c r="Q17" i="35"/>
  <c r="H49" i="35" s="1"/>
  <c r="Q16" i="35"/>
  <c r="Q15" i="35"/>
  <c r="Q14" i="35"/>
  <c r="H46" i="35" s="1"/>
  <c r="Q13" i="35"/>
  <c r="Q12" i="35"/>
  <c r="H44" i="35" s="1"/>
  <c r="Q11" i="35"/>
  <c r="H43" i="35" s="1"/>
  <c r="Q10" i="35"/>
  <c r="H42" i="35" s="1"/>
  <c r="H55" i="35" s="1"/>
  <c r="H6" i="35"/>
  <c r="G6" i="35"/>
  <c r="F6" i="35"/>
  <c r="D33" i="33"/>
  <c r="C33" i="33"/>
  <c r="Q33" i="31"/>
  <c r="Q32" i="31"/>
  <c r="Q31" i="31"/>
  <c r="Q30" i="31"/>
  <c r="Q29" i="31"/>
  <c r="Q28" i="31"/>
  <c r="Q27" i="31"/>
  <c r="Q26" i="31"/>
  <c r="Q25" i="31"/>
  <c r="Q24" i="31"/>
  <c r="Q23" i="31"/>
  <c r="Q22" i="31"/>
  <c r="Q21" i="31"/>
  <c r="Q20" i="31"/>
  <c r="Q19" i="31"/>
  <c r="Q18" i="31"/>
  <c r="Q17" i="31"/>
  <c r="Q16" i="31"/>
  <c r="Q15" i="31"/>
  <c r="Q14" i="31"/>
  <c r="Q13" i="31"/>
  <c r="Q12" i="31"/>
  <c r="Q11" i="31"/>
  <c r="Q10" i="31"/>
  <c r="Q18" i="27"/>
  <c r="Q17" i="27"/>
  <c r="Q16" i="27"/>
  <c r="Q15" i="27"/>
  <c r="Q14" i="27"/>
  <c r="Q13" i="27"/>
  <c r="Q12" i="27"/>
  <c r="Q11" i="27"/>
  <c r="Q10" i="27"/>
  <c r="Q23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24" i="24" s="1"/>
  <c r="K13" i="23"/>
  <c r="K12" i="23"/>
  <c r="K11" i="23"/>
  <c r="K10" i="23"/>
  <c r="N10" i="23" s="1"/>
  <c r="N9" i="23"/>
  <c r="K9" i="23"/>
  <c r="K14" i="23" s="1"/>
  <c r="Q21" i="21"/>
  <c r="Q20" i="21"/>
  <c r="Q19" i="21"/>
  <c r="Q18" i="21"/>
  <c r="Q17" i="21"/>
  <c r="Q16" i="21"/>
  <c r="Q15" i="21"/>
  <c r="Q14" i="21"/>
  <c r="Q13" i="21"/>
  <c r="Q12" i="21"/>
  <c r="Q11" i="21"/>
  <c r="Q10" i="21"/>
  <c r="D46" i="20"/>
  <c r="C46" i="20"/>
  <c r="Q13" i="20"/>
  <c r="Q12" i="20"/>
  <c r="Q11" i="20"/>
  <c r="Q10" i="20"/>
  <c r="Q15" i="19"/>
  <c r="Q14" i="19"/>
  <c r="Q13" i="19"/>
  <c r="Q12" i="19"/>
  <c r="Q11" i="19"/>
  <c r="Q10" i="19"/>
  <c r="Q12" i="18"/>
  <c r="Q11" i="18"/>
  <c r="Q10" i="18"/>
  <c r="Q13" i="18" s="1"/>
  <c r="H6" i="18"/>
  <c r="G6" i="18"/>
  <c r="F7" i="18" s="1"/>
  <c r="F6" i="18"/>
  <c r="Q17" i="17"/>
  <c r="Q16" i="17"/>
  <c r="Q15" i="17"/>
  <c r="Q14" i="17"/>
  <c r="Q13" i="17"/>
  <c r="Q12" i="17"/>
  <c r="Q11" i="17"/>
  <c r="Q10" i="17"/>
  <c r="Q18" i="17" s="1"/>
  <c r="Q13" i="16"/>
  <c r="Q12" i="16"/>
  <c r="Q11" i="16"/>
  <c r="Q10" i="16"/>
  <c r="Q14" i="16" s="1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26" i="14" s="1"/>
  <c r="H6" i="14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41" i="13" s="1"/>
  <c r="D51" i="12"/>
  <c r="C51" i="12"/>
  <c r="Q12" i="12"/>
  <c r="Q11" i="12"/>
  <c r="Q10" i="12"/>
  <c r="Q13" i="12" s="1"/>
  <c r="J17" i="11"/>
  <c r="Q16" i="11"/>
  <c r="J16" i="11"/>
  <c r="I16" i="11"/>
  <c r="Q20" i="10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25" i="7" s="1"/>
  <c r="N9" i="6"/>
  <c r="H34" i="4"/>
  <c r="G6" i="3"/>
  <c r="H6" i="3" s="1"/>
  <c r="F6" i="3"/>
  <c r="N12" i="23" l="1"/>
  <c r="Q39" i="35"/>
  <c r="N10" i="48"/>
  <c r="N12" i="48" s="1"/>
</calcChain>
</file>

<file path=xl/sharedStrings.xml><?xml version="1.0" encoding="utf-8"?>
<sst xmlns="http://schemas.openxmlformats.org/spreadsheetml/2006/main" count="6512" uniqueCount="289">
  <si>
    <t>Site ID | Name:</t>
  </si>
  <si>
    <t>Site ID | Name: UPI_Site001_Moose_Silver Creek</t>
  </si>
  <si>
    <t xml:space="preserve">Date: </t>
  </si>
  <si>
    <t>Notes:</t>
  </si>
  <si>
    <t>Site_008_AlanH</t>
  </si>
  <si>
    <t>Date:</t>
  </si>
  <si>
    <t>Voltage:</t>
  </si>
  <si>
    <t>Date: 06/28/18</t>
  </si>
  <si>
    <t>GPS Coordinates:</t>
  </si>
  <si>
    <t>T1</t>
  </si>
  <si>
    <t>Start:
43.30947, -91.95115</t>
  </si>
  <si>
    <t xml:space="preserve">Start: </t>
  </si>
  <si>
    <t>End:</t>
  </si>
  <si>
    <t>T2</t>
  </si>
  <si>
    <t>Start:</t>
  </si>
  <si>
    <t>Frequency:</t>
  </si>
  <si>
    <t>Edited by: TJS 07/09/18</t>
  </si>
  <si>
    <t>T3</t>
  </si>
  <si>
    <t xml:space="preserve">End: </t>
  </si>
  <si>
    <t>Voltage: 200</t>
  </si>
  <si>
    <t>43.331617, -91.484913</t>
  </si>
  <si>
    <t>Frequency: 30</t>
  </si>
  <si>
    <t>Effort (sec):</t>
  </si>
  <si>
    <t>Vouchers:</t>
  </si>
  <si>
    <t>Duty Cycle: 25</t>
  </si>
  <si>
    <t>Duty Cycle:</t>
  </si>
  <si>
    <t>Trout Data</t>
  </si>
  <si>
    <t>Non-Game Fish Data</t>
  </si>
  <si>
    <t>Reach #</t>
  </si>
  <si>
    <t>Fish Code</t>
  </si>
  <si>
    <t>Length (mm)</t>
  </si>
  <si>
    <t>Weight (g)</t>
  </si>
  <si>
    <t>Fin Clip (Y/N)</t>
  </si>
  <si>
    <t>30-60</t>
  </si>
  <si>
    <t>60-90</t>
  </si>
  <si>
    <t>90-120</t>
  </si>
  <si>
    <t>120-150</t>
  </si>
  <si>
    <t>150-180</t>
  </si>
  <si>
    <t>180-210</t>
  </si>
  <si>
    <t>210-240</t>
  </si>
  <si>
    <t>240+</t>
  </si>
  <si>
    <t>CRC</t>
  </si>
  <si>
    <t>WSU</t>
  </si>
  <si>
    <t>CSR</t>
  </si>
  <si>
    <t>CSH</t>
  </si>
  <si>
    <t>GRH</t>
  </si>
  <si>
    <t>GSF</t>
  </si>
  <si>
    <t>WBD</t>
  </si>
  <si>
    <t>SRD</t>
  </si>
  <si>
    <t>FTD</t>
  </si>
  <si>
    <t>LND</t>
  </si>
  <si>
    <t>BNM</t>
  </si>
  <si>
    <t>FHM</t>
  </si>
  <si>
    <t>SSH</t>
  </si>
  <si>
    <t>JOD</t>
  </si>
  <si>
    <t>length (mm), weight (g)</t>
  </si>
  <si>
    <t>TOTAL</t>
  </si>
  <si>
    <t>Species</t>
  </si>
  <si>
    <t>Total #</t>
  </si>
  <si>
    <t>010_Ben_Newhouse_CanoeCreek</t>
  </si>
  <si>
    <t>Totals</t>
  </si>
  <si>
    <t>Date: 05/16/2018</t>
  </si>
  <si>
    <t>Notes: Upstream of 350th Street</t>
  </si>
  <si>
    <t>BRT</t>
  </si>
  <si>
    <t>N</t>
  </si>
  <si>
    <t>BSB</t>
  </si>
  <si>
    <t>GPS Coords:</t>
  </si>
  <si>
    <t>Start: 43.44348, -91.82881</t>
  </si>
  <si>
    <t>CRC = Creek Chub</t>
  </si>
  <si>
    <t>BSB = Book Stickleback</t>
  </si>
  <si>
    <t>WSU = White Sucker</t>
  </si>
  <si>
    <t>End:43.44613, -91.82741</t>
  </si>
  <si>
    <t>JOD = Johnny Darter</t>
  </si>
  <si>
    <t>Site-11_ScottP</t>
  </si>
  <si>
    <t>FTD = Fantail Darter</t>
  </si>
  <si>
    <t>Askleson lawn on Ranch rd</t>
  </si>
  <si>
    <t>WBD = Western Blacknose Dace</t>
  </si>
  <si>
    <t>Start:43.27872, -91.69482</t>
  </si>
  <si>
    <t>BKT Status</t>
  </si>
  <si>
    <t>BRT Status</t>
  </si>
  <si>
    <t>Adult</t>
  </si>
  <si>
    <t>Juveile</t>
  </si>
  <si>
    <t>Juvenile</t>
  </si>
  <si>
    <t xml:space="preserve">% Adult </t>
  </si>
  <si>
    <t>% Juvenile</t>
  </si>
  <si>
    <t>Reach 1</t>
  </si>
  <si>
    <t>Total</t>
  </si>
  <si>
    <t>Reach 2</t>
  </si>
  <si>
    <t>Reach 3</t>
  </si>
  <si>
    <t>NA</t>
  </si>
  <si>
    <t>Site ID | Name: UPI_Site-012_CorlissP</t>
  </si>
  <si>
    <t>Date:05/14/2018</t>
  </si>
  <si>
    <t>Notes: Started at Temp Logger</t>
  </si>
  <si>
    <t>Start: 43.37165, -91.88630</t>
  </si>
  <si>
    <t>End: 43.37210, -91.88630</t>
  </si>
  <si>
    <t>Start: T1 end</t>
  </si>
  <si>
    <t>End: 43.37244, -91.88713</t>
  </si>
  <si>
    <t>Start: 43.37243, -91.88786</t>
  </si>
  <si>
    <t>End: 43.37271, -91.88854</t>
  </si>
  <si>
    <t>Duty Cycle: 20</t>
  </si>
  <si>
    <t>Date: 06/15/18</t>
  </si>
  <si>
    <t>Edited by: TJS 07/20/18</t>
  </si>
  <si>
    <t>Batch Weights</t>
  </si>
  <si>
    <t>Min Length</t>
  </si>
  <si>
    <t>Max Length</t>
  </si>
  <si>
    <t>Avg Length</t>
  </si>
  <si>
    <t>Site ID | Name: UPI_SITE14_IRISHHOLLOW1</t>
  </si>
  <si>
    <t>Date: 7/12/18</t>
  </si>
  <si>
    <t xml:space="preserve">Notes: </t>
  </si>
  <si>
    <t>Temp: 13.4</t>
  </si>
  <si>
    <t>Start: 43.467876, -91.344576</t>
  </si>
  <si>
    <t>DO: 11.84</t>
  </si>
  <si>
    <t>Frequency:30</t>
  </si>
  <si>
    <t>pH: 8.68</t>
  </si>
  <si>
    <t>Site ID | Name: UPI_IrishHollow2_NorthTrib</t>
  </si>
  <si>
    <t>Start: 43.469263, -91.343793</t>
  </si>
  <si>
    <t>BKT</t>
  </si>
  <si>
    <t>Y</t>
  </si>
  <si>
    <t>Date: 06/29/18</t>
  </si>
  <si>
    <t>33 (1/3)</t>
  </si>
  <si>
    <t>67 (2/3)</t>
  </si>
  <si>
    <t>43.202825, -91.683320</t>
  </si>
  <si>
    <t>PPS</t>
  </si>
  <si>
    <t>ALL</t>
  </si>
  <si>
    <t>Site ID | Name: UPI_18_EltonThorson_SouthBear</t>
  </si>
  <si>
    <t>Date: 05/15/18</t>
  </si>
  <si>
    <t>BSB = Brook Stickleback</t>
  </si>
  <si>
    <t>Voltage: 300</t>
  </si>
  <si>
    <t>Start: 43.45146, -91.70847</t>
  </si>
  <si>
    <t>SLS= Slimy Sculpin</t>
  </si>
  <si>
    <t>End: 43.45446, -91.71084</t>
  </si>
  <si>
    <t>SLS</t>
  </si>
  <si>
    <t>BRT Adult</t>
  </si>
  <si>
    <t>BRT Juvenile</t>
  </si>
  <si>
    <t>BKT Adult</t>
  </si>
  <si>
    <t>BKT Juvenile</t>
  </si>
  <si>
    <t>Site ID | Name: UPI_Site_27_RobertSersland_</t>
  </si>
  <si>
    <t>Site ID | Name: UPI_Site26_SilverCreek_EricNordschow</t>
  </si>
  <si>
    <t>Start: 43.23388, -91.66790</t>
  </si>
  <si>
    <t>43.42220, -91.88580</t>
  </si>
  <si>
    <t xml:space="preserve">End: 43.42118, -91.88034
</t>
  </si>
  <si>
    <t xml:space="preserve">End:43.23101, -91.66761
</t>
  </si>
  <si>
    <t>HHC</t>
  </si>
  <si>
    <t>Site ID | Name: UPI_Site22_McCabe_EastPineCreek</t>
  </si>
  <si>
    <t>Start: 43.48627, -91.88570</t>
  </si>
  <si>
    <t xml:space="preserve">43.48727, -91.89029
</t>
  </si>
  <si>
    <t>Total Fish</t>
  </si>
  <si>
    <t>Status: 1=Present, 0=Absent</t>
  </si>
  <si>
    <t>BMS</t>
  </si>
  <si>
    <t>TOTAL # OF FISH</t>
  </si>
  <si>
    <t>Site ID | Name: UPI_Site029_S Falck</t>
  </si>
  <si>
    <t>Date: 05/31/18</t>
  </si>
  <si>
    <t>AVERAGE</t>
  </si>
  <si>
    <t xml:space="preserve">
43.47575, -91.76647</t>
  </si>
  <si>
    <t>Site ID | Name: Site 32_Albert Ash</t>
  </si>
  <si>
    <t>43.22113, -91.65040</t>
  </si>
  <si>
    <t>End: 43.22174, -91.64861</t>
  </si>
  <si>
    <t>Site 32b - Trout River - Brad Jo</t>
  </si>
  <si>
    <t>Upstream of Sersland / down of Site32</t>
  </si>
  <si>
    <t>Start: 43.21964, -91.65287</t>
  </si>
  <si>
    <t>End: 43.21752, -91.65087</t>
  </si>
  <si>
    <t>&lt;- Total</t>
  </si>
  <si>
    <t>Site ID | Name: UPI_Site036_Frena, John &amp; Jane</t>
  </si>
  <si>
    <t>Date: 05/28/18</t>
  </si>
  <si>
    <t>Notes: Headwaters of Dry Run</t>
  </si>
  <si>
    <t>43.24345, -91.90200</t>
  </si>
  <si>
    <t>43.24305, -91.89641</t>
  </si>
  <si>
    <t>Site ID | Name: UPI_Site038_Neiling_East Pine Creek</t>
  </si>
  <si>
    <t>Date: 06/04/18</t>
  </si>
  <si>
    <t>LMB</t>
  </si>
  <si>
    <t>Site ID | Name: Site041_Marlin Easler_UPI</t>
  </si>
  <si>
    <t>Average</t>
  </si>
  <si>
    <t>Date: 05/25/18</t>
  </si>
  <si>
    <t>Start: 43.47208, -91.99743</t>
  </si>
  <si>
    <t>End: 43.47597, -91.99477</t>
  </si>
  <si>
    <t>UPI_Site48_KellyFrana</t>
  </si>
  <si>
    <t>Start: 43.22635, -91.85678</t>
  </si>
  <si>
    <t>End: 43.22424, -91.85805</t>
  </si>
  <si>
    <t>Site ID | Name: UPI_57_ElliotCreekSpringBranch_Greenslade</t>
  </si>
  <si>
    <t>Date: 6/15/18</t>
  </si>
  <si>
    <t>Start: 43.494952, -91.021340</t>
  </si>
  <si>
    <t>Site ID | Name: UPI_057b_Greenslade</t>
  </si>
  <si>
    <t>Date: 7/10/18</t>
  </si>
  <si>
    <t>Start:43.48702, -92.01582</t>
  </si>
  <si>
    <t>No tally marks on sheet</t>
  </si>
  <si>
    <t>Total # of Fish</t>
  </si>
  <si>
    <t>Site ID | Name: UPI_Site061_Hammel</t>
  </si>
  <si>
    <t>Date: 07/02/18</t>
  </si>
  <si>
    <t>Site ID | Name: UPI_Site075_Miller</t>
  </si>
  <si>
    <t>Date:6/18/18</t>
  </si>
  <si>
    <t>Notes: Pole Line Rd</t>
  </si>
  <si>
    <t>Edited by: TJS 7/20/18</t>
  </si>
  <si>
    <t>Site ID | Name: UPI_084_Humpal</t>
  </si>
  <si>
    <t>Date: 07/17/18</t>
  </si>
  <si>
    <t>Notes: Upstream of UPI_036</t>
  </si>
  <si>
    <t>Edited by: TJS 07/23/18</t>
  </si>
  <si>
    <t>Site ID | Name: UPI_Site085_State Land</t>
  </si>
  <si>
    <t>Date: 06/25/18</t>
  </si>
  <si>
    <t>Notes: French Creek Tributary - West - Ebner Rd.</t>
  </si>
  <si>
    <t>43.380339, -91.409044</t>
  </si>
  <si>
    <t>Site ID | Name: UPI_86_Blegen_Falck</t>
  </si>
  <si>
    <t>Date: 7/27/18</t>
  </si>
  <si>
    <t>Start: 43.429061, -91.773384</t>
  </si>
  <si>
    <t>Duty Cycle:25</t>
  </si>
  <si>
    <t>BLG</t>
  </si>
  <si>
    <t>Sculpin</t>
  </si>
  <si>
    <t>Site ID | Name: UPI_035_Duck Creek</t>
  </si>
  <si>
    <t>Date:06/06</t>
  </si>
  <si>
    <t>BKT Transect</t>
  </si>
  <si>
    <t>Fingerling</t>
  </si>
  <si>
    <t>Site ID | Name: UPI_93_Deones</t>
  </si>
  <si>
    <t>Cottus Sp.</t>
  </si>
  <si>
    <t>Date: 8/01/2018</t>
  </si>
  <si>
    <t xml:space="preserve">Notes: Trib to Pine Creek WMA </t>
  </si>
  <si>
    <t>Start: 43.412540, -91.638451</t>
  </si>
  <si>
    <t>Site ID | Name: UPI_Site096_Oyloe</t>
  </si>
  <si>
    <t>Date: 05/29/18</t>
  </si>
  <si>
    <t>Notes: Trout Crek</t>
  </si>
  <si>
    <t>Start: 43.23584, -91.82109</t>
  </si>
  <si>
    <t>End: 43.23309, -91.82016</t>
  </si>
  <si>
    <t>Average Length</t>
  </si>
  <si>
    <t>Max Weight</t>
  </si>
  <si>
    <t>Average Weight</t>
  </si>
  <si>
    <t>Brown Trout</t>
  </si>
  <si>
    <t>174 total</t>
  </si>
  <si>
    <t>Site ID | Name: UPI_108_Tietz</t>
  </si>
  <si>
    <t>Date: 07/24/18</t>
  </si>
  <si>
    <t>Edited by TJS 09/12/18</t>
  </si>
  <si>
    <t>Site ID | Name: UPI_Site109_Cronin</t>
  </si>
  <si>
    <t>Date: 7/2</t>
  </si>
  <si>
    <t>Notes: Bear Creek Tribute</t>
  </si>
  <si>
    <t>Start: Mouth</t>
  </si>
  <si>
    <t>Bridge</t>
  </si>
  <si>
    <t>RBT</t>
  </si>
  <si>
    <t>Site ID | Name: UPI_117_West Branch French Creek</t>
  </si>
  <si>
    <t>Date: 8/07/18</t>
  </si>
  <si>
    <t>Edited by TJS 9/19/18</t>
  </si>
  <si>
    <t>MTS</t>
  </si>
  <si>
    <t>Site ID | Name: UPI_118_Greenslade</t>
  </si>
  <si>
    <t>Start: 43.457709, -91.939794</t>
  </si>
  <si>
    <t>Site ID | Name: UPI_Site123_Dale N</t>
  </si>
  <si>
    <t>Notes: Trout River-Below Site 11</t>
  </si>
  <si>
    <t>Start: 43.28353, -91.68973</t>
  </si>
  <si>
    <t>End: 43.28147, -91.69302</t>
  </si>
  <si>
    <t>SMM</t>
  </si>
  <si>
    <t>SHR</t>
  </si>
  <si>
    <t>Site ID | Name: UPI_Site128_Gipp</t>
  </si>
  <si>
    <t>43.202670, -91.712462</t>
  </si>
  <si>
    <t>Site ID | Name: UPI_Site130_DNR</t>
  </si>
  <si>
    <t>Notes: By Highlandville</t>
  </si>
  <si>
    <t>Site ID | Name: UPI_135_Moellers</t>
  </si>
  <si>
    <t>Date: 07/23/18</t>
  </si>
  <si>
    <t>Edited by TJS 9/20/18</t>
  </si>
  <si>
    <t>Site ID | Name: UPI_Pine Springs_WMA</t>
  </si>
  <si>
    <t>Date: 8/01/18</t>
  </si>
  <si>
    <t>Notes: Seed Savers</t>
  </si>
  <si>
    <t>Edited by TJS 9/13/18</t>
  </si>
  <si>
    <t>Site ID | Name: UPI_156_Falcon Springs WMA</t>
  </si>
  <si>
    <t>Date: 7/17/18</t>
  </si>
  <si>
    <t>Edited by: TJS 07/24/18</t>
  </si>
  <si>
    <t>Vile #</t>
  </si>
  <si>
    <t>AVERAGE of Length (mm)</t>
  </si>
  <si>
    <t>Average of Weight (g)</t>
  </si>
  <si>
    <t>TGT</t>
  </si>
  <si>
    <t>Grand Total</t>
  </si>
  <si>
    <t>Site ID | Name: Site_157_North Bear_Holty</t>
  </si>
  <si>
    <t>43.496511, -91.637600</t>
  </si>
  <si>
    <t>MTS*</t>
  </si>
  <si>
    <t>Site ID | Name: UPI_163</t>
  </si>
  <si>
    <t>Date: 06/06/18</t>
  </si>
  <si>
    <t>Edited by: TJS 07/26/18</t>
  </si>
  <si>
    <t>Cottus SP.</t>
  </si>
  <si>
    <t>YOY BRT</t>
  </si>
  <si>
    <t>Site ID | Name: UPI_170_Fossum</t>
  </si>
  <si>
    <t>&lt;65</t>
  </si>
  <si>
    <t>17 Total</t>
  </si>
  <si>
    <t xml:space="preserve">
43.43122, -91.65684</t>
  </si>
  <si>
    <t>Site ID | Name: UPI_South Pine Creek</t>
  </si>
  <si>
    <t>Date: 8/1/18</t>
  </si>
  <si>
    <t>Site ID | Name: UPI_NorthCanoeTrib_Folstad</t>
  </si>
  <si>
    <t>Start: 43.446637, -91.788314</t>
  </si>
  <si>
    <t>ALL SPECIES</t>
  </si>
  <si>
    <t>Site ID | Name: UPI_149_PineCreekWMA</t>
  </si>
  <si>
    <t>Start: 43.396401, -91.616088</t>
  </si>
  <si>
    <t>Site ID | Name: UPI_Coldwater_Carolan</t>
  </si>
  <si>
    <t>Start: 43.436993, -91.938501</t>
  </si>
  <si>
    <t>ALL Species</t>
  </si>
  <si>
    <t>Site ID | Name: UPI_013_Greenslade</t>
  </si>
  <si>
    <t>Site ID | Name: UPI_Site016_Gipp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</si>
</sst>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"/>
    <numFmt numFmtId="165" formatCode="m/d"/>
    <numFmt numFmtId="166" formatCode="mm/dd/yyyy"/>
  </numFmts>
  <fonts count="62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2"/>
      <color rgb="FF000000"/>
      <name val="Calibri"/>
    </font>
    <font>
      <sz val="11"/>
      <name val="Calibri"/>
    </font>
    <font>
      <b/>
      <sz val="12"/>
      <color rgb="FF000000"/>
      <name val="Calibri"/>
    </font>
    <font>
      <b/>
      <u/>
      <sz val="11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color rgb="FF000000"/>
      <name val="Calibri"/>
    </font>
    <font>
      <u/>
      <sz val="18"/>
      <color rgb="FF000000"/>
      <name val="Calibri"/>
    </font>
    <font>
      <sz val="15"/>
      <color rgb="FF000000"/>
      <name val="Calibri"/>
    </font>
    <font>
      <b/>
      <sz val="11"/>
      <color rgb="FF000000"/>
      <name val="Calibri"/>
    </font>
    <font>
      <b/>
      <sz val="12"/>
      <color rgb="FFFFFFFF"/>
      <name val="Calibri"/>
    </font>
    <font>
      <u/>
      <sz val="18"/>
      <color rgb="FF000000"/>
      <name val="Calibri"/>
    </font>
    <font>
      <b/>
      <u/>
      <sz val="12"/>
      <color rgb="FF000000"/>
      <name val="Calibri"/>
    </font>
    <font>
      <u/>
      <sz val="18"/>
      <color rgb="FF000000"/>
      <name val="Calibri"/>
    </font>
    <font>
      <u/>
      <sz val="18"/>
      <color rgb="FF000000"/>
      <name val="Calibri"/>
    </font>
    <font>
      <sz val="11"/>
      <color rgb="FFFFFFFF"/>
      <name val="Calibri"/>
    </font>
    <font>
      <b/>
      <u/>
      <sz val="12"/>
      <color rgb="FF000000"/>
      <name val="Calibri"/>
    </font>
    <font>
      <b/>
      <u/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u/>
      <sz val="11"/>
      <color rgb="FF000000"/>
      <name val="Calibri"/>
    </font>
    <font>
      <sz val="11"/>
      <color rgb="FFFFFFFF"/>
      <name val="Calibri"/>
    </font>
    <font>
      <b/>
      <sz val="11"/>
      <name val="Calibri"/>
    </font>
    <font>
      <b/>
      <u/>
      <sz val="11"/>
      <color rgb="FF000000"/>
      <name val="Calibri"/>
    </font>
    <font>
      <b/>
      <sz val="11"/>
      <name val="Calibri"/>
    </font>
    <font>
      <b/>
      <sz val="11"/>
      <color rgb="FFFFFFFF"/>
      <name val="Calibri"/>
    </font>
    <font>
      <sz val="15"/>
      <name val="Calibri"/>
    </font>
    <font>
      <b/>
      <u/>
      <sz val="12"/>
      <color rgb="FF000000"/>
      <name val="Calibri"/>
    </font>
    <font>
      <u/>
      <sz val="18"/>
      <color rgb="FF000000"/>
      <name val="Calibri"/>
    </font>
    <font>
      <b/>
      <sz val="12"/>
      <name val="Calibri"/>
    </font>
    <font>
      <b/>
      <u/>
      <sz val="12"/>
      <color rgb="FF000000"/>
      <name val="Calibri"/>
    </font>
    <font>
      <u/>
      <sz val="18"/>
      <color rgb="FF000000"/>
      <name val="Calibri"/>
    </font>
    <font>
      <u/>
      <sz val="18"/>
      <color rgb="FF000000"/>
      <name val="Calibri"/>
    </font>
    <font>
      <b/>
      <sz val="14"/>
      <name val="Calibri"/>
    </font>
    <font>
      <b/>
      <u/>
      <sz val="11"/>
      <color rgb="FF000000"/>
      <name val="Calibri"/>
    </font>
    <font>
      <u/>
      <sz val="18"/>
      <color rgb="FF000000"/>
      <name val="Calibri"/>
    </font>
    <font>
      <b/>
      <u/>
      <sz val="11"/>
      <color rgb="FF000000"/>
      <name val="Calibri"/>
    </font>
    <font>
      <u/>
      <sz val="18"/>
      <color rgb="FF000000"/>
      <name val="Calibri"/>
    </font>
    <font>
      <u/>
      <sz val="18"/>
      <color rgb="FF000000"/>
      <name val="Calibri"/>
    </font>
    <font>
      <b/>
      <sz val="12"/>
      <color rgb="FF000000"/>
      <name val="Calibri"/>
    </font>
    <font>
      <u/>
      <sz val="18"/>
      <color rgb="FF000000"/>
      <name val="Calibri"/>
    </font>
    <font>
      <b/>
      <sz val="11"/>
      <name val="Calibri"/>
    </font>
    <font>
      <b/>
      <sz val="11"/>
      <color rgb="FFFFFFFF"/>
      <name val="Calibri"/>
    </font>
    <font>
      <b/>
      <u/>
      <sz val="11"/>
      <color rgb="FF000000"/>
      <name val="Calibri"/>
    </font>
    <font>
      <u/>
      <sz val="18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color rgb="FFD9D9D9"/>
      <name val="Calibri"/>
    </font>
    <font>
      <b/>
      <sz val="15"/>
      <color rgb="FF000000"/>
      <name val="Calibri"/>
    </font>
    <font>
      <sz val="11"/>
      <color rgb="FFCCCCCC"/>
      <name val="Calibri"/>
    </font>
    <font>
      <sz val="11"/>
      <color rgb="FFF3F3F3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u/>
      <sz val="12"/>
      <color rgb="FF000000"/>
      <name val="Calibri"/>
      <family val="2"/>
    </font>
    <font>
      <u/>
      <sz val="11"/>
      <name val="Calibri"/>
      <family val="2"/>
    </font>
  </fonts>
  <fills count="6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000000"/>
        <bgColor rgb="FF000000"/>
      </patternFill>
    </fill>
    <fill>
      <patternFill patternType="solid">
        <fgColor rgb="FF2F5496"/>
        <bgColor rgb="FF2F5496"/>
      </patternFill>
    </fill>
    <fill>
      <patternFill patternType="solid">
        <fgColor rgb="FFD8D8D8"/>
        <bgColor rgb="FFD8D8D8"/>
      </patternFill>
    </fill>
    <fill>
      <patternFill patternType="solid">
        <fgColor rgb="FFC4D79B"/>
        <bgColor rgb="FFC4D79B"/>
      </patternFill>
    </fill>
    <fill>
      <patternFill patternType="solid">
        <fgColor rgb="FFC27BA0"/>
        <bgColor rgb="FFC27BA0"/>
      </patternFill>
    </fill>
    <fill>
      <patternFill patternType="solid">
        <fgColor rgb="FFE06666"/>
        <bgColor rgb="FFE06666"/>
      </patternFill>
    </fill>
    <fill>
      <patternFill patternType="solid">
        <fgColor rgb="FF4472C4"/>
        <bgColor rgb="FF4472C4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A64D79"/>
        <bgColor rgb="FFA64D79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70AD47"/>
        <bgColor rgb="FF70AD47"/>
      </patternFill>
    </fill>
    <fill>
      <patternFill patternType="solid">
        <fgColor rgb="FFC55A11"/>
        <bgColor rgb="FFC55A11"/>
      </patternFill>
    </fill>
    <fill>
      <patternFill patternType="solid">
        <fgColor rgb="FFED7D31"/>
        <bgColor rgb="FFED7D31"/>
      </patternFill>
    </fill>
    <fill>
      <patternFill patternType="solid">
        <fgColor rgb="FF3D85C6"/>
        <bgColor rgb="FF3D85C6"/>
      </patternFill>
    </fill>
    <fill>
      <patternFill patternType="solid">
        <fgColor rgb="FFC5E0B3"/>
        <bgColor rgb="FFC5E0B3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FF00FF"/>
        <bgColor rgb="FFFF00FF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CC4125"/>
        <bgColor rgb="FFCC4125"/>
      </patternFill>
    </fill>
    <fill>
      <patternFill patternType="solid">
        <fgColor rgb="FFD5A6BD"/>
        <bgColor rgb="FFD5A6BD"/>
      </patternFill>
    </fill>
    <fill>
      <patternFill patternType="solid">
        <fgColor rgb="FF6FA8DC"/>
        <bgColor rgb="FF6FA8DC"/>
      </patternFill>
    </fill>
    <fill>
      <patternFill patternType="solid">
        <fgColor rgb="FFF9CB9C"/>
        <bgColor rgb="FFF9CB9C"/>
      </patternFill>
    </fill>
    <fill>
      <patternFill patternType="solid">
        <fgColor rgb="FFE69138"/>
        <bgColor rgb="FFE6913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CC0000"/>
        <bgColor rgb="FFCC0000"/>
      </patternFill>
    </fill>
    <fill>
      <patternFill patternType="solid">
        <fgColor rgb="FF741B47"/>
        <bgColor rgb="FF741B47"/>
      </patternFill>
    </fill>
    <fill>
      <patternFill patternType="solid">
        <fgColor rgb="FF0B5394"/>
        <bgColor rgb="FF0B5394"/>
      </patternFill>
    </fill>
    <fill>
      <patternFill patternType="solid">
        <fgColor rgb="FFFF0000"/>
        <bgColor rgb="FFFF0000"/>
      </patternFill>
    </fill>
    <fill>
      <patternFill patternType="solid">
        <fgColor rgb="FFDD7E6B"/>
        <bgColor rgb="FFDD7E6B"/>
      </patternFill>
    </fill>
    <fill>
      <patternFill patternType="solid">
        <fgColor rgb="FFF6B26B"/>
        <bgColor rgb="FFF6B26B"/>
      </patternFill>
    </fill>
    <fill>
      <patternFill patternType="solid">
        <fgColor rgb="FF1155CC"/>
        <bgColor rgb="FF1155CC"/>
      </patternFill>
    </fill>
    <fill>
      <patternFill patternType="solid">
        <fgColor rgb="FFBF9000"/>
        <bgColor rgb="FFBF9000"/>
      </patternFill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</fills>
  <borders count="6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20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1" fillId="2" borderId="2" xfId="0" applyFont="1" applyFill="1" applyBorder="1" applyAlignment="1"/>
    <xf numFmtId="0" fontId="3" fillId="5" borderId="6" xfId="0" applyFont="1" applyFill="1" applyBorder="1" applyAlignment="1"/>
    <xf numFmtId="0" fontId="3" fillId="5" borderId="6" xfId="0" applyFont="1" applyFill="1" applyBorder="1" applyAlignment="1"/>
    <xf numFmtId="0" fontId="1" fillId="2" borderId="2" xfId="0" applyFont="1" applyFill="1" applyBorder="1" applyAlignment="1"/>
    <xf numFmtId="0" fontId="3" fillId="3" borderId="6" xfId="0" applyFont="1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0" fillId="6" borderId="6" xfId="0" applyFont="1" applyFill="1" applyBorder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/>
    <xf numFmtId="164" fontId="3" fillId="5" borderId="6" xfId="0" applyNumberFormat="1" applyFont="1" applyFill="1" applyBorder="1" applyAlignment="1"/>
    <xf numFmtId="0" fontId="2" fillId="2" borderId="7" xfId="0" applyFont="1" applyFill="1" applyBorder="1" applyAlignment="1"/>
    <xf numFmtId="0" fontId="3" fillId="7" borderId="6" xfId="0" applyFont="1" applyFill="1" applyBorder="1" applyAlignment="1"/>
    <xf numFmtId="0" fontId="3" fillId="0" borderId="6" xfId="0" applyFont="1" applyBorder="1" applyAlignment="1"/>
    <xf numFmtId="0" fontId="3" fillId="0" borderId="6" xfId="0" applyFont="1" applyBorder="1" applyAlignment="1"/>
    <xf numFmtId="0" fontId="0" fillId="0" borderId="0" xfId="0" applyFont="1" applyAlignment="1"/>
    <xf numFmtId="0" fontId="3" fillId="5" borderId="0" xfId="0" applyFont="1" applyFill="1" applyAlignment="1"/>
    <xf numFmtId="0" fontId="3" fillId="5" borderId="0" xfId="0" applyFont="1" applyFill="1" applyAlignment="1"/>
    <xf numFmtId="0" fontId="3" fillId="7" borderId="0" xfId="0" applyFont="1" applyFill="1" applyAlignment="1"/>
    <xf numFmtId="0" fontId="3" fillId="3" borderId="0" xfId="0" applyFont="1" applyFill="1" applyAlignment="1"/>
    <xf numFmtId="0" fontId="1" fillId="2" borderId="0" xfId="0" applyFont="1" applyFill="1" applyAlignment="1">
      <alignment horizontal="right"/>
    </xf>
    <xf numFmtId="0" fontId="5" fillId="4" borderId="0" xfId="0" applyFont="1" applyFill="1" applyAlignment="1"/>
    <xf numFmtId="0" fontId="1" fillId="2" borderId="0" xfId="0" applyFont="1" applyFill="1" applyAlignment="1"/>
    <xf numFmtId="0" fontId="5" fillId="4" borderId="0" xfId="0" applyFont="1" applyFill="1" applyAlignment="1"/>
    <xf numFmtId="0" fontId="1" fillId="4" borderId="6" xfId="0" applyFont="1" applyFill="1" applyBorder="1" applyAlignment="1"/>
    <xf numFmtId="0" fontId="3" fillId="7" borderId="6" xfId="0" applyFont="1" applyFill="1" applyBorder="1" applyAlignment="1"/>
    <xf numFmtId="0" fontId="1" fillId="6" borderId="6" xfId="0" applyFont="1" applyFill="1" applyBorder="1" applyAlignment="1"/>
    <xf numFmtId="0" fontId="1" fillId="6" borderId="6" xfId="0" applyFont="1" applyFill="1" applyBorder="1" applyAlignment="1"/>
    <xf numFmtId="0" fontId="2" fillId="2" borderId="8" xfId="0" applyFont="1" applyFill="1" applyBorder="1" applyAlignment="1"/>
    <xf numFmtId="0" fontId="1" fillId="2" borderId="8" xfId="0" applyFont="1" applyFill="1" applyBorder="1" applyAlignment="1">
      <alignment horizontal="right"/>
    </xf>
    <xf numFmtId="0" fontId="1" fillId="2" borderId="8" xfId="0" applyFont="1" applyFill="1" applyBorder="1" applyAlignment="1"/>
    <xf numFmtId="0" fontId="1" fillId="2" borderId="8" xfId="0" applyFont="1" applyFill="1" applyBorder="1" applyAlignment="1"/>
    <xf numFmtId="0" fontId="3" fillId="4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0" fillId="6" borderId="0" xfId="0" applyFont="1" applyFill="1" applyAlignment="1"/>
    <xf numFmtId="0" fontId="3" fillId="7" borderId="0" xfId="0" applyFont="1" applyFill="1" applyAlignment="1"/>
    <xf numFmtId="0" fontId="1" fillId="6" borderId="0" xfId="0" applyFont="1" applyFill="1" applyAlignment="1"/>
    <xf numFmtId="0" fontId="3" fillId="0" borderId="0" xfId="0" applyFont="1" applyAlignment="1"/>
    <xf numFmtId="0" fontId="1" fillId="4" borderId="0" xfId="0" applyFont="1" applyFill="1" applyAlignment="1">
      <alignment wrapText="1"/>
    </xf>
    <xf numFmtId="0" fontId="3" fillId="5" borderId="0" xfId="0" applyFont="1" applyFill="1" applyAlignment="1"/>
    <xf numFmtId="0" fontId="1" fillId="4" borderId="6" xfId="0" applyFont="1" applyFill="1" applyBorder="1" applyAlignment="1"/>
    <xf numFmtId="0" fontId="1" fillId="6" borderId="0" xfId="0" applyFont="1" applyFill="1" applyAlignment="1"/>
    <xf numFmtId="0" fontId="3" fillId="7" borderId="0" xfId="0" applyFont="1" applyFill="1" applyAlignment="1"/>
    <xf numFmtId="0" fontId="0" fillId="4" borderId="6" xfId="0" applyFont="1" applyFill="1" applyBorder="1" applyAlignment="1"/>
    <xf numFmtId="0" fontId="3" fillId="7" borderId="6" xfId="0" applyFont="1" applyFill="1" applyBorder="1" applyAlignment="1"/>
    <xf numFmtId="0" fontId="6" fillId="6" borderId="0" xfId="0" applyFont="1" applyFill="1" applyAlignment="1"/>
    <xf numFmtId="0" fontId="7" fillId="3" borderId="0" xfId="0" applyFont="1" applyFill="1" applyAlignment="1"/>
    <xf numFmtId="0" fontId="8" fillId="7" borderId="0" xfId="0" applyFont="1" applyFill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9" fillId="2" borderId="0" xfId="0" applyFont="1" applyFill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1" fillId="2" borderId="11" xfId="0" applyFont="1" applyFill="1" applyBorder="1" applyAlignment="1"/>
    <xf numFmtId="0" fontId="12" fillId="0" borderId="0" xfId="0" applyFont="1" applyAlignment="1"/>
    <xf numFmtId="0" fontId="11" fillId="2" borderId="11" xfId="0" applyFont="1" applyFill="1" applyBorder="1" applyAlignment="1">
      <alignment horizontal="right"/>
    </xf>
    <xf numFmtId="0" fontId="11" fillId="2" borderId="11" xfId="0" applyFont="1" applyFill="1" applyBorder="1" applyAlignment="1"/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0" fillId="8" borderId="0" xfId="0" applyFont="1" applyFill="1" applyAlignment="1"/>
    <xf numFmtId="0" fontId="13" fillId="6" borderId="6" xfId="0" applyFont="1" applyFill="1" applyBorder="1" applyAlignment="1"/>
    <xf numFmtId="0" fontId="3" fillId="9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2" fillId="2" borderId="12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14" fillId="0" borderId="14" xfId="0" applyFont="1" applyBorder="1" applyAlignment="1">
      <alignment horizontal="center"/>
    </xf>
    <xf numFmtId="0" fontId="14" fillId="0" borderId="13" xfId="0" applyFont="1" applyBorder="1" applyAlignment="1"/>
    <xf numFmtId="0" fontId="5" fillId="0" borderId="15" xfId="0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16" fontId="5" fillId="0" borderId="16" xfId="0" applyNumberFormat="1" applyFont="1" applyBorder="1" applyAlignment="1">
      <alignment horizontal="center"/>
    </xf>
    <xf numFmtId="0" fontId="2" fillId="0" borderId="17" xfId="0" applyFont="1" applyBorder="1" applyAlignment="1"/>
    <xf numFmtId="2" fontId="15" fillId="12" borderId="16" xfId="0" applyNumberFormat="1" applyFont="1" applyFill="1" applyBorder="1" applyAlignment="1"/>
    <xf numFmtId="2" fontId="15" fillId="12" borderId="13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9" xfId="0" applyFont="1" applyBorder="1" applyAlignment="1"/>
    <xf numFmtId="0" fontId="2" fillId="0" borderId="19" xfId="0" applyFont="1" applyBorder="1" applyAlignment="1"/>
    <xf numFmtId="0" fontId="2" fillId="0" borderId="19" xfId="0" applyFont="1" applyBorder="1" applyAlignment="1"/>
    <xf numFmtId="0" fontId="2" fillId="0" borderId="20" xfId="0" applyFont="1" applyBorder="1" applyAlignment="1"/>
    <xf numFmtId="0" fontId="2" fillId="13" borderId="16" xfId="0" applyFont="1" applyFill="1" applyBorder="1" applyAlignment="1"/>
    <xf numFmtId="0" fontId="2" fillId="0" borderId="0" xfId="0" applyFont="1" applyAlignment="1"/>
    <xf numFmtId="0" fontId="2" fillId="0" borderId="18" xfId="0" applyFont="1" applyBorder="1" applyAlignment="1"/>
    <xf numFmtId="0" fontId="2" fillId="14" borderId="21" xfId="0" applyFont="1" applyFill="1" applyBorder="1" applyAlignment="1"/>
    <xf numFmtId="0" fontId="2" fillId="0" borderId="17" xfId="0" applyFont="1" applyBorder="1" applyAlignment="1"/>
    <xf numFmtId="0" fontId="5" fillId="15" borderId="6" xfId="0" applyFont="1" applyFill="1" applyBorder="1" applyAlignment="1"/>
    <xf numFmtId="0" fontId="13" fillId="4" borderId="6" xfId="0" applyFont="1" applyFill="1" applyBorder="1" applyAlignment="1"/>
    <xf numFmtId="0" fontId="16" fillId="4" borderId="0" xfId="0" applyFont="1" applyFill="1" applyAlignment="1"/>
    <xf numFmtId="0" fontId="3" fillId="15" borderId="6" xfId="0" applyFont="1" applyFill="1" applyBorder="1" applyAlignment="1"/>
    <xf numFmtId="0" fontId="4" fillId="16" borderId="0" xfId="0" applyFont="1" applyFill="1" applyAlignment="1"/>
    <xf numFmtId="0" fontId="4" fillId="17" borderId="0" xfId="0" applyFont="1" applyFill="1" applyAlignment="1"/>
    <xf numFmtId="0" fontId="2" fillId="18" borderId="16" xfId="0" applyFont="1" applyFill="1" applyBorder="1" applyAlignment="1"/>
    <xf numFmtId="0" fontId="4" fillId="17" borderId="0" xfId="0" applyFont="1" applyFill="1"/>
    <xf numFmtId="0" fontId="2" fillId="0" borderId="20" xfId="0" applyFont="1" applyBorder="1" applyAlignment="1"/>
    <xf numFmtId="0" fontId="4" fillId="19" borderId="0" xfId="0" applyFont="1" applyFill="1" applyAlignment="1"/>
    <xf numFmtId="0" fontId="2" fillId="13" borderId="16" xfId="0" applyFont="1" applyFill="1" applyBorder="1" applyAlignment="1"/>
    <xf numFmtId="0" fontId="4" fillId="19" borderId="0" xfId="0" applyFont="1" applyFill="1"/>
    <xf numFmtId="0" fontId="3" fillId="15" borderId="0" xfId="0" applyFont="1" applyFill="1" applyAlignment="1">
      <alignment horizontal="right"/>
    </xf>
    <xf numFmtId="0" fontId="4" fillId="20" borderId="0" xfId="0" applyFont="1" applyFill="1" applyAlignment="1"/>
    <xf numFmtId="0" fontId="3" fillId="15" borderId="0" xfId="0" applyFont="1" applyFill="1" applyAlignment="1"/>
    <xf numFmtId="0" fontId="4" fillId="20" borderId="0" xfId="0" applyFont="1" applyFill="1"/>
    <xf numFmtId="0" fontId="5" fillId="15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0" fontId="4" fillId="21" borderId="0" xfId="0" applyFont="1" applyFill="1" applyAlignment="1"/>
    <xf numFmtId="0" fontId="4" fillId="22" borderId="0" xfId="0" applyFont="1" applyFill="1" applyAlignment="1"/>
    <xf numFmtId="0" fontId="2" fillId="0" borderId="23" xfId="0" applyFont="1" applyBorder="1" applyAlignment="1"/>
    <xf numFmtId="0" fontId="2" fillId="0" borderId="16" xfId="0" applyFont="1" applyBorder="1" applyAlignment="1"/>
    <xf numFmtId="0" fontId="2" fillId="0" borderId="16" xfId="0" applyFont="1" applyBorder="1" applyAlignment="1"/>
    <xf numFmtId="0" fontId="5" fillId="15" borderId="6" xfId="0" applyFont="1" applyFill="1" applyBorder="1" applyAlignment="1"/>
    <xf numFmtId="0" fontId="5" fillId="15" borderId="0" xfId="0" applyFont="1" applyFill="1" applyAlignment="1"/>
    <xf numFmtId="0" fontId="3" fillId="15" borderId="0" xfId="0" applyFont="1" applyFill="1" applyAlignment="1">
      <alignment horizontal="right"/>
    </xf>
    <xf numFmtId="0" fontId="2" fillId="14" borderId="18" xfId="0" applyFont="1" applyFill="1" applyBorder="1" applyAlignment="1"/>
    <xf numFmtId="0" fontId="2" fillId="14" borderId="19" xfId="0" applyFont="1" applyFill="1" applyBorder="1" applyAlignment="1"/>
    <xf numFmtId="0" fontId="2" fillId="14" borderId="19" xfId="0" applyFont="1" applyFill="1" applyBorder="1" applyAlignment="1"/>
    <xf numFmtId="0" fontId="2" fillId="0" borderId="18" xfId="0" applyFont="1" applyBorder="1" applyAlignment="1"/>
    <xf numFmtId="0" fontId="2" fillId="14" borderId="23" xfId="0" applyFont="1" applyFill="1" applyBorder="1" applyAlignment="1"/>
    <xf numFmtId="0" fontId="0" fillId="5" borderId="6" xfId="0" applyFont="1" applyFill="1" applyBorder="1" applyAlignment="1"/>
    <xf numFmtId="0" fontId="0" fillId="5" borderId="6" xfId="0" applyFont="1" applyFill="1" applyBorder="1" applyAlignment="1"/>
    <xf numFmtId="0" fontId="17" fillId="15" borderId="6" xfId="0" applyFont="1" applyFill="1" applyBorder="1" applyAlignment="1">
      <alignment horizontal="center"/>
    </xf>
    <xf numFmtId="0" fontId="1" fillId="3" borderId="6" xfId="0" applyFont="1" applyFill="1" applyBorder="1" applyAlignment="1"/>
    <xf numFmtId="0" fontId="3" fillId="15" borderId="6" xfId="0" applyFont="1" applyFill="1" applyBorder="1" applyAlignment="1"/>
    <xf numFmtId="164" fontId="0" fillId="5" borderId="6" xfId="0" applyNumberFormat="1" applyFont="1" applyFill="1" applyBorder="1" applyAlignment="1"/>
    <xf numFmtId="0" fontId="1" fillId="5" borderId="6" xfId="0" applyFont="1" applyFill="1" applyBorder="1" applyAlignment="1"/>
    <xf numFmtId="0" fontId="3" fillId="15" borderId="6" xfId="0" applyFont="1" applyFill="1" applyBorder="1" applyAlignment="1"/>
    <xf numFmtId="0" fontId="2" fillId="14" borderId="16" xfId="0" applyFont="1" applyFill="1" applyBorder="1" applyAlignment="1"/>
    <xf numFmtId="0" fontId="3" fillId="23" borderId="0" xfId="0" applyFont="1" applyFill="1" applyAlignment="1"/>
    <xf numFmtId="0" fontId="0" fillId="5" borderId="0" xfId="0" applyFont="1" applyFill="1" applyAlignment="1"/>
    <xf numFmtId="0" fontId="0" fillId="5" borderId="0" xfId="0" applyFont="1" applyFill="1" applyAlignment="1"/>
    <xf numFmtId="0" fontId="5" fillId="23" borderId="6" xfId="0" applyFont="1" applyFill="1" applyBorder="1" applyAlignment="1">
      <alignment horizontal="center"/>
    </xf>
    <xf numFmtId="0" fontId="1" fillId="3" borderId="0" xfId="0" applyFont="1" applyFill="1" applyAlignment="1"/>
    <xf numFmtId="0" fontId="2" fillId="0" borderId="23" xfId="0" applyFont="1" applyBorder="1" applyAlignment="1"/>
    <xf numFmtId="0" fontId="3" fillId="15" borderId="6" xfId="0" applyFont="1" applyFill="1" applyBorder="1" applyAlignment="1">
      <alignment horizontal="center"/>
    </xf>
    <xf numFmtId="0" fontId="1" fillId="4" borderId="0" xfId="0" applyFont="1" applyFill="1" applyAlignment="1">
      <alignment wrapText="1"/>
    </xf>
    <xf numFmtId="0" fontId="3" fillId="15" borderId="0" xfId="0" applyFont="1" applyFill="1" applyAlignment="1">
      <alignment horizontal="center"/>
    </xf>
    <xf numFmtId="0" fontId="0" fillId="0" borderId="6" xfId="0" applyFont="1" applyBorder="1" applyAlignment="1"/>
    <xf numFmtId="0" fontId="2" fillId="0" borderId="11" xfId="0" applyFont="1" applyBorder="1" applyAlignment="1"/>
    <xf numFmtId="0" fontId="1" fillId="3" borderId="6" xfId="0" applyFont="1" applyFill="1" applyBorder="1" applyAlignment="1"/>
    <xf numFmtId="0" fontId="2" fillId="0" borderId="8" xfId="0" applyFont="1" applyBorder="1" applyAlignment="1"/>
    <xf numFmtId="0" fontId="3" fillId="15" borderId="0" xfId="0" applyFont="1" applyFill="1" applyAlignment="1">
      <alignment horizontal="center"/>
    </xf>
    <xf numFmtId="0" fontId="1" fillId="0" borderId="2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5" xfId="0" applyFont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0" fillId="15" borderId="6" xfId="0" applyFont="1" applyFill="1" applyBorder="1" applyAlignment="1"/>
    <xf numFmtId="2" fontId="1" fillId="0" borderId="25" xfId="0" applyNumberFormat="1" applyFont="1" applyBorder="1" applyAlignment="1">
      <alignment horizontal="center"/>
    </xf>
    <xf numFmtId="0" fontId="0" fillId="15" borderId="6" xfId="0" applyFont="1" applyFill="1" applyBorder="1" applyAlignment="1">
      <alignment horizontal="left"/>
    </xf>
    <xf numFmtId="16" fontId="1" fillId="0" borderId="25" xfId="0" applyNumberFormat="1" applyFont="1" applyBorder="1" applyAlignment="1">
      <alignment horizontal="center"/>
    </xf>
    <xf numFmtId="0" fontId="0" fillId="15" borderId="6" xfId="0" applyFont="1" applyFill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5" borderId="0" xfId="0" applyFont="1" applyFill="1" applyAlignment="1"/>
    <xf numFmtId="0" fontId="20" fillId="12" borderId="13" xfId="0" applyFont="1" applyFill="1" applyBorder="1" applyAlignment="1"/>
    <xf numFmtId="0" fontId="1" fillId="3" borderId="0" xfId="0" applyFont="1" applyFill="1" applyAlignment="1"/>
    <xf numFmtId="0" fontId="20" fillId="12" borderId="14" xfId="0" applyFont="1" applyFill="1" applyBorder="1" applyAlignment="1"/>
    <xf numFmtId="0" fontId="1" fillId="5" borderId="0" xfId="0" applyFont="1" applyFill="1" applyAlignment="1"/>
    <xf numFmtId="0" fontId="2" fillId="24" borderId="26" xfId="0" applyFont="1" applyFill="1" applyBorder="1" applyAlignment="1"/>
    <xf numFmtId="0" fontId="0" fillId="3" borderId="0" xfId="0" applyFont="1" applyFill="1" applyAlignment="1"/>
    <xf numFmtId="0" fontId="2" fillId="24" borderId="19" xfId="0" applyFont="1" applyFill="1" applyBorder="1" applyAlignment="1"/>
    <xf numFmtId="0" fontId="0" fillId="3" borderId="6" xfId="0" applyFont="1" applyFill="1" applyBorder="1" applyAlignment="1"/>
    <xf numFmtId="0" fontId="0" fillId="25" borderId="16" xfId="0" applyFont="1" applyFill="1" applyBorder="1" applyAlignment="1"/>
    <xf numFmtId="0" fontId="2" fillId="25" borderId="16" xfId="0" applyFont="1" applyFill="1" applyBorder="1" applyAlignment="1"/>
    <xf numFmtId="0" fontId="21" fillId="23" borderId="0" xfId="0" applyFont="1" applyFill="1" applyAlignment="1">
      <alignment horizontal="center"/>
    </xf>
    <xf numFmtId="0" fontId="2" fillId="14" borderId="26" xfId="0" applyFont="1" applyFill="1" applyBorder="1" applyAlignment="1"/>
    <xf numFmtId="0" fontId="3" fillId="15" borderId="6" xfId="0" applyFont="1" applyFill="1" applyBorder="1" applyAlignment="1"/>
    <xf numFmtId="0" fontId="3" fillId="15" borderId="6" xfId="0" applyFont="1" applyFill="1" applyBorder="1" applyAlignment="1">
      <alignment horizontal="right"/>
    </xf>
    <xf numFmtId="0" fontId="0" fillId="26" borderId="16" xfId="0" applyFont="1" applyFill="1" applyBorder="1" applyAlignment="1"/>
    <xf numFmtId="0" fontId="2" fillId="26" borderId="16" xfId="0" applyFont="1" applyFill="1" applyBorder="1" applyAlignment="1"/>
    <xf numFmtId="0" fontId="2" fillId="0" borderId="26" xfId="0" applyFont="1" applyBorder="1" applyAlignment="1"/>
    <xf numFmtId="0" fontId="22" fillId="3" borderId="0" xfId="0" applyFont="1" applyFill="1" applyAlignment="1"/>
    <xf numFmtId="0" fontId="0" fillId="27" borderId="16" xfId="0" applyFont="1" applyFill="1" applyBorder="1" applyAlignment="1"/>
    <xf numFmtId="0" fontId="2" fillId="27" borderId="16" xfId="0" applyFont="1" applyFill="1" applyBorder="1" applyAlignment="1"/>
    <xf numFmtId="0" fontId="13" fillId="5" borderId="6" xfId="0" applyFont="1" applyFill="1" applyBorder="1" applyAlignment="1"/>
    <xf numFmtId="0" fontId="0" fillId="28" borderId="16" xfId="0" applyFont="1" applyFill="1" applyBorder="1" applyAlignment="1"/>
    <xf numFmtId="0" fontId="13" fillId="5" borderId="6" xfId="0" applyFont="1" applyFill="1" applyBorder="1" applyAlignment="1"/>
    <xf numFmtId="0" fontId="2" fillId="28" borderId="16" xfId="0" applyFont="1" applyFill="1" applyBorder="1" applyAlignment="1"/>
    <xf numFmtId="165" fontId="2" fillId="28" borderId="16" xfId="0" applyNumberFormat="1" applyFont="1" applyFill="1" applyBorder="1" applyAlignment="1"/>
    <xf numFmtId="0" fontId="5" fillId="29" borderId="6" xfId="0" applyFont="1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3" fillId="5" borderId="0" xfId="0" applyFont="1" applyFill="1" applyAlignment="1"/>
    <xf numFmtId="0" fontId="3" fillId="5" borderId="0" xfId="0" applyFont="1" applyFill="1" applyAlignment="1"/>
    <xf numFmtId="0" fontId="23" fillId="0" borderId="27" xfId="0" applyFont="1" applyBorder="1"/>
    <xf numFmtId="0" fontId="24" fillId="0" borderId="2" xfId="0" applyFont="1" applyBorder="1"/>
    <xf numFmtId="0" fontId="24" fillId="0" borderId="3" xfId="0" applyFont="1" applyBorder="1"/>
    <xf numFmtId="0" fontId="23" fillId="0" borderId="3" xfId="0" applyFont="1" applyBorder="1"/>
    <xf numFmtId="0" fontId="23" fillId="0" borderId="2" xfId="0" applyFont="1" applyBorder="1"/>
    <xf numFmtId="0" fontId="24" fillId="0" borderId="3" xfId="0" applyFont="1" applyBorder="1" applyAlignment="1">
      <alignment horizontal="right"/>
    </xf>
    <xf numFmtId="0" fontId="23" fillId="0" borderId="0" xfId="0" applyFont="1"/>
    <xf numFmtId="0" fontId="23" fillId="0" borderId="28" xfId="0" applyFont="1" applyBorder="1"/>
    <xf numFmtId="0" fontId="24" fillId="0" borderId="29" xfId="0" applyFont="1" applyBorder="1"/>
    <xf numFmtId="0" fontId="23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4" fillId="0" borderId="7" xfId="0" applyFont="1" applyBorder="1" applyAlignment="1">
      <alignment horizontal="right"/>
    </xf>
    <xf numFmtId="0" fontId="24" fillId="0" borderId="7" xfId="0" applyFont="1" applyBorder="1"/>
    <xf numFmtId="0" fontId="23" fillId="0" borderId="30" xfId="0" applyFont="1" applyBorder="1"/>
    <xf numFmtId="0" fontId="23" fillId="0" borderId="8" xfId="0" applyFont="1" applyBorder="1" applyAlignment="1">
      <alignment horizontal="right"/>
    </xf>
    <xf numFmtId="0" fontId="23" fillId="0" borderId="8" xfId="0" applyFont="1" applyBorder="1"/>
    <xf numFmtId="0" fontId="23" fillId="0" borderId="8" xfId="0" applyFont="1" applyBorder="1" applyAlignment="1">
      <alignment horizontal="left"/>
    </xf>
    <xf numFmtId="0" fontId="24" fillId="0" borderId="8" xfId="0" applyFont="1" applyBorder="1" applyAlignment="1">
      <alignment horizontal="right"/>
    </xf>
    <xf numFmtId="0" fontId="24" fillId="0" borderId="9" xfId="0" applyFont="1" applyBorder="1"/>
    <xf numFmtId="0" fontId="23" fillId="0" borderId="10" xfId="0" applyFont="1" applyBorder="1"/>
    <xf numFmtId="0" fontId="23" fillId="0" borderId="31" xfId="0" applyFont="1" applyBorder="1"/>
    <xf numFmtId="0" fontId="25" fillId="0" borderId="0" xfId="0" applyFont="1" applyAlignment="1">
      <alignment horizontal="center"/>
    </xf>
    <xf numFmtId="0" fontId="26" fillId="0" borderId="29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11" xfId="0" applyFont="1" applyBorder="1"/>
    <xf numFmtId="0" fontId="24" fillId="0" borderId="12" xfId="0" applyFont="1" applyBorder="1"/>
    <xf numFmtId="0" fontId="23" fillId="0" borderId="11" xfId="0" applyFont="1" applyBorder="1"/>
    <xf numFmtId="0" fontId="14" fillId="0" borderId="0" xfId="0" applyFont="1"/>
    <xf numFmtId="0" fontId="14" fillId="0" borderId="32" xfId="0" applyFont="1" applyBorder="1"/>
    <xf numFmtId="0" fontId="14" fillId="0" borderId="32" xfId="0" applyFont="1" applyBorder="1" applyAlignment="1">
      <alignment horizontal="center"/>
    </xf>
    <xf numFmtId="0" fontId="0" fillId="0" borderId="0" xfId="0" applyFont="1"/>
    <xf numFmtId="0" fontId="5" fillId="0" borderId="6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1" fillId="4" borderId="0" xfId="0" applyFont="1" applyFill="1" applyAlignment="1"/>
    <xf numFmtId="16" fontId="5" fillId="0" borderId="6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left"/>
    </xf>
    <xf numFmtId="2" fontId="5" fillId="0" borderId="33" xfId="0" applyNumberFormat="1" applyFont="1" applyBorder="1" applyAlignment="1">
      <alignment horizontal="left"/>
    </xf>
    <xf numFmtId="0" fontId="4" fillId="6" borderId="0" xfId="0" applyFont="1" applyFill="1" applyAlignment="1"/>
    <xf numFmtId="0" fontId="14" fillId="30" borderId="34" xfId="0" applyFont="1" applyFill="1" applyBorder="1" applyAlignment="1">
      <alignment horizontal="center"/>
    </xf>
    <xf numFmtId="0" fontId="14" fillId="30" borderId="35" xfId="0" applyFont="1" applyFill="1" applyBorder="1" applyAlignment="1">
      <alignment horizontal="center"/>
    </xf>
    <xf numFmtId="0" fontId="4" fillId="16" borderId="0" xfId="0" applyFont="1" applyFill="1"/>
    <xf numFmtId="0" fontId="14" fillId="30" borderId="36" xfId="0" applyFont="1" applyFill="1" applyBorder="1" applyAlignment="1">
      <alignment horizontal="center"/>
    </xf>
    <xf numFmtId="0" fontId="0" fillId="0" borderId="6" xfId="0" applyFont="1" applyBorder="1"/>
    <xf numFmtId="0" fontId="14" fillId="30" borderId="37" xfId="0" applyFont="1" applyFill="1" applyBorder="1" applyAlignment="1">
      <alignment horizontal="center"/>
    </xf>
    <xf numFmtId="0" fontId="1" fillId="5" borderId="6" xfId="0" applyFont="1" applyFill="1" applyBorder="1" applyAlignment="1"/>
    <xf numFmtId="0" fontId="14" fillId="30" borderId="38" xfId="0" applyFont="1" applyFill="1" applyBorder="1" applyAlignment="1">
      <alignment horizontal="center"/>
    </xf>
    <xf numFmtId="0" fontId="14" fillId="30" borderId="39" xfId="0" applyFont="1" applyFill="1" applyBorder="1" applyAlignment="1">
      <alignment horizontal="center"/>
    </xf>
    <xf numFmtId="0" fontId="27" fillId="5" borderId="0" xfId="0" applyFont="1" applyFill="1" applyAlignment="1"/>
    <xf numFmtId="0" fontId="13" fillId="5" borderId="6" xfId="0" applyFont="1" applyFill="1" applyBorder="1" applyAlignment="1">
      <alignment horizontal="center"/>
    </xf>
    <xf numFmtId="0" fontId="0" fillId="14" borderId="37" xfId="0" applyFont="1" applyFill="1" applyBorder="1"/>
    <xf numFmtId="0" fontId="0" fillId="14" borderId="38" xfId="0" applyFont="1" applyFill="1" applyBorder="1"/>
    <xf numFmtId="0" fontId="28" fillId="0" borderId="0" xfId="0" applyFont="1"/>
    <xf numFmtId="0" fontId="0" fillId="14" borderId="39" xfId="0" applyFont="1" applyFill="1" applyBorder="1"/>
    <xf numFmtId="0" fontId="5" fillId="3" borderId="6" xfId="0" applyFont="1" applyFill="1" applyBorder="1" applyAlignment="1">
      <alignment horizontal="center"/>
    </xf>
    <xf numFmtId="0" fontId="0" fillId="14" borderId="36" xfId="0" applyFont="1" applyFill="1" applyBorder="1"/>
    <xf numFmtId="0" fontId="5" fillId="31" borderId="6" xfId="0" applyFont="1" applyFill="1" applyBorder="1" applyAlignment="1">
      <alignment horizontal="center"/>
    </xf>
    <xf numFmtId="0" fontId="14" fillId="32" borderId="6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2" fontId="0" fillId="0" borderId="6" xfId="0" applyNumberFormat="1" applyFont="1" applyBorder="1"/>
    <xf numFmtId="0" fontId="4" fillId="22" borderId="0" xfId="0" applyFont="1" applyFill="1"/>
    <xf numFmtId="0" fontId="0" fillId="0" borderId="6" xfId="0" applyFont="1" applyBorder="1" applyAlignment="1"/>
    <xf numFmtId="0" fontId="0" fillId="0" borderId="40" xfId="0" applyFont="1" applyBorder="1"/>
    <xf numFmtId="0" fontId="0" fillId="0" borderId="41" xfId="0" applyFont="1" applyBorder="1"/>
    <xf numFmtId="2" fontId="0" fillId="0" borderId="6" xfId="0" applyNumberFormat="1" applyFont="1" applyBorder="1" applyAlignment="1"/>
    <xf numFmtId="0" fontId="0" fillId="0" borderId="42" xfId="0" applyFont="1" applyBorder="1"/>
    <xf numFmtId="0" fontId="0" fillId="0" borderId="33" xfId="0" applyFont="1" applyBorder="1"/>
    <xf numFmtId="0" fontId="0" fillId="14" borderId="43" xfId="0" applyFont="1" applyFill="1" applyBorder="1"/>
    <xf numFmtId="0" fontId="0" fillId="14" borderId="44" xfId="0" applyFont="1" applyFill="1" applyBorder="1"/>
    <xf numFmtId="0" fontId="0" fillId="14" borderId="34" xfId="0" applyFont="1" applyFill="1" applyBorder="1"/>
    <xf numFmtId="0" fontId="0" fillId="0" borderId="45" xfId="0" applyFont="1" applyBorder="1"/>
    <xf numFmtId="0" fontId="0" fillId="0" borderId="38" xfId="0" applyFont="1" applyBorder="1"/>
    <xf numFmtId="0" fontId="0" fillId="0" borderId="39" xfId="0" applyFont="1" applyBorder="1"/>
    <xf numFmtId="0" fontId="0" fillId="14" borderId="46" xfId="0" applyFont="1" applyFill="1" applyBorder="1"/>
    <xf numFmtId="0" fontId="0" fillId="14" borderId="41" xfId="0" applyFont="1" applyFill="1" applyBorder="1"/>
    <xf numFmtId="0" fontId="0" fillId="14" borderId="42" xfId="0" applyFont="1" applyFill="1" applyBorder="1"/>
    <xf numFmtId="0" fontId="0" fillId="0" borderId="47" xfId="0" applyFont="1" applyBorder="1"/>
    <xf numFmtId="0" fontId="0" fillId="0" borderId="48" xfId="0" applyFont="1" applyBorder="1"/>
    <xf numFmtId="0" fontId="0" fillId="0" borderId="26" xfId="0" applyFont="1" applyBorder="1"/>
    <xf numFmtId="0" fontId="23" fillId="0" borderId="49" xfId="0" applyFont="1" applyBorder="1" applyAlignment="1">
      <alignment horizontal="center"/>
    </xf>
    <xf numFmtId="0" fontId="0" fillId="33" borderId="6" xfId="0" applyFont="1" applyFill="1" applyBorder="1" applyAlignment="1"/>
    <xf numFmtId="0" fontId="23" fillId="0" borderId="50" xfId="0" applyFont="1" applyBorder="1" applyAlignment="1">
      <alignment horizontal="center"/>
    </xf>
    <xf numFmtId="0" fontId="1" fillId="33" borderId="6" xfId="0" applyFont="1" applyFill="1" applyBorder="1" applyAlignment="1"/>
    <xf numFmtId="0" fontId="1" fillId="33" borderId="6" xfId="0" applyFont="1" applyFill="1" applyBorder="1" applyAlignment="1"/>
    <xf numFmtId="0" fontId="0" fillId="33" borderId="0" xfId="0" applyFont="1" applyFill="1" applyAlignment="1"/>
    <xf numFmtId="2" fontId="23" fillId="0" borderId="51" xfId="0" applyNumberFormat="1" applyFont="1" applyBorder="1" applyAlignment="1">
      <alignment horizontal="center"/>
    </xf>
    <xf numFmtId="16" fontId="23" fillId="0" borderId="51" xfId="0" applyNumberFormat="1" applyFont="1" applyBorder="1" applyAlignment="1">
      <alignment horizontal="center"/>
    </xf>
    <xf numFmtId="0" fontId="1" fillId="33" borderId="0" xfId="0" applyFont="1" applyFill="1" applyAlignment="1"/>
    <xf numFmtId="0" fontId="23" fillId="0" borderId="52" xfId="0" applyFont="1" applyBorder="1" applyAlignment="1">
      <alignment horizontal="center"/>
    </xf>
    <xf numFmtId="0" fontId="1" fillId="33" borderId="0" xfId="0" applyFont="1" applyFill="1" applyAlignment="1">
      <alignment wrapText="1"/>
    </xf>
    <xf numFmtId="0" fontId="23" fillId="30" borderId="34" xfId="0" applyFont="1" applyFill="1" applyBorder="1" applyAlignment="1">
      <alignment horizontal="center"/>
    </xf>
    <xf numFmtId="0" fontId="1" fillId="33" borderId="0" xfId="0" applyFont="1" applyFill="1" applyAlignment="1"/>
    <xf numFmtId="0" fontId="23" fillId="30" borderId="43" xfId="0" applyFont="1" applyFill="1" applyBorder="1" applyAlignment="1">
      <alignment horizontal="center"/>
    </xf>
    <xf numFmtId="0" fontId="30" fillId="33" borderId="0" xfId="0" applyFont="1" applyFill="1" applyAlignment="1"/>
    <xf numFmtId="0" fontId="0" fillId="14" borderId="39" xfId="0" applyFont="1" applyFill="1" applyBorder="1" applyAlignment="1">
      <alignment horizontal="center"/>
    </xf>
    <xf numFmtId="0" fontId="13" fillId="33" borderId="6" xfId="0" applyFont="1" applyFill="1" applyBorder="1" applyAlignment="1"/>
    <xf numFmtId="0" fontId="0" fillId="14" borderId="37" xfId="0" applyFont="1" applyFill="1" applyBorder="1" applyAlignment="1">
      <alignment horizontal="center"/>
    </xf>
    <xf numFmtId="0" fontId="13" fillId="33" borderId="6" xfId="0" applyFont="1" applyFill="1" applyBorder="1" applyAlignment="1">
      <alignment horizontal="center"/>
    </xf>
    <xf numFmtId="0" fontId="29" fillId="4" borderId="6" xfId="0" applyFont="1" applyFill="1" applyBorder="1" applyAlignment="1"/>
    <xf numFmtId="0" fontId="5" fillId="0" borderId="6" xfId="0" applyFont="1" applyBorder="1" applyAlignment="1">
      <alignment horizontal="center"/>
    </xf>
    <xf numFmtId="0" fontId="2" fillId="6" borderId="0" xfId="0" applyFont="1" applyFill="1" applyAlignment="1"/>
    <xf numFmtId="0" fontId="31" fillId="32" borderId="0" xfId="0" applyFont="1" applyFill="1" applyAlignment="1">
      <alignment horizontal="center"/>
    </xf>
    <xf numFmtId="0" fontId="31" fillId="32" borderId="0" xfId="0" applyFont="1" applyFill="1" applyAlignment="1">
      <alignment horizontal="center"/>
    </xf>
    <xf numFmtId="0" fontId="29" fillId="4" borderId="6" xfId="0" applyFont="1" applyFill="1" applyBorder="1" applyAlignment="1"/>
    <xf numFmtId="0" fontId="31" fillId="34" borderId="0" xfId="0" applyFont="1" applyFill="1" applyAlignment="1">
      <alignment horizontal="center"/>
    </xf>
    <xf numFmtId="0" fontId="29" fillId="6" borderId="0" xfId="0" applyFont="1" applyFill="1" applyAlignment="1"/>
    <xf numFmtId="0" fontId="31" fillId="34" borderId="0" xfId="0" applyFont="1" applyFill="1" applyAlignment="1">
      <alignment horizontal="center"/>
    </xf>
    <xf numFmtId="0" fontId="2" fillId="4" borderId="6" xfId="0" applyFont="1" applyFill="1" applyBorder="1" applyAlignment="1"/>
    <xf numFmtId="0" fontId="31" fillId="10" borderId="0" xfId="0" applyFont="1" applyFill="1" applyAlignment="1">
      <alignment horizontal="center"/>
    </xf>
    <xf numFmtId="0" fontId="32" fillId="19" borderId="0" xfId="0" applyFont="1" applyFill="1" applyAlignment="1">
      <alignment horizontal="center"/>
    </xf>
    <xf numFmtId="0" fontId="33" fillId="6" borderId="6" xfId="0" applyFont="1" applyFill="1" applyBorder="1" applyAlignment="1"/>
    <xf numFmtId="0" fontId="4" fillId="0" borderId="0" xfId="0" applyFont="1" applyAlignment="1"/>
    <xf numFmtId="0" fontId="3" fillId="2" borderId="6" xfId="0" applyFont="1" applyFill="1" applyBorder="1" applyAlignment="1"/>
    <xf numFmtId="0" fontId="5" fillId="2" borderId="6" xfId="0" applyFont="1" applyFill="1" applyBorder="1" applyAlignment="1"/>
    <xf numFmtId="0" fontId="5" fillId="2" borderId="6" xfId="0" applyFont="1" applyFill="1" applyBorder="1" applyAlignment="1"/>
    <xf numFmtId="0" fontId="3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 applyAlignment="1"/>
    <xf numFmtId="0" fontId="34" fillId="2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7" borderId="0" xfId="0" applyFont="1" applyFill="1" applyAlignment="1"/>
    <xf numFmtId="0" fontId="35" fillId="7" borderId="0" xfId="0" applyFont="1" applyFill="1" applyAlignment="1"/>
    <xf numFmtId="0" fontId="4" fillId="7" borderId="0" xfId="0" applyFont="1" applyFill="1"/>
    <xf numFmtId="0" fontId="31" fillId="7" borderId="6" xfId="0" applyFont="1" applyFill="1" applyBorder="1" applyAlignment="1">
      <alignment horizontal="center"/>
    </xf>
    <xf numFmtId="0" fontId="4" fillId="35" borderId="0" xfId="0" applyFont="1" applyFill="1" applyAlignment="1"/>
    <xf numFmtId="0" fontId="0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36" borderId="0" xfId="0" applyFont="1" applyFill="1" applyAlignment="1"/>
    <xf numFmtId="0" fontId="3" fillId="5" borderId="0" xfId="0" applyFont="1" applyFill="1" applyAlignment="1">
      <alignment horizontal="center"/>
    </xf>
    <xf numFmtId="0" fontId="4" fillId="36" borderId="0" xfId="0" applyFont="1" applyFill="1"/>
    <xf numFmtId="0" fontId="4" fillId="5" borderId="0" xfId="0" applyFont="1" applyFill="1"/>
    <xf numFmtId="0" fontId="4" fillId="2" borderId="0" xfId="0" applyFont="1" applyFill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3" xfId="0" applyFont="1" applyFill="1" applyBorder="1"/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/>
    <xf numFmtId="0" fontId="4" fillId="37" borderId="0" xfId="0" applyFont="1" applyFill="1" applyAlignment="1">
      <alignment horizontal="center"/>
    </xf>
    <xf numFmtId="0" fontId="36" fillId="38" borderId="0" xfId="0" applyFont="1" applyFill="1" applyAlignment="1">
      <alignment horizontal="center"/>
    </xf>
    <xf numFmtId="0" fontId="4" fillId="38" borderId="0" xfId="0" applyFont="1" applyFill="1" applyAlignment="1">
      <alignment horizontal="center"/>
    </xf>
    <xf numFmtId="0" fontId="4" fillId="38" borderId="0" xfId="0" applyFont="1" applyFill="1" applyAlignment="1">
      <alignment horizontal="center"/>
    </xf>
    <xf numFmtId="0" fontId="4" fillId="38" borderId="0" xfId="0" applyFont="1" applyFill="1"/>
    <xf numFmtId="0" fontId="4" fillId="39" borderId="0" xfId="0" applyFont="1" applyFill="1" applyAlignment="1">
      <alignment horizontal="center"/>
    </xf>
    <xf numFmtId="0" fontId="4" fillId="6" borderId="0" xfId="0" applyFont="1" applyFill="1"/>
    <xf numFmtId="0" fontId="4" fillId="39" borderId="0" xfId="0" applyFont="1" applyFill="1" applyAlignment="1">
      <alignment horizontal="center"/>
    </xf>
    <xf numFmtId="0" fontId="4" fillId="40" borderId="0" xfId="0" applyFont="1" applyFill="1" applyAlignment="1">
      <alignment horizontal="center"/>
    </xf>
    <xf numFmtId="164" fontId="0" fillId="4" borderId="6" xfId="0" applyNumberFormat="1" applyFont="1" applyFill="1" applyBorder="1" applyAlignment="1"/>
    <xf numFmtId="0" fontId="3" fillId="4" borderId="6" xfId="0" applyFont="1" applyFill="1" applyBorder="1" applyAlignment="1">
      <alignment horizontal="left"/>
    </xf>
    <xf numFmtId="0" fontId="0" fillId="4" borderId="53" xfId="0" applyFont="1" applyFill="1" applyBorder="1" applyAlignment="1"/>
    <xf numFmtId="0" fontId="5" fillId="4" borderId="6" xfId="0" applyFont="1" applyFill="1" applyBorder="1" applyAlignment="1">
      <alignment horizontal="left"/>
    </xf>
    <xf numFmtId="0" fontId="29" fillId="6" borderId="6" xfId="0" applyFont="1" applyFill="1" applyBorder="1" applyAlignment="1"/>
    <xf numFmtId="0" fontId="0" fillId="31" borderId="0" xfId="0" applyFont="1" applyFill="1" applyAlignment="1">
      <alignment horizontal="left"/>
    </xf>
    <xf numFmtId="0" fontId="0" fillId="31" borderId="0" xfId="0" applyFont="1" applyFill="1" applyAlignment="1"/>
    <xf numFmtId="164" fontId="3" fillId="4" borderId="6" xfId="0" applyNumberFormat="1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" fillId="31" borderId="0" xfId="0" applyFont="1" applyFill="1" applyAlignment="1"/>
    <xf numFmtId="0" fontId="0" fillId="5" borderId="17" xfId="0" applyFont="1" applyFill="1" applyBorder="1" applyAlignment="1"/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left" wrapText="1"/>
    </xf>
    <xf numFmtId="0" fontId="3" fillId="7" borderId="6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3" fillId="6" borderId="6" xfId="0" applyFont="1" applyFill="1" applyBorder="1" applyAlignment="1">
      <alignment horizontal="left"/>
    </xf>
    <xf numFmtId="0" fontId="37" fillId="5" borderId="0" xfId="0" applyFont="1" applyFill="1" applyAlignment="1">
      <alignment horizontal="left"/>
    </xf>
    <xf numFmtId="0" fontId="3" fillId="5" borderId="6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38" fillId="40" borderId="0" xfId="0" applyFont="1" applyFill="1" applyAlignment="1">
      <alignment horizontal="center"/>
    </xf>
    <xf numFmtId="0" fontId="29" fillId="6" borderId="6" xfId="0" applyFont="1" applyFill="1" applyBorder="1" applyAlignment="1"/>
    <xf numFmtId="0" fontId="1" fillId="31" borderId="0" xfId="0" applyFont="1" applyFill="1" applyAlignment="1"/>
    <xf numFmtId="0" fontId="40" fillId="37" borderId="0" xfId="0" applyFont="1" applyFill="1" applyAlignment="1">
      <alignment horizontal="center"/>
    </xf>
    <xf numFmtId="0" fontId="1" fillId="31" borderId="0" xfId="0" applyFont="1" applyFill="1" applyAlignment="1">
      <alignment horizontal="left"/>
    </xf>
    <xf numFmtId="0" fontId="31" fillId="37" borderId="6" xfId="0" applyFont="1" applyFill="1" applyBorder="1" applyAlignment="1">
      <alignment horizontal="center"/>
    </xf>
    <xf numFmtId="0" fontId="2" fillId="6" borderId="6" xfId="0" applyFont="1" applyFill="1" applyBorder="1" applyAlignment="1"/>
    <xf numFmtId="0" fontId="41" fillId="31" borderId="0" xfId="0" applyFont="1" applyFill="1" applyAlignment="1"/>
    <xf numFmtId="0" fontId="4" fillId="11" borderId="54" xfId="0" applyFont="1" applyFill="1" applyBorder="1" applyAlignment="1">
      <alignment horizontal="center"/>
    </xf>
    <xf numFmtId="0" fontId="0" fillId="6" borderId="15" xfId="0" applyFont="1" applyFill="1" applyBorder="1" applyAlignment="1"/>
    <xf numFmtId="0" fontId="13" fillId="31" borderId="6" xfId="0" applyFont="1" applyFill="1" applyBorder="1" applyAlignment="1">
      <alignment horizontal="left"/>
    </xf>
    <xf numFmtId="0" fontId="13" fillId="31" borderId="6" xfId="0" applyFont="1" applyFill="1" applyBorder="1" applyAlignment="1"/>
    <xf numFmtId="0" fontId="13" fillId="31" borderId="6" xfId="0" applyFont="1" applyFill="1" applyBorder="1" applyAlignment="1"/>
    <xf numFmtId="0" fontId="4" fillId="11" borderId="55" xfId="0" applyFont="1" applyFill="1" applyBorder="1" applyAlignment="1">
      <alignment horizontal="center"/>
    </xf>
    <xf numFmtId="0" fontId="4" fillId="11" borderId="56" xfId="0" applyFont="1" applyFill="1" applyBorder="1" applyAlignment="1">
      <alignment horizontal="center"/>
    </xf>
    <xf numFmtId="0" fontId="36" fillId="9" borderId="6" xfId="0" applyFont="1" applyFill="1" applyBorder="1" applyAlignment="1">
      <alignment horizontal="center"/>
    </xf>
    <xf numFmtId="0" fontId="36" fillId="9" borderId="6" xfId="0" applyFont="1" applyFill="1" applyBorder="1" applyAlignment="1">
      <alignment horizontal="center"/>
    </xf>
    <xf numFmtId="0" fontId="4" fillId="37" borderId="0" xfId="0" applyFont="1" applyFill="1" applyAlignment="1"/>
    <xf numFmtId="0" fontId="4" fillId="11" borderId="33" xfId="0" applyFont="1" applyFill="1" applyBorder="1" applyAlignment="1">
      <alignment horizontal="center"/>
    </xf>
    <xf numFmtId="0" fontId="4" fillId="37" borderId="0" xfId="0" applyFont="1" applyFill="1"/>
    <xf numFmtId="0" fontId="4" fillId="11" borderId="0" xfId="0" applyFont="1" applyFill="1" applyAlignment="1">
      <alignment horizontal="center"/>
    </xf>
    <xf numFmtId="0" fontId="0" fillId="35" borderId="0" xfId="0" applyFont="1" applyFill="1" applyAlignment="1"/>
    <xf numFmtId="0" fontId="4" fillId="11" borderId="17" xfId="0" applyFont="1" applyFill="1" applyBorder="1" applyAlignment="1">
      <alignment horizontal="center"/>
    </xf>
    <xf numFmtId="0" fontId="3" fillId="41" borderId="0" xfId="0" applyFont="1" applyFill="1" applyAlignment="1"/>
    <xf numFmtId="0" fontId="4" fillId="11" borderId="57" xfId="0" applyFont="1" applyFill="1" applyBorder="1" applyAlignment="1">
      <alignment horizontal="center"/>
    </xf>
    <xf numFmtId="0" fontId="3" fillId="41" borderId="0" xfId="0" applyFont="1" applyFill="1" applyAlignment="1"/>
    <xf numFmtId="0" fontId="4" fillId="11" borderId="13" xfId="0" applyFont="1" applyFill="1" applyBorder="1" applyAlignment="1">
      <alignment horizontal="center"/>
    </xf>
    <xf numFmtId="0" fontId="4" fillId="11" borderId="16" xfId="0" applyFont="1" applyFill="1" applyBorder="1" applyAlignment="1">
      <alignment horizontal="center"/>
    </xf>
    <xf numFmtId="0" fontId="4" fillId="7" borderId="0" xfId="0" applyFont="1" applyFill="1" applyAlignment="1"/>
    <xf numFmtId="165" fontId="0" fillId="0" borderId="6" xfId="0" applyNumberFormat="1" applyFont="1" applyBorder="1" applyAlignment="1"/>
    <xf numFmtId="0" fontId="4" fillId="31" borderId="0" xfId="0" applyFont="1" applyFill="1" applyAlignment="1"/>
    <xf numFmtId="0" fontId="4" fillId="31" borderId="0" xfId="0" applyFont="1" applyFill="1"/>
    <xf numFmtId="166" fontId="0" fillId="4" borderId="6" xfId="0" applyNumberFormat="1" applyFont="1" applyFill="1" applyBorder="1" applyAlignment="1"/>
    <xf numFmtId="0" fontId="1" fillId="5" borderId="0" xfId="0" applyFont="1" applyFill="1" applyAlignment="1">
      <alignment wrapText="1"/>
    </xf>
    <xf numFmtId="0" fontId="0" fillId="5" borderId="6" xfId="0" applyFont="1" applyFill="1" applyBorder="1" applyAlignment="1">
      <alignment horizontal="center" wrapText="1"/>
    </xf>
    <xf numFmtId="0" fontId="36" fillId="32" borderId="6" xfId="0" applyFont="1" applyFill="1" applyBorder="1" applyAlignment="1">
      <alignment horizontal="center"/>
    </xf>
    <xf numFmtId="0" fontId="42" fillId="5" borderId="0" xfId="0" applyFont="1" applyFill="1" applyAlignment="1">
      <alignment horizontal="center"/>
    </xf>
    <xf numFmtId="0" fontId="36" fillId="32" borderId="6" xfId="0" applyFont="1" applyFill="1" applyBorder="1" applyAlignment="1">
      <alignment horizontal="center"/>
    </xf>
    <xf numFmtId="0" fontId="31" fillId="37" borderId="53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3" borderId="4" xfId="0" applyFont="1" applyFill="1" applyBorder="1" applyAlignment="1"/>
    <xf numFmtId="0" fontId="4" fillId="3" borderId="22" xfId="0" applyFont="1" applyFill="1" applyBorder="1"/>
    <xf numFmtId="0" fontId="31" fillId="37" borderId="58" xfId="0" applyFont="1" applyFill="1" applyBorder="1" applyAlignment="1">
      <alignment horizontal="center"/>
    </xf>
    <xf numFmtId="0" fontId="4" fillId="3" borderId="5" xfId="0" applyFont="1" applyFill="1" applyBorder="1"/>
    <xf numFmtId="0" fontId="5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32" borderId="0" xfId="0" applyFont="1" applyFill="1" applyAlignment="1">
      <alignment horizontal="center"/>
    </xf>
    <xf numFmtId="0" fontId="5" fillId="32" borderId="0" xfId="0" applyFont="1" applyFill="1" applyAlignment="1">
      <alignment horizontal="center"/>
    </xf>
    <xf numFmtId="0" fontId="36" fillId="42" borderId="6" xfId="0" applyFont="1" applyFill="1" applyBorder="1" applyAlignment="1">
      <alignment horizontal="center"/>
    </xf>
    <xf numFmtId="0" fontId="31" fillId="37" borderId="15" xfId="0" applyFont="1" applyFill="1" applyBorder="1" applyAlignment="1">
      <alignment horizontal="center"/>
    </xf>
    <xf numFmtId="0" fontId="36" fillId="42" borderId="6" xfId="0" applyFont="1" applyFill="1" applyBorder="1" applyAlignment="1">
      <alignment horizontal="center"/>
    </xf>
    <xf numFmtId="0" fontId="14" fillId="10" borderId="0" xfId="0" applyFont="1" applyFill="1" applyAlignment="1">
      <alignment horizontal="center"/>
    </xf>
    <xf numFmtId="0" fontId="36" fillId="37" borderId="0" xfId="0" applyFont="1" applyFill="1" applyAlignment="1">
      <alignment horizontal="center"/>
    </xf>
    <xf numFmtId="0" fontId="0" fillId="7" borderId="6" xfId="0" applyFont="1" applyFill="1" applyBorder="1" applyAlignment="1"/>
    <xf numFmtId="0" fontId="1" fillId="7" borderId="6" xfId="0" applyFont="1" applyFill="1" applyBorder="1" applyAlignment="1"/>
    <xf numFmtId="0" fontId="31" fillId="37" borderId="0" xfId="0" applyFont="1" applyFill="1" applyAlignment="1">
      <alignment horizontal="center"/>
    </xf>
    <xf numFmtId="0" fontId="1" fillId="7" borderId="6" xfId="0" applyFont="1" applyFill="1" applyBorder="1" applyAlignment="1"/>
    <xf numFmtId="2" fontId="31" fillId="37" borderId="0" xfId="0" applyNumberFormat="1" applyFont="1" applyFill="1" applyAlignment="1">
      <alignment horizontal="center"/>
    </xf>
    <xf numFmtId="0" fontId="0" fillId="7" borderId="0" xfId="0" applyFont="1" applyFill="1" applyAlignment="1"/>
    <xf numFmtId="0" fontId="1" fillId="7" borderId="0" xfId="0" applyFont="1" applyFill="1" applyAlignment="1"/>
    <xf numFmtId="0" fontId="1" fillId="7" borderId="0" xfId="0" applyFont="1" applyFill="1" applyAlignment="1"/>
    <xf numFmtId="0" fontId="43" fillId="7" borderId="0" xfId="0" applyFont="1" applyFill="1" applyAlignment="1"/>
    <xf numFmtId="0" fontId="13" fillId="7" borderId="6" xfId="0" applyFont="1" applyFill="1" applyBorder="1" applyAlignment="1"/>
    <xf numFmtId="0" fontId="14" fillId="5" borderId="6" xfId="0" applyFont="1" applyFill="1" applyBorder="1" applyAlignment="1"/>
    <xf numFmtId="0" fontId="13" fillId="3" borderId="6" xfId="0" applyFont="1" applyFill="1" applyBorder="1" applyAlignment="1"/>
    <xf numFmtId="14" fontId="14" fillId="5" borderId="6" xfId="0" applyNumberFormat="1" applyFont="1" applyFill="1" applyBorder="1" applyAlignment="1"/>
    <xf numFmtId="0" fontId="1" fillId="5" borderId="13" xfId="0" applyFont="1" applyFill="1" applyBorder="1" applyAlignment="1"/>
    <xf numFmtId="0" fontId="1" fillId="5" borderId="5" xfId="0" applyFont="1" applyFill="1" applyBorder="1" applyAlignment="1"/>
    <xf numFmtId="0" fontId="44" fillId="34" borderId="0" xfId="0" applyFont="1" applyFill="1" applyAlignment="1"/>
    <xf numFmtId="0" fontId="3" fillId="34" borderId="0" xfId="0" applyFont="1" applyFill="1" applyAlignment="1"/>
    <xf numFmtId="0" fontId="13" fillId="5" borderId="6" xfId="0" applyFont="1" applyFill="1" applyBorder="1" applyAlignment="1">
      <alignment horizontal="left"/>
    </xf>
    <xf numFmtId="0" fontId="46" fillId="7" borderId="6" xfId="0" applyFont="1" applyFill="1" applyBorder="1" applyAlignment="1">
      <alignment horizontal="center"/>
    </xf>
    <xf numFmtId="0" fontId="0" fillId="43" borderId="0" xfId="0" applyFont="1" applyFill="1" applyAlignment="1"/>
    <xf numFmtId="0" fontId="0" fillId="17" borderId="0" xfId="0" applyFont="1" applyFill="1" applyAlignment="1">
      <alignment horizontal="center"/>
    </xf>
    <xf numFmtId="0" fontId="3" fillId="44" borderId="6" xfId="0" applyFont="1" applyFill="1" applyBorder="1" applyAlignment="1">
      <alignment horizontal="center"/>
    </xf>
    <xf numFmtId="0" fontId="3" fillId="34" borderId="54" xfId="0" applyFont="1" applyFill="1" applyBorder="1" applyAlignment="1">
      <alignment horizontal="center"/>
    </xf>
    <xf numFmtId="0" fontId="3" fillId="44" borderId="6" xfId="0" applyFont="1" applyFill="1" applyBorder="1" applyAlignment="1">
      <alignment horizontal="center"/>
    </xf>
    <xf numFmtId="0" fontId="3" fillId="34" borderId="55" xfId="0" applyFont="1" applyFill="1" applyBorder="1" applyAlignment="1">
      <alignment horizontal="center"/>
    </xf>
    <xf numFmtId="0" fontId="4" fillId="38" borderId="6" xfId="0" applyFont="1" applyFill="1" applyBorder="1" applyAlignment="1">
      <alignment horizontal="center"/>
    </xf>
    <xf numFmtId="0" fontId="3" fillId="34" borderId="55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3" fillId="34" borderId="56" xfId="0" applyFont="1" applyFill="1" applyBorder="1" applyAlignment="1">
      <alignment horizontal="center"/>
    </xf>
    <xf numFmtId="0" fontId="3" fillId="45" borderId="6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3" fillId="34" borderId="33" xfId="0" applyFont="1" applyFill="1" applyBorder="1" applyAlignment="1">
      <alignment horizontal="center"/>
    </xf>
    <xf numFmtId="0" fontId="3" fillId="34" borderId="0" xfId="0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" fillId="34" borderId="17" xfId="0" applyFont="1" applyFill="1" applyBorder="1" applyAlignment="1">
      <alignment horizontal="center"/>
    </xf>
    <xf numFmtId="0" fontId="3" fillId="42" borderId="33" xfId="0" applyFont="1" applyFill="1" applyBorder="1" applyAlignment="1">
      <alignment horizontal="center"/>
    </xf>
    <xf numFmtId="0" fontId="3" fillId="42" borderId="0" xfId="0" applyFont="1" applyFill="1" applyAlignment="1">
      <alignment horizontal="center"/>
    </xf>
    <xf numFmtId="0" fontId="3" fillId="42" borderId="0" xfId="0" applyFont="1" applyFill="1" applyAlignment="1">
      <alignment horizontal="center"/>
    </xf>
    <xf numFmtId="0" fontId="3" fillId="42" borderId="17" xfId="0" applyFont="1" applyFill="1" applyBorder="1" applyAlignment="1">
      <alignment horizontal="center"/>
    </xf>
    <xf numFmtId="0" fontId="3" fillId="11" borderId="33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17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17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6" xfId="0" applyFont="1" applyFill="1" applyBorder="1" applyAlignment="1">
      <alignment horizontal="center"/>
    </xf>
    <xf numFmtId="0" fontId="31" fillId="37" borderId="0" xfId="0" applyFont="1" applyFill="1" applyAlignment="1"/>
    <xf numFmtId="0" fontId="0" fillId="4" borderId="6" xfId="0" applyFont="1" applyFill="1" applyBorder="1" applyAlignment="1">
      <alignment wrapText="1"/>
    </xf>
    <xf numFmtId="0" fontId="4" fillId="46" borderId="0" xfId="0" applyFont="1" applyFill="1" applyAlignment="1"/>
    <xf numFmtId="0" fontId="4" fillId="44" borderId="0" xfId="0" applyFont="1" applyFill="1" applyAlignment="1"/>
    <xf numFmtId="0" fontId="4" fillId="44" borderId="0" xfId="0" applyFont="1" applyFill="1"/>
    <xf numFmtId="0" fontId="4" fillId="46" borderId="0" xfId="0" applyFont="1" applyFill="1"/>
    <xf numFmtId="0" fontId="4" fillId="39" borderId="0" xfId="0" applyFont="1" applyFill="1" applyAlignment="1"/>
    <xf numFmtId="0" fontId="4" fillId="39" borderId="0" xfId="0" applyFont="1" applyFill="1"/>
    <xf numFmtId="0" fontId="4" fillId="47" borderId="0" xfId="0" applyFont="1" applyFill="1" applyAlignment="1"/>
    <xf numFmtId="0" fontId="4" fillId="47" borderId="0" xfId="0" applyFont="1" applyFill="1"/>
    <xf numFmtId="0" fontId="13" fillId="3" borderId="6" xfId="0" applyFont="1" applyFill="1" applyBorder="1" applyAlignment="1"/>
    <xf numFmtId="0" fontId="3" fillId="35" borderId="0" xfId="0" applyFont="1" applyFill="1" applyAlignment="1"/>
    <xf numFmtId="0" fontId="47" fillId="35" borderId="0" xfId="0" applyFont="1" applyFill="1" applyAlignment="1"/>
    <xf numFmtId="0" fontId="0" fillId="16" borderId="0" xfId="0" applyFont="1" applyFill="1" applyAlignment="1"/>
    <xf numFmtId="0" fontId="5" fillId="48" borderId="0" xfId="0" applyFont="1" applyFill="1" applyAlignment="1">
      <alignment horizontal="center"/>
    </xf>
    <xf numFmtId="0" fontId="5" fillId="48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5" fillId="49" borderId="0" xfId="0" applyFont="1" applyFill="1" applyAlignment="1">
      <alignment horizontal="center"/>
    </xf>
    <xf numFmtId="0" fontId="5" fillId="49" borderId="0" xfId="0" applyFont="1" applyFill="1" applyAlignment="1">
      <alignment horizontal="center"/>
    </xf>
    <xf numFmtId="0" fontId="31" fillId="49" borderId="0" xfId="0" applyFont="1" applyFill="1" applyAlignment="1">
      <alignment horizontal="center"/>
    </xf>
    <xf numFmtId="0" fontId="31" fillId="49" borderId="0" xfId="0" applyFont="1" applyFill="1" applyAlignment="1">
      <alignment horizontal="center"/>
    </xf>
    <xf numFmtId="0" fontId="0" fillId="4" borderId="6" xfId="0" applyFont="1" applyFill="1" applyBorder="1" applyAlignment="1"/>
    <xf numFmtId="0" fontId="4" fillId="5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32" borderId="6" xfId="0" applyFont="1" applyFill="1" applyBorder="1" applyAlignment="1">
      <alignment horizontal="center"/>
    </xf>
    <xf numFmtId="0" fontId="4" fillId="32" borderId="6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4" fillId="46" borderId="18" xfId="0" applyFont="1" applyFill="1" applyBorder="1" applyAlignment="1">
      <alignment horizontal="center"/>
    </xf>
    <xf numFmtId="0" fontId="14" fillId="46" borderId="19" xfId="0" applyFont="1" applyFill="1" applyBorder="1" applyAlignment="1">
      <alignment horizontal="center"/>
    </xf>
    <xf numFmtId="0" fontId="48" fillId="46" borderId="19" xfId="0" applyFont="1" applyFill="1" applyBorder="1" applyAlignment="1">
      <alignment horizontal="center"/>
    </xf>
    <xf numFmtId="0" fontId="48" fillId="46" borderId="19" xfId="0" applyFont="1" applyFill="1" applyBorder="1" applyAlignment="1">
      <alignment horizontal="center"/>
    </xf>
    <xf numFmtId="0" fontId="48" fillId="46" borderId="19" xfId="0" applyFont="1" applyFill="1" applyBorder="1" applyAlignment="1">
      <alignment horizontal="center"/>
    </xf>
    <xf numFmtId="0" fontId="48" fillId="46" borderId="20" xfId="0" applyFont="1" applyFill="1" applyBorder="1" applyAlignment="1">
      <alignment horizontal="center"/>
    </xf>
    <xf numFmtId="0" fontId="49" fillId="13" borderId="16" xfId="0" applyFont="1" applyFill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49" fillId="13" borderId="16" xfId="0" applyFont="1" applyFill="1" applyBorder="1" applyAlignment="1">
      <alignment horizontal="center"/>
    </xf>
    <xf numFmtId="0" fontId="3" fillId="50" borderId="0" xfId="0" applyFont="1" applyFill="1" applyAlignment="1">
      <alignment horizontal="center"/>
    </xf>
    <xf numFmtId="0" fontId="48" fillId="46" borderId="18" xfId="0" applyFont="1" applyFill="1" applyBorder="1" applyAlignment="1">
      <alignment horizontal="center"/>
    </xf>
    <xf numFmtId="0" fontId="3" fillId="50" borderId="0" xfId="0" applyFont="1" applyFill="1" applyAlignment="1">
      <alignment horizontal="center"/>
    </xf>
    <xf numFmtId="0" fontId="49" fillId="18" borderId="16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4" fillId="50" borderId="0" xfId="0" applyFont="1" applyFill="1" applyAlignment="1">
      <alignment horizontal="center"/>
    </xf>
    <xf numFmtId="0" fontId="49" fillId="18" borderId="16" xfId="0" applyFont="1" applyFill="1" applyBorder="1" applyAlignment="1">
      <alignment horizontal="center"/>
    </xf>
    <xf numFmtId="0" fontId="4" fillId="50" borderId="0" xfId="0" applyFont="1" applyFill="1" applyAlignment="1">
      <alignment horizontal="center"/>
    </xf>
    <xf numFmtId="0" fontId="48" fillId="51" borderId="18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8" fillId="51" borderId="19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8" fillId="51" borderId="19" xfId="0" applyFont="1" applyFill="1" applyBorder="1" applyAlignment="1">
      <alignment horizontal="center"/>
    </xf>
    <xf numFmtId="0" fontId="48" fillId="51" borderId="19" xfId="0" applyFont="1" applyFill="1" applyBorder="1" applyAlignment="1">
      <alignment horizontal="center"/>
    </xf>
    <xf numFmtId="0" fontId="4" fillId="52" borderId="0" xfId="0" applyFont="1" applyFill="1" applyAlignment="1">
      <alignment horizontal="center"/>
    </xf>
    <xf numFmtId="0" fontId="4" fillId="52" borderId="0" xfId="0" applyFont="1" applyFill="1" applyAlignment="1">
      <alignment horizontal="center"/>
    </xf>
    <xf numFmtId="0" fontId="4" fillId="52" borderId="0" xfId="0" applyFont="1" applyFill="1" applyAlignment="1"/>
    <xf numFmtId="0" fontId="48" fillId="53" borderId="23" xfId="0" applyFont="1" applyFill="1" applyBorder="1" applyAlignment="1">
      <alignment horizontal="center"/>
    </xf>
    <xf numFmtId="0" fontId="48" fillId="53" borderId="16" xfId="0" applyFont="1" applyFill="1" applyBorder="1" applyAlignment="1">
      <alignment horizontal="center"/>
    </xf>
    <xf numFmtId="0" fontId="48" fillId="53" borderId="16" xfId="0" applyFont="1" applyFill="1" applyBorder="1" applyAlignment="1">
      <alignment horizontal="center"/>
    </xf>
    <xf numFmtId="0" fontId="48" fillId="53" borderId="16" xfId="0" applyFont="1" applyFill="1" applyBorder="1" applyAlignment="1">
      <alignment horizontal="center"/>
    </xf>
    <xf numFmtId="0" fontId="2" fillId="25" borderId="16" xfId="0" applyFont="1" applyFill="1" applyBorder="1" applyAlignment="1"/>
    <xf numFmtId="0" fontId="2" fillId="26" borderId="16" xfId="0" applyFont="1" applyFill="1" applyBorder="1" applyAlignment="1"/>
    <xf numFmtId="0" fontId="2" fillId="27" borderId="16" xfId="0" applyFont="1" applyFill="1" applyBorder="1" applyAlignment="1"/>
    <xf numFmtId="0" fontId="2" fillId="28" borderId="16" xfId="0" applyFont="1" applyFill="1" applyBorder="1" applyAlignment="1"/>
    <xf numFmtId="0" fontId="4" fillId="4" borderId="0" xfId="0" applyFont="1" applyFill="1" applyAlignment="1"/>
    <xf numFmtId="0" fontId="4" fillId="21" borderId="0" xfId="0" applyFont="1" applyFill="1"/>
    <xf numFmtId="0" fontId="2" fillId="6" borderId="5" xfId="0" applyFont="1" applyFill="1" applyBorder="1" applyAlignment="1"/>
    <xf numFmtId="0" fontId="14" fillId="4" borderId="59" xfId="0" applyFont="1" applyFill="1" applyBorder="1" applyAlignment="1"/>
    <xf numFmtId="0" fontId="2" fillId="4" borderId="5" xfId="0" applyFont="1" applyFill="1" applyBorder="1" applyAlignment="1"/>
    <xf numFmtId="0" fontId="2" fillId="4" borderId="59" xfId="0" applyFont="1" applyFill="1" applyBorder="1" applyAlignment="1"/>
    <xf numFmtId="0" fontId="2" fillId="4" borderId="60" xfId="0" applyFont="1" applyFill="1" applyBorder="1" applyAlignment="1"/>
    <xf numFmtId="0" fontId="2" fillId="4" borderId="0" xfId="0" applyFont="1" applyFill="1" applyAlignment="1"/>
    <xf numFmtId="0" fontId="3" fillId="4" borderId="60" xfId="0" applyFont="1" applyFill="1" applyBorder="1" applyAlignment="1"/>
    <xf numFmtId="0" fontId="14" fillId="4" borderId="15" xfId="0" applyFont="1" applyFill="1" applyBorder="1" applyAlignment="1"/>
    <xf numFmtId="0" fontId="2" fillId="6" borderId="0" xfId="0" applyFont="1" applyFill="1" applyAlignment="1"/>
    <xf numFmtId="0" fontId="14" fillId="6" borderId="0" xfId="0" applyFont="1" applyFill="1" applyAlignment="1"/>
    <xf numFmtId="0" fontId="2" fillId="4" borderId="0" xfId="0" applyFont="1" applyFill="1" applyAlignment="1">
      <alignment wrapText="1"/>
    </xf>
    <xf numFmtId="0" fontId="14" fillId="6" borderId="17" xfId="0" applyFont="1" applyFill="1" applyBorder="1" applyAlignment="1"/>
    <xf numFmtId="0" fontId="2" fillId="6" borderId="16" xfId="0" applyFont="1" applyFill="1" applyBorder="1" applyAlignment="1"/>
    <xf numFmtId="0" fontId="2" fillId="4" borderId="15" xfId="0" applyFont="1" applyFill="1" applyBorder="1" applyAlignment="1"/>
    <xf numFmtId="0" fontId="2" fillId="4" borderId="16" xfId="0" applyFont="1" applyFill="1" applyBorder="1" applyAlignment="1"/>
    <xf numFmtId="0" fontId="2" fillId="6" borderId="13" xfId="0" applyFont="1" applyFill="1" applyBorder="1" applyAlignment="1"/>
    <xf numFmtId="0" fontId="14" fillId="6" borderId="13" xfId="0" applyFont="1" applyFill="1" applyBorder="1" applyAlignment="1"/>
    <xf numFmtId="0" fontId="50" fillId="6" borderId="13" xfId="0" applyFont="1" applyFill="1" applyBorder="1" applyAlignment="1"/>
    <xf numFmtId="0" fontId="14" fillId="6" borderId="14" xfId="0" applyFont="1" applyFill="1" applyBorder="1" applyAlignment="1"/>
    <xf numFmtId="0" fontId="13" fillId="4" borderId="16" xfId="0" applyFont="1" applyFill="1" applyBorder="1" applyAlignment="1">
      <alignment horizontal="right"/>
    </xf>
    <xf numFmtId="0" fontId="1" fillId="2" borderId="11" xfId="0" applyFont="1" applyFill="1" applyBorder="1" applyAlignment="1"/>
    <xf numFmtId="0" fontId="1" fillId="2" borderId="11" xfId="0" applyFont="1" applyFill="1" applyBorder="1" applyAlignment="1">
      <alignment horizontal="right"/>
    </xf>
    <xf numFmtId="0" fontId="51" fillId="4" borderId="13" xfId="0" applyFont="1" applyFill="1" applyBorder="1" applyAlignment="1"/>
    <xf numFmtId="0" fontId="48" fillId="2" borderId="11" xfId="0" applyFont="1" applyFill="1" applyBorder="1" applyAlignment="1">
      <alignment horizontal="center"/>
    </xf>
    <xf numFmtId="0" fontId="48" fillId="2" borderId="12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2" fillId="16" borderId="0" xfId="0" applyFont="1" applyFill="1" applyAlignment="1"/>
    <xf numFmtId="0" fontId="0" fillId="17" borderId="0" xfId="0" applyFont="1" applyFill="1" applyAlignment="1">
      <alignment horizontal="right"/>
    </xf>
    <xf numFmtId="0" fontId="48" fillId="46" borderId="16" xfId="0" applyFont="1" applyFill="1" applyBorder="1" applyAlignment="1">
      <alignment horizontal="center"/>
    </xf>
    <xf numFmtId="0" fontId="0" fillId="17" borderId="0" xfId="0" applyFont="1" applyFill="1" applyAlignment="1"/>
    <xf numFmtId="0" fontId="48" fillId="46" borderId="16" xfId="0" applyFont="1" applyFill="1" applyBorder="1" applyAlignment="1">
      <alignment horizontal="center"/>
    </xf>
    <xf numFmtId="0" fontId="48" fillId="46" borderId="16" xfId="0" applyFont="1" applyFill="1" applyBorder="1" applyAlignment="1">
      <alignment horizontal="center"/>
    </xf>
    <xf numFmtId="0" fontId="48" fillId="51" borderId="16" xfId="0" applyFont="1" applyFill="1" applyBorder="1" applyAlignment="1">
      <alignment horizontal="center"/>
    </xf>
    <xf numFmtId="0" fontId="48" fillId="51" borderId="16" xfId="0" applyFont="1" applyFill="1" applyBorder="1" applyAlignment="1">
      <alignment horizontal="center"/>
    </xf>
    <xf numFmtId="0" fontId="48" fillId="53" borderId="18" xfId="0" applyFont="1" applyFill="1" applyBorder="1" applyAlignment="1">
      <alignment horizontal="center"/>
    </xf>
    <xf numFmtId="0" fontId="48" fillId="53" borderId="19" xfId="0" applyFont="1" applyFill="1" applyBorder="1" applyAlignment="1">
      <alignment horizontal="center"/>
    </xf>
    <xf numFmtId="0" fontId="3" fillId="17" borderId="0" xfId="0" applyFont="1" applyFill="1" applyAlignment="1">
      <alignment horizontal="right"/>
    </xf>
    <xf numFmtId="0" fontId="3" fillId="17" borderId="0" xfId="0" applyFont="1" applyFill="1" applyAlignment="1"/>
    <xf numFmtId="0" fontId="2" fillId="17" borderId="0" xfId="0" applyFont="1" applyFill="1" applyAlignment="1"/>
    <xf numFmtId="0" fontId="2" fillId="16" borderId="0" xfId="0" applyFont="1" applyFill="1" applyAlignment="1">
      <alignment horizontal="right"/>
    </xf>
    <xf numFmtId="0" fontId="3" fillId="36" borderId="0" xfId="0" applyFont="1" applyFill="1" applyAlignment="1">
      <alignment horizontal="right"/>
    </xf>
    <xf numFmtId="0" fontId="3" fillId="36" borderId="0" xfId="0" applyFont="1" applyFill="1" applyAlignment="1"/>
    <xf numFmtId="0" fontId="2" fillId="36" borderId="0" xfId="0" applyFont="1" applyFill="1" applyAlignment="1"/>
    <xf numFmtId="0" fontId="3" fillId="21" borderId="0" xfId="0" applyFont="1" applyFill="1" applyAlignment="1">
      <alignment horizontal="right"/>
    </xf>
    <xf numFmtId="0" fontId="3" fillId="21" borderId="0" xfId="0" applyFont="1" applyFill="1" applyAlignment="1"/>
    <xf numFmtId="0" fontId="2" fillId="21" borderId="0" xfId="0" applyFont="1" applyFill="1" applyAlignment="1"/>
    <xf numFmtId="0" fontId="2" fillId="22" borderId="0" xfId="0" applyFont="1" applyFill="1" applyAlignment="1">
      <alignment horizontal="right"/>
    </xf>
    <xf numFmtId="0" fontId="48" fillId="46" borderId="26" xfId="0" applyFont="1" applyFill="1" applyBorder="1" applyAlignment="1">
      <alignment horizontal="center"/>
    </xf>
    <xf numFmtId="0" fontId="2" fillId="17" borderId="0" xfId="0" applyFont="1" applyFill="1" applyAlignment="1">
      <alignment horizontal="right"/>
    </xf>
    <xf numFmtId="0" fontId="20" fillId="25" borderId="16" xfId="0" applyFont="1" applyFill="1" applyBorder="1" applyAlignment="1"/>
    <xf numFmtId="0" fontId="20" fillId="25" borderId="16" xfId="0" applyFont="1" applyFill="1" applyBorder="1" applyAlignment="1"/>
    <xf numFmtId="0" fontId="20" fillId="26" borderId="16" xfId="0" applyFont="1" applyFill="1" applyBorder="1" applyAlignment="1"/>
    <xf numFmtId="0" fontId="20" fillId="26" borderId="16" xfId="0" applyFont="1" applyFill="1" applyBorder="1" applyAlignment="1"/>
    <xf numFmtId="0" fontId="48" fillId="51" borderId="26" xfId="0" applyFont="1" applyFill="1" applyBorder="1" applyAlignment="1">
      <alignment horizontal="center"/>
    </xf>
    <xf numFmtId="0" fontId="20" fillId="27" borderId="16" xfId="0" applyFont="1" applyFill="1" applyBorder="1" applyAlignment="1"/>
    <xf numFmtId="0" fontId="20" fillId="27" borderId="16" xfId="0" applyFont="1" applyFill="1" applyBorder="1" applyAlignment="1"/>
    <xf numFmtId="0" fontId="20" fillId="28" borderId="16" xfId="0" applyFont="1" applyFill="1" applyBorder="1" applyAlignment="1"/>
    <xf numFmtId="0" fontId="20" fillId="28" borderId="16" xfId="0" applyFont="1" applyFill="1" applyBorder="1" applyAlignment="1"/>
    <xf numFmtId="165" fontId="20" fillId="28" borderId="16" xfId="0" applyNumberFormat="1" applyFont="1" applyFill="1" applyBorder="1" applyAlignment="1"/>
    <xf numFmtId="0" fontId="0" fillId="54" borderId="0" xfId="0" applyFont="1" applyFill="1" applyAlignment="1">
      <alignment horizontal="right"/>
    </xf>
    <xf numFmtId="0" fontId="48" fillId="53" borderId="26" xfId="0" applyFont="1" applyFill="1" applyBorder="1" applyAlignment="1">
      <alignment horizontal="center"/>
    </xf>
    <xf numFmtId="0" fontId="0" fillId="54" borderId="0" xfId="0" applyFont="1" applyFill="1" applyAlignment="1"/>
    <xf numFmtId="0" fontId="2" fillId="54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0" fillId="19" borderId="0" xfId="0" applyFont="1" applyFill="1" applyAlignment="1"/>
    <xf numFmtId="0" fontId="2" fillId="21" borderId="0" xfId="0" applyFont="1" applyFill="1" applyAlignment="1">
      <alignment horizontal="right"/>
    </xf>
    <xf numFmtId="0" fontId="0" fillId="21" borderId="0" xfId="0" applyFont="1" applyFill="1" applyAlignment="1"/>
    <xf numFmtId="0" fontId="0" fillId="2" borderId="6" xfId="0" applyFont="1" applyFill="1" applyBorder="1" applyAlignment="1"/>
    <xf numFmtId="0" fontId="1" fillId="2" borderId="6" xfId="0" applyFont="1" applyFill="1" applyBorder="1" applyAlignment="1"/>
    <xf numFmtId="0" fontId="4" fillId="55" borderId="0" xfId="0" applyFont="1" applyFill="1"/>
    <xf numFmtId="0" fontId="1" fillId="2" borderId="6" xfId="0" applyFont="1" applyFill="1" applyBorder="1" applyAlignment="1"/>
    <xf numFmtId="0" fontId="4" fillId="54" borderId="0" xfId="0" applyFont="1" applyFill="1" applyAlignment="1"/>
    <xf numFmtId="0" fontId="0" fillId="2" borderId="0" xfId="0" applyFont="1" applyFill="1" applyAlignment="1"/>
    <xf numFmtId="0" fontId="1" fillId="2" borderId="0" xfId="0" applyFont="1" applyFill="1" applyAlignment="1"/>
    <xf numFmtId="0" fontId="4" fillId="56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52" fillId="2" borderId="0" xfId="0" applyFont="1" applyFill="1" applyAlignment="1"/>
    <xf numFmtId="0" fontId="13" fillId="2" borderId="6" xfId="0" applyFont="1" applyFill="1" applyBorder="1" applyAlignment="1"/>
    <xf numFmtId="0" fontId="13" fillId="2" borderId="6" xfId="0" applyFont="1" applyFill="1" applyBorder="1" applyAlignment="1">
      <alignment horizontal="center"/>
    </xf>
    <xf numFmtId="0" fontId="4" fillId="29" borderId="0" xfId="0" applyFont="1" applyFill="1" applyAlignment="1"/>
    <xf numFmtId="0" fontId="28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53" borderId="0" xfId="0" applyFont="1" applyFill="1" applyAlignment="1">
      <alignment horizontal="center"/>
    </xf>
    <xf numFmtId="0" fontId="3" fillId="46" borderId="0" xfId="0" applyFont="1" applyFill="1" applyAlignment="1"/>
    <xf numFmtId="0" fontId="3" fillId="46" borderId="0" xfId="0" applyFont="1" applyFill="1" applyAlignment="1"/>
    <xf numFmtId="0" fontId="31" fillId="38" borderId="6" xfId="0" applyFont="1" applyFill="1" applyBorder="1" applyAlignment="1">
      <alignment horizontal="center"/>
    </xf>
    <xf numFmtId="0" fontId="20" fillId="0" borderId="6" xfId="0" applyFont="1" applyBorder="1"/>
    <xf numFmtId="0" fontId="20" fillId="0" borderId="6" xfId="0" applyFont="1" applyBorder="1" applyAlignment="1">
      <alignment horizontal="center"/>
    </xf>
    <xf numFmtId="0" fontId="53" fillId="6" borderId="0" xfId="0" applyFont="1" applyFill="1" applyAlignment="1">
      <alignment horizontal="center"/>
    </xf>
    <xf numFmtId="0" fontId="20" fillId="0" borderId="6" xfId="0" applyFont="1" applyBorder="1" applyAlignment="1"/>
    <xf numFmtId="0" fontId="13" fillId="33" borderId="6" xfId="0" applyFont="1" applyFill="1" applyBorder="1" applyAlignment="1">
      <alignment horizontal="left"/>
    </xf>
    <xf numFmtId="0" fontId="4" fillId="23" borderId="0" xfId="0" applyFont="1" applyFill="1" applyAlignment="1"/>
    <xf numFmtId="0" fontId="3" fillId="52" borderId="0" xfId="0" applyFont="1" applyFill="1" applyAlignment="1"/>
    <xf numFmtId="0" fontId="3" fillId="52" borderId="0" xfId="0" applyFont="1" applyFill="1" applyAlignment="1"/>
    <xf numFmtId="0" fontId="4" fillId="52" borderId="0" xfId="0" applyFont="1" applyFill="1"/>
    <xf numFmtId="0" fontId="4" fillId="56" borderId="0" xfId="0" applyFont="1" applyFill="1"/>
    <xf numFmtId="0" fontId="4" fillId="23" borderId="0" xfId="0" applyFont="1" applyFill="1"/>
    <xf numFmtId="0" fontId="3" fillId="51" borderId="0" xfId="0" applyFont="1" applyFill="1" applyAlignment="1"/>
    <xf numFmtId="0" fontId="3" fillId="51" borderId="0" xfId="0" applyFont="1" applyFill="1" applyAlignment="1"/>
    <xf numFmtId="0" fontId="4" fillId="53" borderId="0" xfId="0" applyFont="1" applyFill="1" applyAlignment="1"/>
    <xf numFmtId="0" fontId="4" fillId="53" borderId="0" xfId="0" applyFont="1" applyFill="1"/>
    <xf numFmtId="0" fontId="3" fillId="17" borderId="0" xfId="0" applyFont="1" applyFill="1" applyAlignment="1"/>
    <xf numFmtId="0" fontId="3" fillId="17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2" fillId="4" borderId="14" xfId="0" applyFont="1" applyFill="1" applyBorder="1" applyAlignment="1"/>
    <xf numFmtId="0" fontId="14" fillId="4" borderId="14" xfId="0" applyFont="1" applyFill="1" applyBorder="1" applyAlignment="1">
      <alignment horizontal="center"/>
    </xf>
    <xf numFmtId="0" fontId="14" fillId="4" borderId="13" xfId="0" applyFont="1" applyFill="1" applyBorder="1" applyAlignment="1"/>
    <xf numFmtId="2" fontId="5" fillId="6" borderId="16" xfId="0" applyNumberFormat="1" applyFont="1" applyFill="1" applyBorder="1" applyAlignment="1">
      <alignment horizontal="center"/>
    </xf>
    <xf numFmtId="16" fontId="5" fillId="6" borderId="16" xfId="0" applyNumberFormat="1" applyFont="1" applyFill="1" applyBorder="1" applyAlignment="1">
      <alignment horizontal="center"/>
    </xf>
    <xf numFmtId="0" fontId="0" fillId="17" borderId="18" xfId="0" applyFont="1" applyFill="1" applyBorder="1" applyAlignment="1">
      <alignment horizontal="right"/>
    </xf>
    <xf numFmtId="0" fontId="0" fillId="17" borderId="19" xfId="0" applyFont="1" applyFill="1" applyBorder="1" applyAlignment="1"/>
    <xf numFmtId="0" fontId="2" fillId="17" borderId="19" xfId="0" applyFont="1" applyFill="1" applyBorder="1" applyAlignment="1"/>
    <xf numFmtId="0" fontId="2" fillId="17" borderId="19" xfId="0" applyFont="1" applyFill="1" applyBorder="1" applyAlignment="1"/>
    <xf numFmtId="0" fontId="2" fillId="17" borderId="19" xfId="0" applyFont="1" applyFill="1" applyBorder="1" applyAlignment="1"/>
    <xf numFmtId="0" fontId="2" fillId="35" borderId="20" xfId="0" applyFont="1" applyFill="1" applyBorder="1" applyAlignment="1"/>
    <xf numFmtId="0" fontId="54" fillId="13" borderId="16" xfId="0" applyFont="1" applyFill="1" applyBorder="1" applyAlignment="1">
      <alignment horizontal="center"/>
    </xf>
    <xf numFmtId="0" fontId="2" fillId="19" borderId="18" xfId="0" applyFont="1" applyFill="1" applyBorder="1" applyAlignment="1"/>
    <xf numFmtId="0" fontId="0" fillId="19" borderId="19" xfId="0" applyFont="1" applyFill="1" applyBorder="1" applyAlignment="1"/>
    <xf numFmtId="0" fontId="2" fillId="19" borderId="19" xfId="0" applyFont="1" applyFill="1" applyBorder="1" applyAlignment="1"/>
    <xf numFmtId="0" fontId="2" fillId="19" borderId="19" xfId="0" applyFont="1" applyFill="1" applyBorder="1" applyAlignment="1"/>
    <xf numFmtId="0" fontId="2" fillId="19" borderId="19" xfId="0" applyFont="1" applyFill="1" applyBorder="1" applyAlignment="1"/>
    <xf numFmtId="0" fontId="2" fillId="35" borderId="21" xfId="0" applyFont="1" applyFill="1" applyBorder="1" applyAlignment="1"/>
    <xf numFmtId="0" fontId="54" fillId="18" borderId="16" xfId="0" applyFont="1" applyFill="1" applyBorder="1" applyAlignment="1">
      <alignment horizontal="center"/>
    </xf>
    <xf numFmtId="0" fontId="2" fillId="20" borderId="18" xfId="0" applyFont="1" applyFill="1" applyBorder="1" applyAlignment="1"/>
    <xf numFmtId="0" fontId="0" fillId="20" borderId="19" xfId="0" applyFont="1" applyFill="1" applyBorder="1" applyAlignment="1"/>
    <xf numFmtId="0" fontId="2" fillId="20" borderId="19" xfId="0" applyFont="1" applyFill="1" applyBorder="1" applyAlignment="1"/>
    <xf numFmtId="0" fontId="2" fillId="20" borderId="19" xfId="0" applyFont="1" applyFill="1" applyBorder="1" applyAlignment="1"/>
    <xf numFmtId="0" fontId="2" fillId="20" borderId="19" xfId="0" applyFont="1" applyFill="1" applyBorder="1" applyAlignment="1"/>
    <xf numFmtId="0" fontId="2" fillId="16" borderId="21" xfId="0" applyFont="1" applyFill="1" applyBorder="1" applyAlignment="1"/>
    <xf numFmtId="0" fontId="31" fillId="47" borderId="0" xfId="0" applyFont="1" applyFill="1" applyAlignment="1">
      <alignment horizontal="center"/>
    </xf>
    <xf numFmtId="0" fontId="55" fillId="33" borderId="6" xfId="0" applyFont="1" applyFill="1" applyBorder="1" applyAlignment="1">
      <alignment horizontal="center"/>
    </xf>
    <xf numFmtId="0" fontId="31" fillId="57" borderId="0" xfId="0" applyFont="1" applyFill="1" applyAlignment="1">
      <alignment horizontal="center"/>
    </xf>
    <xf numFmtId="0" fontId="55" fillId="33" borderId="6" xfId="0" applyFont="1" applyFill="1" applyBorder="1" applyAlignment="1">
      <alignment horizontal="center"/>
    </xf>
    <xf numFmtId="0" fontId="31" fillId="11" borderId="0" xfId="0" applyFont="1" applyFill="1" applyAlignment="1">
      <alignment horizontal="center"/>
    </xf>
    <xf numFmtId="0" fontId="31" fillId="11" borderId="0" xfId="0" applyFont="1" applyFill="1" applyAlignment="1">
      <alignment horizontal="center"/>
    </xf>
    <xf numFmtId="0" fontId="31" fillId="47" borderId="0" xfId="0" applyFont="1" applyFill="1" applyAlignment="1">
      <alignment horizontal="center"/>
    </xf>
    <xf numFmtId="0" fontId="0" fillId="58" borderId="0" xfId="0" applyFont="1" applyFill="1" applyAlignment="1"/>
    <xf numFmtId="0" fontId="1" fillId="6" borderId="24" xfId="0" applyFont="1" applyFill="1" applyBorder="1" applyAlignment="1">
      <alignment horizontal="center"/>
    </xf>
    <xf numFmtId="0" fontId="31" fillId="50" borderId="0" xfId="0" applyFont="1" applyFill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31" fillId="50" borderId="0" xfId="0" applyFont="1" applyFill="1" applyAlignment="1">
      <alignment horizontal="center"/>
    </xf>
    <xf numFmtId="2" fontId="1" fillId="6" borderId="25" xfId="0" applyNumberFormat="1" applyFont="1" applyFill="1" applyBorder="1" applyAlignment="1">
      <alignment horizontal="center"/>
    </xf>
    <xf numFmtId="16" fontId="1" fillId="6" borderId="25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3" fillId="47" borderId="0" xfId="0" applyFont="1" applyFill="1" applyAlignment="1"/>
    <xf numFmtId="0" fontId="2" fillId="17" borderId="26" xfId="0" applyFont="1" applyFill="1" applyBorder="1" applyAlignment="1"/>
    <xf numFmtId="0" fontId="3" fillId="47" borderId="0" xfId="0" applyFont="1" applyFill="1" applyAlignment="1"/>
    <xf numFmtId="0" fontId="4" fillId="59" borderId="0" xfId="0" applyFont="1" applyFill="1" applyAlignment="1"/>
    <xf numFmtId="0" fontId="0" fillId="59" borderId="0" xfId="0" applyFont="1" applyFill="1" applyAlignment="1"/>
    <xf numFmtId="0" fontId="4" fillId="54" borderId="0" xfId="0" applyFont="1" applyFill="1"/>
    <xf numFmtId="0" fontId="32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" fillId="17" borderId="0" xfId="0" applyFont="1" applyFill="1" applyAlignment="1"/>
    <xf numFmtId="0" fontId="2" fillId="54" borderId="26" xfId="0" applyFont="1" applyFill="1" applyBorder="1" applyAlignment="1"/>
    <xf numFmtId="0" fontId="2" fillId="54" borderId="19" xfId="0" applyFont="1" applyFill="1" applyBorder="1" applyAlignment="1"/>
    <xf numFmtId="0" fontId="4" fillId="60" borderId="0" xfId="0" applyFont="1" applyFill="1" applyAlignment="1"/>
    <xf numFmtId="0" fontId="2" fillId="60" borderId="19" xfId="0" applyFont="1" applyFill="1" applyBorder="1" applyAlignment="1"/>
    <xf numFmtId="0" fontId="2" fillId="52" borderId="19" xfId="0" applyFont="1" applyFill="1" applyBorder="1" applyAlignment="1"/>
    <xf numFmtId="0" fontId="4" fillId="33" borderId="0" xfId="0" applyFont="1" applyFill="1" applyAlignment="1"/>
    <xf numFmtId="0" fontId="2" fillId="35" borderId="20" xfId="0" applyFont="1" applyFill="1" applyBorder="1" applyAlignment="1"/>
    <xf numFmtId="0" fontId="56" fillId="13" borderId="16" xfId="0" applyFont="1" applyFill="1" applyBorder="1" applyAlignment="1">
      <alignment horizontal="center"/>
    </xf>
    <xf numFmtId="0" fontId="2" fillId="17" borderId="18" xfId="0" applyFont="1" applyFill="1" applyBorder="1" applyAlignment="1"/>
    <xf numFmtId="0" fontId="56" fillId="18" borderId="16" xfId="0" applyFont="1" applyFill="1" applyBorder="1" applyAlignment="1">
      <alignment horizontal="center"/>
    </xf>
    <xf numFmtId="0" fontId="2" fillId="17" borderId="23" xfId="0" applyFont="1" applyFill="1" applyBorder="1" applyAlignment="1"/>
    <xf numFmtId="0" fontId="2" fillId="17" borderId="16" xfId="0" applyFont="1" applyFill="1" applyBorder="1" applyAlignment="1"/>
    <xf numFmtId="0" fontId="2" fillId="17" borderId="16" xfId="0" applyFont="1" applyFill="1" applyBorder="1" applyAlignment="1"/>
    <xf numFmtId="0" fontId="2" fillId="17" borderId="16" xfId="0" applyFont="1" applyFill="1" applyBorder="1" applyAlignment="1"/>
    <xf numFmtId="0" fontId="4" fillId="8" borderId="0" xfId="0" applyFont="1" applyFill="1" applyAlignment="1"/>
    <xf numFmtId="0" fontId="2" fillId="20" borderId="23" xfId="0" applyFont="1" applyFill="1" applyBorder="1" applyAlignment="1"/>
    <xf numFmtId="0" fontId="4" fillId="35" borderId="0" xfId="0" applyFont="1" applyFill="1"/>
    <xf numFmtId="0" fontId="2" fillId="20" borderId="16" xfId="0" applyFont="1" applyFill="1" applyBorder="1" applyAlignment="1"/>
    <xf numFmtId="0" fontId="2" fillId="20" borderId="16" xfId="0" applyFont="1" applyFill="1" applyBorder="1" applyAlignment="1"/>
    <xf numFmtId="0" fontId="2" fillId="16" borderId="21" xfId="0" applyFont="1" applyFill="1" applyBorder="1" applyAlignment="1"/>
    <xf numFmtId="0" fontId="2" fillId="35" borderId="26" xfId="0" applyFont="1" applyFill="1" applyBorder="1" applyAlignment="1"/>
    <xf numFmtId="0" fontId="57" fillId="41" borderId="0" xfId="0" applyFont="1" applyFill="1" applyAlignment="1"/>
    <xf numFmtId="0" fontId="31" fillId="0" borderId="0" xfId="0" applyFont="1" applyAlignment="1"/>
    <xf numFmtId="0" fontId="31" fillId="3" borderId="0" xfId="0" applyFont="1" applyFill="1" applyAlignment="1"/>
    <xf numFmtId="0" fontId="4" fillId="61" borderId="0" xfId="0" applyFont="1" applyFill="1" applyAlignment="1"/>
    <xf numFmtId="0" fontId="14" fillId="6" borderId="5" xfId="0" applyFont="1" applyFill="1" applyBorder="1" applyAlignment="1"/>
    <xf numFmtId="0" fontId="4" fillId="62" borderId="0" xfId="0" applyFont="1" applyFill="1" applyAlignment="1"/>
    <xf numFmtId="0" fontId="0" fillId="19" borderId="0" xfId="0" applyFont="1" applyFill="1" applyAlignment="1">
      <alignment horizontal="right"/>
    </xf>
    <xf numFmtId="0" fontId="2" fillId="60" borderId="0" xfId="0" applyFont="1" applyFill="1" applyAlignment="1">
      <alignment horizontal="right"/>
    </xf>
    <xf numFmtId="0" fontId="0" fillId="60" borderId="0" xfId="0" applyFont="1" applyFill="1" applyAlignment="1"/>
    <xf numFmtId="0" fontId="2" fillId="60" borderId="0" xfId="0" applyFont="1" applyFill="1" applyAlignment="1"/>
    <xf numFmtId="0" fontId="5" fillId="41" borderId="6" xfId="0" applyFont="1" applyFill="1" applyBorder="1" applyAlignment="1">
      <alignment horizontal="center"/>
    </xf>
    <xf numFmtId="0" fontId="4" fillId="59" borderId="0" xfId="0" applyFont="1" applyFill="1"/>
    <xf numFmtId="0" fontId="4" fillId="55" borderId="0" xfId="0" applyFont="1" applyFill="1" applyAlignment="1"/>
    <xf numFmtId="0" fontId="0" fillId="25" borderId="15" xfId="0" applyFont="1" applyFill="1" applyBorder="1" applyAlignment="1"/>
    <xf numFmtId="0" fontId="0" fillId="25" borderId="16" xfId="0" applyFont="1" applyFill="1" applyBorder="1" applyAlignment="1"/>
    <xf numFmtId="0" fontId="0" fillId="26" borderId="15" xfId="0" applyFont="1" applyFill="1" applyBorder="1" applyAlignment="1"/>
    <xf numFmtId="0" fontId="0" fillId="26" borderId="16" xfId="0" applyFont="1" applyFill="1" applyBorder="1" applyAlignment="1"/>
    <xf numFmtId="0" fontId="14" fillId="4" borderId="61" xfId="0" applyFont="1" applyFill="1" applyBorder="1" applyAlignment="1"/>
    <xf numFmtId="0" fontId="48" fillId="63" borderId="20" xfId="0" applyFont="1" applyFill="1" applyBorder="1" applyAlignment="1">
      <alignment horizontal="center"/>
    </xf>
    <xf numFmtId="0" fontId="0" fillId="27" borderId="15" xfId="0" applyFont="1" applyFill="1" applyBorder="1" applyAlignment="1"/>
    <xf numFmtId="0" fontId="0" fillId="27" borderId="16" xfId="0" applyFont="1" applyFill="1" applyBorder="1" applyAlignment="1"/>
    <xf numFmtId="0" fontId="20" fillId="13" borderId="16" xfId="0" applyFont="1" applyFill="1" applyBorder="1" applyAlignment="1"/>
    <xf numFmtId="0" fontId="0" fillId="28" borderId="15" xfId="0" applyFont="1" applyFill="1" applyBorder="1" applyAlignment="1"/>
    <xf numFmtId="0" fontId="20" fillId="13" borderId="16" xfId="0" applyFont="1" applyFill="1" applyBorder="1" applyAlignment="1">
      <alignment horizontal="left"/>
    </xf>
    <xf numFmtId="0" fontId="0" fillId="28" borderId="16" xfId="0" applyFont="1" applyFill="1" applyBorder="1" applyAlignment="1"/>
    <xf numFmtId="2" fontId="2" fillId="28" borderId="16" xfId="0" applyNumberFormat="1" applyFont="1" applyFill="1" applyBorder="1" applyAlignment="1"/>
    <xf numFmtId="0" fontId="20" fillId="18" borderId="16" xfId="0" applyFont="1" applyFill="1" applyBorder="1" applyAlignment="1"/>
    <xf numFmtId="0" fontId="2" fillId="17" borderId="0" xfId="0" applyFont="1" applyFill="1" applyAlignment="1">
      <alignment horizontal="center"/>
    </xf>
    <xf numFmtId="0" fontId="20" fillId="18" borderId="16" xfId="0" applyFont="1" applyFill="1" applyBorder="1" applyAlignment="1">
      <alignment horizontal="left"/>
    </xf>
    <xf numFmtId="0" fontId="48" fillId="53" borderId="19" xfId="0" applyFont="1" applyFill="1" applyBorder="1" applyAlignment="1">
      <alignment horizontal="center"/>
    </xf>
    <xf numFmtId="0" fontId="48" fillId="53" borderId="19" xfId="0" applyFont="1" applyFill="1" applyBorder="1" applyAlignment="1">
      <alignment horizontal="center"/>
    </xf>
    <xf numFmtId="0" fontId="4" fillId="17" borderId="0" xfId="0" applyFont="1" applyFill="1" applyAlignment="1">
      <alignment horizontal="center"/>
    </xf>
    <xf numFmtId="0" fontId="2" fillId="36" borderId="0" xfId="0" applyFont="1" applyFill="1" applyAlignment="1"/>
    <xf numFmtId="0" fontId="2" fillId="20" borderId="0" xfId="0" applyFont="1" applyFill="1" applyAlignment="1"/>
    <xf numFmtId="0" fontId="20" fillId="18" borderId="16" xfId="0" applyFont="1" applyFill="1" applyBorder="1" applyAlignment="1">
      <alignment horizontal="left"/>
    </xf>
    <xf numFmtId="0" fontId="2" fillId="20" borderId="0" xfId="0" applyFont="1" applyFill="1" applyAlignment="1"/>
    <xf numFmtId="0" fontId="20" fillId="13" borderId="16" xfId="0" applyFont="1" applyFill="1" applyBorder="1" applyAlignment="1"/>
    <xf numFmtId="0" fontId="2" fillId="19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20" fillId="18" borderId="16" xfId="0" applyFont="1" applyFill="1" applyBorder="1" applyAlignment="1"/>
    <xf numFmtId="0" fontId="4" fillId="20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4" fillId="44" borderId="0" xfId="0" applyFont="1" applyFill="1" applyAlignment="1">
      <alignment horizontal="center"/>
    </xf>
    <xf numFmtId="0" fontId="2" fillId="4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1" fillId="11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2" fontId="20" fillId="0" borderId="6" xfId="0" applyNumberFormat="1" applyFont="1" applyBorder="1"/>
    <xf numFmtId="0" fontId="31" fillId="64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1" fillId="24" borderId="0" xfId="0" applyFont="1" applyFill="1" applyAlignment="1">
      <alignment horizontal="center"/>
    </xf>
    <xf numFmtId="0" fontId="31" fillId="38" borderId="0" xfId="0" applyFont="1" applyFill="1" applyAlignment="1">
      <alignment horizontal="center"/>
    </xf>
    <xf numFmtId="0" fontId="48" fillId="2" borderId="11" xfId="0" applyFont="1" applyFill="1" applyBorder="1" applyAlignment="1">
      <alignment horizontal="center"/>
    </xf>
    <xf numFmtId="2" fontId="15" fillId="12" borderId="16" xfId="0" applyNumberFormat="1" applyFont="1" applyFill="1" applyBorder="1" applyAlignment="1">
      <alignment horizontal="center"/>
    </xf>
    <xf numFmtId="2" fontId="15" fillId="12" borderId="13" xfId="0" applyNumberFormat="1" applyFont="1" applyFill="1" applyBorder="1" applyAlignment="1">
      <alignment horizontal="center"/>
    </xf>
    <xf numFmtId="0" fontId="49" fillId="13" borderId="16" xfId="0" applyFont="1" applyFill="1" applyBorder="1" applyAlignment="1">
      <alignment horizontal="left"/>
    </xf>
    <xf numFmtId="0" fontId="48" fillId="51" borderId="20" xfId="0" applyFont="1" applyFill="1" applyBorder="1" applyAlignment="1">
      <alignment horizontal="center"/>
    </xf>
    <xf numFmtId="0" fontId="49" fillId="18" borderId="16" xfId="0" applyFont="1" applyFill="1" applyBorder="1" applyAlignment="1">
      <alignment horizontal="left"/>
    </xf>
    <xf numFmtId="0" fontId="48" fillId="53" borderId="20" xfId="0" applyFont="1" applyFill="1" applyBorder="1" applyAlignment="1">
      <alignment horizontal="center"/>
    </xf>
    <xf numFmtId="0" fontId="49" fillId="13" borderId="16" xfId="0" applyFont="1" applyFill="1" applyBorder="1" applyAlignment="1"/>
    <xf numFmtId="0" fontId="49" fillId="18" borderId="16" xfId="0" applyFont="1" applyFill="1" applyBorder="1" applyAlignment="1"/>
    <xf numFmtId="0" fontId="31" fillId="46" borderId="0" xfId="0" applyFont="1" applyFill="1" applyAlignment="1">
      <alignment horizontal="center"/>
    </xf>
    <xf numFmtId="0" fontId="31" fillId="46" borderId="0" xfId="0" applyFont="1" applyFill="1" applyAlignment="1">
      <alignment horizontal="center"/>
    </xf>
    <xf numFmtId="0" fontId="31" fillId="48" borderId="0" xfId="0" applyFont="1" applyFill="1" applyAlignment="1">
      <alignment horizontal="center"/>
    </xf>
    <xf numFmtId="0" fontId="4" fillId="24" borderId="0" xfId="0" applyFont="1" applyFill="1"/>
    <xf numFmtId="0" fontId="0" fillId="0" borderId="0" xfId="0" pivotButton="1" applyFont="1" applyAlignment="1"/>
    <xf numFmtId="0" fontId="0" fillId="0" borderId="0" xfId="0" applyNumberFormat="1" applyFont="1" applyAlignment="1"/>
    <xf numFmtId="0" fontId="13" fillId="4" borderId="6" xfId="0" applyFont="1" applyFill="1" applyBorder="1" applyAlignment="1">
      <alignment horizontal="center"/>
    </xf>
    <xf numFmtId="0" fontId="0" fillId="0" borderId="0" xfId="0" applyFont="1" applyAlignment="1"/>
    <xf numFmtId="0" fontId="1" fillId="4" borderId="4" xfId="0" applyFont="1" applyFill="1" applyBorder="1" applyAlignment="1"/>
    <xf numFmtId="0" fontId="4" fillId="0" borderId="5" xfId="0" applyFont="1" applyBorder="1"/>
    <xf numFmtId="0" fontId="16" fillId="4" borderId="0" xfId="0" applyFont="1" applyFill="1" applyAlignment="1"/>
    <xf numFmtId="0" fontId="0" fillId="0" borderId="0" xfId="0" applyFont="1" applyAlignment="1"/>
    <xf numFmtId="0" fontId="60" fillId="3" borderId="4" xfId="0" applyFont="1" applyFill="1" applyBorder="1" applyAlignment="1"/>
    <xf numFmtId="0" fontId="61" fillId="0" borderId="5" xfId="0" applyFont="1" applyBorder="1"/>
    <xf numFmtId="0" fontId="12" fillId="0" borderId="0" xfId="0" applyFont="1" applyAlignment="1"/>
    <xf numFmtId="0" fontId="5" fillId="15" borderId="4" xfId="0" applyFont="1" applyFill="1" applyBorder="1" applyAlignment="1"/>
    <xf numFmtId="0" fontId="5" fillId="15" borderId="0" xfId="0" applyFont="1" applyFill="1" applyAlignment="1"/>
    <xf numFmtId="0" fontId="19" fillId="23" borderId="0" xfId="0" applyFont="1" applyFill="1" applyAlignment="1"/>
    <xf numFmtId="0" fontId="18" fillId="23" borderId="0" xfId="0" applyFont="1" applyFill="1" applyAlignment="1">
      <alignment horizontal="left"/>
    </xf>
    <xf numFmtId="0" fontId="3" fillId="0" borderId="0" xfId="0" applyFont="1" applyAlignment="1"/>
    <xf numFmtId="0" fontId="3" fillId="15" borderId="4" xfId="0" applyFont="1" applyFill="1" applyBorder="1" applyAlignment="1"/>
    <xf numFmtId="0" fontId="4" fillId="0" borderId="22" xfId="0" applyFont="1" applyBorder="1"/>
    <xf numFmtId="0" fontId="1" fillId="3" borderId="4" xfId="0" applyFont="1" applyFill="1" applyBorder="1" applyAlignment="1"/>
    <xf numFmtId="0" fontId="58" fillId="4" borderId="4" xfId="0" applyFont="1" applyFill="1" applyBorder="1" applyAlignment="1"/>
    <xf numFmtId="0" fontId="58" fillId="5" borderId="4" xfId="0" applyFont="1" applyFill="1" applyBorder="1" applyAlignment="1">
      <alignment wrapText="1"/>
    </xf>
    <xf numFmtId="0" fontId="59" fillId="33" borderId="4" xfId="0" applyFont="1" applyFill="1" applyBorder="1" applyAlignment="1">
      <alignment wrapText="1"/>
    </xf>
    <xf numFmtId="0" fontId="59" fillId="4" borderId="4" xfId="0" applyFont="1" applyFill="1" applyBorder="1" applyAlignment="1"/>
    <xf numFmtId="0" fontId="5" fillId="2" borderId="4" xfId="0" applyFont="1" applyFill="1" applyBorder="1" applyAlignment="1"/>
    <xf numFmtId="0" fontId="35" fillId="7" borderId="0" xfId="0" applyFont="1" applyFill="1" applyAlignment="1"/>
    <xf numFmtId="0" fontId="4" fillId="0" borderId="5" xfId="0" applyFont="1" applyBorder="1" applyAlignment="1"/>
    <xf numFmtId="0" fontId="42" fillId="5" borderId="0" xfId="0" applyFont="1" applyFill="1" applyAlignment="1">
      <alignment horizontal="center"/>
    </xf>
    <xf numFmtId="0" fontId="5" fillId="4" borderId="4" xfId="0" applyFont="1" applyFill="1" applyBorder="1" applyAlignment="1">
      <alignment horizontal="left"/>
    </xf>
    <xf numFmtId="0" fontId="39" fillId="37" borderId="0" xfId="0" applyFont="1" applyFill="1" applyAlignment="1"/>
    <xf numFmtId="0" fontId="1" fillId="4" borderId="4" xfId="0" applyFont="1" applyFill="1" applyBorder="1" applyAlignment="1">
      <alignment horizontal="left" vertical="top"/>
    </xf>
    <xf numFmtId="0" fontId="1" fillId="5" borderId="4" xfId="0" applyFont="1" applyFill="1" applyBorder="1" applyAlignment="1"/>
    <xf numFmtId="0" fontId="45" fillId="10" borderId="0" xfId="0" applyFont="1" applyFill="1" applyAlignment="1"/>
    <xf numFmtId="0" fontId="14" fillId="4" borderId="4" xfId="0" applyFont="1" applyFill="1" applyBorder="1" applyAlignment="1"/>
    <xf numFmtId="0" fontId="51" fillId="4" borderId="13" xfId="0" applyFont="1" applyFill="1" applyBorder="1" applyAlignment="1"/>
    <xf numFmtId="0" fontId="4" fillId="0" borderId="13" xfId="0" applyFont="1" applyBorder="1"/>
    <xf numFmtId="0" fontId="1" fillId="2" borderId="4" xfId="0" applyFont="1" applyFill="1" applyBorder="1" applyAlignment="1"/>
    <xf numFmtId="0" fontId="1" fillId="33" borderId="4" xfId="0" applyFont="1" applyFill="1" applyBorder="1" applyAlignment="1"/>
  </cellXfs>
  <cellStyles count="1">
    <cellStyle name="Normal" xfId="0" builtinId="0"/>
  </cellStyles>
  <dxfs count="156"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</dxfs>
  <tableStyles count="49">
    <tableStyle name="Outline-style" pivot="0" count="3">
      <tableStyleElement type="headerRow" dxfId="155"/>
      <tableStyleElement type="firstRowStripe" dxfId="154"/>
      <tableStyleElement type="secondRowStripe" dxfId="153"/>
    </tableStyle>
    <tableStyle name="Outline-style 2" pivot="0" count="3">
      <tableStyleElement type="headerRow" dxfId="152"/>
      <tableStyleElement type="firstRowStripe" dxfId="151"/>
      <tableStyleElement type="secondRowStripe" dxfId="150"/>
    </tableStyle>
    <tableStyle name="Outline-style 3" pivot="0" count="3">
      <tableStyleElement type="headerRow" dxfId="149"/>
      <tableStyleElement type="firstRowStripe" dxfId="148"/>
      <tableStyleElement type="secondRowStripe" dxfId="147"/>
    </tableStyle>
    <tableStyle name="Site-014-style" pivot="0" count="3">
      <tableStyleElement type="headerRow" dxfId="146"/>
      <tableStyleElement type="firstRowStripe" dxfId="145"/>
      <tableStyleElement type="secondRowStripe" dxfId="144"/>
    </tableStyle>
    <tableStyle name="Site-014-style 2" pivot="0" count="3">
      <tableStyleElement type="headerRow" dxfId="143"/>
      <tableStyleElement type="firstRowStripe" dxfId="142"/>
      <tableStyleElement type="secondRowStripe" dxfId="141"/>
    </tableStyle>
    <tableStyle name="Site-014-style 3" pivot="0" count="3">
      <tableStyleElement type="headerRow" dxfId="140"/>
      <tableStyleElement type="firstRowStripe" dxfId="139"/>
      <tableStyleElement type="secondRowStripe" dxfId="138"/>
    </tableStyle>
    <tableStyle name="Site-014-style 4" pivot="0" count="3">
      <tableStyleElement type="headerRow" dxfId="137"/>
      <tableStyleElement type="firstRowStripe" dxfId="136"/>
      <tableStyleElement type="secondRowStripe" dxfId="135"/>
    </tableStyle>
    <tableStyle name="Site-012-style" pivot="0" count="3">
      <tableStyleElement type="headerRow" dxfId="134"/>
      <tableStyleElement type="firstRowStripe" dxfId="133"/>
      <tableStyleElement type="secondRowStripe" dxfId="132"/>
    </tableStyle>
    <tableStyle name="Site-012-style 2" pivot="0" count="3">
      <tableStyleElement type="headerRow" dxfId="131"/>
      <tableStyleElement type="firstRowStripe" dxfId="130"/>
      <tableStyleElement type="secondRowStripe" dxfId="129"/>
    </tableStyle>
    <tableStyle name="Site-012-style 3" pivot="0" count="3">
      <tableStyleElement type="headerRow" dxfId="128"/>
      <tableStyleElement type="firstRowStripe" dxfId="127"/>
      <tableStyleElement type="secondRowStripe" dxfId="126"/>
    </tableStyle>
    <tableStyle name="Site-014b-style" pivot="0" count="3">
      <tableStyleElement type="headerRow" dxfId="125"/>
      <tableStyleElement type="firstRowStripe" dxfId="124"/>
      <tableStyleElement type="secondRowStripe" dxfId="123"/>
    </tableStyle>
    <tableStyle name="Site-014b-style 2" pivot="0" count="3">
      <tableStyleElement type="headerRow" dxfId="122"/>
      <tableStyleElement type="firstRowStripe" dxfId="121"/>
      <tableStyleElement type="secondRowStripe" dxfId="120"/>
    </tableStyle>
    <tableStyle name="Site-026-style" pivot="0" count="3">
      <tableStyleElement type="headerRow" dxfId="119"/>
      <tableStyleElement type="firstRowStripe" dxfId="118"/>
      <tableStyleElement type="secondRowStripe" dxfId="117"/>
    </tableStyle>
    <tableStyle name="Site-026-style 2" pivot="0" count="3">
      <tableStyleElement type="headerRow" dxfId="116"/>
      <tableStyleElement type="firstRowStripe" dxfId="115"/>
      <tableStyleElement type="secondRowStripe" dxfId="114"/>
    </tableStyle>
    <tableStyle name="Site-057b-style" pivot="0" count="3">
      <tableStyleElement type="headerRow" dxfId="113"/>
      <tableStyleElement type="firstRowStripe" dxfId="112"/>
      <tableStyleElement type="secondRowStripe" dxfId="111"/>
    </tableStyle>
    <tableStyle name="Site-057b-style 2" pivot="0" count="3">
      <tableStyleElement type="headerRow" dxfId="110"/>
      <tableStyleElement type="firstRowStripe" dxfId="109"/>
      <tableStyleElement type="secondRowStripe" dxfId="108"/>
    </tableStyle>
    <tableStyle name="Site-057-style" pivot="0" count="3">
      <tableStyleElement type="headerRow" dxfId="107"/>
      <tableStyleElement type="firstRowStripe" dxfId="106"/>
      <tableStyleElement type="secondRowStripe" dxfId="105"/>
    </tableStyle>
    <tableStyle name="Site-057-style 2" pivot="0" count="3">
      <tableStyleElement type="headerRow" dxfId="104"/>
      <tableStyleElement type="firstRowStripe" dxfId="103"/>
      <tableStyleElement type="secondRowStripe" dxfId="102"/>
    </tableStyle>
    <tableStyle name="Site-057-style 3" pivot="0" count="3">
      <tableStyleElement type="headerRow" dxfId="101"/>
      <tableStyleElement type="firstRowStripe" dxfId="100"/>
      <tableStyleElement type="secondRowStripe" dxfId="99"/>
    </tableStyle>
    <tableStyle name="Site-086-style" pivot="0" count="3">
      <tableStyleElement type="headerRow" dxfId="98"/>
      <tableStyleElement type="firstRowStripe" dxfId="97"/>
      <tableStyleElement type="secondRowStripe" dxfId="96"/>
    </tableStyle>
    <tableStyle name="Site-086-style 2" pivot="0" count="3">
      <tableStyleElement type="headerRow" dxfId="95"/>
      <tableStyleElement type="firstRowStripe" dxfId="94"/>
      <tableStyleElement type="secondRowStripe" dxfId="93"/>
    </tableStyle>
    <tableStyle name="Site-086-style 3" pivot="0" count="3">
      <tableStyleElement type="headerRow" dxfId="92"/>
      <tableStyleElement type="firstRowStripe" dxfId="91"/>
      <tableStyleElement type="secondRowStripe" dxfId="90"/>
    </tableStyle>
    <tableStyle name="Site-093-style" pivot="0" count="3">
      <tableStyleElement type="headerRow" dxfId="89"/>
      <tableStyleElement type="firstRowStripe" dxfId="88"/>
      <tableStyleElement type="secondRowStripe" dxfId="87"/>
    </tableStyle>
    <tableStyle name="Site-093-style 2" pivot="0" count="3">
      <tableStyleElement type="headerRow" dxfId="86"/>
      <tableStyleElement type="firstRowStripe" dxfId="85"/>
      <tableStyleElement type="secondRowStripe" dxfId="84"/>
    </tableStyle>
    <tableStyle name="Site-093-style 3" pivot="0" count="3">
      <tableStyleElement type="headerRow" dxfId="83"/>
      <tableStyleElement type="firstRowStripe" dxfId="82"/>
      <tableStyleElement type="secondRowStripe" dxfId="81"/>
    </tableStyle>
    <tableStyle name="Site-093-style 4" pivot="0" count="3">
      <tableStyleElement type="headerRow" dxfId="80"/>
      <tableStyleElement type="firstRowStripe" dxfId="79"/>
      <tableStyleElement type="secondRowStripe" dxfId="78"/>
    </tableStyle>
    <tableStyle name="Site-108-style" pivot="0" count="3">
      <tableStyleElement type="headerRow" dxfId="77"/>
      <tableStyleElement type="firstRowStripe" dxfId="76"/>
      <tableStyleElement type="secondRowStripe" dxfId="75"/>
    </tableStyle>
    <tableStyle name="Site-108-style 2" pivot="0" count="3">
      <tableStyleElement type="headerRow" dxfId="74"/>
      <tableStyleElement type="firstRowStripe" dxfId="73"/>
      <tableStyleElement type="secondRowStripe" dxfId="72"/>
    </tableStyle>
    <tableStyle name="Site-118-style" pivot="0" count="3">
      <tableStyleElement type="headerRow" dxfId="71"/>
      <tableStyleElement type="firstRowStripe" dxfId="70"/>
      <tableStyleElement type="secondRowStripe" dxfId="69"/>
    </tableStyle>
    <tableStyle name="Site-118-style 2" pivot="0" count="3">
      <tableStyleElement type="headerRow" dxfId="68"/>
      <tableStyleElement type="firstRowStripe" dxfId="67"/>
      <tableStyleElement type="secondRowStripe" dxfId="66"/>
    </tableStyle>
    <tableStyle name="Site-117-style" pivot="0" count="3">
      <tableStyleElement type="headerRow" dxfId="65"/>
      <tableStyleElement type="firstRowStripe" dxfId="64"/>
      <tableStyleElement type="secondRowStripe" dxfId="63"/>
    </tableStyle>
    <tableStyle name="Site-117-style 2" pivot="0" count="3">
      <tableStyleElement type="headerRow" dxfId="62"/>
      <tableStyleElement type="firstRowStripe" dxfId="61"/>
      <tableStyleElement type="secondRowStripe" dxfId="60"/>
    </tableStyle>
    <tableStyle name="Site-117-style 3" pivot="0" count="3">
      <tableStyleElement type="headerRow" dxfId="59"/>
      <tableStyleElement type="firstRowStripe" dxfId="58"/>
      <tableStyleElement type="secondRowStripe" dxfId="57"/>
    </tableStyle>
    <tableStyle name="Site-135-style" pivot="0" count="3">
      <tableStyleElement type="headerRow" dxfId="56"/>
      <tableStyleElement type="firstRowStripe" dxfId="55"/>
      <tableStyleElement type="secondRowStripe" dxfId="54"/>
    </tableStyle>
    <tableStyle name="Site-135-style 2" pivot="0" count="3">
      <tableStyleElement type="headerRow" dxfId="53"/>
      <tableStyleElement type="firstRowStripe" dxfId="52"/>
      <tableStyleElement type="secondRowStripe" dxfId="51"/>
    </tableStyle>
    <tableStyle name="Site-135-style 3" pivot="0" count="3">
      <tableStyleElement type="headerRow" dxfId="50"/>
      <tableStyleElement type="firstRowStripe" dxfId="49"/>
      <tableStyleElement type="secondRowStripe" dxfId="48"/>
    </tableStyle>
    <tableStyle name="Google Sheets Pivot Table Style" table="0" count="12">
      <tableStyleElement type="wholeTable" dxfId="47"/>
      <tableStyleElement type="headerRow" dxfId="46"/>
      <tableStyleElement type="totalRow" dxfId="45"/>
      <tableStyleElement type="firstSubtotalRow" dxfId="44"/>
      <tableStyleElement type="secondSubtotalRow" dxfId="43"/>
      <tableStyleElement type="thirdSubtotalRow" dxfId="42"/>
      <tableStyleElement type="firstColumnSubheading" dxfId="41"/>
      <tableStyleElement type="secondColumnSubheading" dxfId="40"/>
      <tableStyleElement type="thirdColumnSubheading" dxfId="39"/>
      <tableStyleElement type="firstRowSubheading" dxfId="38"/>
      <tableStyleElement type="secondRowSubheading" dxfId="37"/>
      <tableStyleElement type="thirdRowSubheading" dxfId="36"/>
    </tableStyle>
    <tableStyle name="Site-154-style" pivot="0" count="3">
      <tableStyleElement type="headerRow" dxfId="35"/>
      <tableStyleElement type="firstRowStripe" dxfId="34"/>
      <tableStyleElement type="secondRowStripe" dxfId="33"/>
    </tableStyle>
    <tableStyle name="Site-154-style 2" pivot="0" count="3">
      <tableStyleElement type="headerRow" dxfId="32"/>
      <tableStyleElement type="firstRowStripe" dxfId="31"/>
      <tableStyleElement type="secondRowStripe" dxfId="30"/>
    </tableStyle>
    <tableStyle name="Site-South Pine-style" pivot="0" count="3">
      <tableStyleElement type="headerRow" dxfId="29"/>
      <tableStyleElement type="firstRowStripe" dxfId="28"/>
      <tableStyleElement type="secondRowStripe" dxfId="27"/>
    </tableStyle>
    <tableStyle name="North_Canoe_Trib-style" pivot="0" count="3">
      <tableStyleElement type="headerRow" dxfId="26"/>
      <tableStyleElement type="firstRowStripe" dxfId="25"/>
      <tableStyleElement type="secondRowStripe" dxfId="24"/>
    </tableStyle>
    <tableStyle name="Site-South Pine-style 2" pivot="0" count="3">
      <tableStyleElement type="headerRow" dxfId="23"/>
      <tableStyleElement type="firstRowStripe" dxfId="22"/>
      <tableStyleElement type="secondRowStripe" dxfId="21"/>
    </tableStyle>
    <tableStyle name="North_Canoe_Trib-style 2" pivot="0" count="3">
      <tableStyleElement type="headerRow" dxfId="20"/>
      <tableStyleElement type="firstRowStripe" dxfId="19"/>
      <tableStyleElement type="secondRowStripe" dxfId="18"/>
    </tableStyle>
    <tableStyle name="North_Canoe_Trib-style 3" pivot="0" count="3">
      <tableStyleElement type="headerRow" dxfId="17"/>
      <tableStyleElement type="firstRowStripe" dxfId="16"/>
      <tableStyleElement type="secondRowStripe" dxfId="15"/>
    </tableStyle>
    <tableStyle name="Coldwater_Carolan-style" pivot="0" count="3">
      <tableStyleElement type="headerRow" dxfId="14"/>
      <tableStyleElement type="firstRowStripe" dxfId="13"/>
      <tableStyleElement type="secondRowStripe" dxfId="12"/>
    </tableStyle>
    <tableStyle name="Coldwater_Carolan-style 2" pivot="0" count="3">
      <tableStyleElement type="headerRow" dxfId="11"/>
      <tableStyleElement type="firstRowStripe" dxfId="10"/>
      <tableStyleElement type="secondRowStripe" dxfId="9"/>
    </tableStyle>
    <tableStyle name="Coldwater_Carolan-style 3" pivot="0" count="3">
      <tableStyleElement type="headerRow" dxfId="8"/>
      <tableStyleElement type="firstRowStripe" dxfId="7"/>
      <tableStyleElement type="secondRowStripe" dxfId="6"/>
    </tableStyle>
    <tableStyle name="Site-149-style" pivot="0" count="3">
      <tableStyleElement type="headerRow" dxfId="5"/>
      <tableStyleElement type="firstRowStripe" dxfId="4"/>
      <tableStyleElement type="secondRowStripe" dxfId="3"/>
    </tableStyle>
    <tableStyle name="Site-149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rPr lang="en-US"/>
              <a:t>Brown Trout Length vs. Weight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'Site-035'!$H$18:$H$196</c:f>
              <c:numCache>
                <c:formatCode>General</c:formatCode>
                <c:ptCount val="179"/>
                <c:pt idx="0">
                  <c:v>272</c:v>
                </c:pt>
                <c:pt idx="1">
                  <c:v>280</c:v>
                </c:pt>
                <c:pt idx="2">
                  <c:v>257</c:v>
                </c:pt>
                <c:pt idx="3">
                  <c:v>255</c:v>
                </c:pt>
                <c:pt idx="4">
                  <c:v>270</c:v>
                </c:pt>
                <c:pt idx="5">
                  <c:v>173</c:v>
                </c:pt>
                <c:pt idx="6">
                  <c:v>315</c:v>
                </c:pt>
                <c:pt idx="7">
                  <c:v>156</c:v>
                </c:pt>
                <c:pt idx="8">
                  <c:v>196</c:v>
                </c:pt>
                <c:pt idx="9">
                  <c:v>193</c:v>
                </c:pt>
                <c:pt idx="10">
                  <c:v>225</c:v>
                </c:pt>
                <c:pt idx="11">
                  <c:v>264</c:v>
                </c:pt>
                <c:pt idx="12">
                  <c:v>312</c:v>
                </c:pt>
                <c:pt idx="13">
                  <c:v>324</c:v>
                </c:pt>
                <c:pt idx="14">
                  <c:v>170</c:v>
                </c:pt>
                <c:pt idx="15">
                  <c:v>178</c:v>
                </c:pt>
                <c:pt idx="16">
                  <c:v>145</c:v>
                </c:pt>
                <c:pt idx="17">
                  <c:v>115</c:v>
                </c:pt>
                <c:pt idx="18">
                  <c:v>146</c:v>
                </c:pt>
                <c:pt idx="19">
                  <c:v>349</c:v>
                </c:pt>
                <c:pt idx="20">
                  <c:v>370</c:v>
                </c:pt>
                <c:pt idx="21">
                  <c:v>270</c:v>
                </c:pt>
                <c:pt idx="22">
                  <c:v>170</c:v>
                </c:pt>
                <c:pt idx="23">
                  <c:v>152</c:v>
                </c:pt>
                <c:pt idx="24">
                  <c:v>136</c:v>
                </c:pt>
                <c:pt idx="25">
                  <c:v>177</c:v>
                </c:pt>
                <c:pt idx="26">
                  <c:v>125</c:v>
                </c:pt>
                <c:pt idx="27">
                  <c:v>126</c:v>
                </c:pt>
                <c:pt idx="28">
                  <c:v>222</c:v>
                </c:pt>
                <c:pt idx="29">
                  <c:v>178</c:v>
                </c:pt>
                <c:pt idx="30">
                  <c:v>141</c:v>
                </c:pt>
                <c:pt idx="31">
                  <c:v>172</c:v>
                </c:pt>
                <c:pt idx="32">
                  <c:v>151</c:v>
                </c:pt>
                <c:pt idx="33">
                  <c:v>173</c:v>
                </c:pt>
                <c:pt idx="34">
                  <c:v>189</c:v>
                </c:pt>
                <c:pt idx="35">
                  <c:v>291</c:v>
                </c:pt>
                <c:pt idx="36">
                  <c:v>157</c:v>
                </c:pt>
                <c:pt idx="37">
                  <c:v>153</c:v>
                </c:pt>
                <c:pt idx="38">
                  <c:v>185</c:v>
                </c:pt>
                <c:pt idx="39">
                  <c:v>163</c:v>
                </c:pt>
                <c:pt idx="40">
                  <c:v>152</c:v>
                </c:pt>
                <c:pt idx="41">
                  <c:v>156</c:v>
                </c:pt>
                <c:pt idx="42">
                  <c:v>150</c:v>
                </c:pt>
                <c:pt idx="43">
                  <c:v>244</c:v>
                </c:pt>
                <c:pt idx="44">
                  <c:v>300</c:v>
                </c:pt>
                <c:pt idx="45">
                  <c:v>340</c:v>
                </c:pt>
                <c:pt idx="46">
                  <c:v>343</c:v>
                </c:pt>
                <c:pt idx="47">
                  <c:v>335</c:v>
                </c:pt>
                <c:pt idx="48">
                  <c:v>345</c:v>
                </c:pt>
                <c:pt idx="49">
                  <c:v>294</c:v>
                </c:pt>
                <c:pt idx="50">
                  <c:v>281</c:v>
                </c:pt>
                <c:pt idx="51">
                  <c:v>203</c:v>
                </c:pt>
                <c:pt idx="52">
                  <c:v>240</c:v>
                </c:pt>
                <c:pt idx="53">
                  <c:v>254</c:v>
                </c:pt>
                <c:pt idx="54">
                  <c:v>152</c:v>
                </c:pt>
                <c:pt idx="55">
                  <c:v>272</c:v>
                </c:pt>
                <c:pt idx="56">
                  <c:v>165</c:v>
                </c:pt>
                <c:pt idx="57">
                  <c:v>165</c:v>
                </c:pt>
                <c:pt idx="58">
                  <c:v>305</c:v>
                </c:pt>
                <c:pt idx="59">
                  <c:v>291</c:v>
                </c:pt>
                <c:pt idx="60">
                  <c:v>240</c:v>
                </c:pt>
                <c:pt idx="61">
                  <c:v>370</c:v>
                </c:pt>
                <c:pt idx="62">
                  <c:v>320</c:v>
                </c:pt>
                <c:pt idx="63">
                  <c:v>291</c:v>
                </c:pt>
                <c:pt idx="64">
                  <c:v>325</c:v>
                </c:pt>
                <c:pt idx="65">
                  <c:v>280</c:v>
                </c:pt>
                <c:pt idx="66">
                  <c:v>355</c:v>
                </c:pt>
                <c:pt idx="67">
                  <c:v>333</c:v>
                </c:pt>
                <c:pt idx="68">
                  <c:v>270</c:v>
                </c:pt>
                <c:pt idx="69">
                  <c:v>211</c:v>
                </c:pt>
                <c:pt idx="70">
                  <c:v>145</c:v>
                </c:pt>
                <c:pt idx="71">
                  <c:v>145</c:v>
                </c:pt>
                <c:pt idx="72">
                  <c:v>186</c:v>
                </c:pt>
                <c:pt idx="73">
                  <c:v>195</c:v>
                </c:pt>
                <c:pt idx="74">
                  <c:v>293</c:v>
                </c:pt>
                <c:pt idx="75">
                  <c:v>215</c:v>
                </c:pt>
                <c:pt idx="76">
                  <c:v>135</c:v>
                </c:pt>
                <c:pt idx="77">
                  <c:v>260</c:v>
                </c:pt>
                <c:pt idx="78">
                  <c:v>170</c:v>
                </c:pt>
                <c:pt idx="79">
                  <c:v>180</c:v>
                </c:pt>
                <c:pt idx="80">
                  <c:v>190</c:v>
                </c:pt>
                <c:pt idx="81">
                  <c:v>173</c:v>
                </c:pt>
                <c:pt idx="82">
                  <c:v>293</c:v>
                </c:pt>
                <c:pt idx="83">
                  <c:v>343</c:v>
                </c:pt>
                <c:pt idx="84">
                  <c:v>312</c:v>
                </c:pt>
                <c:pt idx="85">
                  <c:v>284</c:v>
                </c:pt>
                <c:pt idx="86">
                  <c:v>256</c:v>
                </c:pt>
                <c:pt idx="87">
                  <c:v>374</c:v>
                </c:pt>
                <c:pt idx="88">
                  <c:v>283</c:v>
                </c:pt>
                <c:pt idx="89">
                  <c:v>281</c:v>
                </c:pt>
                <c:pt idx="90">
                  <c:v>333</c:v>
                </c:pt>
                <c:pt idx="91">
                  <c:v>312</c:v>
                </c:pt>
                <c:pt idx="92">
                  <c:v>232</c:v>
                </c:pt>
                <c:pt idx="93">
                  <c:v>199</c:v>
                </c:pt>
                <c:pt idx="94">
                  <c:v>260</c:v>
                </c:pt>
                <c:pt idx="95">
                  <c:v>262</c:v>
                </c:pt>
                <c:pt idx="96">
                  <c:v>260</c:v>
                </c:pt>
                <c:pt idx="97">
                  <c:v>172</c:v>
                </c:pt>
                <c:pt idx="98">
                  <c:v>158</c:v>
                </c:pt>
                <c:pt idx="99">
                  <c:v>162</c:v>
                </c:pt>
                <c:pt idx="100">
                  <c:v>154</c:v>
                </c:pt>
                <c:pt idx="101">
                  <c:v>331</c:v>
                </c:pt>
                <c:pt idx="102">
                  <c:v>307</c:v>
                </c:pt>
                <c:pt idx="103">
                  <c:v>335</c:v>
                </c:pt>
                <c:pt idx="104">
                  <c:v>215</c:v>
                </c:pt>
                <c:pt idx="105">
                  <c:v>189</c:v>
                </c:pt>
                <c:pt idx="106">
                  <c:v>160</c:v>
                </c:pt>
                <c:pt idx="107">
                  <c:v>135</c:v>
                </c:pt>
                <c:pt idx="108">
                  <c:v>160</c:v>
                </c:pt>
                <c:pt idx="109">
                  <c:v>135</c:v>
                </c:pt>
                <c:pt idx="110">
                  <c:v>150</c:v>
                </c:pt>
                <c:pt idx="111">
                  <c:v>233</c:v>
                </c:pt>
                <c:pt idx="112">
                  <c:v>180</c:v>
                </c:pt>
                <c:pt idx="113">
                  <c:v>160</c:v>
                </c:pt>
                <c:pt idx="114">
                  <c:v>140</c:v>
                </c:pt>
                <c:pt idx="115">
                  <c:v>166</c:v>
                </c:pt>
                <c:pt idx="116">
                  <c:v>113</c:v>
                </c:pt>
                <c:pt idx="117">
                  <c:v>126</c:v>
                </c:pt>
                <c:pt idx="118">
                  <c:v>135</c:v>
                </c:pt>
                <c:pt idx="119">
                  <c:v>120</c:v>
                </c:pt>
                <c:pt idx="120">
                  <c:v>350</c:v>
                </c:pt>
                <c:pt idx="121">
                  <c:v>396</c:v>
                </c:pt>
                <c:pt idx="122">
                  <c:v>420</c:v>
                </c:pt>
                <c:pt idx="123">
                  <c:v>323</c:v>
                </c:pt>
                <c:pt idx="124">
                  <c:v>303</c:v>
                </c:pt>
                <c:pt idx="125">
                  <c:v>319</c:v>
                </c:pt>
                <c:pt idx="126">
                  <c:v>278</c:v>
                </c:pt>
                <c:pt idx="127">
                  <c:v>271</c:v>
                </c:pt>
                <c:pt idx="128">
                  <c:v>302</c:v>
                </c:pt>
                <c:pt idx="129">
                  <c:v>320</c:v>
                </c:pt>
                <c:pt idx="130">
                  <c:v>251</c:v>
                </c:pt>
                <c:pt idx="131">
                  <c:v>285</c:v>
                </c:pt>
                <c:pt idx="132">
                  <c:v>242</c:v>
                </c:pt>
                <c:pt idx="133">
                  <c:v>233</c:v>
                </c:pt>
                <c:pt idx="134">
                  <c:v>172</c:v>
                </c:pt>
                <c:pt idx="135">
                  <c:v>203</c:v>
                </c:pt>
                <c:pt idx="136">
                  <c:v>181</c:v>
                </c:pt>
                <c:pt idx="137">
                  <c:v>192</c:v>
                </c:pt>
                <c:pt idx="138">
                  <c:v>216</c:v>
                </c:pt>
                <c:pt idx="139">
                  <c:v>183</c:v>
                </c:pt>
                <c:pt idx="140">
                  <c:v>201</c:v>
                </c:pt>
                <c:pt idx="141">
                  <c:v>185</c:v>
                </c:pt>
                <c:pt idx="142">
                  <c:v>165</c:v>
                </c:pt>
                <c:pt idx="143">
                  <c:v>145</c:v>
                </c:pt>
                <c:pt idx="144">
                  <c:v>185</c:v>
                </c:pt>
                <c:pt idx="145">
                  <c:v>170</c:v>
                </c:pt>
                <c:pt idx="146">
                  <c:v>142</c:v>
                </c:pt>
                <c:pt idx="147">
                  <c:v>144</c:v>
                </c:pt>
                <c:pt idx="148">
                  <c:v>115</c:v>
                </c:pt>
                <c:pt idx="149">
                  <c:v>175</c:v>
                </c:pt>
                <c:pt idx="150">
                  <c:v>142</c:v>
                </c:pt>
                <c:pt idx="151">
                  <c:v>161</c:v>
                </c:pt>
                <c:pt idx="152">
                  <c:v>329</c:v>
                </c:pt>
                <c:pt idx="153">
                  <c:v>370</c:v>
                </c:pt>
                <c:pt idx="154">
                  <c:v>373</c:v>
                </c:pt>
                <c:pt idx="155">
                  <c:v>135</c:v>
                </c:pt>
                <c:pt idx="156">
                  <c:v>145</c:v>
                </c:pt>
                <c:pt idx="157">
                  <c:v>115</c:v>
                </c:pt>
                <c:pt idx="158">
                  <c:v>133</c:v>
                </c:pt>
                <c:pt idx="159">
                  <c:v>142</c:v>
                </c:pt>
                <c:pt idx="160">
                  <c:v>250</c:v>
                </c:pt>
                <c:pt idx="161">
                  <c:v>165</c:v>
                </c:pt>
                <c:pt idx="162">
                  <c:v>181</c:v>
                </c:pt>
                <c:pt idx="163">
                  <c:v>164</c:v>
                </c:pt>
                <c:pt idx="164">
                  <c:v>140</c:v>
                </c:pt>
                <c:pt idx="165">
                  <c:v>149</c:v>
                </c:pt>
                <c:pt idx="166">
                  <c:v>148</c:v>
                </c:pt>
                <c:pt idx="167">
                  <c:v>126</c:v>
                </c:pt>
                <c:pt idx="168">
                  <c:v>105</c:v>
                </c:pt>
                <c:pt idx="169">
                  <c:v>113</c:v>
                </c:pt>
                <c:pt idx="170">
                  <c:v>221.4</c:v>
                </c:pt>
              </c:numCache>
            </c:numRef>
          </c:xVal>
          <c:yVal>
            <c:numRef>
              <c:f>'Site-035'!$I$18:$I$196</c:f>
              <c:numCache>
                <c:formatCode>General</c:formatCode>
                <c:ptCount val="179"/>
                <c:pt idx="0">
                  <c:v>219</c:v>
                </c:pt>
                <c:pt idx="1">
                  <c:v>225</c:v>
                </c:pt>
                <c:pt idx="2">
                  <c:v>177</c:v>
                </c:pt>
                <c:pt idx="3">
                  <c:v>158</c:v>
                </c:pt>
                <c:pt idx="4">
                  <c:v>194</c:v>
                </c:pt>
                <c:pt idx="5">
                  <c:v>60</c:v>
                </c:pt>
                <c:pt idx="6">
                  <c:v>345</c:v>
                </c:pt>
                <c:pt idx="7">
                  <c:v>42</c:v>
                </c:pt>
                <c:pt idx="8">
                  <c:v>91</c:v>
                </c:pt>
                <c:pt idx="9">
                  <c:v>83</c:v>
                </c:pt>
                <c:pt idx="10">
                  <c:v>130</c:v>
                </c:pt>
                <c:pt idx="11">
                  <c:v>182</c:v>
                </c:pt>
                <c:pt idx="12">
                  <c:v>332</c:v>
                </c:pt>
                <c:pt idx="13">
                  <c:v>358</c:v>
                </c:pt>
                <c:pt idx="14">
                  <c:v>51</c:v>
                </c:pt>
                <c:pt idx="15">
                  <c:v>56</c:v>
                </c:pt>
                <c:pt idx="16">
                  <c:v>31</c:v>
                </c:pt>
                <c:pt idx="17">
                  <c:v>15</c:v>
                </c:pt>
                <c:pt idx="18">
                  <c:v>37</c:v>
                </c:pt>
                <c:pt idx="19">
                  <c:v>418</c:v>
                </c:pt>
                <c:pt idx="20">
                  <c:v>548</c:v>
                </c:pt>
                <c:pt idx="21">
                  <c:v>199</c:v>
                </c:pt>
                <c:pt idx="22">
                  <c:v>60</c:v>
                </c:pt>
                <c:pt idx="23">
                  <c:v>44</c:v>
                </c:pt>
                <c:pt idx="24">
                  <c:v>27</c:v>
                </c:pt>
                <c:pt idx="25">
                  <c:v>64</c:v>
                </c:pt>
                <c:pt idx="26">
                  <c:v>15</c:v>
                </c:pt>
                <c:pt idx="27">
                  <c:v>21</c:v>
                </c:pt>
                <c:pt idx="28">
                  <c:v>127</c:v>
                </c:pt>
                <c:pt idx="29">
                  <c:v>66</c:v>
                </c:pt>
                <c:pt idx="30">
                  <c:v>38</c:v>
                </c:pt>
                <c:pt idx="31">
                  <c:v>67</c:v>
                </c:pt>
                <c:pt idx="32">
                  <c:v>48</c:v>
                </c:pt>
                <c:pt idx="33">
                  <c:v>65</c:v>
                </c:pt>
                <c:pt idx="34">
                  <c:v>82</c:v>
                </c:pt>
                <c:pt idx="35">
                  <c:v>254</c:v>
                </c:pt>
                <c:pt idx="36">
                  <c:v>42</c:v>
                </c:pt>
                <c:pt idx="37">
                  <c:v>36</c:v>
                </c:pt>
                <c:pt idx="38">
                  <c:v>72</c:v>
                </c:pt>
                <c:pt idx="39">
                  <c:v>49</c:v>
                </c:pt>
                <c:pt idx="40">
                  <c:v>42</c:v>
                </c:pt>
                <c:pt idx="41">
                  <c:v>44</c:v>
                </c:pt>
                <c:pt idx="42">
                  <c:v>40</c:v>
                </c:pt>
                <c:pt idx="43">
                  <c:v>157</c:v>
                </c:pt>
                <c:pt idx="44">
                  <c:v>279</c:v>
                </c:pt>
                <c:pt idx="45">
                  <c:v>400</c:v>
                </c:pt>
                <c:pt idx="46">
                  <c:v>476</c:v>
                </c:pt>
                <c:pt idx="47">
                  <c:v>417</c:v>
                </c:pt>
                <c:pt idx="48">
                  <c:v>462</c:v>
                </c:pt>
                <c:pt idx="49">
                  <c:v>271</c:v>
                </c:pt>
                <c:pt idx="50">
                  <c:v>251</c:v>
                </c:pt>
                <c:pt idx="51">
                  <c:v>106</c:v>
                </c:pt>
                <c:pt idx="52">
                  <c:v>168</c:v>
                </c:pt>
                <c:pt idx="53">
                  <c:v>174</c:v>
                </c:pt>
                <c:pt idx="54">
                  <c:v>57</c:v>
                </c:pt>
                <c:pt idx="55">
                  <c:v>219</c:v>
                </c:pt>
                <c:pt idx="56">
                  <c:v>51</c:v>
                </c:pt>
                <c:pt idx="57">
                  <c:v>49</c:v>
                </c:pt>
                <c:pt idx="58">
                  <c:v>298</c:v>
                </c:pt>
                <c:pt idx="59">
                  <c:v>244</c:v>
                </c:pt>
                <c:pt idx="60">
                  <c:v>166</c:v>
                </c:pt>
                <c:pt idx="61">
                  <c:v>458</c:v>
                </c:pt>
                <c:pt idx="62">
                  <c:v>331</c:v>
                </c:pt>
                <c:pt idx="63">
                  <c:v>252</c:v>
                </c:pt>
                <c:pt idx="64">
                  <c:v>308</c:v>
                </c:pt>
                <c:pt idx="65">
                  <c:v>218</c:v>
                </c:pt>
                <c:pt idx="66">
                  <c:v>438</c:v>
                </c:pt>
                <c:pt idx="67">
                  <c:v>404</c:v>
                </c:pt>
                <c:pt idx="68">
                  <c:v>200</c:v>
                </c:pt>
                <c:pt idx="69">
                  <c:v>90</c:v>
                </c:pt>
                <c:pt idx="70">
                  <c:v>30</c:v>
                </c:pt>
                <c:pt idx="71">
                  <c:v>33</c:v>
                </c:pt>
                <c:pt idx="72">
                  <c:v>79</c:v>
                </c:pt>
                <c:pt idx="73">
                  <c:v>85</c:v>
                </c:pt>
                <c:pt idx="74">
                  <c:v>251</c:v>
                </c:pt>
                <c:pt idx="75">
                  <c:v>93</c:v>
                </c:pt>
                <c:pt idx="76">
                  <c:v>125</c:v>
                </c:pt>
                <c:pt idx="77">
                  <c:v>175</c:v>
                </c:pt>
                <c:pt idx="78">
                  <c:v>62</c:v>
                </c:pt>
                <c:pt idx="79">
                  <c:v>55</c:v>
                </c:pt>
                <c:pt idx="80">
                  <c:v>63</c:v>
                </c:pt>
                <c:pt idx="81">
                  <c:v>59</c:v>
                </c:pt>
                <c:pt idx="82">
                  <c:v>226</c:v>
                </c:pt>
                <c:pt idx="83">
                  <c:v>410</c:v>
                </c:pt>
                <c:pt idx="84">
                  <c:v>300</c:v>
                </c:pt>
                <c:pt idx="85">
                  <c:v>234</c:v>
                </c:pt>
                <c:pt idx="86">
                  <c:v>160</c:v>
                </c:pt>
                <c:pt idx="87">
                  <c:v>670</c:v>
                </c:pt>
                <c:pt idx="88">
                  <c:v>179</c:v>
                </c:pt>
                <c:pt idx="89">
                  <c:v>224</c:v>
                </c:pt>
                <c:pt idx="90">
                  <c:v>380</c:v>
                </c:pt>
                <c:pt idx="91">
                  <c:v>300</c:v>
                </c:pt>
                <c:pt idx="92">
                  <c:v>99</c:v>
                </c:pt>
                <c:pt idx="93">
                  <c:v>108</c:v>
                </c:pt>
                <c:pt idx="94">
                  <c:v>182</c:v>
                </c:pt>
                <c:pt idx="95">
                  <c:v>175</c:v>
                </c:pt>
                <c:pt idx="96">
                  <c:v>195</c:v>
                </c:pt>
                <c:pt idx="97">
                  <c:v>46</c:v>
                </c:pt>
                <c:pt idx="98">
                  <c:v>41</c:v>
                </c:pt>
                <c:pt idx="99">
                  <c:v>50</c:v>
                </c:pt>
                <c:pt idx="100">
                  <c:v>49</c:v>
                </c:pt>
                <c:pt idx="101">
                  <c:v>365</c:v>
                </c:pt>
                <c:pt idx="102">
                  <c:v>285</c:v>
                </c:pt>
                <c:pt idx="103">
                  <c:v>357</c:v>
                </c:pt>
                <c:pt idx="104">
                  <c:v>112</c:v>
                </c:pt>
                <c:pt idx="105">
                  <c:v>91</c:v>
                </c:pt>
                <c:pt idx="106">
                  <c:v>44</c:v>
                </c:pt>
                <c:pt idx="107">
                  <c:v>30</c:v>
                </c:pt>
                <c:pt idx="108">
                  <c:v>44</c:v>
                </c:pt>
                <c:pt idx="109">
                  <c:v>30</c:v>
                </c:pt>
                <c:pt idx="110">
                  <c:v>44</c:v>
                </c:pt>
                <c:pt idx="111">
                  <c:v>146</c:v>
                </c:pt>
                <c:pt idx="112">
                  <c:v>75</c:v>
                </c:pt>
                <c:pt idx="113">
                  <c:v>58</c:v>
                </c:pt>
                <c:pt idx="114">
                  <c:v>32</c:v>
                </c:pt>
                <c:pt idx="115">
                  <c:v>46</c:v>
                </c:pt>
                <c:pt idx="116">
                  <c:v>17</c:v>
                </c:pt>
                <c:pt idx="117">
                  <c:v>21</c:v>
                </c:pt>
                <c:pt idx="118">
                  <c:v>29</c:v>
                </c:pt>
                <c:pt idx="119">
                  <c:v>18</c:v>
                </c:pt>
                <c:pt idx="120">
                  <c:v>469</c:v>
                </c:pt>
                <c:pt idx="121">
                  <c:v>644</c:v>
                </c:pt>
                <c:pt idx="122">
                  <c:v>629</c:v>
                </c:pt>
                <c:pt idx="123">
                  <c:v>348</c:v>
                </c:pt>
                <c:pt idx="124">
                  <c:v>294</c:v>
                </c:pt>
                <c:pt idx="125">
                  <c:v>313</c:v>
                </c:pt>
                <c:pt idx="126">
                  <c:v>240</c:v>
                </c:pt>
                <c:pt idx="127">
                  <c:v>226</c:v>
                </c:pt>
                <c:pt idx="128">
                  <c:v>282</c:v>
                </c:pt>
                <c:pt idx="129">
                  <c:v>291</c:v>
                </c:pt>
                <c:pt idx="130">
                  <c:v>172</c:v>
                </c:pt>
                <c:pt idx="131">
                  <c:v>268</c:v>
                </c:pt>
                <c:pt idx="132">
                  <c:v>158</c:v>
                </c:pt>
                <c:pt idx="133">
                  <c:v>125</c:v>
                </c:pt>
                <c:pt idx="134">
                  <c:v>61</c:v>
                </c:pt>
                <c:pt idx="135">
                  <c:v>94</c:v>
                </c:pt>
                <c:pt idx="136">
                  <c:v>65</c:v>
                </c:pt>
                <c:pt idx="137">
                  <c:v>73</c:v>
                </c:pt>
                <c:pt idx="138">
                  <c:v>110</c:v>
                </c:pt>
                <c:pt idx="139">
                  <c:v>69</c:v>
                </c:pt>
                <c:pt idx="140">
                  <c:v>92</c:v>
                </c:pt>
                <c:pt idx="141">
                  <c:v>64</c:v>
                </c:pt>
                <c:pt idx="142">
                  <c:v>59</c:v>
                </c:pt>
                <c:pt idx="143">
                  <c:v>32</c:v>
                </c:pt>
                <c:pt idx="144">
                  <c:v>69</c:v>
                </c:pt>
                <c:pt idx="145">
                  <c:v>50</c:v>
                </c:pt>
                <c:pt idx="146">
                  <c:v>31</c:v>
                </c:pt>
                <c:pt idx="147">
                  <c:v>35</c:v>
                </c:pt>
                <c:pt idx="148">
                  <c:v>14</c:v>
                </c:pt>
                <c:pt idx="149">
                  <c:v>49</c:v>
                </c:pt>
                <c:pt idx="150">
                  <c:v>29</c:v>
                </c:pt>
                <c:pt idx="151">
                  <c:v>46</c:v>
                </c:pt>
                <c:pt idx="152">
                  <c:v>385</c:v>
                </c:pt>
                <c:pt idx="153">
                  <c:v>485</c:v>
                </c:pt>
                <c:pt idx="154">
                  <c:v>460</c:v>
                </c:pt>
                <c:pt idx="155">
                  <c:v>25</c:v>
                </c:pt>
                <c:pt idx="156">
                  <c:v>33</c:v>
                </c:pt>
                <c:pt idx="157">
                  <c:v>16</c:v>
                </c:pt>
                <c:pt idx="158">
                  <c:v>21</c:v>
                </c:pt>
                <c:pt idx="159">
                  <c:v>28</c:v>
                </c:pt>
                <c:pt idx="160">
                  <c:v>161</c:v>
                </c:pt>
                <c:pt idx="161">
                  <c:v>50</c:v>
                </c:pt>
                <c:pt idx="162">
                  <c:v>72</c:v>
                </c:pt>
                <c:pt idx="163">
                  <c:v>59</c:v>
                </c:pt>
                <c:pt idx="164">
                  <c:v>28</c:v>
                </c:pt>
                <c:pt idx="165">
                  <c:v>35</c:v>
                </c:pt>
                <c:pt idx="166">
                  <c:v>33</c:v>
                </c:pt>
                <c:pt idx="167">
                  <c:v>26</c:v>
                </c:pt>
                <c:pt idx="168">
                  <c:v>13</c:v>
                </c:pt>
                <c:pt idx="169">
                  <c:v>16</c:v>
                </c:pt>
                <c:pt idx="170">
                  <c:v>156.6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9-4C09-95AC-3CF1EC0C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00635"/>
        <c:axId val="279258182"/>
      </c:scatterChart>
      <c:valAx>
        <c:axId val="7328006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US"/>
                  <a:t>Length (mm)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79258182"/>
        <c:crosses val="autoZero"/>
        <c:crossBetween val="midCat"/>
      </c:valAx>
      <c:valAx>
        <c:axId val="279258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US"/>
                  <a:t>Weight (g)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280063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923925</xdr:colOff>
      <xdr:row>32</xdr:row>
      <xdr:rowOff>180975</xdr:rowOff>
    </xdr:from>
    <xdr:ext cx="57150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Kelly, Brett B [NREM]" refreshedDate="43940.780369907407" refreshedVersion="6" recordCount="110">
  <cacheSource type="worksheet">
    <worksheetSource ref="A9:E119" sheet="Site-154"/>
  </cacheSource>
  <cacheFields count="5">
    <cacheField name="Reach #" numFmtId="0">
      <sharedItems containsSemiMixedTypes="0" containsString="0" containsNumber="1" containsInteger="1" minValue="1" maxValue="3"/>
    </cacheField>
    <cacheField name="Fish Code" numFmtId="0">
      <sharedItems count="3">
        <s v="BRT"/>
        <s v="BKT"/>
        <s v="TGT"/>
      </sharedItems>
    </cacheField>
    <cacheField name="Length (mm)" numFmtId="0">
      <sharedItems containsSemiMixedTypes="0" containsString="0" containsNumber="1" containsInteger="1" minValue="71" maxValue="445"/>
    </cacheField>
    <cacheField name="Weight (g)" numFmtId="0">
      <sharedItems containsSemiMixedTypes="0" containsString="0" containsNumber="1" containsInteger="1" minValue="5" maxValue="760"/>
    </cacheField>
    <cacheField name="Fin Clip (Y/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n v="1"/>
    <x v="0"/>
    <n v="279"/>
    <n v="205"/>
    <s v="N"/>
  </r>
  <r>
    <n v="1"/>
    <x v="0"/>
    <n v="207"/>
    <n v="100"/>
    <s v="N"/>
  </r>
  <r>
    <n v="1"/>
    <x v="0"/>
    <n v="309"/>
    <n v="324"/>
    <s v="N"/>
  </r>
  <r>
    <n v="1"/>
    <x v="0"/>
    <n v="287"/>
    <n v="265"/>
    <s v="N"/>
  </r>
  <r>
    <n v="1"/>
    <x v="0"/>
    <n v="198"/>
    <n v="85"/>
    <s v="N"/>
  </r>
  <r>
    <n v="1"/>
    <x v="1"/>
    <n v="217"/>
    <n v="131"/>
    <s v="N"/>
  </r>
  <r>
    <n v="1"/>
    <x v="0"/>
    <n v="185"/>
    <n v="78"/>
    <s v="N"/>
  </r>
  <r>
    <n v="1"/>
    <x v="0"/>
    <n v="212"/>
    <n v="99"/>
    <s v="N"/>
  </r>
  <r>
    <n v="1"/>
    <x v="0"/>
    <n v="202"/>
    <n v="97"/>
    <s v="N"/>
  </r>
  <r>
    <n v="1"/>
    <x v="0"/>
    <n v="395"/>
    <n v="536"/>
    <s v="N"/>
  </r>
  <r>
    <n v="1"/>
    <x v="1"/>
    <n v="269"/>
    <n v="193"/>
    <s v="N"/>
  </r>
  <r>
    <n v="1"/>
    <x v="0"/>
    <n v="297"/>
    <n v="276"/>
    <s v="N"/>
  </r>
  <r>
    <n v="1"/>
    <x v="0"/>
    <n v="378"/>
    <n v="491"/>
    <s v="N"/>
  </r>
  <r>
    <n v="1"/>
    <x v="0"/>
    <n v="196"/>
    <n v="85"/>
    <s v="N"/>
  </r>
  <r>
    <n v="1"/>
    <x v="1"/>
    <n v="174"/>
    <n v="52"/>
    <s v="N"/>
  </r>
  <r>
    <n v="1"/>
    <x v="0"/>
    <n v="216"/>
    <n v="117"/>
    <s v="N"/>
  </r>
  <r>
    <n v="1"/>
    <x v="0"/>
    <n v="175"/>
    <n v="57"/>
    <s v="N"/>
  </r>
  <r>
    <n v="1"/>
    <x v="0"/>
    <n v="223"/>
    <n v="127"/>
    <s v="N"/>
  </r>
  <r>
    <n v="1"/>
    <x v="0"/>
    <n v="182"/>
    <n v="74"/>
    <s v="N"/>
  </r>
  <r>
    <n v="1"/>
    <x v="0"/>
    <n v="201"/>
    <n v="79"/>
    <s v="N"/>
  </r>
  <r>
    <n v="1"/>
    <x v="0"/>
    <n v="184"/>
    <n v="66"/>
    <s v="N"/>
  </r>
  <r>
    <n v="1"/>
    <x v="1"/>
    <n v="241"/>
    <n v="128"/>
    <s v="N"/>
  </r>
  <r>
    <n v="1"/>
    <x v="1"/>
    <n v="288"/>
    <n v="235"/>
    <s v="N"/>
  </r>
  <r>
    <n v="1"/>
    <x v="1"/>
    <n v="200"/>
    <n v="78"/>
    <s v="N"/>
  </r>
  <r>
    <n v="1"/>
    <x v="1"/>
    <n v="268"/>
    <n v="188"/>
    <s v="N"/>
  </r>
  <r>
    <n v="1"/>
    <x v="0"/>
    <n v="303"/>
    <n v="266"/>
    <s v="N"/>
  </r>
  <r>
    <n v="1"/>
    <x v="0"/>
    <n v="297"/>
    <n v="271"/>
    <s v="N"/>
  </r>
  <r>
    <n v="1"/>
    <x v="0"/>
    <n v="259"/>
    <n v="177"/>
    <s v="N"/>
  </r>
  <r>
    <n v="1"/>
    <x v="0"/>
    <n v="220"/>
    <n v="100"/>
    <s v="N"/>
  </r>
  <r>
    <n v="1"/>
    <x v="1"/>
    <n v="256"/>
    <n v="164"/>
    <s v="N"/>
  </r>
  <r>
    <n v="1"/>
    <x v="0"/>
    <n v="199"/>
    <n v="82"/>
    <s v="N"/>
  </r>
  <r>
    <n v="1"/>
    <x v="0"/>
    <n v="257"/>
    <n v="182"/>
    <s v="N"/>
  </r>
  <r>
    <n v="1"/>
    <x v="0"/>
    <n v="182"/>
    <n v="58"/>
    <s v="N"/>
  </r>
  <r>
    <n v="1"/>
    <x v="0"/>
    <n v="181"/>
    <n v="73"/>
    <s v="N"/>
  </r>
  <r>
    <n v="1"/>
    <x v="1"/>
    <n v="248"/>
    <n v="150"/>
    <s v="N"/>
  </r>
  <r>
    <n v="1"/>
    <x v="1"/>
    <n v="245"/>
    <n v="166"/>
    <s v="N"/>
  </r>
  <r>
    <n v="2"/>
    <x v="0"/>
    <n v="375"/>
    <n v="535"/>
    <s v="N"/>
  </r>
  <r>
    <n v="2"/>
    <x v="0"/>
    <n v="345"/>
    <n v="407"/>
    <s v="N"/>
  </r>
  <r>
    <n v="2"/>
    <x v="0"/>
    <n v="242"/>
    <n v="153"/>
    <s v="N"/>
  </r>
  <r>
    <n v="2"/>
    <x v="0"/>
    <n v="292"/>
    <n v="300"/>
    <s v="N"/>
  </r>
  <r>
    <n v="2"/>
    <x v="0"/>
    <n v="294"/>
    <n v="286"/>
    <s v="N"/>
  </r>
  <r>
    <n v="2"/>
    <x v="0"/>
    <n v="242"/>
    <n v="167"/>
    <s v="N"/>
  </r>
  <r>
    <n v="2"/>
    <x v="0"/>
    <n v="253"/>
    <n v="189"/>
    <s v="N"/>
  </r>
  <r>
    <n v="2"/>
    <x v="0"/>
    <n v="287"/>
    <n v="230"/>
    <s v="N"/>
  </r>
  <r>
    <n v="2"/>
    <x v="0"/>
    <n v="210"/>
    <n v="102"/>
    <s v="N"/>
  </r>
  <r>
    <n v="2"/>
    <x v="0"/>
    <n v="280"/>
    <n v="226"/>
    <s v="N"/>
  </r>
  <r>
    <n v="2"/>
    <x v="0"/>
    <n v="262"/>
    <n v="179"/>
    <s v="N"/>
  </r>
  <r>
    <n v="2"/>
    <x v="0"/>
    <n v="207"/>
    <n v="84"/>
    <s v="N"/>
  </r>
  <r>
    <n v="2"/>
    <x v="1"/>
    <n v="269"/>
    <n v="180"/>
    <s v="N"/>
  </r>
  <r>
    <n v="2"/>
    <x v="1"/>
    <n v="201"/>
    <n v="85"/>
    <s v="N"/>
  </r>
  <r>
    <n v="2"/>
    <x v="0"/>
    <n v="304"/>
    <n v="303"/>
    <s v="N"/>
  </r>
  <r>
    <n v="2"/>
    <x v="0"/>
    <n v="232"/>
    <n v="143"/>
    <s v="N"/>
  </r>
  <r>
    <n v="2"/>
    <x v="1"/>
    <n v="198"/>
    <n v="85"/>
    <s v="N"/>
  </r>
  <r>
    <n v="2"/>
    <x v="1"/>
    <n v="268"/>
    <n v="194"/>
    <s v="N"/>
  </r>
  <r>
    <n v="2"/>
    <x v="0"/>
    <n v="231"/>
    <n v="118"/>
    <s v="N"/>
  </r>
  <r>
    <n v="2"/>
    <x v="1"/>
    <n v="212"/>
    <n v="89"/>
    <s v="N"/>
  </r>
  <r>
    <n v="2"/>
    <x v="1"/>
    <n v="161"/>
    <n v="46"/>
    <s v="N"/>
  </r>
  <r>
    <n v="2"/>
    <x v="1"/>
    <n v="152"/>
    <n v="41"/>
    <s v="N"/>
  </r>
  <r>
    <n v="2"/>
    <x v="0"/>
    <n v="219"/>
    <n v="115"/>
    <s v="N"/>
  </r>
  <r>
    <n v="2"/>
    <x v="1"/>
    <n v="182"/>
    <n v="61"/>
    <s v="N"/>
  </r>
  <r>
    <n v="2"/>
    <x v="0"/>
    <n v="195"/>
    <n v="92"/>
    <s v="N"/>
  </r>
  <r>
    <n v="2"/>
    <x v="1"/>
    <n v="202"/>
    <n v="82"/>
    <s v="N"/>
  </r>
  <r>
    <n v="2"/>
    <x v="0"/>
    <n v="184"/>
    <n v="61"/>
    <s v="N"/>
  </r>
  <r>
    <n v="2"/>
    <x v="1"/>
    <n v="203"/>
    <n v="100"/>
    <s v="N"/>
  </r>
  <r>
    <n v="2"/>
    <x v="0"/>
    <n v="185"/>
    <n v="68"/>
    <s v="N"/>
  </r>
  <r>
    <n v="2"/>
    <x v="1"/>
    <n v="241"/>
    <n v="160"/>
    <s v="N"/>
  </r>
  <r>
    <n v="2"/>
    <x v="0"/>
    <n v="217"/>
    <n v="118"/>
    <s v="N"/>
  </r>
  <r>
    <n v="2"/>
    <x v="1"/>
    <n v="159"/>
    <n v="53"/>
    <s v="N"/>
  </r>
  <r>
    <n v="2"/>
    <x v="0"/>
    <n v="187"/>
    <n v="87"/>
    <s v="N"/>
  </r>
  <r>
    <n v="2"/>
    <x v="0"/>
    <n v="203"/>
    <n v="99"/>
    <s v="N"/>
  </r>
  <r>
    <n v="2"/>
    <x v="0"/>
    <n v="203"/>
    <n v="104"/>
    <s v="N"/>
  </r>
  <r>
    <n v="2"/>
    <x v="0"/>
    <n v="184"/>
    <n v="67"/>
    <s v="N"/>
  </r>
  <r>
    <n v="2"/>
    <x v="1"/>
    <n v="71"/>
    <n v="5"/>
    <s v="N"/>
  </r>
  <r>
    <n v="2"/>
    <x v="0"/>
    <n v="178"/>
    <n v="67"/>
    <s v="N"/>
  </r>
  <r>
    <n v="2"/>
    <x v="1"/>
    <n v="238"/>
    <n v="138"/>
    <s v="N"/>
  </r>
  <r>
    <n v="3"/>
    <x v="0"/>
    <n v="207"/>
    <n v="89"/>
    <s v="N"/>
  </r>
  <r>
    <n v="3"/>
    <x v="1"/>
    <n v="186"/>
    <n v="85"/>
    <s v="N"/>
  </r>
  <r>
    <n v="3"/>
    <x v="1"/>
    <n v="280"/>
    <n v="180"/>
    <s v="N"/>
  </r>
  <r>
    <n v="3"/>
    <x v="0"/>
    <n v="302"/>
    <n v="310"/>
    <s v="N"/>
  </r>
  <r>
    <n v="3"/>
    <x v="0"/>
    <n v="297"/>
    <n v="256"/>
    <s v="N"/>
  </r>
  <r>
    <n v="3"/>
    <x v="2"/>
    <n v="251"/>
    <n v="192"/>
    <s v="N"/>
  </r>
  <r>
    <n v="3"/>
    <x v="0"/>
    <n v="201"/>
    <n v="105"/>
    <s v="N"/>
  </r>
  <r>
    <n v="3"/>
    <x v="1"/>
    <n v="243"/>
    <n v="161"/>
    <s v="N"/>
  </r>
  <r>
    <n v="3"/>
    <x v="1"/>
    <n v="253"/>
    <n v="171"/>
    <s v="N"/>
  </r>
  <r>
    <n v="3"/>
    <x v="1"/>
    <n v="230"/>
    <n v="129"/>
    <s v="N"/>
  </r>
  <r>
    <n v="3"/>
    <x v="1"/>
    <n v="194"/>
    <n v="92"/>
    <s v="N"/>
  </r>
  <r>
    <n v="3"/>
    <x v="1"/>
    <n v="250"/>
    <n v="173"/>
    <s v="N"/>
  </r>
  <r>
    <n v="3"/>
    <x v="0"/>
    <n v="225"/>
    <n v="144"/>
    <s v="N"/>
  </r>
  <r>
    <n v="3"/>
    <x v="1"/>
    <n v="215"/>
    <n v="108"/>
    <s v="N"/>
  </r>
  <r>
    <n v="3"/>
    <x v="1"/>
    <n v="209"/>
    <n v="96"/>
    <s v="N"/>
  </r>
  <r>
    <n v="3"/>
    <x v="0"/>
    <n v="239"/>
    <n v="140"/>
    <s v="N"/>
  </r>
  <r>
    <n v="3"/>
    <x v="0"/>
    <n v="195"/>
    <n v="85"/>
    <s v="N"/>
  </r>
  <r>
    <n v="3"/>
    <x v="1"/>
    <n v="187"/>
    <n v="87"/>
    <s v="N"/>
  </r>
  <r>
    <n v="3"/>
    <x v="0"/>
    <n v="176"/>
    <n v="63"/>
    <s v="N"/>
  </r>
  <r>
    <n v="3"/>
    <x v="1"/>
    <n v="90"/>
    <n v="9"/>
    <s v="N"/>
  </r>
  <r>
    <n v="3"/>
    <x v="1"/>
    <n v="75"/>
    <n v="5"/>
    <s v="N"/>
  </r>
  <r>
    <n v="3"/>
    <x v="0"/>
    <n v="445"/>
    <n v="760"/>
    <s v="N"/>
  </r>
  <r>
    <n v="3"/>
    <x v="0"/>
    <n v="334"/>
    <n v="400"/>
    <s v="N"/>
  </r>
  <r>
    <n v="3"/>
    <x v="0"/>
    <n v="285"/>
    <n v="273"/>
    <s v="N"/>
  </r>
  <r>
    <n v="3"/>
    <x v="0"/>
    <n v="232"/>
    <n v="123"/>
    <s v="N"/>
  </r>
  <r>
    <n v="3"/>
    <x v="0"/>
    <n v="313"/>
    <n v="350"/>
    <s v="N"/>
  </r>
  <r>
    <n v="3"/>
    <x v="0"/>
    <n v="315"/>
    <n v="340"/>
    <s v="N"/>
  </r>
  <r>
    <n v="3"/>
    <x v="1"/>
    <n v="265"/>
    <n v="202"/>
    <s v="N"/>
  </r>
  <r>
    <n v="3"/>
    <x v="0"/>
    <n v="217"/>
    <n v="103"/>
    <s v="N"/>
  </r>
  <r>
    <n v="3"/>
    <x v="0"/>
    <n v="281"/>
    <n v="215"/>
    <s v="N"/>
  </r>
  <r>
    <n v="3"/>
    <x v="1"/>
    <n v="181"/>
    <n v="71"/>
    <s v="N"/>
  </r>
  <r>
    <n v="3"/>
    <x v="0"/>
    <n v="238"/>
    <n v="145"/>
    <s v="N"/>
  </r>
  <r>
    <n v="3"/>
    <x v="0"/>
    <n v="229"/>
    <n v="116"/>
    <s v="N"/>
  </r>
  <r>
    <n v="3"/>
    <x v="0"/>
    <n v="212"/>
    <n v="108"/>
    <s v="N"/>
  </r>
  <r>
    <n v="3"/>
    <x v="0"/>
    <n v="200"/>
    <n v="84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ite-154" cacheId="3" applyNumberFormats="0" applyBorderFormats="0" applyFontFormats="0" applyPatternFormats="0" applyAlignmentFormats="0" applyWidthHeightFormats="0" dataCaption="" updatedVersion="6" compact="0" compactData="0">
  <location ref="G21:H25" firstHeaderRow="1" firstDataRow="1" firstDataCol="1"/>
  <pivotFields count="5">
    <pivotField name="Reach #" compact="0" outline="0" multipleItemSelectionAllowed="1" showAll="0"/>
    <pivotField name="Fish Code" axis="axisRow" compact="0" outline="0" multipleItemSelectionAllowed="1" showAll="0" sortType="ascending">
      <items count="4">
        <item x="1"/>
        <item x="0"/>
        <item x="2"/>
        <item t="default"/>
      </items>
    </pivotField>
    <pivotField name="Length (mm)" dataField="1" compact="0" outline="0" multipleItemSelectionAllowed="1" showAll="0"/>
    <pivotField name="Weight (g)" compact="0" outline="0" multipleItemSelectionAllowed="1" showAll="0"/>
    <pivotField name="Fin Clip (Y/N)" compact="0" outline="0" multipleItemSelectionAllowe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Length (mm)" fld="2" subtotal="average" baseField="0"/>
  </dataFields>
  <pivotTableStyleInfo name="Google Sheets Pivot Table Style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M8:N40">
  <tableColumns count="2">
    <tableColumn id="1" name="Species"/>
    <tableColumn id="2" name="Total #"/>
  </tableColumns>
  <tableStyleInfo name="Outline-style" showFirstColumn="1" showLastColumn="1" showRowStripes="1" showColumnStripes="0"/>
</table>
</file>

<file path=xl/tables/table10.xml><?xml version="1.0" encoding="utf-8"?>
<table xmlns="http://schemas.openxmlformats.org/spreadsheetml/2006/main" id="7" name="Table_7" displayName="Table_7" ref="A18:D21">
  <tableColumns count="4">
    <tableColumn id="1" name="Reach #"/>
    <tableColumn id="2" name="BRT Status"/>
    <tableColumn id="3" name="% Adult "/>
    <tableColumn id="4" name="% Juvenile"/>
  </tableColumns>
  <tableStyleInfo name="Site-014-style 4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R13:U16">
  <tableColumns count="4">
    <tableColumn id="1" name="Reach #"/>
    <tableColumn id="2" name="BRT Status"/>
    <tableColumn id="3" name="% Adult "/>
    <tableColumn id="4" name="% Juvenile"/>
  </tableColumns>
  <tableStyleInfo name="Site-014b-style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R9:U12">
  <tableColumns count="4">
    <tableColumn id="1" name="Reach #"/>
    <tableColumn id="2" name="BKT Status"/>
    <tableColumn id="3" name="% Adult "/>
    <tableColumn id="4" name="% Juvenile"/>
  </tableColumns>
  <tableStyleInfo name="Site-014b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A19:D22">
  <tableColumns count="4">
    <tableColumn id="1" name="Reach #"/>
    <tableColumn id="2" name="BRT Status"/>
    <tableColumn id="3" name="% Adult "/>
    <tableColumn id="4" name="% Juvenile"/>
  </tableColumns>
  <tableStyleInfo name="Site-026-style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A15:D18">
  <tableColumns count="4">
    <tableColumn id="1" name="Reach #"/>
    <tableColumn id="2" name="BKT Status"/>
    <tableColumn id="3" name="% Adult "/>
    <tableColumn id="4" name="% Juvenile"/>
  </tableColumns>
  <tableStyleInfo name="Site-026-style 2" showFirstColumn="1" showLastColumn="1" showRowStripes="1" showColumnStripes="0"/>
</table>
</file>

<file path=xl/tables/table15.xml><?xml version="1.0" encoding="utf-8"?>
<table xmlns="http://schemas.openxmlformats.org/spreadsheetml/2006/main" id="17" name="Table_17" displayName="Table_17" ref="G41:J44">
  <tableColumns count="4">
    <tableColumn id="1" name="Reach #"/>
    <tableColumn id="2" name="BKT Status"/>
    <tableColumn id="3" name="% Adult "/>
    <tableColumn id="4" name="% Juvenile"/>
  </tableColumns>
  <tableStyleInfo name="Site-057-style" showFirstColumn="1" showLastColumn="1" showRowStripes="1" showColumnStripes="0"/>
</table>
</file>

<file path=xl/tables/table16.xml><?xml version="1.0" encoding="utf-8"?>
<table xmlns="http://schemas.openxmlformats.org/spreadsheetml/2006/main" id="18" name="Table_18" displayName="Table_18" ref="M8:N40">
  <tableColumns count="2">
    <tableColumn id="1" name="Species"/>
    <tableColumn id="2" name="Total #"/>
  </tableColumns>
  <tableStyleInfo name="Site-057-style 2" showFirstColumn="1" showLastColumn="1" showRowStripes="1" showColumnStripes="0"/>
</table>
</file>

<file path=xl/tables/table17.xml><?xml version="1.0" encoding="utf-8"?>
<table xmlns="http://schemas.openxmlformats.org/spreadsheetml/2006/main" id="19" name="Table_19" displayName="Table_19" ref="G45:J48">
  <tableColumns count="4">
    <tableColumn id="1" name="Reach #"/>
    <tableColumn id="2" name="BRT Status"/>
    <tableColumn id="3" name="% Adult "/>
    <tableColumn id="4" name="% Juvenile"/>
  </tableColumns>
  <tableStyleInfo name="Site-057-style 3" showFirstColumn="1" showLastColumn="1" showRowStripes="1" showColumnStripes="0"/>
</table>
</file>

<file path=xl/tables/table18.xml><?xml version="1.0" encoding="utf-8"?>
<table xmlns="http://schemas.openxmlformats.org/spreadsheetml/2006/main" id="15" name="Table_15" displayName="Table_15" ref="A18:D21">
  <tableColumns count="4">
    <tableColumn id="1" name="Reach #"/>
    <tableColumn id="2" name="BRT Status"/>
    <tableColumn id="3" name="% Adult "/>
    <tableColumn id="4" name="% Juvenile"/>
  </tableColumns>
  <tableStyleInfo name="Site-057b-style" showFirstColumn="1" showLastColumn="1" showRowStripes="1" showColumnStripes="0"/>
</table>
</file>

<file path=xl/tables/table19.xml><?xml version="1.0" encoding="utf-8"?>
<table xmlns="http://schemas.openxmlformats.org/spreadsheetml/2006/main" id="16" name="Table_16" displayName="Table_16" ref="A14:D17">
  <tableColumns count="4">
    <tableColumn id="1" name="Reach #"/>
    <tableColumn id="2" name="BKT Status"/>
    <tableColumn id="3" name="% Adult "/>
    <tableColumn id="4" name="% Juvenile"/>
  </tableColumns>
  <tableStyleInfo name="Site-057b-style 2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G45:J48">
  <tableColumns count="4">
    <tableColumn id="1" name="Reach #"/>
    <tableColumn id="2" name="BRT Status"/>
    <tableColumn id="3" name="% Adult "/>
    <tableColumn id="4" name="% Juvenile"/>
  </tableColumns>
  <tableStyleInfo name="Outlin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41:J44">
  <tableColumns count="4">
    <tableColumn id="1" name="Reach #"/>
    <tableColumn id="2" name="BKT Status"/>
    <tableColumn id="3" name="% Adult "/>
    <tableColumn id="4" name="% Juvenile"/>
  </tableColumns>
  <tableStyleInfo name="Site-086-style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5:J48">
  <tableColumns count="4">
    <tableColumn id="1" name="Reach #"/>
    <tableColumn id="2" name="BRT Status"/>
    <tableColumn id="3" name="% Adult "/>
    <tableColumn id="4" name="% Juvenile"/>
  </tableColumns>
  <tableStyleInfo name="Site-086-style 2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M8:N40">
  <tableColumns count="2">
    <tableColumn id="1" name="Species"/>
    <tableColumn id="2" name="Total #"/>
  </tableColumns>
  <tableStyleInfo name="Site-086-style 3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A21:D24">
  <tableColumns count="4">
    <tableColumn id="1" name="Reach #"/>
    <tableColumn id="2" name="BKT Status"/>
    <tableColumn id="3" name="% Adult "/>
    <tableColumn id="4" name="% Juvenile"/>
  </tableColumns>
  <tableStyleInfo name="Site-093-style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R13:U16" headerRowCount="0">
  <tableColumns count="4">
    <tableColumn id="1" name="Column1"/>
    <tableColumn id="2" name="Column2"/>
    <tableColumn id="3" name="Column3"/>
    <tableColumn id="4" name="Column4"/>
  </tableColumns>
  <tableStyleInfo name="Site-093-style 2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A25:D28">
  <tableColumns count="4">
    <tableColumn id="1" name="Reach #"/>
    <tableColumn id="2" name="BRT Status"/>
    <tableColumn id="3" name="% Adult "/>
    <tableColumn id="4" name="% Juvenile"/>
  </tableColumns>
  <tableStyleInfo name="Site-093-style 3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R9:U12" headerRowCount="0">
  <tableColumns count="4">
    <tableColumn id="1" name="Column1"/>
    <tableColumn id="2" name="Column2"/>
    <tableColumn id="3" name="Column3"/>
    <tableColumn id="4" name="Column4"/>
  </tableColumns>
  <tableStyleInfo name="Site-093-style 4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A19:D22">
  <tableColumns count="4">
    <tableColumn id="1" name="Reach #"/>
    <tableColumn id="2" name="BRT Status"/>
    <tableColumn id="3" name="% Adult "/>
    <tableColumn id="4" name="% Juvenile"/>
  </tableColumns>
  <tableStyleInfo name="Site-108-style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A15:D18">
  <tableColumns count="4">
    <tableColumn id="1" name="Reach #"/>
    <tableColumn id="2" name="BKT Status"/>
    <tableColumn id="3" name="% Adult "/>
    <tableColumn id="4" name="% Juvenile"/>
  </tableColumns>
  <tableStyleInfo name="Site-108-style 2" showFirstColumn="1" showLastColumn="1" showRowStripes="1" showColumnStripes="0"/>
</table>
</file>

<file path=xl/tables/table29.xml><?xml version="1.0" encoding="utf-8"?>
<table xmlns="http://schemas.openxmlformats.org/spreadsheetml/2006/main" id="31" name="Table_31" displayName="Table_31" ref="G41:J44">
  <tableColumns count="4">
    <tableColumn id="1" name="Reach #"/>
    <tableColumn id="2" name="BKT Status"/>
    <tableColumn id="3" name="% Adult "/>
    <tableColumn id="4" name="% Juvenile"/>
  </tableColumns>
  <tableStyleInfo name="Site-117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41:J44">
  <tableColumns count="4">
    <tableColumn id="1" name="Reach #"/>
    <tableColumn id="2" name="BKT Status"/>
    <tableColumn id="3" name="% Adult "/>
    <tableColumn id="4" name="% Juvenile"/>
  </tableColumns>
  <tableStyleInfo name="Outline-style 3" showFirstColumn="1" showLastColumn="1" showRowStripes="1" showColumnStripes="0"/>
</table>
</file>

<file path=xl/tables/table30.xml><?xml version="1.0" encoding="utf-8"?>
<table xmlns="http://schemas.openxmlformats.org/spreadsheetml/2006/main" id="32" name="Table_32" displayName="Table_32" ref="G45:J48">
  <tableColumns count="4">
    <tableColumn id="1" name="Reach #"/>
    <tableColumn id="2" name="BRT Status"/>
    <tableColumn id="3" name="% Adult "/>
    <tableColumn id="4" name="% Juvenile"/>
  </tableColumns>
  <tableStyleInfo name="Site-117-style 2" showFirstColumn="1" showLastColumn="1" showRowStripes="1" showColumnStripes="0"/>
</table>
</file>

<file path=xl/tables/table31.xml><?xml version="1.0" encoding="utf-8"?>
<table xmlns="http://schemas.openxmlformats.org/spreadsheetml/2006/main" id="33" name="Table_33" displayName="Table_33" ref="M8:N40">
  <tableColumns count="2">
    <tableColumn id="1" name="Species"/>
    <tableColumn id="2" name="Total #"/>
  </tableColumns>
  <tableStyleInfo name="Site-117-style 3" showFirstColumn="1" showLastColumn="1" showRowStripes="1" showColumnStripes="0"/>
</table>
</file>

<file path=xl/tables/table32.xml><?xml version="1.0" encoding="utf-8"?>
<table xmlns="http://schemas.openxmlformats.org/spreadsheetml/2006/main" id="29" name="Table_29" displayName="Table_29" ref="R9:U12">
  <tableColumns count="4">
    <tableColumn id="1" name="Reach #"/>
    <tableColumn id="2" name="BKT Status"/>
    <tableColumn id="3" name="% Adult "/>
    <tableColumn id="4" name="% Juvenile"/>
  </tableColumns>
  <tableStyleInfo name="Site-118-style" showFirstColumn="1" showLastColumn="1" showRowStripes="1" showColumnStripes="0"/>
</table>
</file>

<file path=xl/tables/table33.xml><?xml version="1.0" encoding="utf-8"?>
<table xmlns="http://schemas.openxmlformats.org/spreadsheetml/2006/main" id="30" name="Table_30" displayName="Table_30" ref="R13:U16">
  <tableColumns count="4">
    <tableColumn id="1" name="Reach #"/>
    <tableColumn id="2" name="BRT Status"/>
    <tableColumn id="3" name="% Adult "/>
    <tableColumn id="4" name="% Juvenile"/>
  </tableColumns>
  <tableStyleInfo name="Site-118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41:J44">
  <tableColumns count="4">
    <tableColumn id="1" name="Reach #"/>
    <tableColumn id="2" name="BKT Status"/>
    <tableColumn id="3" name="% Adult "/>
    <tableColumn id="4" name="% Juvenile"/>
  </tableColumns>
  <tableStyleInfo name="Site-135-style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G45:J48">
  <tableColumns count="4">
    <tableColumn id="1" name="Reach #"/>
    <tableColumn id="2" name="BRT Status"/>
    <tableColumn id="3" name="% Adult "/>
    <tableColumn id="4" name="% Juvenile"/>
  </tableColumns>
  <tableStyleInfo name="Site-135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M8:N40">
  <tableColumns count="2">
    <tableColumn id="1" name="Species"/>
    <tableColumn id="2" name="Total #"/>
  </tableColumns>
  <tableStyleInfo name="Site-135-style 3" showFirstColumn="1" showLastColumn="1" showRowStripes="1" showColumnStripes="0"/>
</table>
</file>

<file path=xl/tables/table37.xml><?xml version="1.0" encoding="utf-8"?>
<table xmlns="http://schemas.openxmlformats.org/spreadsheetml/2006/main" id="47" name="Table_47" displayName="Table_47" ref="G18:J21">
  <tableColumns count="4">
    <tableColumn id="1" name="Reach #"/>
    <tableColumn id="2" name="BKT Status"/>
    <tableColumn id="3" name="% Adult "/>
    <tableColumn id="4" name="% Juvenile"/>
  </tableColumns>
  <tableStyleInfo name="Site-149-style" showFirstColumn="1" showLastColumn="1" showRowStripes="1" showColumnStripes="0"/>
</table>
</file>

<file path=xl/tables/table38.xml><?xml version="1.0" encoding="utf-8"?>
<table xmlns="http://schemas.openxmlformats.org/spreadsheetml/2006/main" id="48" name="Table_48" displayName="Table_48" ref="G22:J25">
  <tableColumns count="4">
    <tableColumn id="1" name="Reach #"/>
    <tableColumn id="2" name="BRT Status"/>
    <tableColumn id="3" name="% Adult "/>
    <tableColumn id="4" name="% Juvenile"/>
  </tableColumns>
  <tableStyleInfo name="Site-149-style 2" showFirstColumn="1" showLastColumn="1" showRowStripes="1" showColumnStripes="0"/>
</table>
</file>

<file path=xl/tables/table39.xml><?xml version="1.0" encoding="utf-8"?>
<table xmlns="http://schemas.openxmlformats.org/spreadsheetml/2006/main" id="37" name="Table_37" displayName="Table_37" ref="S10:V13">
  <tableColumns count="4">
    <tableColumn id="1" name="Reach #"/>
    <tableColumn id="2" name="BKT Status"/>
    <tableColumn id="3" name="% Adult "/>
    <tableColumn id="4" name="% Juvenile"/>
  </tableColumns>
  <tableStyleInfo name="Site-154-style" showFirstColumn="1" showLastColumn="1" showRowStripes="1" showColumnStripes="0"/>
</table>
</file>

<file path=xl/tables/table4.xml><?xml version="1.0" encoding="utf-8"?>
<table xmlns="http://schemas.openxmlformats.org/spreadsheetml/2006/main" id="8" name="Table_8" displayName="Table_8" ref="M8:Q40">
  <tableColumns count="5">
    <tableColumn id="1" name="Species"/>
    <tableColumn id="2" name="Total #"/>
    <tableColumn id="3" name="Min Length"/>
    <tableColumn id="4" name="Max Length"/>
    <tableColumn id="5" name="Avg Length"/>
  </tableColumns>
  <tableStyleInfo name="Site-012-style" showFirstColumn="1" showLastColumn="1" showRowStripes="1" showColumnStripes="0"/>
</table>
</file>

<file path=xl/tables/table40.xml><?xml version="1.0" encoding="utf-8"?>
<table xmlns="http://schemas.openxmlformats.org/spreadsheetml/2006/main" id="38" name="Table_38" displayName="Table_38" ref="S14:V17">
  <tableColumns count="4">
    <tableColumn id="1" name="Reach #"/>
    <tableColumn id="2" name="BRT Status"/>
    <tableColumn id="3" name="% Adult "/>
    <tableColumn id="4" name="% Juvenile"/>
  </tableColumns>
  <tableStyleInfo name="Site-154-style 2" showFirstColumn="1" showLastColumn="1" showRowStripes="1" showColumnStripes="0"/>
</table>
</file>

<file path=xl/tables/table41.xml><?xml version="1.0" encoding="utf-8"?>
<table xmlns="http://schemas.openxmlformats.org/spreadsheetml/2006/main" id="39" name="Table_39" displayName="Table_39" ref="R1:U4">
  <tableColumns count="4">
    <tableColumn id="1" name="Reach #"/>
    <tableColumn id="2" name="BKT Status"/>
    <tableColumn id="3" name="% Adult "/>
    <tableColumn id="4" name="% Juvenile"/>
  </tableColumns>
  <tableStyleInfo name="Site-South Pine-style" showFirstColumn="1" showLastColumn="1" showRowStripes="1" showColumnStripes="0"/>
</table>
</file>

<file path=xl/tables/table42.xml><?xml version="1.0" encoding="utf-8"?>
<table xmlns="http://schemas.openxmlformats.org/spreadsheetml/2006/main" id="41" name="Table_41" displayName="Table_41" ref="R5:U8">
  <tableColumns count="4">
    <tableColumn id="1" name="Reach #"/>
    <tableColumn id="2" name="BRT Status"/>
    <tableColumn id="3" name="% Adult "/>
    <tableColumn id="4" name="% Juvenile"/>
  </tableColumns>
  <tableStyleInfo name="Site-South Pine-style 2" showFirstColumn="1" showLastColumn="1" showRowStripes="1" showColumnStripes="0"/>
</table>
</file>

<file path=xl/tables/table43.xml><?xml version="1.0" encoding="utf-8"?>
<table xmlns="http://schemas.openxmlformats.org/spreadsheetml/2006/main" id="40" name="Table_40" displayName="Table_40" ref="M8:N40">
  <tableColumns count="2">
    <tableColumn id="1" name="Species"/>
    <tableColumn id="2" name="Total #"/>
  </tableColumns>
  <tableStyleInfo name="North_Canoe_Trib-style" showFirstColumn="1" showLastColumn="1" showRowStripes="1" showColumnStripes="0"/>
</table>
</file>

<file path=xl/tables/table44.xml><?xml version="1.0" encoding="utf-8"?>
<table xmlns="http://schemas.openxmlformats.org/spreadsheetml/2006/main" id="42" name="Table_42" displayName="Table_42" ref="G14:J17">
  <tableColumns count="4">
    <tableColumn id="1" name="Reach #"/>
    <tableColumn id="2" name="BKT Status"/>
    <tableColumn id="3" name="% Adult "/>
    <tableColumn id="4" name="% Juvenile"/>
  </tableColumns>
  <tableStyleInfo name="North_Canoe_Trib-style 2" showFirstColumn="1" showLastColumn="1" showRowStripes="1" showColumnStripes="0"/>
</table>
</file>

<file path=xl/tables/table45.xml><?xml version="1.0" encoding="utf-8"?>
<table xmlns="http://schemas.openxmlformats.org/spreadsheetml/2006/main" id="43" name="Table_43" displayName="Table_43" ref="G18:J21">
  <tableColumns count="4">
    <tableColumn id="1" name="Reach #"/>
    <tableColumn id="2" name="BRT Status"/>
    <tableColumn id="3" name="% Adult "/>
    <tableColumn id="4" name="% Juvenile"/>
  </tableColumns>
  <tableStyleInfo name="North_Canoe_Trib-style 3" showFirstColumn="1" showLastColumn="1" showRowStripes="1" showColumnStripes="0"/>
</table>
</file>

<file path=xl/tables/table46.xml><?xml version="1.0" encoding="utf-8"?>
<table xmlns="http://schemas.openxmlformats.org/spreadsheetml/2006/main" id="44" name="Table_44" displayName="Table_44" ref="M8:N40">
  <tableColumns count="2">
    <tableColumn id="1" name="Species"/>
    <tableColumn id="2" name="Total #"/>
  </tableColumns>
  <tableStyleInfo name="Coldwater_Carolan-style" showFirstColumn="1" showLastColumn="1" showRowStripes="1" showColumnStripes="0"/>
</table>
</file>

<file path=xl/tables/table47.xml><?xml version="1.0" encoding="utf-8"?>
<table xmlns="http://schemas.openxmlformats.org/spreadsheetml/2006/main" id="45" name="Table_45" displayName="Table_45" ref="G41:J44">
  <tableColumns count="4">
    <tableColumn id="1" name="Reach #"/>
    <tableColumn id="2" name="BKT Status"/>
    <tableColumn id="3" name="% Adult "/>
    <tableColumn id="4" name="% Juvenile"/>
  </tableColumns>
  <tableStyleInfo name="Coldwater_Carolan-style 2" showFirstColumn="1" showLastColumn="1" showRowStripes="1" showColumnStripes="0"/>
</table>
</file>

<file path=xl/tables/table48.xml><?xml version="1.0" encoding="utf-8"?>
<table xmlns="http://schemas.openxmlformats.org/spreadsheetml/2006/main" id="46" name="Table_46" displayName="Table_46" ref="G45:J48">
  <tableColumns count="4">
    <tableColumn id="1" name="Reach #"/>
    <tableColumn id="2" name="BRT Status"/>
    <tableColumn id="3" name="% Adult "/>
    <tableColumn id="4" name="% Juvenile"/>
  </tableColumns>
  <tableStyleInfo name="Coldwater_Carolan-style 3" showFirstColumn="1" showLastColumn="1" showRowStripes="1" showColumnStripes="0"/>
</table>
</file>

<file path=xl/tables/table5.xml><?xml version="1.0" encoding="utf-8"?>
<table xmlns="http://schemas.openxmlformats.org/spreadsheetml/2006/main" id="9" name="Table_9" displayName="Table_9" ref="G41:J44">
  <tableColumns count="4">
    <tableColumn id="1" name="Reach #"/>
    <tableColumn id="2" name="BKT Status"/>
    <tableColumn id="3" name="% Adult "/>
    <tableColumn id="4" name="% Juvenile"/>
  </tableColumns>
  <tableStyleInfo name="Site-012-style 2" showFirstColumn="1" showLastColumn="1" showRowStripes="1" showColumnStripes="0"/>
</table>
</file>

<file path=xl/tables/table6.xml><?xml version="1.0" encoding="utf-8"?>
<table xmlns="http://schemas.openxmlformats.org/spreadsheetml/2006/main" id="10" name="Table_10" displayName="Table_10" ref="G45:J48">
  <tableColumns count="4">
    <tableColumn id="1" name="Reach #"/>
    <tableColumn id="2" name="BRT Status"/>
    <tableColumn id="3" name="% Adult "/>
    <tableColumn id="4" name="% Juvenile"/>
  </tableColumns>
  <tableStyleInfo name="Site-012-style 3" showFirstColumn="1" showLastColumn="1" showRowStripes="1" showColumnStripes="0"/>
</table>
</file>

<file path=xl/tables/table7.xml><?xml version="1.0" encoding="utf-8"?>
<table xmlns="http://schemas.openxmlformats.org/spreadsheetml/2006/main" id="4" name="Table_4" displayName="Table_4" ref="R8:U11">
  <tableColumns count="4">
    <tableColumn id="1" name="Reach #"/>
    <tableColumn id="2" name="BKT Status"/>
    <tableColumn id="3" name="% Adult "/>
    <tableColumn id="4" name="% Juvenile"/>
  </tableColumns>
  <tableStyleInfo name="Site-014-style" showFirstColumn="1" showLastColumn="1" showRowStripes="1" showColumnStripes="0"/>
</table>
</file>

<file path=xl/tables/table8.xml><?xml version="1.0" encoding="utf-8"?>
<table xmlns="http://schemas.openxmlformats.org/spreadsheetml/2006/main" id="5" name="Table_5" displayName="Table_5" ref="A14:D17">
  <tableColumns count="4">
    <tableColumn id="1" name="Reach #"/>
    <tableColumn id="2" name="BKT Status"/>
    <tableColumn id="3" name="% Adult "/>
    <tableColumn id="4" name="% Juvenile"/>
  </tableColumns>
  <tableStyleInfo name="Site-014-style 2" showFirstColumn="1" showLastColumn="1" showRowStripes="1" showColumnStripes="0"/>
</table>
</file>

<file path=xl/tables/table9.xml><?xml version="1.0" encoding="utf-8"?>
<table xmlns="http://schemas.openxmlformats.org/spreadsheetml/2006/main" id="6" name="Table_6" displayName="Table_6" ref="R12:U15">
  <tableColumns count="4">
    <tableColumn id="1" name="Reach #"/>
    <tableColumn id="2" name="BRT Status"/>
    <tableColumn id="3" name="% Adult "/>
    <tableColumn id="4" name="% Juvenile"/>
  </tableColumns>
  <tableStyleInfo name="Site-014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pivotTable" Target="../pivotTables/pivotTable1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8.xml"/><Relationship Id="rId2" Type="http://schemas.openxmlformats.org/officeDocument/2006/relationships/table" Target="../tables/table47.xml"/><Relationship Id="rId1" Type="http://schemas.openxmlformats.org/officeDocument/2006/relationships/table" Target="../tables/table4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defaultColWidth="14.42578125" defaultRowHeight="15" customHeight="1" x14ac:dyDescent="0.25"/>
  <cols>
    <col min="1" max="1" width="13.42578125" customWidth="1"/>
    <col min="2" max="3" width="16.28515625" customWidth="1"/>
    <col min="4" max="4" width="13.85546875" customWidth="1"/>
    <col min="5" max="5" width="16" customWidth="1"/>
    <col min="6" max="6" width="8.7109375" customWidth="1"/>
    <col min="7" max="7" width="10.7109375" customWidth="1"/>
    <col min="8" max="8" width="12.28515625" customWidth="1"/>
    <col min="9" max="11" width="8.7109375" customWidth="1"/>
    <col min="12" max="12" width="12.140625" customWidth="1"/>
    <col min="13" max="18" width="8.7109375" customWidth="1"/>
    <col min="19" max="19" width="11.140625" customWidth="1"/>
    <col min="20" max="20" width="9.85546875" customWidth="1"/>
    <col min="21" max="21" width="10.28515625" customWidth="1"/>
    <col min="22" max="26" width="8.7109375" customWidth="1"/>
  </cols>
  <sheetData>
    <row r="1" spans="1:16" ht="15.75" x14ac:dyDescent="0.25">
      <c r="A1" s="1" t="s">
        <v>0</v>
      </c>
      <c r="B1" s="2"/>
      <c r="C1" s="3"/>
      <c r="D1" s="3"/>
      <c r="E1" s="4"/>
      <c r="F1" s="5" t="s">
        <v>2</v>
      </c>
      <c r="G1" s="4"/>
      <c r="H1" s="5" t="s">
        <v>3</v>
      </c>
      <c r="I1" s="8"/>
      <c r="J1" s="3"/>
      <c r="K1" s="4"/>
      <c r="L1" s="10"/>
      <c r="M1" s="10"/>
      <c r="N1" s="10"/>
      <c r="O1" s="10"/>
      <c r="P1" s="11"/>
    </row>
    <row r="2" spans="1:16" ht="15.75" x14ac:dyDescent="0.2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13" t="s">
        <v>11</v>
      </c>
      <c r="H2" s="28"/>
      <c r="I2" s="13" t="s">
        <v>12</v>
      </c>
      <c r="J2" s="15"/>
      <c r="K2" s="17"/>
      <c r="L2" s="10"/>
      <c r="M2" s="10"/>
      <c r="N2" s="10"/>
      <c r="O2" s="10"/>
      <c r="P2" s="11"/>
    </row>
    <row r="3" spans="1:16" ht="15.75" x14ac:dyDescent="0.2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  <c r="P3" s="11"/>
    </row>
    <row r="4" spans="1:16" ht="15.75" x14ac:dyDescent="0.2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  <c r="P4" s="11"/>
    </row>
    <row r="5" spans="1:16" ht="15.75" x14ac:dyDescent="0.2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  <c r="P5" s="11"/>
    </row>
    <row r="6" spans="1:16" ht="15.75" x14ac:dyDescent="0.25">
      <c r="A6" s="60" t="s">
        <v>25</v>
      </c>
      <c r="B6" s="62">
        <v>25</v>
      </c>
      <c r="C6" s="63"/>
      <c r="D6" s="76"/>
      <c r="E6" s="63"/>
      <c r="F6" s="77"/>
      <c r="G6" s="77"/>
      <c r="H6" s="78"/>
      <c r="I6" s="63"/>
      <c r="J6" s="63"/>
      <c r="K6" s="76"/>
      <c r="L6" s="10"/>
      <c r="M6" s="10"/>
      <c r="N6" s="10"/>
      <c r="O6" s="10"/>
      <c r="P6" s="11"/>
    </row>
    <row r="7" spans="1:16" ht="15.75" x14ac:dyDescent="0.25">
      <c r="A7" s="79"/>
      <c r="B7" s="79"/>
      <c r="C7" s="79"/>
      <c r="D7" s="79"/>
      <c r="E7" s="80"/>
      <c r="F7" s="81" t="s">
        <v>55</v>
      </c>
      <c r="G7" s="82"/>
      <c r="H7" s="82"/>
      <c r="I7" s="82"/>
      <c r="J7" s="79"/>
      <c r="K7" s="79"/>
      <c r="L7" s="10"/>
      <c r="M7" s="10"/>
      <c r="N7" s="10"/>
      <c r="O7" s="10"/>
      <c r="P7" s="11"/>
    </row>
    <row r="8" spans="1:16" ht="15.75" x14ac:dyDescent="0.25">
      <c r="A8" s="83" t="s">
        <v>28</v>
      </c>
      <c r="B8" s="84" t="s">
        <v>29</v>
      </c>
      <c r="C8" s="85" t="s">
        <v>33</v>
      </c>
      <c r="D8" s="84" t="s">
        <v>34</v>
      </c>
      <c r="E8" s="84" t="s">
        <v>35</v>
      </c>
      <c r="F8" s="84" t="s">
        <v>36</v>
      </c>
      <c r="G8" s="84" t="s">
        <v>37</v>
      </c>
      <c r="H8" s="84" t="s">
        <v>38</v>
      </c>
      <c r="I8" s="84" t="s">
        <v>39</v>
      </c>
      <c r="J8" s="84" t="s">
        <v>40</v>
      </c>
      <c r="K8" s="84" t="s">
        <v>56</v>
      </c>
      <c r="L8" s="86"/>
      <c r="M8" s="87" t="s">
        <v>57</v>
      </c>
      <c r="N8" s="88" t="s">
        <v>58</v>
      </c>
      <c r="O8" s="10"/>
      <c r="P8" s="11"/>
    </row>
    <row r="9" spans="1:16" x14ac:dyDescent="0.25">
      <c r="A9" s="89"/>
      <c r="B9" s="90"/>
      <c r="C9" s="91"/>
      <c r="D9" s="91"/>
      <c r="E9" s="91"/>
      <c r="F9" s="92"/>
      <c r="G9" s="91"/>
      <c r="H9" s="91"/>
      <c r="I9" s="91"/>
      <c r="J9" s="91"/>
      <c r="K9" s="93"/>
      <c r="L9" s="86"/>
      <c r="M9" s="94"/>
      <c r="N9" s="94"/>
      <c r="O9" s="95"/>
    </row>
    <row r="10" spans="1:16" x14ac:dyDescent="0.25">
      <c r="A10" s="96"/>
      <c r="B10" s="91"/>
      <c r="C10" s="91"/>
      <c r="D10" s="91"/>
      <c r="E10" s="91"/>
      <c r="F10" s="92"/>
      <c r="G10" s="91"/>
      <c r="H10" s="91"/>
      <c r="I10" s="92"/>
      <c r="J10" s="91"/>
      <c r="K10" s="97"/>
      <c r="L10" s="98"/>
      <c r="M10" s="105"/>
      <c r="N10" s="105"/>
      <c r="O10" s="10"/>
    </row>
    <row r="11" spans="1:16" x14ac:dyDescent="0.25">
      <c r="A11" s="96"/>
      <c r="B11" s="91"/>
      <c r="C11" s="91"/>
      <c r="D11" s="91"/>
      <c r="E11" s="91"/>
      <c r="F11" s="92"/>
      <c r="G11" s="91"/>
      <c r="H11" s="91"/>
      <c r="I11" s="91"/>
      <c r="J11" s="92"/>
      <c r="K11" s="107"/>
      <c r="L11" s="98"/>
      <c r="M11" s="109"/>
      <c r="N11" s="109"/>
      <c r="O11" s="95"/>
    </row>
    <row r="12" spans="1:16" x14ac:dyDescent="0.25">
      <c r="A12" s="96"/>
      <c r="B12" s="91"/>
      <c r="C12" s="91"/>
      <c r="D12" s="91"/>
      <c r="E12" s="91"/>
      <c r="F12" s="92"/>
      <c r="G12" s="91"/>
      <c r="H12" s="91"/>
      <c r="I12" s="91"/>
      <c r="J12" s="92"/>
      <c r="K12" s="97"/>
      <c r="L12" s="98"/>
      <c r="M12" s="105"/>
      <c r="N12" s="105"/>
      <c r="O12" s="10"/>
    </row>
    <row r="13" spans="1:16" x14ac:dyDescent="0.25">
      <c r="A13" s="120"/>
      <c r="B13" s="121"/>
      <c r="C13" s="121"/>
      <c r="D13" s="121"/>
      <c r="E13" s="121"/>
      <c r="F13" s="122"/>
      <c r="G13" s="121"/>
      <c r="H13" s="121"/>
      <c r="I13" s="121"/>
      <c r="J13" s="121"/>
      <c r="K13" s="10"/>
      <c r="L13" s="98"/>
      <c r="M13" s="109"/>
      <c r="N13" s="109"/>
      <c r="O13" s="10"/>
    </row>
    <row r="14" spans="1:16" x14ac:dyDescent="0.25">
      <c r="A14" s="96"/>
      <c r="B14" s="91"/>
      <c r="C14" s="91"/>
      <c r="D14" s="91"/>
      <c r="E14" s="91"/>
      <c r="F14" s="92"/>
      <c r="G14" s="91"/>
      <c r="H14" s="91"/>
      <c r="I14" s="91"/>
      <c r="J14" s="92"/>
      <c r="K14" s="107"/>
      <c r="L14" s="98"/>
      <c r="M14" s="105"/>
      <c r="N14" s="105"/>
      <c r="O14" s="10"/>
    </row>
    <row r="15" spans="1:16" x14ac:dyDescent="0.25">
      <c r="A15" s="126"/>
      <c r="B15" s="127"/>
      <c r="C15" s="127"/>
      <c r="D15" s="127"/>
      <c r="E15" s="127"/>
      <c r="F15" s="127"/>
      <c r="G15" s="128"/>
      <c r="H15" s="128"/>
      <c r="I15" s="128"/>
      <c r="J15" s="127"/>
      <c r="K15" s="97"/>
      <c r="L15" s="98"/>
      <c r="M15" s="109"/>
      <c r="N15" s="109"/>
      <c r="O15" s="95"/>
    </row>
    <row r="16" spans="1:16" x14ac:dyDescent="0.25">
      <c r="A16" s="129"/>
      <c r="B16" s="92"/>
      <c r="C16" s="92"/>
      <c r="D16" s="92"/>
      <c r="E16" s="92"/>
      <c r="F16" s="92"/>
      <c r="G16" s="91"/>
      <c r="H16" s="91"/>
      <c r="I16" s="92"/>
      <c r="J16" s="91"/>
      <c r="K16" s="107"/>
      <c r="L16" s="98"/>
      <c r="M16" s="105"/>
      <c r="N16" s="105"/>
      <c r="O16" s="10"/>
    </row>
    <row r="17" spans="1:15" x14ac:dyDescent="0.25">
      <c r="A17" s="126"/>
      <c r="B17" s="127"/>
      <c r="C17" s="127"/>
      <c r="D17" s="127"/>
      <c r="E17" s="127"/>
      <c r="F17" s="127"/>
      <c r="G17" s="128"/>
      <c r="H17" s="128"/>
      <c r="I17" s="128"/>
      <c r="J17" s="127"/>
      <c r="K17" s="97"/>
      <c r="L17" s="98"/>
      <c r="M17" s="109"/>
      <c r="N17" s="109"/>
      <c r="O17" s="10"/>
    </row>
    <row r="18" spans="1:15" x14ac:dyDescent="0.25">
      <c r="A18" s="129"/>
      <c r="B18" s="92"/>
      <c r="C18" s="92"/>
      <c r="D18" s="92"/>
      <c r="E18" s="92"/>
      <c r="F18" s="92"/>
      <c r="G18" s="91"/>
      <c r="H18" s="91"/>
      <c r="I18" s="91"/>
      <c r="J18" s="91"/>
      <c r="K18" s="107"/>
      <c r="L18" s="98"/>
      <c r="M18" s="105"/>
      <c r="N18" s="105"/>
      <c r="O18" s="10"/>
    </row>
    <row r="19" spans="1:15" x14ac:dyDescent="0.25">
      <c r="A19" s="130"/>
      <c r="B19" s="139"/>
      <c r="C19" s="139"/>
      <c r="D19" s="139"/>
      <c r="E19" s="139"/>
      <c r="F19" s="139"/>
      <c r="G19" s="139"/>
      <c r="H19" s="139"/>
      <c r="I19" s="139"/>
      <c r="J19" s="139"/>
      <c r="K19" s="97"/>
      <c r="L19" s="98"/>
      <c r="M19" s="109"/>
      <c r="N19" s="109"/>
      <c r="O19" s="10"/>
    </row>
    <row r="20" spans="1:15" x14ac:dyDescent="0.25">
      <c r="A20" s="129"/>
      <c r="B20" s="92"/>
      <c r="C20" s="92"/>
      <c r="D20" s="92"/>
      <c r="E20" s="92"/>
      <c r="F20" s="92"/>
      <c r="G20" s="92"/>
      <c r="H20" s="92"/>
      <c r="I20" s="92"/>
      <c r="J20" s="92"/>
      <c r="K20" s="107"/>
      <c r="L20" s="98"/>
      <c r="M20" s="105"/>
      <c r="N20" s="105"/>
      <c r="O20" s="10"/>
    </row>
    <row r="21" spans="1:15" ht="15.75" customHeight="1" x14ac:dyDescent="0.25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97"/>
      <c r="L21" s="98"/>
      <c r="M21" s="109"/>
      <c r="N21" s="109"/>
      <c r="O21" s="10"/>
    </row>
    <row r="22" spans="1:15" ht="15.75" customHeight="1" x14ac:dyDescent="0.25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105"/>
      <c r="N22" s="105"/>
      <c r="O22" s="10"/>
    </row>
    <row r="23" spans="1:15" ht="15.75" customHeight="1" x14ac:dyDescent="0.2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109"/>
      <c r="N23" s="109"/>
      <c r="O23" s="10"/>
    </row>
    <row r="24" spans="1:15" ht="15.75" customHeight="1" x14ac:dyDescent="0.25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105"/>
      <c r="N24" s="105"/>
      <c r="O24" s="10"/>
    </row>
    <row r="25" spans="1:15" ht="15.75" customHeight="1" x14ac:dyDescent="0.2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109"/>
      <c r="N25" s="109"/>
      <c r="O25" s="10"/>
    </row>
    <row r="26" spans="1:15" ht="15.75" customHeight="1" x14ac:dyDescent="0.25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105"/>
      <c r="N26" s="105"/>
      <c r="O26" s="10"/>
    </row>
    <row r="27" spans="1:15" ht="15.75" customHeight="1" x14ac:dyDescent="0.2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109"/>
      <c r="N27" s="109"/>
      <c r="O27" s="10"/>
    </row>
    <row r="28" spans="1:15" ht="15.75" customHeight="1" x14ac:dyDescent="0.25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105"/>
      <c r="N28" s="105"/>
      <c r="O28" s="10"/>
    </row>
    <row r="29" spans="1:15" ht="15.75" customHeight="1" x14ac:dyDescent="0.25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109"/>
      <c r="N29" s="109"/>
      <c r="O29" s="10"/>
    </row>
    <row r="30" spans="1:15" ht="15.75" customHeight="1" x14ac:dyDescent="0.25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105"/>
      <c r="N30" s="105"/>
      <c r="O30" s="10"/>
    </row>
    <row r="31" spans="1:15" ht="15.75" customHeight="1" x14ac:dyDescent="0.2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109"/>
      <c r="N31" s="109"/>
      <c r="O31" s="10"/>
    </row>
    <row r="32" spans="1:15" ht="15.75" customHeight="1" x14ac:dyDescent="0.25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105"/>
      <c r="N32" s="105"/>
      <c r="O32" s="10"/>
    </row>
    <row r="33" spans="1:15" ht="15.75" customHeight="1" x14ac:dyDescent="0.25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109"/>
      <c r="N33" s="109"/>
      <c r="O33" s="10"/>
    </row>
    <row r="34" spans="1:15" ht="15.75" customHeight="1" x14ac:dyDescent="0.25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105"/>
      <c r="N34" s="105"/>
      <c r="O34" s="10"/>
    </row>
    <row r="35" spans="1:15" ht="15.75" customHeight="1" x14ac:dyDescent="0.2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109"/>
      <c r="N35" s="109"/>
      <c r="O35" s="10"/>
    </row>
    <row r="36" spans="1:15" ht="15.75" customHeight="1" x14ac:dyDescent="0.25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105"/>
      <c r="N36" s="105"/>
      <c r="O36" s="10"/>
    </row>
    <row r="37" spans="1:15" ht="15.75" customHeight="1" x14ac:dyDescent="0.2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109"/>
      <c r="N37" s="109"/>
      <c r="O37" s="10"/>
    </row>
    <row r="38" spans="1:15" ht="15.75" customHeight="1" x14ac:dyDescent="0.25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105"/>
      <c r="N38" s="105"/>
      <c r="O38" s="10"/>
    </row>
    <row r="39" spans="1:15" ht="15.75" customHeight="1" x14ac:dyDescent="0.25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109"/>
      <c r="N39" s="109"/>
      <c r="O39" s="10"/>
    </row>
    <row r="40" spans="1:15" ht="15.75" customHeight="1" x14ac:dyDescent="0.25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105"/>
      <c r="N40" s="105"/>
      <c r="O40" s="10"/>
    </row>
    <row r="41" spans="1:15" ht="15.75" customHeight="1" x14ac:dyDescent="0.25">
      <c r="A41" s="154" t="s">
        <v>28</v>
      </c>
      <c r="B41" s="156" t="s">
        <v>29</v>
      </c>
      <c r="C41" s="159" t="s">
        <v>30</v>
      </c>
      <c r="D41" s="161" t="s">
        <v>31</v>
      </c>
      <c r="E41" s="163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  <c r="O41" s="10"/>
    </row>
    <row r="42" spans="1:15" ht="15.75" customHeight="1" x14ac:dyDescent="0.25">
      <c r="A42" s="169"/>
      <c r="B42" s="171"/>
      <c r="C42" s="171"/>
      <c r="D42" s="171"/>
      <c r="E42" s="171"/>
      <c r="F42" s="98"/>
      <c r="G42" s="173" t="s">
        <v>85</v>
      </c>
      <c r="H42" s="174"/>
      <c r="I42" s="174"/>
      <c r="J42" s="174"/>
      <c r="K42" s="10"/>
      <c r="L42" s="10"/>
      <c r="M42" s="10"/>
      <c r="N42" s="10"/>
      <c r="O42" s="10"/>
    </row>
    <row r="43" spans="1:15" ht="15.75" customHeight="1" x14ac:dyDescent="0.25">
      <c r="A43" s="176"/>
      <c r="B43" s="127"/>
      <c r="C43" s="127"/>
      <c r="D43" s="127"/>
      <c r="E43" s="127"/>
      <c r="F43" s="98"/>
      <c r="G43" s="179" t="s">
        <v>87</v>
      </c>
      <c r="H43" s="180"/>
      <c r="I43" s="180"/>
      <c r="J43" s="180"/>
      <c r="K43" s="10"/>
      <c r="L43" s="10"/>
      <c r="M43" s="10"/>
      <c r="N43" s="10"/>
      <c r="O43" s="10"/>
    </row>
    <row r="44" spans="1:15" ht="15.75" customHeight="1" x14ac:dyDescent="0.25">
      <c r="A44" s="181"/>
      <c r="B44" s="92"/>
      <c r="C44" s="92"/>
      <c r="D44" s="92"/>
      <c r="E44" s="92"/>
      <c r="F44" s="98"/>
      <c r="G44" s="173" t="s">
        <v>88</v>
      </c>
      <c r="H44" s="174"/>
      <c r="I44" s="174"/>
      <c r="J44" s="174"/>
      <c r="K44" s="10"/>
      <c r="L44" s="10"/>
      <c r="M44" s="10"/>
      <c r="N44" s="10"/>
      <c r="O44" s="10"/>
    </row>
    <row r="45" spans="1:15" ht="15.75" customHeight="1" x14ac:dyDescent="0.25">
      <c r="A45" s="176"/>
      <c r="B45" s="127"/>
      <c r="C45" s="127"/>
      <c r="D45" s="127"/>
      <c r="E45" s="127"/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  <c r="O45" s="10"/>
    </row>
    <row r="46" spans="1:15" ht="15.75" customHeight="1" x14ac:dyDescent="0.25">
      <c r="A46" s="181"/>
      <c r="B46" s="92"/>
      <c r="C46" s="92"/>
      <c r="D46" s="92"/>
      <c r="E46" s="92"/>
      <c r="F46" s="98"/>
      <c r="G46" s="183" t="s">
        <v>85</v>
      </c>
      <c r="H46" s="184"/>
      <c r="I46" s="184"/>
      <c r="J46" s="184"/>
      <c r="K46" s="10"/>
      <c r="L46" s="10"/>
      <c r="M46" s="10"/>
      <c r="N46" s="10"/>
      <c r="O46" s="10"/>
    </row>
    <row r="47" spans="1:15" ht="15.75" customHeight="1" x14ac:dyDescent="0.25">
      <c r="A47" s="176"/>
      <c r="B47" s="127"/>
      <c r="C47" s="127"/>
      <c r="D47" s="127"/>
      <c r="E47" s="127"/>
      <c r="F47" s="98"/>
      <c r="G47" s="186" t="s">
        <v>87</v>
      </c>
      <c r="H47" s="188"/>
      <c r="I47" s="188"/>
      <c r="J47" s="189"/>
      <c r="K47" s="10"/>
      <c r="L47" s="10"/>
      <c r="M47" s="10"/>
      <c r="N47" s="10"/>
      <c r="O47" s="10"/>
    </row>
    <row r="48" spans="1:15" ht="15.75" customHeight="1" x14ac:dyDescent="0.25">
      <c r="A48" s="181"/>
      <c r="B48" s="92"/>
      <c r="C48" s="92"/>
      <c r="D48" s="92"/>
      <c r="E48" s="92"/>
      <c r="F48" s="98"/>
      <c r="G48" s="183" t="s">
        <v>88</v>
      </c>
      <c r="H48" s="184"/>
      <c r="I48" s="184"/>
      <c r="J48" s="184"/>
      <c r="K48" s="10"/>
      <c r="L48" s="10"/>
      <c r="M48" s="10"/>
      <c r="N48" s="10"/>
      <c r="O48" s="10"/>
    </row>
    <row r="49" spans="1:15" ht="15.75" customHeight="1" x14ac:dyDescent="0.25">
      <c r="A49" s="176"/>
      <c r="B49" s="127"/>
      <c r="C49" s="127"/>
      <c r="D49" s="127"/>
      <c r="E49" s="127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5.75" customHeight="1" x14ac:dyDescent="0.25">
      <c r="A50" s="181"/>
      <c r="B50" s="92"/>
      <c r="C50" s="92"/>
      <c r="D50" s="92"/>
      <c r="E50" s="92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5.75" customHeight="1" x14ac:dyDescent="0.25">
      <c r="A51" s="176"/>
      <c r="B51" s="127"/>
      <c r="C51" s="127"/>
      <c r="D51" s="127"/>
      <c r="E51" s="127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15.75" customHeight="1" x14ac:dyDescent="0.25">
      <c r="A52" s="181"/>
      <c r="B52" s="92"/>
      <c r="C52" s="92"/>
      <c r="D52" s="92"/>
      <c r="E52" s="92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ht="15.75" customHeight="1" x14ac:dyDescent="0.25">
      <c r="A53" s="176"/>
      <c r="B53" s="127"/>
      <c r="C53" s="127"/>
      <c r="D53" s="127"/>
      <c r="E53" s="127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ht="15.75" customHeight="1" x14ac:dyDescent="0.25">
      <c r="A54" s="181"/>
      <c r="B54" s="92"/>
      <c r="C54" s="92"/>
      <c r="D54" s="92"/>
      <c r="E54" s="92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ht="15.75" customHeight="1" x14ac:dyDescent="0.25">
      <c r="A55" s="176"/>
      <c r="B55" s="127"/>
      <c r="C55" s="127"/>
      <c r="D55" s="127"/>
      <c r="E55" s="127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ht="15.75" customHeight="1" x14ac:dyDescent="0.25">
      <c r="A56" s="181"/>
      <c r="B56" s="92"/>
      <c r="C56" s="92"/>
      <c r="D56" s="92"/>
      <c r="E56" s="92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ht="15.75" customHeight="1" x14ac:dyDescent="0.25">
      <c r="A57" s="176"/>
      <c r="B57" s="127"/>
      <c r="C57" s="127"/>
      <c r="D57" s="127"/>
      <c r="E57" s="127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ht="15.75" customHeight="1" x14ac:dyDescent="0.25">
      <c r="A58" s="181"/>
      <c r="B58" s="92"/>
      <c r="C58" s="92"/>
      <c r="D58" s="92"/>
      <c r="E58" s="92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ht="15.75" customHeight="1" x14ac:dyDescent="0.25">
      <c r="A59" s="176"/>
      <c r="B59" s="127"/>
      <c r="C59" s="127"/>
      <c r="D59" s="127"/>
      <c r="E59" s="127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ht="15.75" customHeight="1" x14ac:dyDescent="0.25">
      <c r="A60" s="181"/>
      <c r="B60" s="92"/>
      <c r="C60" s="92"/>
      <c r="D60" s="92"/>
      <c r="E60" s="92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ht="15.75" customHeight="1" x14ac:dyDescent="0.25">
      <c r="A61" s="176"/>
      <c r="B61" s="127"/>
      <c r="C61" s="127"/>
      <c r="D61" s="127"/>
      <c r="E61" s="127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ht="15.75" customHeight="1" x14ac:dyDescent="0.25">
      <c r="A62" s="181"/>
      <c r="B62" s="92"/>
      <c r="C62" s="92"/>
      <c r="D62" s="92"/>
      <c r="E62" s="92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15.75" customHeight="1" x14ac:dyDescent="0.25">
      <c r="A63" s="176"/>
      <c r="B63" s="127"/>
      <c r="C63" s="127"/>
      <c r="D63" s="127"/>
      <c r="E63" s="127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ht="15.75" customHeight="1" x14ac:dyDescent="0.25">
      <c r="A64" s="181"/>
      <c r="B64" s="92"/>
      <c r="C64" s="92"/>
      <c r="D64" s="92"/>
      <c r="E64" s="92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ht="15.75" customHeight="1" x14ac:dyDescent="0.25">
      <c r="A65" s="176"/>
      <c r="B65" s="127"/>
      <c r="C65" s="127"/>
      <c r="D65" s="127"/>
      <c r="E65" s="127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ht="15.75" customHeight="1" x14ac:dyDescent="0.25">
      <c r="A66" s="181"/>
      <c r="B66" s="92"/>
      <c r="C66" s="92"/>
      <c r="D66" s="92"/>
      <c r="E66" s="92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ht="15.75" customHeight="1" x14ac:dyDescent="0.25">
      <c r="A67" s="176"/>
      <c r="B67" s="127"/>
      <c r="C67" s="127"/>
      <c r="D67" s="127"/>
      <c r="E67" s="127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ht="15.75" customHeight="1" x14ac:dyDescent="0.25">
      <c r="A68" s="181"/>
      <c r="B68" s="92"/>
      <c r="C68" s="92"/>
      <c r="D68" s="92"/>
      <c r="E68" s="92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ht="15.75" customHeight="1" x14ac:dyDescent="0.25">
      <c r="A69" s="176"/>
      <c r="B69" s="127"/>
      <c r="C69" s="127"/>
      <c r="D69" s="127"/>
      <c r="E69" s="127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ht="15.75" customHeight="1" x14ac:dyDescent="0.25">
      <c r="A70" s="181"/>
      <c r="B70" s="92"/>
      <c r="C70" s="92"/>
      <c r="D70" s="92"/>
      <c r="E70" s="92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ht="15.75" customHeight="1" x14ac:dyDescent="0.25">
      <c r="A71" s="176"/>
      <c r="B71" s="127"/>
      <c r="C71" s="127"/>
      <c r="D71" s="127"/>
      <c r="E71" s="127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ht="15.75" customHeight="1" x14ac:dyDescent="0.25">
      <c r="A72" s="181"/>
      <c r="B72" s="92"/>
      <c r="C72" s="92"/>
      <c r="D72" s="92"/>
      <c r="E72" s="92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ht="15.75" customHeight="1" x14ac:dyDescent="0.25">
      <c r="A73" s="176"/>
      <c r="B73" s="127"/>
      <c r="C73" s="127"/>
      <c r="D73" s="127"/>
      <c r="E73" s="127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ht="15.75" customHeight="1" x14ac:dyDescent="0.25">
      <c r="A74" s="181"/>
      <c r="B74" s="92"/>
      <c r="C74" s="92"/>
      <c r="D74" s="92"/>
      <c r="E74" s="92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0"/>
  <sheetViews>
    <sheetView topLeftCell="C1" workbookViewId="0">
      <selection activeCell="E18" sqref="E18"/>
    </sheetView>
  </sheetViews>
  <sheetFormatPr defaultColWidth="14.42578125" defaultRowHeight="15" customHeight="1" x14ac:dyDescent="0.25"/>
  <cols>
    <col min="2" max="2" width="16.7109375" customWidth="1"/>
  </cols>
  <sheetData>
    <row r="1" spans="1:17" ht="15.75" x14ac:dyDescent="0.25">
      <c r="A1" s="805" t="s">
        <v>288</v>
      </c>
      <c r="B1" s="788"/>
      <c r="C1" s="12"/>
      <c r="D1" s="12"/>
      <c r="E1" s="12"/>
      <c r="F1" s="30" t="s">
        <v>118</v>
      </c>
      <c r="G1" s="12"/>
      <c r="H1" s="32" t="s">
        <v>3</v>
      </c>
      <c r="I1" s="33"/>
      <c r="J1" s="12"/>
      <c r="K1" s="21"/>
      <c r="L1" s="38" t="s">
        <v>16</v>
      </c>
      <c r="M1" s="39"/>
      <c r="N1" s="11"/>
      <c r="O1" s="11"/>
      <c r="P1" s="11"/>
    </row>
    <row r="2" spans="1:17" ht="30" x14ac:dyDescent="0.25">
      <c r="A2" s="296" t="s">
        <v>19</v>
      </c>
      <c r="B2" s="298"/>
      <c r="C2" s="41"/>
      <c r="D2" s="41"/>
      <c r="E2" s="43" t="s">
        <v>8</v>
      </c>
      <c r="F2" s="43" t="s">
        <v>9</v>
      </c>
      <c r="G2" s="43" t="s">
        <v>14</v>
      </c>
      <c r="H2" s="45" t="s">
        <v>121</v>
      </c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 x14ac:dyDescent="0.25">
      <c r="A3" s="301"/>
      <c r="B3" s="303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 x14ac:dyDescent="0.25">
      <c r="A4" s="296" t="s">
        <v>21</v>
      </c>
      <c r="B4" s="303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 x14ac:dyDescent="0.25">
      <c r="A5" s="305"/>
      <c r="B5" s="303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296" t="s">
        <v>24</v>
      </c>
      <c r="B6" s="308"/>
      <c r="C6" s="67"/>
      <c r="D6" s="67"/>
      <c r="E6" s="67"/>
      <c r="F6" s="100">
        <v>518</v>
      </c>
      <c r="G6" s="100">
        <v>323</v>
      </c>
      <c r="H6" s="100">
        <v>317</v>
      </c>
      <c r="I6" s="67"/>
      <c r="J6" s="6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 x14ac:dyDescent="0.25">
      <c r="A10" s="322" t="s">
        <v>89</v>
      </c>
      <c r="B10" s="322" t="s">
        <v>89</v>
      </c>
      <c r="C10" s="322" t="s">
        <v>89</v>
      </c>
      <c r="D10" s="322" t="s">
        <v>89</v>
      </c>
      <c r="E10" s="322" t="s">
        <v>89</v>
      </c>
      <c r="G10" s="104">
        <v>1</v>
      </c>
      <c r="H10" s="104" t="s">
        <v>65</v>
      </c>
      <c r="I10" s="104">
        <v>11</v>
      </c>
      <c r="J10" s="104">
        <v>3</v>
      </c>
      <c r="K10" s="106"/>
      <c r="L10" s="106"/>
      <c r="M10" s="106"/>
      <c r="N10" s="106"/>
      <c r="O10" s="106"/>
      <c r="P10" s="106"/>
      <c r="Q10" s="103">
        <v>14</v>
      </c>
    </row>
    <row r="11" spans="1:17" x14ac:dyDescent="0.25">
      <c r="G11" s="104">
        <v>1</v>
      </c>
      <c r="H11" s="104" t="s">
        <v>54</v>
      </c>
      <c r="I11" s="104">
        <v>1</v>
      </c>
      <c r="J11" s="104">
        <v>1</v>
      </c>
      <c r="K11" s="106"/>
      <c r="L11" s="106"/>
      <c r="M11" s="106"/>
      <c r="N11" s="106"/>
      <c r="O11" s="106"/>
      <c r="P11" s="106"/>
      <c r="Q11" s="103">
        <v>2</v>
      </c>
    </row>
    <row r="12" spans="1:17" x14ac:dyDescent="0.25">
      <c r="G12" s="104">
        <v>1</v>
      </c>
      <c r="H12" s="104" t="s">
        <v>52</v>
      </c>
      <c r="I12" s="104">
        <v>1</v>
      </c>
      <c r="J12" s="104">
        <v>9</v>
      </c>
      <c r="K12" s="106"/>
      <c r="L12" s="106"/>
      <c r="M12" s="106"/>
      <c r="N12" s="106"/>
      <c r="O12" s="106"/>
      <c r="P12" s="106"/>
      <c r="Q12" s="103">
        <v>10</v>
      </c>
    </row>
    <row r="13" spans="1:17" x14ac:dyDescent="0.25">
      <c r="G13" s="325">
        <v>2</v>
      </c>
      <c r="H13" s="325" t="s">
        <v>65</v>
      </c>
      <c r="I13" s="325">
        <v>7</v>
      </c>
      <c r="J13" s="325">
        <v>10</v>
      </c>
      <c r="K13" s="327"/>
      <c r="L13" s="327"/>
      <c r="M13" s="327"/>
      <c r="N13" s="327"/>
      <c r="O13" s="327"/>
      <c r="P13" s="327"/>
      <c r="Q13" s="103">
        <v>17</v>
      </c>
    </row>
    <row r="14" spans="1:17" x14ac:dyDescent="0.25">
      <c r="G14" s="325">
        <v>2</v>
      </c>
      <c r="H14" s="325" t="s">
        <v>41</v>
      </c>
      <c r="I14" s="325">
        <v>2</v>
      </c>
      <c r="J14" s="325">
        <v>3</v>
      </c>
      <c r="K14" s="327"/>
      <c r="L14" s="327"/>
      <c r="M14" s="327"/>
      <c r="N14" s="327"/>
      <c r="O14" s="327"/>
      <c r="P14" s="327"/>
      <c r="Q14" s="103">
        <v>5</v>
      </c>
    </row>
    <row r="15" spans="1:17" x14ac:dyDescent="0.25">
      <c r="G15" s="325">
        <v>2</v>
      </c>
      <c r="H15" s="325" t="s">
        <v>54</v>
      </c>
      <c r="I15" s="325">
        <v>1</v>
      </c>
      <c r="J15" s="327"/>
      <c r="K15" s="327"/>
      <c r="L15" s="327"/>
      <c r="M15" s="327"/>
      <c r="N15" s="327"/>
      <c r="O15" s="327"/>
      <c r="P15" s="327"/>
      <c r="Q15" s="103">
        <v>1</v>
      </c>
    </row>
    <row r="16" spans="1:17" x14ac:dyDescent="0.25">
      <c r="G16" s="112">
        <v>3</v>
      </c>
      <c r="H16" s="112" t="s">
        <v>65</v>
      </c>
      <c r="I16" s="112">
        <v>4</v>
      </c>
      <c r="J16" s="112">
        <v>3</v>
      </c>
      <c r="K16" s="114"/>
      <c r="L16" s="114"/>
      <c r="M16" s="114"/>
      <c r="N16" s="114"/>
      <c r="O16" s="114"/>
      <c r="P16" s="114"/>
      <c r="Q16" s="103">
        <v>7</v>
      </c>
    </row>
    <row r="17" spans="7:17" x14ac:dyDescent="0.25">
      <c r="G17" s="112">
        <v>3</v>
      </c>
      <c r="H17" s="112" t="s">
        <v>52</v>
      </c>
      <c r="I17" s="112">
        <v>1</v>
      </c>
      <c r="J17" s="112">
        <v>12</v>
      </c>
      <c r="K17" s="114"/>
      <c r="L17" s="114"/>
      <c r="M17" s="114"/>
      <c r="N17" s="114"/>
      <c r="O17" s="114"/>
      <c r="P17" s="114"/>
      <c r="Q17" s="103">
        <v>13</v>
      </c>
    </row>
    <row r="18" spans="7:17" x14ac:dyDescent="0.25">
      <c r="G18" s="112">
        <v>3</v>
      </c>
      <c r="H18" s="112" t="s">
        <v>54</v>
      </c>
      <c r="I18" s="112">
        <v>2</v>
      </c>
      <c r="J18" s="114"/>
      <c r="K18" s="114"/>
      <c r="L18" s="114"/>
      <c r="M18" s="114"/>
      <c r="N18" s="114"/>
      <c r="O18" s="114"/>
      <c r="P18" s="114"/>
      <c r="Q18" s="103">
        <v>2</v>
      </c>
    </row>
    <row r="19" spans="7:17" x14ac:dyDescent="0.25">
      <c r="G19" s="112">
        <v>3</v>
      </c>
      <c r="H19" s="112" t="s">
        <v>41</v>
      </c>
      <c r="I19" s="114"/>
      <c r="J19" s="112">
        <v>1</v>
      </c>
      <c r="K19" s="114"/>
      <c r="L19" s="114"/>
      <c r="M19" s="114"/>
      <c r="N19" s="114"/>
      <c r="O19" s="114"/>
      <c r="P19" s="114"/>
      <c r="Q19" s="103">
        <v>1</v>
      </c>
    </row>
    <row r="20" spans="7:17" x14ac:dyDescent="0.25">
      <c r="Q20" s="258">
        <f>SUM(Q10:Q19)</f>
        <v>72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opLeftCell="G1" workbookViewId="0">
      <selection activeCell="G10" sqref="G10:K15"/>
    </sheetView>
  </sheetViews>
  <sheetFormatPr defaultColWidth="14.42578125" defaultRowHeight="15" customHeight="1" x14ac:dyDescent="0.25"/>
  <cols>
    <col min="1" max="1" width="15.140625" customWidth="1"/>
    <col min="2" max="2" width="10.85546875" customWidth="1"/>
    <col min="3" max="3" width="13.42578125" customWidth="1"/>
    <col min="4" max="4" width="13.7109375" customWidth="1"/>
    <col min="5" max="5" width="17.42578125" customWidth="1"/>
    <col min="6" max="6" width="12.42578125" customWidth="1"/>
    <col min="7" max="7" width="16" customWidth="1"/>
    <col min="8" max="8" width="11.5703125" customWidth="1"/>
    <col min="9" max="9" width="20" customWidth="1"/>
    <col min="10" max="10" width="12.28515625" customWidth="1"/>
    <col min="11" max="11" width="12.140625" customWidth="1"/>
    <col min="12" max="12" width="13.140625" customWidth="1"/>
    <col min="13" max="13" width="9.140625" customWidth="1"/>
    <col min="14" max="14" width="11.28515625" customWidth="1"/>
    <col min="15" max="15" width="10.140625" customWidth="1"/>
    <col min="16" max="16" width="10.28515625" customWidth="1"/>
    <col min="17" max="26" width="8.7109375" customWidth="1"/>
  </cols>
  <sheetData>
    <row r="1" spans="1:17" ht="15.75" x14ac:dyDescent="0.25">
      <c r="A1" s="806" t="s">
        <v>124</v>
      </c>
      <c r="B1" s="788"/>
      <c r="C1" s="310"/>
      <c r="D1" s="310"/>
      <c r="E1" s="310"/>
      <c r="F1" s="311" t="s">
        <v>125</v>
      </c>
      <c r="G1" s="310"/>
      <c r="H1" s="311" t="s">
        <v>3</v>
      </c>
      <c r="I1" s="312"/>
      <c r="J1" s="310"/>
      <c r="K1" s="116" t="s">
        <v>126</v>
      </c>
      <c r="L1" s="11"/>
      <c r="M1" s="11"/>
      <c r="N1" s="11"/>
      <c r="O1" s="11"/>
      <c r="P1" s="11"/>
    </row>
    <row r="2" spans="1:17" ht="15.75" x14ac:dyDescent="0.25">
      <c r="A2" s="311" t="s">
        <v>127</v>
      </c>
      <c r="B2" s="313"/>
      <c r="C2" s="313"/>
      <c r="D2" s="313"/>
      <c r="E2" s="314" t="s">
        <v>66</v>
      </c>
      <c r="F2" s="314" t="s">
        <v>9</v>
      </c>
      <c r="G2" s="314" t="s">
        <v>128</v>
      </c>
      <c r="H2" s="315"/>
      <c r="I2" s="314" t="s">
        <v>18</v>
      </c>
      <c r="J2" s="310"/>
      <c r="K2" s="116" t="s">
        <v>129</v>
      </c>
      <c r="L2" s="11"/>
      <c r="M2" s="11"/>
      <c r="N2" s="11"/>
      <c r="O2" s="11"/>
      <c r="P2" s="11"/>
    </row>
    <row r="3" spans="1:17" ht="15.75" x14ac:dyDescent="0.25">
      <c r="A3" s="312"/>
      <c r="B3" s="315"/>
      <c r="C3" s="315"/>
      <c r="D3" s="313"/>
      <c r="E3" s="315"/>
      <c r="F3" s="314" t="s">
        <v>13</v>
      </c>
      <c r="G3" s="314" t="s">
        <v>14</v>
      </c>
      <c r="H3" s="315"/>
      <c r="I3" s="314" t="s">
        <v>12</v>
      </c>
      <c r="J3" s="310"/>
      <c r="K3" s="21"/>
      <c r="L3" s="11"/>
      <c r="M3" s="11"/>
      <c r="N3" s="11"/>
      <c r="O3" s="11"/>
      <c r="P3" s="11"/>
    </row>
    <row r="4" spans="1:17" ht="15.75" x14ac:dyDescent="0.25">
      <c r="A4" s="311" t="s">
        <v>21</v>
      </c>
      <c r="B4" s="315"/>
      <c r="C4" s="315"/>
      <c r="D4" s="313"/>
      <c r="E4" s="313"/>
      <c r="F4" s="314" t="s">
        <v>17</v>
      </c>
      <c r="G4" s="314" t="s">
        <v>14</v>
      </c>
      <c r="H4" s="315"/>
      <c r="I4" s="314" t="s">
        <v>130</v>
      </c>
      <c r="J4" s="310"/>
      <c r="K4" s="21"/>
      <c r="L4" s="11"/>
      <c r="M4" s="11"/>
      <c r="N4" s="11"/>
      <c r="O4" s="11"/>
      <c r="P4" s="11"/>
    </row>
    <row r="5" spans="1:17" ht="15.75" x14ac:dyDescent="0.25">
      <c r="A5" s="310"/>
      <c r="B5" s="315"/>
      <c r="C5" s="315"/>
      <c r="D5" s="313"/>
      <c r="E5" s="314" t="s">
        <v>22</v>
      </c>
      <c r="F5" s="316" t="s">
        <v>9</v>
      </c>
      <c r="G5" s="316" t="s">
        <v>13</v>
      </c>
      <c r="H5" s="316" t="s">
        <v>17</v>
      </c>
      <c r="I5" s="314" t="s">
        <v>23</v>
      </c>
      <c r="J5" s="310"/>
      <c r="K5" s="21"/>
      <c r="L5" s="11"/>
      <c r="M5" s="11"/>
      <c r="N5" s="11"/>
      <c r="O5" s="11"/>
      <c r="P5" s="11"/>
    </row>
    <row r="6" spans="1:17" ht="15.75" x14ac:dyDescent="0.25">
      <c r="A6" s="311" t="s">
        <v>99</v>
      </c>
      <c r="B6" s="310"/>
      <c r="C6" s="310"/>
      <c r="D6" s="310"/>
      <c r="E6" s="310"/>
      <c r="F6" s="317">
        <v>781</v>
      </c>
      <c r="G6" s="317">
        <v>739</v>
      </c>
      <c r="H6" s="317">
        <v>531</v>
      </c>
      <c r="I6" s="310"/>
      <c r="J6" s="310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 x14ac:dyDescent="0.35">
      <c r="A8" s="318"/>
      <c r="B8" s="319" t="s">
        <v>26</v>
      </c>
      <c r="C8" s="318"/>
      <c r="D8" s="318"/>
      <c r="E8" s="318"/>
      <c r="F8" s="11"/>
      <c r="G8" s="318"/>
      <c r="H8" s="318"/>
      <c r="I8" s="318"/>
      <c r="J8" s="807" t="s">
        <v>27</v>
      </c>
      <c r="K8" s="790"/>
      <c r="L8" s="790"/>
      <c r="M8" s="318"/>
      <c r="N8" s="318"/>
      <c r="O8" s="318"/>
      <c r="P8" s="318"/>
      <c r="Q8" s="320"/>
    </row>
    <row r="9" spans="1:17" ht="15.75" x14ac:dyDescent="0.25">
      <c r="A9" s="65" t="s">
        <v>28</v>
      </c>
      <c r="B9" s="65" t="s">
        <v>29</v>
      </c>
      <c r="C9" s="65" t="s">
        <v>30</v>
      </c>
      <c r="D9" s="65" t="s">
        <v>31</v>
      </c>
      <c r="E9" s="65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321" t="s">
        <v>86</v>
      </c>
    </row>
    <row r="10" spans="1:17" ht="15.75" x14ac:dyDescent="0.25">
      <c r="A10" s="323">
        <v>1</v>
      </c>
      <c r="B10" s="323" t="s">
        <v>63</v>
      </c>
      <c r="C10" s="323">
        <v>191</v>
      </c>
      <c r="D10" s="323">
        <v>83</v>
      </c>
      <c r="E10" s="323" t="s">
        <v>64</v>
      </c>
      <c r="F10" s="11"/>
      <c r="G10" s="324">
        <v>1</v>
      </c>
      <c r="H10" s="324" t="s">
        <v>65</v>
      </c>
      <c r="I10" s="324">
        <v>28</v>
      </c>
      <c r="J10" s="324">
        <v>24</v>
      </c>
      <c r="K10" s="326"/>
      <c r="L10" s="326"/>
      <c r="M10" s="326"/>
      <c r="N10" s="326"/>
      <c r="O10" s="193"/>
      <c r="P10" s="193"/>
      <c r="Q10" s="328"/>
    </row>
    <row r="11" spans="1:17" x14ac:dyDescent="0.25">
      <c r="A11" s="329">
        <v>1</v>
      </c>
      <c r="B11" s="329" t="s">
        <v>63</v>
      </c>
      <c r="C11" s="329">
        <v>200</v>
      </c>
      <c r="D11" s="329">
        <v>90</v>
      </c>
      <c r="E11" s="329" t="s">
        <v>64</v>
      </c>
      <c r="G11" s="330">
        <v>1</v>
      </c>
      <c r="H11" s="330" t="s">
        <v>131</v>
      </c>
      <c r="I11" s="331"/>
      <c r="J11" s="330">
        <v>3</v>
      </c>
      <c r="K11" s="331"/>
      <c r="L11" s="331"/>
      <c r="M11" s="331"/>
      <c r="N11" s="331"/>
      <c r="O11" s="332"/>
      <c r="P11" s="332"/>
      <c r="Q11" s="328"/>
    </row>
    <row r="12" spans="1:17" x14ac:dyDescent="0.25">
      <c r="G12" s="333">
        <v>2</v>
      </c>
      <c r="H12" s="333" t="s">
        <v>65</v>
      </c>
      <c r="I12" s="333">
        <v>18</v>
      </c>
      <c r="J12" s="333">
        <v>17</v>
      </c>
      <c r="K12" s="334"/>
      <c r="L12" s="334"/>
      <c r="M12" s="334"/>
      <c r="N12" s="334"/>
      <c r="O12" s="328"/>
      <c r="P12" s="328"/>
      <c r="Q12" s="328"/>
    </row>
    <row r="13" spans="1:17" x14ac:dyDescent="0.25">
      <c r="A13" s="335"/>
      <c r="B13" s="336" t="s">
        <v>79</v>
      </c>
      <c r="C13" s="336" t="s">
        <v>78</v>
      </c>
      <c r="G13" s="330">
        <v>2</v>
      </c>
      <c r="H13" s="330" t="s">
        <v>131</v>
      </c>
      <c r="I13" s="331"/>
      <c r="J13" s="330">
        <v>5</v>
      </c>
      <c r="K13" s="331"/>
      <c r="L13" s="331"/>
      <c r="M13" s="331"/>
      <c r="N13" s="331"/>
      <c r="O13" s="332"/>
      <c r="P13" s="332"/>
      <c r="Q13" s="328"/>
    </row>
    <row r="14" spans="1:17" x14ac:dyDescent="0.25">
      <c r="A14" s="336" t="s">
        <v>85</v>
      </c>
      <c r="B14" s="337">
        <v>1</v>
      </c>
      <c r="C14" s="337">
        <v>0</v>
      </c>
      <c r="G14" s="333">
        <v>3</v>
      </c>
      <c r="H14" s="333" t="s">
        <v>65</v>
      </c>
      <c r="I14" s="333">
        <v>28</v>
      </c>
      <c r="J14" s="333">
        <v>14</v>
      </c>
      <c r="K14" s="333">
        <v>1</v>
      </c>
      <c r="L14" s="334"/>
      <c r="M14" s="334"/>
      <c r="N14" s="334"/>
      <c r="O14" s="328"/>
      <c r="P14" s="328"/>
      <c r="Q14" s="328"/>
    </row>
    <row r="15" spans="1:17" x14ac:dyDescent="0.25">
      <c r="A15" s="336" t="s">
        <v>87</v>
      </c>
      <c r="B15" s="337">
        <v>0</v>
      </c>
      <c r="C15" s="337">
        <v>0</v>
      </c>
      <c r="G15" s="330">
        <v>3</v>
      </c>
      <c r="H15" s="330" t="s">
        <v>131</v>
      </c>
      <c r="I15" s="331"/>
      <c r="J15" s="330">
        <v>1</v>
      </c>
      <c r="K15" s="331"/>
      <c r="L15" s="331"/>
      <c r="M15" s="331"/>
      <c r="N15" s="331"/>
      <c r="O15" s="332"/>
      <c r="P15" s="332"/>
      <c r="Q15" s="328"/>
    </row>
    <row r="16" spans="1:17" ht="15.75" x14ac:dyDescent="0.25">
      <c r="A16" s="336" t="s">
        <v>88</v>
      </c>
      <c r="B16" s="337">
        <v>0</v>
      </c>
      <c r="C16" s="337">
        <v>0</v>
      </c>
      <c r="G16" s="338" t="s">
        <v>86</v>
      </c>
      <c r="H16" s="339" t="s">
        <v>65</v>
      </c>
      <c r="I16" s="340">
        <f>SUM(I10,I12,I14)</f>
        <v>74</v>
      </c>
      <c r="J16" s="340">
        <f>SUM(J10,J12,J14)</f>
        <v>55</v>
      </c>
      <c r="K16" s="339">
        <v>1</v>
      </c>
      <c r="L16" s="341"/>
      <c r="M16" s="341"/>
      <c r="N16" s="341"/>
      <c r="O16" s="341"/>
      <c r="P16" s="341"/>
      <c r="Q16" s="342">
        <f>SUM(I16,J16,K16)</f>
        <v>130</v>
      </c>
    </row>
    <row r="17" spans="1:17" ht="15.75" x14ac:dyDescent="0.25">
      <c r="A17" s="343"/>
      <c r="B17" s="233" t="s">
        <v>132</v>
      </c>
      <c r="C17" s="233" t="s">
        <v>133</v>
      </c>
      <c r="D17" s="233" t="s">
        <v>134</v>
      </c>
      <c r="E17" s="233" t="s">
        <v>135</v>
      </c>
      <c r="G17" s="338" t="s">
        <v>86</v>
      </c>
      <c r="H17" s="339" t="s">
        <v>131</v>
      </c>
      <c r="I17" s="339">
        <v>0</v>
      </c>
      <c r="J17" s="340">
        <f>SUM(J11,J13,J15)</f>
        <v>9</v>
      </c>
      <c r="K17" s="340"/>
      <c r="L17" s="341"/>
      <c r="M17" s="341"/>
      <c r="N17" s="341"/>
      <c r="O17" s="341"/>
      <c r="P17" s="341"/>
      <c r="Q17" s="344">
        <v>9</v>
      </c>
    </row>
    <row r="18" spans="1:17" x14ac:dyDescent="0.25">
      <c r="A18" s="233" t="s">
        <v>85</v>
      </c>
      <c r="B18" s="345">
        <v>1</v>
      </c>
      <c r="C18" s="345">
        <v>0</v>
      </c>
      <c r="D18" s="345">
        <v>0</v>
      </c>
      <c r="E18" s="345">
        <v>0</v>
      </c>
    </row>
    <row r="19" spans="1:17" x14ac:dyDescent="0.25">
      <c r="A19" s="233" t="s">
        <v>87</v>
      </c>
      <c r="B19" s="345">
        <v>0</v>
      </c>
      <c r="C19" s="345">
        <v>0</v>
      </c>
      <c r="D19" s="345">
        <v>0</v>
      </c>
      <c r="E19" s="345">
        <v>0</v>
      </c>
    </row>
    <row r="20" spans="1:17" x14ac:dyDescent="0.25">
      <c r="A20" s="233" t="s">
        <v>88</v>
      </c>
      <c r="B20" s="345">
        <v>0</v>
      </c>
      <c r="C20" s="345">
        <v>0</v>
      </c>
      <c r="D20" s="345">
        <v>0</v>
      </c>
      <c r="E20" s="345">
        <v>0</v>
      </c>
    </row>
    <row r="21" spans="1:17" ht="15.75" customHeight="1" x14ac:dyDescent="0.25"/>
    <row r="22" spans="1:17" ht="15.75" customHeight="1" x14ac:dyDescent="0.25"/>
    <row r="23" spans="1:17" ht="15.75" customHeight="1" x14ac:dyDescent="0.25"/>
    <row r="24" spans="1:17" ht="15.75" customHeight="1" x14ac:dyDescent="0.25"/>
    <row r="25" spans="1:17" ht="15.75" customHeight="1" x14ac:dyDescent="0.25"/>
    <row r="26" spans="1:17" ht="15.75" customHeight="1" x14ac:dyDescent="0.25"/>
    <row r="27" spans="1:17" ht="15.75" customHeight="1" x14ac:dyDescent="0.25"/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9"/>
  <sheetViews>
    <sheetView topLeftCell="A5" zoomScale="80" zoomScaleNormal="80" workbookViewId="0">
      <selection activeCell="F10" sqref="F10"/>
    </sheetView>
  </sheetViews>
  <sheetFormatPr defaultColWidth="14.42578125" defaultRowHeight="15" customHeight="1" x14ac:dyDescent="0.25"/>
  <cols>
    <col min="1" max="1" width="15.140625" customWidth="1"/>
    <col min="2" max="2" width="10.85546875" customWidth="1"/>
    <col min="3" max="3" width="13" customWidth="1"/>
    <col min="4" max="4" width="11.85546875" customWidth="1"/>
    <col min="5" max="5" width="15.85546875" customWidth="1"/>
    <col min="6" max="6" width="5.85546875" customWidth="1"/>
    <col min="7" max="7" width="11.42578125" customWidth="1"/>
    <col min="8" max="8" width="10.28515625" customWidth="1"/>
    <col min="9" max="9" width="9.7109375" customWidth="1"/>
    <col min="10" max="10" width="12.5703125" customWidth="1"/>
    <col min="11" max="11" width="8.7109375" customWidth="1"/>
    <col min="12" max="12" width="11.28515625" customWidth="1"/>
    <col min="13" max="26" width="8.7109375" customWidth="1"/>
  </cols>
  <sheetData>
    <row r="1" spans="1:17" ht="15.75" x14ac:dyDescent="0.25">
      <c r="A1" s="787" t="s">
        <v>143</v>
      </c>
      <c r="B1" s="808"/>
      <c r="C1" s="50"/>
      <c r="D1" s="50"/>
      <c r="E1" s="50"/>
      <c r="F1" s="30" t="s">
        <v>5</v>
      </c>
      <c r="G1" s="401">
        <v>43255</v>
      </c>
      <c r="H1" s="30" t="s">
        <v>3</v>
      </c>
      <c r="I1" s="47"/>
      <c r="J1" s="50"/>
      <c r="K1" s="21"/>
      <c r="L1" s="11"/>
      <c r="M1" s="11"/>
      <c r="N1" s="11"/>
      <c r="O1" s="11"/>
      <c r="P1" s="11"/>
    </row>
    <row r="2" spans="1:17" ht="45" x14ac:dyDescent="0.25">
      <c r="A2" s="137" t="s">
        <v>6</v>
      </c>
      <c r="B2" s="141">
        <v>200</v>
      </c>
      <c r="C2" s="142"/>
      <c r="D2" s="142"/>
      <c r="E2" s="168" t="s">
        <v>8</v>
      </c>
      <c r="F2" s="168" t="s">
        <v>9</v>
      </c>
      <c r="G2" s="402" t="s">
        <v>144</v>
      </c>
      <c r="H2" s="164"/>
      <c r="I2" s="168" t="s">
        <v>12</v>
      </c>
      <c r="J2" s="132"/>
      <c r="K2" s="21"/>
      <c r="L2" s="11"/>
      <c r="M2" s="11"/>
      <c r="N2" s="11"/>
    </row>
    <row r="3" spans="1:17" ht="15.75" x14ac:dyDescent="0.25">
      <c r="A3" s="240"/>
      <c r="B3" s="164"/>
      <c r="C3" s="164"/>
      <c r="D3" s="142"/>
      <c r="E3" s="164"/>
      <c r="F3" s="168" t="s">
        <v>13</v>
      </c>
      <c r="G3" s="168" t="s">
        <v>14</v>
      </c>
      <c r="H3" s="164"/>
      <c r="I3" s="168" t="s">
        <v>12</v>
      </c>
      <c r="J3" s="132"/>
      <c r="K3" s="21"/>
      <c r="L3" s="11"/>
      <c r="M3" s="11"/>
      <c r="N3" s="11"/>
      <c r="O3" s="11"/>
      <c r="P3" s="11"/>
    </row>
    <row r="4" spans="1:17" ht="45" x14ac:dyDescent="0.25">
      <c r="A4" s="137" t="s">
        <v>15</v>
      </c>
      <c r="B4" s="168">
        <v>30</v>
      </c>
      <c r="C4" s="164"/>
      <c r="D4" s="142"/>
      <c r="E4" s="142"/>
      <c r="F4" s="168" t="s">
        <v>17</v>
      </c>
      <c r="G4" s="168" t="s">
        <v>14</v>
      </c>
      <c r="H4" s="164"/>
      <c r="I4" s="168" t="s">
        <v>12</v>
      </c>
      <c r="J4" s="403" t="s">
        <v>145</v>
      </c>
      <c r="K4" s="21"/>
      <c r="L4" s="11"/>
      <c r="M4" s="11"/>
      <c r="N4" s="11"/>
      <c r="O4" s="11"/>
      <c r="P4" s="11"/>
    </row>
    <row r="5" spans="1:17" ht="15.75" x14ac:dyDescent="0.25">
      <c r="A5" s="132"/>
      <c r="B5" s="164"/>
      <c r="C5" s="164"/>
      <c r="D5" s="142"/>
      <c r="E5" s="168" t="s">
        <v>22</v>
      </c>
      <c r="F5" s="243" t="s">
        <v>9</v>
      </c>
      <c r="G5" s="243" t="s">
        <v>13</v>
      </c>
      <c r="H5" s="243" t="s">
        <v>17</v>
      </c>
      <c r="I5" s="168" t="s">
        <v>23</v>
      </c>
      <c r="J5" s="132"/>
      <c r="K5" s="21"/>
      <c r="L5" s="11"/>
      <c r="M5" s="11"/>
      <c r="N5" s="11"/>
      <c r="O5" s="11"/>
      <c r="P5" s="11"/>
    </row>
    <row r="6" spans="1:17" ht="19.5" x14ac:dyDescent="0.3">
      <c r="A6" s="137" t="s">
        <v>25</v>
      </c>
      <c r="B6" s="185">
        <v>25</v>
      </c>
      <c r="C6" s="187"/>
      <c r="D6" s="187"/>
      <c r="E6" s="187"/>
      <c r="F6" s="185">
        <v>334</v>
      </c>
      <c r="G6" s="185">
        <v>547</v>
      </c>
      <c r="H6" s="185">
        <v>317</v>
      </c>
      <c r="I6" s="187"/>
      <c r="J6" s="18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 x14ac:dyDescent="0.35">
      <c r="A8" s="193"/>
      <c r="B8" s="405" t="s">
        <v>26</v>
      </c>
      <c r="C8" s="193"/>
      <c r="D8" s="11"/>
      <c r="E8" s="11"/>
      <c r="F8" s="11"/>
      <c r="G8" s="11"/>
      <c r="H8" s="11"/>
      <c r="I8" s="11"/>
      <c r="J8" s="80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65" t="s">
        <v>28</v>
      </c>
      <c r="B9" s="65" t="s">
        <v>29</v>
      </c>
      <c r="C9" s="65" t="s">
        <v>30</v>
      </c>
      <c r="D9" s="65" t="s">
        <v>31</v>
      </c>
      <c r="E9" s="65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407" t="s">
        <v>56</v>
      </c>
    </row>
    <row r="10" spans="1:17" ht="15.75" x14ac:dyDescent="0.25">
      <c r="A10" s="408">
        <v>1</v>
      </c>
      <c r="B10" s="408" t="s">
        <v>63</v>
      </c>
      <c r="C10" s="408">
        <v>372</v>
      </c>
      <c r="D10" s="408">
        <v>504</v>
      </c>
      <c r="E10" s="408" t="s">
        <v>64</v>
      </c>
      <c r="F10" s="11"/>
      <c r="G10" s="409">
        <v>1</v>
      </c>
      <c r="H10" s="409" t="s">
        <v>42</v>
      </c>
      <c r="I10" s="410"/>
      <c r="J10" s="410"/>
      <c r="K10" s="410"/>
      <c r="L10" s="410"/>
      <c r="M10" s="409">
        <v>1</v>
      </c>
      <c r="N10" s="409">
        <v>1</v>
      </c>
      <c r="O10" s="410"/>
      <c r="P10" s="410"/>
      <c r="Q10" s="413">
        <f>SUM(M10:P10)</f>
        <v>2</v>
      </c>
    </row>
    <row r="11" spans="1:17" ht="15.75" x14ac:dyDescent="0.25">
      <c r="A11" s="408">
        <v>1</v>
      </c>
      <c r="B11" s="408" t="s">
        <v>63</v>
      </c>
      <c r="C11" s="408">
        <v>287</v>
      </c>
      <c r="D11" s="408">
        <v>230</v>
      </c>
      <c r="E11" s="408" t="s">
        <v>64</v>
      </c>
      <c r="F11" s="11"/>
      <c r="G11" s="415">
        <v>2</v>
      </c>
      <c r="H11" s="415" t="s">
        <v>42</v>
      </c>
      <c r="I11" s="416"/>
      <c r="J11" s="416"/>
      <c r="K11" s="416"/>
      <c r="L11" s="416"/>
      <c r="M11" s="415">
        <v>1</v>
      </c>
      <c r="N11" s="416"/>
      <c r="O11" s="415">
        <v>3</v>
      </c>
      <c r="P11" s="415">
        <v>25</v>
      </c>
      <c r="Q11" s="413">
        <f>SUM(M11:P11)</f>
        <v>29</v>
      </c>
    </row>
    <row r="12" spans="1:17" ht="15.75" x14ac:dyDescent="0.25">
      <c r="A12" s="408">
        <v>1</v>
      </c>
      <c r="B12" s="408" t="s">
        <v>63</v>
      </c>
      <c r="C12" s="408">
        <v>295</v>
      </c>
      <c r="D12" s="408">
        <v>281</v>
      </c>
      <c r="E12" s="408" t="s">
        <v>64</v>
      </c>
      <c r="F12" s="11"/>
      <c r="G12" s="417">
        <v>3</v>
      </c>
      <c r="H12" s="417" t="s">
        <v>42</v>
      </c>
      <c r="I12" s="418"/>
      <c r="J12" s="418"/>
      <c r="K12" s="418"/>
      <c r="L12" s="418"/>
      <c r="M12" s="418"/>
      <c r="N12" s="417">
        <v>11</v>
      </c>
      <c r="O12" s="417">
        <v>5</v>
      </c>
      <c r="P12" s="417">
        <v>30</v>
      </c>
      <c r="Q12" s="413">
        <f>SUM(M12:P12)</f>
        <v>46</v>
      </c>
    </row>
    <row r="13" spans="1:17" ht="15.75" x14ac:dyDescent="0.25">
      <c r="A13" s="408">
        <v>1</v>
      </c>
      <c r="B13" s="408" t="s">
        <v>63</v>
      </c>
      <c r="C13" s="408">
        <v>152</v>
      </c>
      <c r="D13" s="408">
        <v>38</v>
      </c>
      <c r="E13" s="408" t="s">
        <v>64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420">
        <f>SUM(Q10:Q12)</f>
        <v>77</v>
      </c>
    </row>
    <row r="14" spans="1:17" ht="15.75" x14ac:dyDescent="0.25">
      <c r="A14" s="408">
        <v>1</v>
      </c>
      <c r="B14" s="408" t="s">
        <v>63</v>
      </c>
      <c r="C14" s="408">
        <v>140</v>
      </c>
      <c r="D14" s="408">
        <v>29</v>
      </c>
      <c r="E14" s="408" t="s">
        <v>64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7" ht="15.75" x14ac:dyDescent="0.25">
      <c r="A15" s="408">
        <v>1</v>
      </c>
      <c r="B15" s="408" t="s">
        <v>63</v>
      </c>
      <c r="C15" s="408">
        <v>154</v>
      </c>
      <c r="D15" s="408">
        <v>48</v>
      </c>
      <c r="E15" s="408" t="s">
        <v>64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7" x14ac:dyDescent="0.25">
      <c r="A16" s="306">
        <v>2</v>
      </c>
      <c r="B16" s="306" t="s">
        <v>63</v>
      </c>
      <c r="C16" s="306">
        <v>243</v>
      </c>
      <c r="D16" s="306">
        <v>126</v>
      </c>
      <c r="E16" s="422" t="s">
        <v>64</v>
      </c>
    </row>
    <row r="17" spans="1:5" x14ac:dyDescent="0.25">
      <c r="A17" s="306">
        <v>2</v>
      </c>
      <c r="B17" s="306" t="s">
        <v>63</v>
      </c>
      <c r="C17" s="306">
        <v>290</v>
      </c>
      <c r="D17" s="306">
        <v>247</v>
      </c>
      <c r="E17" s="422" t="s">
        <v>64</v>
      </c>
    </row>
    <row r="18" spans="1:5" x14ac:dyDescent="0.25">
      <c r="A18" s="306">
        <v>2</v>
      </c>
      <c r="B18" s="306" t="s">
        <v>63</v>
      </c>
      <c r="C18" s="306">
        <v>271</v>
      </c>
      <c r="D18" s="306">
        <v>179</v>
      </c>
      <c r="E18" s="422" t="s">
        <v>64</v>
      </c>
    </row>
    <row r="19" spans="1:5" x14ac:dyDescent="0.25">
      <c r="A19" s="306">
        <v>2</v>
      </c>
      <c r="B19" s="306" t="s">
        <v>63</v>
      </c>
      <c r="C19" s="306">
        <v>339</v>
      </c>
      <c r="D19" s="306">
        <v>322</v>
      </c>
      <c r="E19" s="422" t="s">
        <v>64</v>
      </c>
    </row>
    <row r="20" spans="1:5" x14ac:dyDescent="0.25">
      <c r="A20" s="306">
        <v>2</v>
      </c>
      <c r="B20" s="306" t="s">
        <v>63</v>
      </c>
      <c r="C20" s="306">
        <v>369</v>
      </c>
      <c r="D20" s="306">
        <v>442</v>
      </c>
      <c r="E20" s="422" t="s">
        <v>64</v>
      </c>
    </row>
    <row r="21" spans="1:5" ht="15.75" customHeight="1" x14ac:dyDescent="0.25">
      <c r="A21" s="306">
        <v>2</v>
      </c>
      <c r="B21" s="306" t="s">
        <v>63</v>
      </c>
      <c r="C21" s="306">
        <v>275</v>
      </c>
      <c r="D21" s="306">
        <v>194</v>
      </c>
      <c r="E21" s="422" t="s">
        <v>64</v>
      </c>
    </row>
    <row r="22" spans="1:5" ht="15.75" customHeight="1" x14ac:dyDescent="0.25">
      <c r="A22" s="306">
        <v>2</v>
      </c>
      <c r="B22" s="306" t="s">
        <v>63</v>
      </c>
      <c r="C22" s="306">
        <v>285</v>
      </c>
      <c r="D22" s="306">
        <v>205</v>
      </c>
      <c r="E22" s="422" t="s">
        <v>64</v>
      </c>
    </row>
    <row r="23" spans="1:5" ht="15.75" customHeight="1" x14ac:dyDescent="0.25">
      <c r="A23" s="306">
        <v>2</v>
      </c>
      <c r="B23" s="306" t="s">
        <v>63</v>
      </c>
      <c r="C23" s="306">
        <v>269</v>
      </c>
      <c r="D23" s="306">
        <v>176</v>
      </c>
      <c r="E23" s="422" t="s">
        <v>64</v>
      </c>
    </row>
    <row r="24" spans="1:5" ht="15.75" customHeight="1" x14ac:dyDescent="0.25">
      <c r="A24" s="306">
        <v>2</v>
      </c>
      <c r="B24" s="306" t="s">
        <v>63</v>
      </c>
      <c r="C24" s="306">
        <v>321</v>
      </c>
      <c r="D24" s="306">
        <v>300</v>
      </c>
      <c r="E24" s="422" t="s">
        <v>64</v>
      </c>
    </row>
    <row r="25" spans="1:5" ht="15.75" customHeight="1" x14ac:dyDescent="0.25">
      <c r="A25" s="306">
        <v>2</v>
      </c>
      <c r="B25" s="306" t="s">
        <v>63</v>
      </c>
      <c r="C25" s="306">
        <v>302</v>
      </c>
      <c r="D25" s="306">
        <v>256</v>
      </c>
      <c r="E25" s="422" t="s">
        <v>64</v>
      </c>
    </row>
    <row r="26" spans="1:5" ht="15.75" customHeight="1" x14ac:dyDescent="0.25">
      <c r="A26" s="306">
        <v>2</v>
      </c>
      <c r="B26" s="306" t="s">
        <v>63</v>
      </c>
      <c r="C26" s="306">
        <v>260</v>
      </c>
      <c r="D26" s="306">
        <v>138</v>
      </c>
      <c r="E26" s="422" t="s">
        <v>64</v>
      </c>
    </row>
    <row r="27" spans="1:5" ht="15.75" customHeight="1" x14ac:dyDescent="0.25">
      <c r="A27" s="306">
        <v>2</v>
      </c>
      <c r="B27" s="306" t="s">
        <v>63</v>
      </c>
      <c r="C27" s="306">
        <v>279</v>
      </c>
      <c r="D27" s="306">
        <v>206</v>
      </c>
      <c r="E27" s="422" t="s">
        <v>64</v>
      </c>
    </row>
    <row r="28" spans="1:5" ht="15.75" customHeight="1" x14ac:dyDescent="0.25">
      <c r="A28" s="306">
        <v>2</v>
      </c>
      <c r="B28" s="306" t="s">
        <v>63</v>
      </c>
      <c r="C28" s="306">
        <v>346</v>
      </c>
      <c r="D28" s="306">
        <v>346</v>
      </c>
      <c r="E28" s="422" t="s">
        <v>64</v>
      </c>
    </row>
    <row r="29" spans="1:5" ht="15.75" customHeight="1" x14ac:dyDescent="0.25">
      <c r="A29" s="306">
        <v>2</v>
      </c>
      <c r="B29" s="306" t="s">
        <v>63</v>
      </c>
      <c r="C29" s="306">
        <v>196</v>
      </c>
      <c r="D29" s="306">
        <v>71</v>
      </c>
      <c r="E29" s="422" t="s">
        <v>64</v>
      </c>
    </row>
    <row r="30" spans="1:5" ht="15.75" customHeight="1" x14ac:dyDescent="0.25">
      <c r="A30" s="306">
        <v>2</v>
      </c>
      <c r="B30" s="306" t="s">
        <v>63</v>
      </c>
      <c r="C30" s="306">
        <v>164</v>
      </c>
      <c r="D30" s="306">
        <v>52</v>
      </c>
      <c r="E30" s="422" t="s">
        <v>64</v>
      </c>
    </row>
    <row r="31" spans="1:5" ht="15.75" customHeight="1" x14ac:dyDescent="0.25">
      <c r="A31" s="306">
        <v>2</v>
      </c>
      <c r="B31" s="306" t="s">
        <v>63</v>
      </c>
      <c r="C31" s="306">
        <v>150</v>
      </c>
      <c r="D31" s="306">
        <v>35</v>
      </c>
      <c r="E31" s="422" t="s">
        <v>64</v>
      </c>
    </row>
    <row r="32" spans="1:5" ht="15.75" customHeight="1" x14ac:dyDescent="0.25">
      <c r="A32" s="306">
        <v>2</v>
      </c>
      <c r="B32" s="306" t="s">
        <v>63</v>
      </c>
      <c r="C32" s="306">
        <v>124</v>
      </c>
      <c r="D32" s="306">
        <v>20</v>
      </c>
      <c r="E32" s="422" t="s">
        <v>64</v>
      </c>
    </row>
    <row r="33" spans="1:5" ht="15.75" customHeight="1" x14ac:dyDescent="0.25">
      <c r="A33" s="299">
        <v>3</v>
      </c>
      <c r="B33" s="299" t="s">
        <v>63</v>
      </c>
      <c r="C33" s="299">
        <v>248</v>
      </c>
      <c r="D33" s="299">
        <v>129</v>
      </c>
      <c r="E33" s="299" t="s">
        <v>64</v>
      </c>
    </row>
    <row r="34" spans="1:5" ht="15.75" customHeight="1" x14ac:dyDescent="0.25">
      <c r="A34" s="299">
        <v>3</v>
      </c>
      <c r="B34" s="299" t="s">
        <v>63</v>
      </c>
      <c r="C34" s="299">
        <v>305</v>
      </c>
      <c r="D34" s="299">
        <v>268</v>
      </c>
      <c r="E34" s="299" t="s">
        <v>64</v>
      </c>
    </row>
    <row r="35" spans="1:5" ht="15.75" customHeight="1" x14ac:dyDescent="0.25">
      <c r="A35" s="299">
        <v>3</v>
      </c>
      <c r="B35" s="299" t="s">
        <v>63</v>
      </c>
      <c r="C35" s="299">
        <v>378</v>
      </c>
      <c r="D35" s="299">
        <v>469</v>
      </c>
      <c r="E35" s="299" t="s">
        <v>64</v>
      </c>
    </row>
    <row r="36" spans="1:5" ht="15.75" customHeight="1" x14ac:dyDescent="0.25">
      <c r="A36" s="299">
        <v>3</v>
      </c>
      <c r="B36" s="299" t="s">
        <v>63</v>
      </c>
      <c r="C36" s="299">
        <v>371</v>
      </c>
      <c r="D36" s="299">
        <v>403</v>
      </c>
      <c r="E36" s="299" t="s">
        <v>64</v>
      </c>
    </row>
    <row r="37" spans="1:5" ht="15.75" customHeight="1" x14ac:dyDescent="0.25">
      <c r="A37" s="299">
        <v>3</v>
      </c>
      <c r="B37" s="299" t="s">
        <v>63</v>
      </c>
      <c r="C37" s="299">
        <v>340</v>
      </c>
      <c r="D37" s="299">
        <v>349</v>
      </c>
      <c r="E37" s="299" t="s">
        <v>64</v>
      </c>
    </row>
    <row r="38" spans="1:5" ht="15.75" customHeight="1" x14ac:dyDescent="0.25">
      <c r="A38" s="299">
        <v>3</v>
      </c>
      <c r="B38" s="299" t="s">
        <v>63</v>
      </c>
      <c r="C38" s="299">
        <v>281</v>
      </c>
      <c r="D38" s="299">
        <v>215</v>
      </c>
      <c r="E38" s="299" t="s">
        <v>64</v>
      </c>
    </row>
    <row r="39" spans="1:5" ht="15.75" customHeight="1" x14ac:dyDescent="0.25">
      <c r="A39" s="299">
        <v>3</v>
      </c>
      <c r="B39" s="299" t="s">
        <v>63</v>
      </c>
      <c r="C39" s="299">
        <v>251</v>
      </c>
      <c r="D39" s="299">
        <v>142</v>
      </c>
      <c r="E39" s="299" t="s">
        <v>64</v>
      </c>
    </row>
    <row r="40" spans="1:5" ht="15.75" customHeight="1" x14ac:dyDescent="0.25">
      <c r="A40" s="299">
        <v>3</v>
      </c>
      <c r="B40" s="299" t="s">
        <v>63</v>
      </c>
      <c r="C40" s="299">
        <v>231</v>
      </c>
      <c r="D40" s="299">
        <v>120</v>
      </c>
      <c r="E40" s="299" t="s">
        <v>64</v>
      </c>
    </row>
    <row r="41" spans="1:5" ht="15.75" customHeight="1" x14ac:dyDescent="0.25">
      <c r="A41" s="299">
        <v>3</v>
      </c>
      <c r="B41" s="299" t="s">
        <v>63</v>
      </c>
      <c r="C41" s="299">
        <v>251</v>
      </c>
      <c r="D41" s="299">
        <v>146</v>
      </c>
      <c r="E41" s="299" t="s">
        <v>64</v>
      </c>
    </row>
    <row r="42" spans="1:5" ht="15.75" customHeight="1" x14ac:dyDescent="0.25">
      <c r="A42" s="299">
        <v>3</v>
      </c>
      <c r="B42" s="299" t="s">
        <v>63</v>
      </c>
      <c r="C42" s="299">
        <v>260</v>
      </c>
      <c r="D42" s="299">
        <v>167</v>
      </c>
      <c r="E42" s="299" t="s">
        <v>64</v>
      </c>
    </row>
    <row r="43" spans="1:5" ht="15.75" customHeight="1" x14ac:dyDescent="0.25">
      <c r="A43" s="299">
        <v>3</v>
      </c>
      <c r="B43" s="299" t="s">
        <v>63</v>
      </c>
      <c r="C43" s="299">
        <v>281</v>
      </c>
      <c r="D43" s="299">
        <v>206</v>
      </c>
      <c r="E43" s="299" t="s">
        <v>64</v>
      </c>
    </row>
    <row r="44" spans="1:5" ht="15.75" customHeight="1" x14ac:dyDescent="0.25">
      <c r="A44" s="299">
        <v>3</v>
      </c>
      <c r="B44" s="299" t="s">
        <v>63</v>
      </c>
      <c r="C44" s="299">
        <v>241</v>
      </c>
      <c r="D44" s="299">
        <v>165</v>
      </c>
      <c r="E44" s="299" t="s">
        <v>64</v>
      </c>
    </row>
    <row r="45" spans="1:5" ht="15.75" customHeight="1" x14ac:dyDescent="0.25">
      <c r="A45" s="299">
        <v>3</v>
      </c>
      <c r="B45" s="299" t="s">
        <v>63</v>
      </c>
      <c r="C45" s="299">
        <v>264</v>
      </c>
      <c r="D45" s="299">
        <v>147</v>
      </c>
      <c r="E45" s="299" t="s">
        <v>64</v>
      </c>
    </row>
    <row r="46" spans="1:5" ht="15.75" customHeight="1" x14ac:dyDescent="0.25">
      <c r="A46" s="299">
        <v>3</v>
      </c>
      <c r="B46" s="299" t="s">
        <v>63</v>
      </c>
      <c r="C46" s="299">
        <v>220</v>
      </c>
      <c r="D46" s="299">
        <v>100</v>
      </c>
      <c r="E46" s="299" t="s">
        <v>64</v>
      </c>
    </row>
    <row r="47" spans="1:5" ht="15.75" customHeight="1" x14ac:dyDescent="0.25">
      <c r="A47" s="299">
        <v>3</v>
      </c>
      <c r="B47" s="299" t="s">
        <v>63</v>
      </c>
      <c r="C47" s="299">
        <v>167</v>
      </c>
      <c r="D47" s="299">
        <v>46</v>
      </c>
      <c r="E47" s="299" t="s">
        <v>64</v>
      </c>
    </row>
    <row r="48" spans="1:5" ht="15.75" customHeight="1" x14ac:dyDescent="0.25">
      <c r="A48" s="299">
        <v>3</v>
      </c>
      <c r="B48" s="299" t="s">
        <v>63</v>
      </c>
      <c r="C48" s="299">
        <v>151</v>
      </c>
      <c r="D48" s="299">
        <v>30</v>
      </c>
      <c r="E48" s="299" t="s">
        <v>64</v>
      </c>
    </row>
    <row r="49" spans="1:5" ht="15.75" customHeight="1" x14ac:dyDescent="0.25">
      <c r="A49" s="299">
        <v>3</v>
      </c>
      <c r="B49" s="299" t="s">
        <v>63</v>
      </c>
      <c r="C49" s="299">
        <v>146</v>
      </c>
      <c r="D49" s="299">
        <v>30</v>
      </c>
      <c r="E49" s="299" t="s">
        <v>64</v>
      </c>
    </row>
    <row r="50" spans="1:5" ht="15.75" customHeight="1" x14ac:dyDescent="0.25">
      <c r="A50" s="299">
        <v>3</v>
      </c>
      <c r="B50" s="299" t="s">
        <v>63</v>
      </c>
      <c r="C50" s="299">
        <v>126</v>
      </c>
      <c r="D50" s="299">
        <v>22</v>
      </c>
      <c r="E50" s="299" t="s">
        <v>64</v>
      </c>
    </row>
    <row r="51" spans="1:5" ht="15.75" customHeight="1" x14ac:dyDescent="0.25">
      <c r="B51" s="426" t="s">
        <v>152</v>
      </c>
      <c r="C51" s="428">
        <f>AVERAGE(C10:C50)</f>
        <v>253.53658536585365</v>
      </c>
      <c r="D51" s="428">
        <f>AVERAGE(D10:D50)</f>
        <v>185.34146341463415</v>
      </c>
    </row>
    <row r="52" spans="1:5" ht="15.75" customHeight="1" x14ac:dyDescent="0.25"/>
    <row r="53" spans="1:5" ht="15.75" customHeight="1" x14ac:dyDescent="0.25"/>
    <row r="54" spans="1:5" ht="15.75" customHeight="1" x14ac:dyDescent="0.25"/>
    <row r="55" spans="1:5" ht="15.75" customHeight="1" x14ac:dyDescent="0.25"/>
    <row r="56" spans="1:5" ht="15.75" customHeight="1" x14ac:dyDescent="0.25"/>
    <row r="57" spans="1:5" ht="15.75" customHeight="1" x14ac:dyDescent="0.25"/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F5" workbookViewId="0">
      <selection activeCell="G10" sqref="G10:P40"/>
    </sheetView>
  </sheetViews>
  <sheetFormatPr defaultColWidth="14.42578125" defaultRowHeight="15" customHeight="1" x14ac:dyDescent="0.25"/>
  <cols>
    <col min="1" max="1" width="12.7109375" customWidth="1"/>
    <col min="2" max="2" width="23" customWidth="1"/>
    <col min="3" max="3" width="13.28515625" customWidth="1"/>
    <col min="4" max="4" width="11.5703125" customWidth="1"/>
    <col min="5" max="5" width="16.140625" customWidth="1"/>
    <col min="6" max="6" width="8.7109375" customWidth="1"/>
    <col min="7" max="7" width="9.85546875" customWidth="1"/>
    <col min="8" max="8" width="13" customWidth="1"/>
    <col min="9" max="9" width="16.140625" customWidth="1"/>
    <col min="10" max="11" width="8.7109375" customWidth="1"/>
    <col min="12" max="12" width="11.140625" customWidth="1"/>
    <col min="13" max="26" width="8.7109375" customWidth="1"/>
  </cols>
  <sheetData>
    <row r="1" spans="1:17" ht="15.75" x14ac:dyDescent="0.25">
      <c r="A1" s="810" t="s">
        <v>137</v>
      </c>
      <c r="B1" s="808"/>
      <c r="C1" s="347"/>
      <c r="D1" s="347"/>
      <c r="E1" s="347"/>
      <c r="F1" s="349" t="s">
        <v>5</v>
      </c>
      <c r="G1" s="353">
        <v>43237</v>
      </c>
      <c r="H1" s="349" t="s">
        <v>3</v>
      </c>
      <c r="I1" s="354"/>
      <c r="J1" s="347"/>
      <c r="K1" s="21"/>
      <c r="L1" s="11"/>
      <c r="M1" s="11"/>
      <c r="N1" s="11"/>
      <c r="O1" s="11"/>
      <c r="P1" s="11"/>
    </row>
    <row r="2" spans="1:17" ht="31.5" x14ac:dyDescent="0.25">
      <c r="A2" s="355" t="s">
        <v>6</v>
      </c>
      <c r="B2" s="356">
        <v>250</v>
      </c>
      <c r="C2" s="357"/>
      <c r="D2" s="357"/>
      <c r="E2" s="360" t="s">
        <v>8</v>
      </c>
      <c r="F2" s="360" t="s">
        <v>9</v>
      </c>
      <c r="G2" s="360" t="s">
        <v>14</v>
      </c>
      <c r="H2" s="361" t="s">
        <v>139</v>
      </c>
      <c r="I2" s="360" t="s">
        <v>12</v>
      </c>
      <c r="J2" s="362"/>
      <c r="K2" s="21"/>
      <c r="L2" s="11"/>
      <c r="M2" s="11"/>
      <c r="N2" s="11"/>
      <c r="O2" s="11"/>
      <c r="P2" s="11"/>
    </row>
    <row r="3" spans="1:17" ht="15.75" x14ac:dyDescent="0.25">
      <c r="A3" s="363"/>
      <c r="B3" s="364"/>
      <c r="C3" s="364"/>
      <c r="D3" s="357"/>
      <c r="E3" s="364"/>
      <c r="F3" s="360" t="s">
        <v>13</v>
      </c>
      <c r="G3" s="360" t="s">
        <v>14</v>
      </c>
      <c r="H3" s="364"/>
      <c r="I3" s="360" t="s">
        <v>12</v>
      </c>
      <c r="J3" s="362"/>
      <c r="K3" s="21"/>
      <c r="L3" s="11"/>
      <c r="M3" s="11"/>
      <c r="N3" s="11"/>
      <c r="O3" s="11"/>
      <c r="P3" s="11"/>
    </row>
    <row r="4" spans="1:17" ht="47.25" x14ac:dyDescent="0.25">
      <c r="A4" s="355" t="s">
        <v>15</v>
      </c>
      <c r="B4" s="360">
        <v>30</v>
      </c>
      <c r="C4" s="364"/>
      <c r="D4" s="357"/>
      <c r="E4" s="357"/>
      <c r="F4" s="360" t="s">
        <v>17</v>
      </c>
      <c r="G4" s="360" t="s">
        <v>14</v>
      </c>
      <c r="H4" s="364"/>
      <c r="I4" s="361" t="s">
        <v>140</v>
      </c>
      <c r="J4" s="362"/>
      <c r="K4" s="21"/>
      <c r="L4" s="11"/>
      <c r="M4" s="11"/>
      <c r="N4" s="11"/>
      <c r="O4" s="11"/>
      <c r="P4" s="11"/>
    </row>
    <row r="5" spans="1:17" ht="15.75" x14ac:dyDescent="0.25">
      <c r="A5" s="365"/>
      <c r="B5" s="364"/>
      <c r="C5" s="364"/>
      <c r="D5" s="357"/>
      <c r="E5" s="360" t="s">
        <v>22</v>
      </c>
      <c r="F5" s="366" t="s">
        <v>9</v>
      </c>
      <c r="G5" s="366" t="s">
        <v>13</v>
      </c>
      <c r="H5" s="366" t="s">
        <v>17</v>
      </c>
      <c r="I5" s="360" t="s">
        <v>23</v>
      </c>
      <c r="J5" s="362"/>
      <c r="K5" s="21"/>
      <c r="L5" s="11"/>
      <c r="M5" s="11"/>
      <c r="N5" s="11"/>
      <c r="O5" s="11"/>
      <c r="P5" s="11"/>
    </row>
    <row r="6" spans="1:17" ht="15.75" x14ac:dyDescent="0.25">
      <c r="A6" s="355" t="s">
        <v>25</v>
      </c>
      <c r="B6" s="367">
        <v>25</v>
      </c>
      <c r="C6" s="368"/>
      <c r="D6" s="368"/>
      <c r="E6" s="368"/>
      <c r="F6" s="367">
        <v>2375</v>
      </c>
      <c r="G6" s="367">
        <v>2435</v>
      </c>
      <c r="H6" s="367">
        <v>2405</v>
      </c>
      <c r="I6" s="368"/>
      <c r="J6" s="362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 x14ac:dyDescent="0.35">
      <c r="A8" s="11"/>
      <c r="B8" s="369" t="s">
        <v>26</v>
      </c>
      <c r="C8" s="11"/>
      <c r="D8" s="11"/>
      <c r="E8" s="11"/>
      <c r="F8" s="11"/>
      <c r="G8" s="11"/>
      <c r="H8" s="11"/>
      <c r="I8" s="11"/>
      <c r="J8" s="811" t="s">
        <v>27</v>
      </c>
      <c r="K8" s="790"/>
      <c r="L8" s="790"/>
      <c r="M8" s="11"/>
      <c r="N8" s="11"/>
      <c r="O8" s="11"/>
      <c r="P8" s="11"/>
      <c r="Q8" s="372" t="s">
        <v>60</v>
      </c>
    </row>
    <row r="9" spans="1:17" ht="15.75" x14ac:dyDescent="0.25">
      <c r="A9" s="251" t="s">
        <v>28</v>
      </c>
      <c r="B9" s="251" t="s">
        <v>29</v>
      </c>
      <c r="C9" s="251" t="s">
        <v>30</v>
      </c>
      <c r="D9" s="251" t="s">
        <v>31</v>
      </c>
      <c r="E9" s="251" t="s">
        <v>32</v>
      </c>
      <c r="F9" s="11"/>
      <c r="G9" s="249" t="s">
        <v>28</v>
      </c>
      <c r="H9" s="249" t="s">
        <v>29</v>
      </c>
      <c r="I9" s="249" t="s">
        <v>33</v>
      </c>
      <c r="J9" s="249" t="s">
        <v>34</v>
      </c>
      <c r="K9" s="249" t="s">
        <v>35</v>
      </c>
      <c r="L9" s="249" t="s">
        <v>36</v>
      </c>
      <c r="M9" s="249" t="s">
        <v>37</v>
      </c>
      <c r="N9" s="249" t="s">
        <v>38</v>
      </c>
      <c r="O9" s="249" t="s">
        <v>39</v>
      </c>
      <c r="P9" s="249" t="s">
        <v>40</v>
      </c>
      <c r="Q9" s="374"/>
    </row>
    <row r="10" spans="1:17" ht="15.75" x14ac:dyDescent="0.25">
      <c r="A10" s="377">
        <v>1</v>
      </c>
      <c r="B10" s="382" t="s">
        <v>63</v>
      </c>
      <c r="C10" s="382">
        <v>345</v>
      </c>
      <c r="D10" s="382">
        <v>449</v>
      </c>
      <c r="E10" s="383" t="s">
        <v>64</v>
      </c>
      <c r="G10" s="384">
        <v>1</v>
      </c>
      <c r="H10" s="384" t="s">
        <v>42</v>
      </c>
      <c r="I10" s="385"/>
      <c r="J10" s="385"/>
      <c r="K10" s="384">
        <v>3</v>
      </c>
      <c r="L10" s="384">
        <v>3</v>
      </c>
      <c r="M10" s="384">
        <v>13</v>
      </c>
      <c r="N10" s="384">
        <v>13</v>
      </c>
      <c r="O10" s="384">
        <v>2</v>
      </c>
      <c r="P10" s="384">
        <v>1</v>
      </c>
      <c r="Q10" s="374">
        <f t="shared" ref="Q10:Q40" si="0">SUM(I10:P10)</f>
        <v>35</v>
      </c>
    </row>
    <row r="11" spans="1:17" ht="15.75" x14ac:dyDescent="0.25">
      <c r="A11" s="387">
        <v>1</v>
      </c>
      <c r="B11" s="389" t="s">
        <v>63</v>
      </c>
      <c r="C11" s="389">
        <v>142</v>
      </c>
      <c r="D11" s="389">
        <v>27</v>
      </c>
      <c r="E11" s="391" t="s">
        <v>64</v>
      </c>
      <c r="G11" s="384">
        <v>1</v>
      </c>
      <c r="H11" s="384" t="s">
        <v>41</v>
      </c>
      <c r="I11" s="385"/>
      <c r="J11" s="384">
        <v>7</v>
      </c>
      <c r="K11" s="384">
        <v>20</v>
      </c>
      <c r="L11" s="384">
        <v>9</v>
      </c>
      <c r="M11" s="384">
        <v>7</v>
      </c>
      <c r="N11" s="384">
        <v>4</v>
      </c>
      <c r="O11" s="384">
        <v>1</v>
      </c>
      <c r="P11" s="385"/>
      <c r="Q11" s="374">
        <f t="shared" si="0"/>
        <v>48</v>
      </c>
    </row>
    <row r="12" spans="1:17" ht="15.75" x14ac:dyDescent="0.25">
      <c r="A12" s="387">
        <v>3</v>
      </c>
      <c r="B12" s="389" t="s">
        <v>63</v>
      </c>
      <c r="C12" s="389">
        <v>444</v>
      </c>
      <c r="D12" s="389">
        <v>929</v>
      </c>
      <c r="E12" s="391" t="s">
        <v>64</v>
      </c>
      <c r="G12" s="384">
        <v>1</v>
      </c>
      <c r="H12" s="384" t="s">
        <v>47</v>
      </c>
      <c r="I12" s="384">
        <v>1</v>
      </c>
      <c r="J12" s="384">
        <v>19</v>
      </c>
      <c r="K12" s="384">
        <v>2</v>
      </c>
      <c r="L12" s="385"/>
      <c r="M12" s="385"/>
      <c r="N12" s="385"/>
      <c r="O12" s="385"/>
      <c r="P12" s="385"/>
      <c r="Q12" s="374">
        <f t="shared" si="0"/>
        <v>22</v>
      </c>
    </row>
    <row r="13" spans="1:17" ht="15.75" x14ac:dyDescent="0.25">
      <c r="A13" s="393">
        <v>3</v>
      </c>
      <c r="B13" s="395" t="s">
        <v>63</v>
      </c>
      <c r="C13" s="395">
        <v>121</v>
      </c>
      <c r="D13" s="395">
        <v>20</v>
      </c>
      <c r="E13" s="396" t="s">
        <v>64</v>
      </c>
      <c r="G13" s="384">
        <v>1</v>
      </c>
      <c r="H13" s="384" t="s">
        <v>49</v>
      </c>
      <c r="I13" s="384">
        <v>21</v>
      </c>
      <c r="J13" s="384">
        <v>8</v>
      </c>
      <c r="K13" s="385"/>
      <c r="L13" s="385"/>
      <c r="M13" s="385"/>
      <c r="N13" s="385"/>
      <c r="O13" s="385"/>
      <c r="P13" s="385"/>
      <c r="Q13" s="374">
        <f t="shared" si="0"/>
        <v>29</v>
      </c>
    </row>
    <row r="14" spans="1:17" ht="15.75" x14ac:dyDescent="0.25">
      <c r="G14" s="384">
        <v>1</v>
      </c>
      <c r="H14" s="384" t="s">
        <v>43</v>
      </c>
      <c r="I14" s="384">
        <v>14</v>
      </c>
      <c r="J14" s="384">
        <v>58</v>
      </c>
      <c r="K14" s="384">
        <v>50</v>
      </c>
      <c r="L14" s="384">
        <v>3</v>
      </c>
      <c r="M14" s="385"/>
      <c r="N14" s="385"/>
      <c r="O14" s="385"/>
      <c r="P14" s="385"/>
      <c r="Q14" s="374">
        <f t="shared" si="0"/>
        <v>125</v>
      </c>
    </row>
    <row r="15" spans="1:17" ht="15.75" x14ac:dyDescent="0.25">
      <c r="A15" s="247" t="s">
        <v>28</v>
      </c>
      <c r="B15" s="247" t="s">
        <v>78</v>
      </c>
      <c r="C15" s="247" t="s">
        <v>83</v>
      </c>
      <c r="D15" s="247" t="s">
        <v>84</v>
      </c>
      <c r="G15" s="384">
        <v>1</v>
      </c>
      <c r="H15" s="384" t="s">
        <v>51</v>
      </c>
      <c r="I15" s="384">
        <v>5</v>
      </c>
      <c r="J15" s="384">
        <v>8</v>
      </c>
      <c r="K15" s="385"/>
      <c r="L15" s="385"/>
      <c r="M15" s="385"/>
      <c r="N15" s="385"/>
      <c r="O15" s="385"/>
      <c r="P15" s="385"/>
      <c r="Q15" s="374">
        <f t="shared" si="0"/>
        <v>13</v>
      </c>
    </row>
    <row r="16" spans="1:17" ht="15.75" x14ac:dyDescent="0.25">
      <c r="A16" s="238" t="s">
        <v>85</v>
      </c>
      <c r="B16" s="238">
        <v>0</v>
      </c>
      <c r="C16" s="238">
        <v>0</v>
      </c>
      <c r="D16" s="238">
        <v>0</v>
      </c>
      <c r="G16" s="384">
        <v>1</v>
      </c>
      <c r="H16" s="384" t="s">
        <v>44</v>
      </c>
      <c r="I16" s="385"/>
      <c r="J16" s="384">
        <v>2</v>
      </c>
      <c r="K16" s="384">
        <v>4</v>
      </c>
      <c r="L16" s="384">
        <v>1</v>
      </c>
      <c r="M16" s="385"/>
      <c r="N16" s="385"/>
      <c r="O16" s="385"/>
      <c r="P16" s="385"/>
      <c r="Q16" s="374">
        <f t="shared" si="0"/>
        <v>7</v>
      </c>
    </row>
    <row r="17" spans="1:17" ht="15.75" x14ac:dyDescent="0.25">
      <c r="A17" s="238" t="s">
        <v>87</v>
      </c>
      <c r="B17" s="259">
        <v>0</v>
      </c>
      <c r="C17" s="259">
        <v>0</v>
      </c>
      <c r="D17" s="238">
        <v>0</v>
      </c>
      <c r="G17" s="384">
        <v>1</v>
      </c>
      <c r="H17" s="384" t="s">
        <v>48</v>
      </c>
      <c r="I17" s="384"/>
      <c r="J17" s="384">
        <v>2</v>
      </c>
      <c r="K17" s="385"/>
      <c r="L17" s="385"/>
      <c r="M17" s="385"/>
      <c r="N17" s="385"/>
      <c r="O17" s="385"/>
      <c r="P17" s="385"/>
      <c r="Q17" s="374">
        <f t="shared" si="0"/>
        <v>2</v>
      </c>
    </row>
    <row r="18" spans="1:17" ht="15.75" x14ac:dyDescent="0.25">
      <c r="A18" s="238" t="s">
        <v>88</v>
      </c>
      <c r="B18" s="238">
        <v>0</v>
      </c>
      <c r="C18" s="238">
        <v>0</v>
      </c>
      <c r="D18" s="238">
        <v>0</v>
      </c>
      <c r="G18" s="384">
        <v>1</v>
      </c>
      <c r="H18" s="384" t="s">
        <v>54</v>
      </c>
      <c r="I18" s="384">
        <v>5</v>
      </c>
      <c r="J18" s="384">
        <v>1</v>
      </c>
      <c r="K18" s="385"/>
      <c r="L18" s="385"/>
      <c r="M18" s="385"/>
      <c r="N18" s="385"/>
      <c r="O18" s="385"/>
      <c r="P18" s="385"/>
      <c r="Q18" s="374">
        <f t="shared" si="0"/>
        <v>6</v>
      </c>
    </row>
    <row r="19" spans="1:17" ht="15.75" x14ac:dyDescent="0.25">
      <c r="A19" s="247" t="s">
        <v>28</v>
      </c>
      <c r="B19" s="247" t="s">
        <v>79</v>
      </c>
      <c r="C19" s="247" t="s">
        <v>83</v>
      </c>
      <c r="D19" s="247" t="s">
        <v>84</v>
      </c>
      <c r="G19" s="384">
        <v>1</v>
      </c>
      <c r="H19" s="384" t="s">
        <v>142</v>
      </c>
      <c r="I19" s="385"/>
      <c r="J19" s="384">
        <v>1</v>
      </c>
      <c r="K19" s="385"/>
      <c r="L19" s="385"/>
      <c r="M19" s="385"/>
      <c r="N19" s="385"/>
      <c r="O19" s="385"/>
      <c r="P19" s="385"/>
      <c r="Q19" s="374">
        <f t="shared" si="0"/>
        <v>1</v>
      </c>
    </row>
    <row r="20" spans="1:17" ht="15.75" x14ac:dyDescent="0.25">
      <c r="A20" s="238" t="s">
        <v>85</v>
      </c>
      <c r="B20" s="259">
        <v>1</v>
      </c>
      <c r="C20" s="398">
        <v>43102</v>
      </c>
      <c r="D20" s="398">
        <v>43102</v>
      </c>
      <c r="G20" s="404">
        <v>2</v>
      </c>
      <c r="H20" s="404" t="s">
        <v>142</v>
      </c>
      <c r="I20" s="406"/>
      <c r="J20" s="406"/>
      <c r="K20" s="404">
        <v>1</v>
      </c>
      <c r="L20" s="406"/>
      <c r="M20" s="406"/>
      <c r="N20" s="406"/>
      <c r="O20" s="406"/>
      <c r="P20" s="406"/>
      <c r="Q20" s="374">
        <f t="shared" si="0"/>
        <v>1</v>
      </c>
    </row>
    <row r="21" spans="1:17" ht="15.75" customHeight="1" x14ac:dyDescent="0.25">
      <c r="A21" s="238" t="s">
        <v>87</v>
      </c>
      <c r="B21" s="259">
        <v>0</v>
      </c>
      <c r="C21" s="262">
        <v>0</v>
      </c>
      <c r="D21" s="262">
        <v>0</v>
      </c>
      <c r="G21" s="404">
        <v>2</v>
      </c>
      <c r="H21" s="404" t="s">
        <v>44</v>
      </c>
      <c r="I21" s="406"/>
      <c r="J21" s="404">
        <v>8</v>
      </c>
      <c r="K21" s="404">
        <v>10</v>
      </c>
      <c r="L21" s="404">
        <v>5</v>
      </c>
      <c r="M21" s="404">
        <v>1</v>
      </c>
      <c r="N21" s="406"/>
      <c r="O21" s="406"/>
      <c r="P21" s="406"/>
      <c r="Q21" s="374">
        <f t="shared" si="0"/>
        <v>24</v>
      </c>
    </row>
    <row r="22" spans="1:17" ht="15.75" customHeight="1" x14ac:dyDescent="0.25">
      <c r="A22" s="238" t="s">
        <v>88</v>
      </c>
      <c r="B22" s="259">
        <v>1</v>
      </c>
      <c r="C22" s="398">
        <v>43102</v>
      </c>
      <c r="D22" s="398">
        <v>43102</v>
      </c>
      <c r="G22" s="404">
        <v>2</v>
      </c>
      <c r="H22" s="404" t="s">
        <v>42</v>
      </c>
      <c r="I22" s="406"/>
      <c r="J22" s="406"/>
      <c r="K22" s="406"/>
      <c r="L22" s="404">
        <v>5</v>
      </c>
      <c r="M22" s="404">
        <v>7</v>
      </c>
      <c r="N22" s="404">
        <v>2</v>
      </c>
      <c r="O22" s="404">
        <v>3</v>
      </c>
      <c r="P22" s="404">
        <v>3</v>
      </c>
      <c r="Q22" s="374">
        <f t="shared" si="0"/>
        <v>20</v>
      </c>
    </row>
    <row r="23" spans="1:17" ht="15.75" customHeight="1" x14ac:dyDescent="0.25">
      <c r="G23" s="404">
        <v>2</v>
      </c>
      <c r="H23" s="404" t="s">
        <v>48</v>
      </c>
      <c r="I23" s="406"/>
      <c r="J23" s="404">
        <v>5</v>
      </c>
      <c r="K23" s="404">
        <v>5</v>
      </c>
      <c r="L23" s="406"/>
      <c r="M23" s="406"/>
      <c r="N23" s="406"/>
      <c r="O23" s="406"/>
      <c r="P23" s="406"/>
      <c r="Q23" s="374">
        <f t="shared" si="0"/>
        <v>10</v>
      </c>
    </row>
    <row r="24" spans="1:17" ht="15.75" customHeight="1" x14ac:dyDescent="0.25">
      <c r="A24" s="411" t="s">
        <v>147</v>
      </c>
      <c r="B24" s="412"/>
      <c r="C24" s="412"/>
      <c r="D24" s="414"/>
      <c r="G24" s="404">
        <v>2</v>
      </c>
      <c r="H24" s="404" t="s">
        <v>41</v>
      </c>
      <c r="I24" s="406"/>
      <c r="J24" s="404">
        <v>6</v>
      </c>
      <c r="K24" s="404">
        <v>14</v>
      </c>
      <c r="L24" s="404">
        <v>11</v>
      </c>
      <c r="M24" s="404">
        <v>4</v>
      </c>
      <c r="N24" s="404">
        <v>2</v>
      </c>
      <c r="O24" s="406"/>
      <c r="P24" s="406"/>
      <c r="Q24" s="374">
        <f t="shared" si="0"/>
        <v>37</v>
      </c>
    </row>
    <row r="25" spans="1:17" ht="15.75" customHeight="1" x14ac:dyDescent="0.25">
      <c r="G25" s="404">
        <v>2</v>
      </c>
      <c r="H25" s="404" t="s">
        <v>43</v>
      </c>
      <c r="I25" s="404">
        <v>4</v>
      </c>
      <c r="J25" s="404">
        <v>15</v>
      </c>
      <c r="K25" s="404">
        <v>26</v>
      </c>
      <c r="L25" s="404">
        <v>7</v>
      </c>
      <c r="M25" s="404">
        <v>1</v>
      </c>
      <c r="N25" s="406"/>
      <c r="O25" s="406"/>
      <c r="P25" s="406"/>
      <c r="Q25" s="374">
        <f t="shared" si="0"/>
        <v>53</v>
      </c>
    </row>
    <row r="26" spans="1:17" ht="15.75" customHeight="1" x14ac:dyDescent="0.25">
      <c r="G26" s="404">
        <v>2</v>
      </c>
      <c r="H26" s="404" t="s">
        <v>50</v>
      </c>
      <c r="I26" s="406"/>
      <c r="J26" s="404">
        <v>1</v>
      </c>
      <c r="K26" s="404">
        <v>1</v>
      </c>
      <c r="L26" s="406"/>
      <c r="M26" s="406"/>
      <c r="N26" s="406"/>
      <c r="O26" s="406"/>
      <c r="P26" s="406"/>
      <c r="Q26" s="374">
        <f t="shared" si="0"/>
        <v>2</v>
      </c>
    </row>
    <row r="27" spans="1:17" ht="15.75" customHeight="1" x14ac:dyDescent="0.25">
      <c r="G27" s="404">
        <v>2</v>
      </c>
      <c r="H27" s="404" t="s">
        <v>54</v>
      </c>
      <c r="I27" s="404">
        <v>3</v>
      </c>
      <c r="J27" s="404">
        <v>4</v>
      </c>
      <c r="K27" s="406"/>
      <c r="L27" s="406"/>
      <c r="M27" s="406"/>
      <c r="N27" s="406"/>
      <c r="O27" s="406"/>
      <c r="P27" s="406"/>
      <c r="Q27" s="374">
        <f t="shared" si="0"/>
        <v>7</v>
      </c>
    </row>
    <row r="28" spans="1:17" ht="15.75" customHeight="1" x14ac:dyDescent="0.25">
      <c r="G28" s="404">
        <v>2</v>
      </c>
      <c r="H28" s="404" t="s">
        <v>51</v>
      </c>
      <c r="I28" s="406"/>
      <c r="J28" s="404">
        <v>5</v>
      </c>
      <c r="K28" s="406"/>
      <c r="L28" s="406"/>
      <c r="M28" s="406"/>
      <c r="N28" s="406"/>
      <c r="O28" s="406"/>
      <c r="P28" s="406"/>
      <c r="Q28" s="374">
        <f t="shared" si="0"/>
        <v>5</v>
      </c>
    </row>
    <row r="29" spans="1:17" ht="15.75" customHeight="1" x14ac:dyDescent="0.25">
      <c r="G29" s="404">
        <v>2</v>
      </c>
      <c r="H29" s="404" t="s">
        <v>47</v>
      </c>
      <c r="I29" s="406"/>
      <c r="J29" s="404">
        <v>5</v>
      </c>
      <c r="K29" s="404">
        <v>3</v>
      </c>
      <c r="L29" s="406"/>
      <c r="M29" s="406"/>
      <c r="N29" s="406"/>
      <c r="O29" s="406"/>
      <c r="P29" s="406"/>
      <c r="Q29" s="374">
        <f t="shared" si="0"/>
        <v>8</v>
      </c>
    </row>
    <row r="30" spans="1:17" ht="15.75" customHeight="1" x14ac:dyDescent="0.25">
      <c r="G30" s="404">
        <v>2</v>
      </c>
      <c r="H30" s="404" t="s">
        <v>49</v>
      </c>
      <c r="I30" s="404">
        <v>4</v>
      </c>
      <c r="J30" s="404">
        <v>3</v>
      </c>
      <c r="K30" s="406"/>
      <c r="L30" s="406"/>
      <c r="M30" s="406"/>
      <c r="N30" s="406"/>
      <c r="O30" s="406"/>
      <c r="P30" s="406"/>
      <c r="Q30" s="374">
        <f t="shared" si="0"/>
        <v>7</v>
      </c>
    </row>
    <row r="31" spans="1:17" ht="15.75" customHeight="1" x14ac:dyDescent="0.25">
      <c r="G31" s="419">
        <v>3</v>
      </c>
      <c r="H31" s="419" t="s">
        <v>42</v>
      </c>
      <c r="I31" s="421"/>
      <c r="J31" s="421"/>
      <c r="K31" s="419">
        <v>1</v>
      </c>
      <c r="L31" s="419">
        <v>6</v>
      </c>
      <c r="M31" s="419">
        <v>15</v>
      </c>
      <c r="N31" s="419">
        <v>5</v>
      </c>
      <c r="O31" s="419">
        <v>2</v>
      </c>
      <c r="P31" s="419">
        <v>3</v>
      </c>
      <c r="Q31" s="374">
        <f t="shared" si="0"/>
        <v>32</v>
      </c>
    </row>
    <row r="32" spans="1:17" ht="15.75" customHeight="1" x14ac:dyDescent="0.25">
      <c r="G32" s="419">
        <v>3</v>
      </c>
      <c r="H32" s="419" t="s">
        <v>41</v>
      </c>
      <c r="I32" s="421"/>
      <c r="J32" s="419">
        <v>2</v>
      </c>
      <c r="K32" s="419">
        <v>4</v>
      </c>
      <c r="L32" s="419">
        <v>13</v>
      </c>
      <c r="M32" s="419">
        <v>4</v>
      </c>
      <c r="N32" s="421"/>
      <c r="O32" s="421"/>
      <c r="P32" s="421"/>
      <c r="Q32" s="374">
        <f t="shared" si="0"/>
        <v>23</v>
      </c>
    </row>
    <row r="33" spans="7:19" ht="15.75" customHeight="1" x14ac:dyDescent="0.25">
      <c r="G33" s="419">
        <v>3</v>
      </c>
      <c r="H33" s="419" t="s">
        <v>44</v>
      </c>
      <c r="I33" s="421"/>
      <c r="J33" s="419">
        <v>9</v>
      </c>
      <c r="K33" s="419">
        <v>17</v>
      </c>
      <c r="L33" s="419">
        <v>3</v>
      </c>
      <c r="M33" s="419">
        <v>3</v>
      </c>
      <c r="N33" s="421"/>
      <c r="O33" s="421"/>
      <c r="P33" s="421"/>
      <c r="Q33" s="374">
        <f t="shared" si="0"/>
        <v>32</v>
      </c>
    </row>
    <row r="34" spans="7:19" ht="15.75" customHeight="1" x14ac:dyDescent="0.25">
      <c r="G34" s="419">
        <v>3</v>
      </c>
      <c r="H34" s="419" t="s">
        <v>43</v>
      </c>
      <c r="I34" s="419">
        <v>1</v>
      </c>
      <c r="J34" s="419">
        <v>14</v>
      </c>
      <c r="K34" s="419">
        <v>48</v>
      </c>
      <c r="L34" s="419">
        <v>12</v>
      </c>
      <c r="M34" s="419">
        <v>4</v>
      </c>
      <c r="N34" s="421"/>
      <c r="O34" s="421"/>
      <c r="P34" s="421"/>
      <c r="Q34" s="374">
        <f t="shared" si="0"/>
        <v>79</v>
      </c>
    </row>
    <row r="35" spans="7:19" ht="15.75" customHeight="1" x14ac:dyDescent="0.25">
      <c r="G35" s="419">
        <v>3</v>
      </c>
      <c r="H35" s="419" t="s">
        <v>48</v>
      </c>
      <c r="I35" s="421"/>
      <c r="J35" s="419">
        <v>15</v>
      </c>
      <c r="K35" s="421"/>
      <c r="L35" s="421"/>
      <c r="M35" s="421"/>
      <c r="N35" s="421"/>
      <c r="O35" s="421"/>
      <c r="P35" s="421"/>
      <c r="Q35" s="374">
        <f t="shared" si="0"/>
        <v>15</v>
      </c>
    </row>
    <row r="36" spans="7:19" ht="15.75" customHeight="1" x14ac:dyDescent="0.25">
      <c r="G36" s="419">
        <v>3</v>
      </c>
      <c r="H36" s="419" t="s">
        <v>51</v>
      </c>
      <c r="I36" s="421"/>
      <c r="J36" s="419">
        <v>11</v>
      </c>
      <c r="K36" s="421"/>
      <c r="L36" s="421"/>
      <c r="M36" s="421"/>
      <c r="N36" s="421"/>
      <c r="O36" s="421"/>
      <c r="P36" s="421"/>
      <c r="Q36" s="374">
        <f t="shared" si="0"/>
        <v>11</v>
      </c>
    </row>
    <row r="37" spans="7:19" ht="15.75" customHeight="1" x14ac:dyDescent="0.25">
      <c r="G37" s="419">
        <v>3</v>
      </c>
      <c r="H37" s="419" t="s">
        <v>47</v>
      </c>
      <c r="I37" s="419">
        <v>3</v>
      </c>
      <c r="J37" s="419">
        <v>4</v>
      </c>
      <c r="K37" s="419">
        <v>2</v>
      </c>
      <c r="L37" s="421"/>
      <c r="M37" s="421"/>
      <c r="N37" s="421"/>
      <c r="O37" s="421"/>
      <c r="P37" s="421"/>
      <c r="Q37" s="374">
        <f t="shared" si="0"/>
        <v>9</v>
      </c>
    </row>
    <row r="38" spans="7:19" ht="15.75" customHeight="1" x14ac:dyDescent="0.25">
      <c r="G38" s="419">
        <v>3</v>
      </c>
      <c r="H38" s="419" t="s">
        <v>49</v>
      </c>
      <c r="I38" s="419">
        <v>3</v>
      </c>
      <c r="J38" s="419">
        <v>1</v>
      </c>
      <c r="K38" s="421"/>
      <c r="L38" s="421"/>
      <c r="M38" s="421"/>
      <c r="N38" s="421"/>
      <c r="O38" s="421"/>
      <c r="P38" s="421"/>
      <c r="Q38" s="374">
        <f t="shared" si="0"/>
        <v>4</v>
      </c>
    </row>
    <row r="39" spans="7:19" ht="15.75" customHeight="1" x14ac:dyDescent="0.25">
      <c r="G39" s="419">
        <v>3</v>
      </c>
      <c r="H39" s="419" t="s">
        <v>54</v>
      </c>
      <c r="I39" s="419">
        <v>1</v>
      </c>
      <c r="J39" s="419">
        <v>1</v>
      </c>
      <c r="K39" s="421"/>
      <c r="L39" s="421"/>
      <c r="M39" s="421"/>
      <c r="N39" s="421"/>
      <c r="O39" s="421"/>
      <c r="P39" s="421"/>
      <c r="Q39" s="374">
        <f t="shared" si="0"/>
        <v>2</v>
      </c>
    </row>
    <row r="40" spans="7:19" ht="15.75" customHeight="1" x14ac:dyDescent="0.25">
      <c r="G40" s="419">
        <v>3</v>
      </c>
      <c r="H40" s="419" t="s">
        <v>148</v>
      </c>
      <c r="I40" s="421"/>
      <c r="J40" s="419">
        <v>1</v>
      </c>
      <c r="K40" s="421"/>
      <c r="L40" s="421"/>
      <c r="M40" s="421"/>
      <c r="N40" s="421"/>
      <c r="O40" s="421"/>
      <c r="P40" s="421"/>
      <c r="Q40" s="374">
        <f t="shared" si="0"/>
        <v>1</v>
      </c>
    </row>
    <row r="41" spans="7:19" ht="15.75" customHeight="1" x14ac:dyDescent="0.25">
      <c r="Q41" s="423">
        <f>SUM(Q10:Q40)</f>
        <v>670</v>
      </c>
      <c r="R41" s="386" t="s">
        <v>149</v>
      </c>
      <c r="S41" s="388"/>
    </row>
    <row r="42" spans="7:19" ht="15.75" customHeight="1" x14ac:dyDescent="0.25"/>
    <row r="43" spans="7:19" ht="15.75" customHeight="1" x14ac:dyDescent="0.25"/>
    <row r="44" spans="7:19" ht="15.75" customHeight="1" x14ac:dyDescent="0.25"/>
    <row r="45" spans="7:19" ht="15.75" customHeight="1" x14ac:dyDescent="0.25"/>
    <row r="46" spans="7:19" ht="15.75" customHeight="1" x14ac:dyDescent="0.25"/>
    <row r="47" spans="7:19" ht="15.75" customHeight="1" x14ac:dyDescent="0.25"/>
    <row r="48" spans="7:1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opLeftCell="C1" workbookViewId="0">
      <selection sqref="A1:B1"/>
    </sheetView>
  </sheetViews>
  <sheetFormatPr defaultColWidth="14.42578125" defaultRowHeight="15" customHeight="1" x14ac:dyDescent="0.25"/>
  <cols>
    <col min="1" max="1" width="14.140625" customWidth="1"/>
    <col min="2" max="2" width="26.42578125" customWidth="1"/>
    <col min="3" max="3" width="12.7109375" customWidth="1"/>
    <col min="4" max="4" width="12.85546875" customWidth="1"/>
    <col min="5" max="5" width="16.28515625" customWidth="1"/>
    <col min="6" max="6" width="8.7109375" customWidth="1"/>
    <col min="7" max="7" width="11.28515625" customWidth="1"/>
    <col min="8" max="8" width="12.140625" customWidth="1"/>
    <col min="9" max="9" width="10.7109375" customWidth="1"/>
    <col min="10" max="10" width="13.28515625" customWidth="1"/>
    <col min="11" max="11" width="8.7109375" customWidth="1"/>
    <col min="12" max="12" width="11.28515625" customWidth="1"/>
    <col min="13" max="26" width="8.7109375" customWidth="1"/>
  </cols>
  <sheetData>
    <row r="1" spans="1:17" ht="36" customHeight="1" x14ac:dyDescent="0.25">
      <c r="A1" s="812" t="s">
        <v>136</v>
      </c>
      <c r="B1" s="788"/>
      <c r="C1" s="50"/>
      <c r="D1" s="50"/>
      <c r="E1" s="50"/>
      <c r="F1" s="30" t="s">
        <v>5</v>
      </c>
      <c r="G1" s="346">
        <v>43242</v>
      </c>
      <c r="H1" s="30" t="s">
        <v>3</v>
      </c>
      <c r="I1" s="47"/>
      <c r="J1" s="348"/>
      <c r="K1" s="21"/>
      <c r="L1" s="11"/>
      <c r="M1" s="11"/>
      <c r="N1" s="11"/>
      <c r="O1" s="11"/>
      <c r="P1" s="11"/>
    </row>
    <row r="2" spans="1:17" ht="27.75" customHeight="1" x14ac:dyDescent="0.25">
      <c r="A2" s="350" t="s">
        <v>6</v>
      </c>
      <c r="B2" s="351">
        <v>250</v>
      </c>
      <c r="C2" s="352"/>
      <c r="D2" s="352"/>
      <c r="E2" s="358" t="s">
        <v>8</v>
      </c>
      <c r="F2" s="358" t="s">
        <v>9</v>
      </c>
      <c r="G2" s="168" t="s">
        <v>138</v>
      </c>
      <c r="H2" s="164"/>
      <c r="I2" s="168" t="s">
        <v>12</v>
      </c>
      <c r="J2" s="359"/>
      <c r="K2" s="21"/>
      <c r="L2" s="11"/>
      <c r="M2" s="11"/>
      <c r="N2" s="11"/>
      <c r="O2" s="11"/>
      <c r="P2" s="11"/>
    </row>
    <row r="3" spans="1:17" ht="15.75" x14ac:dyDescent="0.25">
      <c r="A3" s="370"/>
      <c r="B3" s="371"/>
      <c r="C3" s="371"/>
      <c r="D3" s="352"/>
      <c r="E3" s="371"/>
      <c r="F3" s="358" t="s">
        <v>13</v>
      </c>
      <c r="G3" s="168" t="s">
        <v>14</v>
      </c>
      <c r="H3" s="164"/>
      <c r="I3" s="168" t="s">
        <v>12</v>
      </c>
      <c r="J3" s="359"/>
      <c r="K3" s="21"/>
      <c r="L3" s="11"/>
      <c r="M3" s="11"/>
      <c r="N3" s="11"/>
      <c r="O3" s="11"/>
      <c r="P3" s="11"/>
    </row>
    <row r="4" spans="1:17" ht="31.5" customHeight="1" x14ac:dyDescent="0.25">
      <c r="A4" s="350" t="s">
        <v>15</v>
      </c>
      <c r="B4" s="373">
        <v>30</v>
      </c>
      <c r="C4" s="371"/>
      <c r="D4" s="352"/>
      <c r="E4" s="352"/>
      <c r="F4" s="358" t="s">
        <v>17</v>
      </c>
      <c r="G4" s="168" t="s">
        <v>14</v>
      </c>
      <c r="H4" s="164"/>
      <c r="I4" s="168" t="s">
        <v>141</v>
      </c>
      <c r="J4" s="359"/>
      <c r="K4" s="21"/>
      <c r="L4" s="11"/>
      <c r="M4" s="11"/>
      <c r="N4" s="11"/>
      <c r="O4" s="11"/>
      <c r="P4" s="11"/>
    </row>
    <row r="5" spans="1:17" ht="15.75" x14ac:dyDescent="0.25">
      <c r="A5" s="375"/>
      <c r="B5" s="371"/>
      <c r="C5" s="371"/>
      <c r="D5" s="352"/>
      <c r="E5" s="358" t="s">
        <v>22</v>
      </c>
      <c r="F5" s="376" t="s">
        <v>9</v>
      </c>
      <c r="G5" s="376" t="s">
        <v>13</v>
      </c>
      <c r="H5" s="376" t="s">
        <v>17</v>
      </c>
      <c r="I5" s="358" t="s">
        <v>23</v>
      </c>
      <c r="J5" s="378"/>
      <c r="K5" s="21"/>
      <c r="L5" s="11"/>
      <c r="M5" s="11"/>
      <c r="N5" s="11"/>
      <c r="O5" s="11"/>
      <c r="P5" s="11"/>
    </row>
    <row r="6" spans="1:17" ht="31.5" customHeight="1" x14ac:dyDescent="0.3">
      <c r="A6" s="350" t="s">
        <v>25</v>
      </c>
      <c r="B6" s="379">
        <v>25</v>
      </c>
      <c r="C6" s="380"/>
      <c r="D6" s="380"/>
      <c r="E6" s="380"/>
      <c r="F6" s="381">
        <v>1643</v>
      </c>
      <c r="G6" s="381">
        <v>1896</v>
      </c>
      <c r="H6" s="380">
        <f>AVERAGE(F6:G6)</f>
        <v>1769.5</v>
      </c>
      <c r="I6" s="380"/>
      <c r="J6" s="6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811" t="s">
        <v>27</v>
      </c>
      <c r="K8" s="790"/>
      <c r="L8" s="790"/>
      <c r="M8" s="11"/>
      <c r="N8" s="11"/>
      <c r="O8" s="11"/>
      <c r="P8" s="11"/>
      <c r="Q8" s="386" t="s">
        <v>60</v>
      </c>
    </row>
    <row r="9" spans="1:17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388"/>
    </row>
    <row r="10" spans="1:17" ht="15.75" x14ac:dyDescent="0.25">
      <c r="A10" s="390" t="s">
        <v>89</v>
      </c>
      <c r="B10" s="390" t="s">
        <v>89</v>
      </c>
      <c r="C10" s="390" t="s">
        <v>89</v>
      </c>
      <c r="D10" s="390" t="s">
        <v>89</v>
      </c>
      <c r="E10" s="390" t="s">
        <v>89</v>
      </c>
      <c r="F10" s="11"/>
      <c r="G10" s="392">
        <v>1</v>
      </c>
      <c r="H10" s="392" t="s">
        <v>42</v>
      </c>
      <c r="I10" s="394"/>
      <c r="J10" s="392">
        <v>2</v>
      </c>
      <c r="K10" s="392">
        <v>3</v>
      </c>
      <c r="L10" s="392">
        <v>4</v>
      </c>
      <c r="M10" s="392">
        <v>13</v>
      </c>
      <c r="N10" s="392">
        <v>1</v>
      </c>
      <c r="O10" s="392">
        <v>4</v>
      </c>
      <c r="P10" s="392">
        <v>2</v>
      </c>
      <c r="Q10" s="388">
        <f t="shared" ref="Q10:Q25" si="0">SUM(H10:P10)</f>
        <v>29</v>
      </c>
    </row>
    <row r="11" spans="1:17" ht="15.75" x14ac:dyDescent="0.25">
      <c r="A11" s="21"/>
      <c r="B11" s="21"/>
      <c r="C11" s="21"/>
      <c r="D11" s="21"/>
      <c r="E11" s="21"/>
      <c r="F11" s="11"/>
      <c r="G11" s="392">
        <v>1</v>
      </c>
      <c r="H11" s="392" t="s">
        <v>44</v>
      </c>
      <c r="I11" s="394"/>
      <c r="J11" s="394"/>
      <c r="K11" s="394"/>
      <c r="L11" s="394"/>
      <c r="M11" s="394"/>
      <c r="N11" s="392">
        <v>1</v>
      </c>
      <c r="O11" s="394"/>
      <c r="P11" s="394"/>
      <c r="Q11" s="388">
        <f t="shared" si="0"/>
        <v>1</v>
      </c>
    </row>
    <row r="12" spans="1:17" ht="15.75" x14ac:dyDescent="0.25">
      <c r="A12" s="21"/>
      <c r="B12" s="21"/>
      <c r="C12" s="21"/>
      <c r="D12" s="21"/>
      <c r="E12" s="21"/>
      <c r="F12" s="11"/>
      <c r="G12" s="392">
        <v>1</v>
      </c>
      <c r="H12" s="392" t="s">
        <v>41</v>
      </c>
      <c r="I12" s="392">
        <v>2</v>
      </c>
      <c r="J12" s="392">
        <v>3</v>
      </c>
      <c r="K12" s="392">
        <v>6</v>
      </c>
      <c r="L12" s="392">
        <v>6</v>
      </c>
      <c r="M12" s="394"/>
      <c r="N12" s="394"/>
      <c r="O12" s="394"/>
      <c r="P12" s="394"/>
      <c r="Q12" s="388">
        <f t="shared" si="0"/>
        <v>17</v>
      </c>
    </row>
    <row r="13" spans="1:17" ht="15.75" x14ac:dyDescent="0.25">
      <c r="A13" s="21"/>
      <c r="B13" s="21"/>
      <c r="C13" s="21"/>
      <c r="D13" s="21"/>
      <c r="E13" s="21"/>
      <c r="F13" s="11"/>
      <c r="G13" s="392">
        <v>1</v>
      </c>
      <c r="H13" s="392" t="s">
        <v>47</v>
      </c>
      <c r="I13" s="392">
        <v>1</v>
      </c>
      <c r="J13" s="392">
        <v>7</v>
      </c>
      <c r="K13" s="392">
        <v>5</v>
      </c>
      <c r="L13" s="394"/>
      <c r="M13" s="394"/>
      <c r="N13" s="394"/>
      <c r="O13" s="394"/>
      <c r="P13" s="394"/>
      <c r="Q13" s="388">
        <f t="shared" si="0"/>
        <v>13</v>
      </c>
    </row>
    <row r="14" spans="1:17" ht="15.75" x14ac:dyDescent="0.25">
      <c r="A14" s="21"/>
      <c r="B14" s="21"/>
      <c r="C14" s="21"/>
      <c r="D14" s="21"/>
      <c r="E14" s="21"/>
      <c r="F14" s="11"/>
      <c r="G14" s="392">
        <v>1</v>
      </c>
      <c r="H14" s="392" t="s">
        <v>43</v>
      </c>
      <c r="I14" s="392">
        <v>10</v>
      </c>
      <c r="J14" s="392">
        <v>18</v>
      </c>
      <c r="K14" s="392">
        <v>10</v>
      </c>
      <c r="L14" s="394"/>
      <c r="M14" s="394"/>
      <c r="N14" s="394"/>
      <c r="O14" s="394"/>
      <c r="P14" s="394"/>
      <c r="Q14" s="388">
        <f t="shared" si="0"/>
        <v>38</v>
      </c>
    </row>
    <row r="15" spans="1:17" ht="15.75" x14ac:dyDescent="0.25">
      <c r="A15" s="21"/>
      <c r="B15" s="21"/>
      <c r="C15" s="21"/>
      <c r="D15" s="21"/>
      <c r="E15" s="21"/>
      <c r="F15" s="11"/>
      <c r="G15" s="392">
        <v>1</v>
      </c>
      <c r="H15" s="392" t="s">
        <v>54</v>
      </c>
      <c r="I15" s="392">
        <v>7</v>
      </c>
      <c r="J15" s="392">
        <v>1</v>
      </c>
      <c r="K15" s="394"/>
      <c r="L15" s="394"/>
      <c r="M15" s="394"/>
      <c r="N15" s="394"/>
      <c r="O15" s="394"/>
      <c r="P15" s="394"/>
      <c r="Q15" s="388">
        <f t="shared" si="0"/>
        <v>8</v>
      </c>
    </row>
    <row r="16" spans="1:17" x14ac:dyDescent="0.25">
      <c r="G16" s="397">
        <v>2</v>
      </c>
      <c r="H16" s="397" t="s">
        <v>42</v>
      </c>
      <c r="I16" s="320"/>
      <c r="J16" s="397">
        <v>1</v>
      </c>
      <c r="K16" s="320"/>
      <c r="L16" s="320"/>
      <c r="M16" s="397">
        <v>1</v>
      </c>
      <c r="N16" s="320"/>
      <c r="O16" s="397">
        <v>1</v>
      </c>
      <c r="P16" s="397">
        <v>1</v>
      </c>
      <c r="Q16" s="388">
        <f t="shared" si="0"/>
        <v>4</v>
      </c>
    </row>
    <row r="17" spans="7:18" x14ac:dyDescent="0.25">
      <c r="G17" s="397">
        <v>2</v>
      </c>
      <c r="H17" s="397" t="s">
        <v>43</v>
      </c>
      <c r="I17" s="397">
        <v>53</v>
      </c>
      <c r="J17" s="397">
        <v>50</v>
      </c>
      <c r="K17" s="397">
        <v>8</v>
      </c>
      <c r="L17" s="320"/>
      <c r="M17" s="320"/>
      <c r="N17" s="320"/>
      <c r="O17" s="320"/>
      <c r="P17" s="320"/>
      <c r="Q17" s="388">
        <f t="shared" si="0"/>
        <v>111</v>
      </c>
    </row>
    <row r="18" spans="7:18" x14ac:dyDescent="0.25">
      <c r="G18" s="397">
        <v>2</v>
      </c>
      <c r="H18" s="397" t="s">
        <v>41</v>
      </c>
      <c r="I18" s="397">
        <v>8</v>
      </c>
      <c r="J18" s="397">
        <v>10</v>
      </c>
      <c r="K18" s="397">
        <v>3</v>
      </c>
      <c r="L18" s="397">
        <v>5</v>
      </c>
      <c r="M18" s="397">
        <v>1</v>
      </c>
      <c r="N18" s="320"/>
      <c r="O18" s="320"/>
      <c r="P18" s="320"/>
      <c r="Q18" s="388">
        <f t="shared" si="0"/>
        <v>27</v>
      </c>
    </row>
    <row r="19" spans="7:18" x14ac:dyDescent="0.25">
      <c r="G19" s="397">
        <v>2</v>
      </c>
      <c r="H19" s="397" t="s">
        <v>47</v>
      </c>
      <c r="I19" s="397">
        <v>19</v>
      </c>
      <c r="J19" s="397">
        <v>10</v>
      </c>
      <c r="K19" s="397">
        <v>12</v>
      </c>
      <c r="L19" s="320"/>
      <c r="M19" s="320"/>
      <c r="N19" s="320"/>
      <c r="O19" s="320"/>
      <c r="P19" s="320"/>
      <c r="Q19" s="388">
        <f t="shared" si="0"/>
        <v>41</v>
      </c>
    </row>
    <row r="20" spans="7:18" x14ac:dyDescent="0.25">
      <c r="G20" s="397">
        <v>2</v>
      </c>
      <c r="H20" s="397" t="s">
        <v>54</v>
      </c>
      <c r="I20" s="397">
        <v>1</v>
      </c>
      <c r="J20" s="320"/>
      <c r="K20" s="320"/>
      <c r="L20" s="320"/>
      <c r="M20" s="320"/>
      <c r="N20" s="320"/>
      <c r="O20" s="320"/>
      <c r="P20" s="320"/>
      <c r="Q20" s="388">
        <f t="shared" si="0"/>
        <v>1</v>
      </c>
    </row>
    <row r="21" spans="7:18" ht="15.75" customHeight="1" x14ac:dyDescent="0.25">
      <c r="G21" s="399">
        <v>3</v>
      </c>
      <c r="H21" s="399" t="s">
        <v>47</v>
      </c>
      <c r="I21" s="399">
        <v>2</v>
      </c>
      <c r="J21" s="399">
        <v>3</v>
      </c>
      <c r="K21" s="399">
        <v>2</v>
      </c>
      <c r="L21" s="400"/>
      <c r="M21" s="400"/>
      <c r="N21" s="400"/>
      <c r="O21" s="400"/>
      <c r="P21" s="400"/>
      <c r="Q21" s="388">
        <f t="shared" si="0"/>
        <v>7</v>
      </c>
    </row>
    <row r="22" spans="7:18" ht="15.75" customHeight="1" x14ac:dyDescent="0.25">
      <c r="G22" s="399">
        <v>3</v>
      </c>
      <c r="H22" s="399" t="s">
        <v>43</v>
      </c>
      <c r="I22" s="399">
        <v>9</v>
      </c>
      <c r="J22" s="399">
        <v>3</v>
      </c>
      <c r="K22" s="400"/>
      <c r="L22" s="400"/>
      <c r="M22" s="400"/>
      <c r="N22" s="400"/>
      <c r="O22" s="400"/>
      <c r="P22" s="400"/>
      <c r="Q22" s="388">
        <f t="shared" si="0"/>
        <v>12</v>
      </c>
    </row>
    <row r="23" spans="7:18" ht="15.75" customHeight="1" x14ac:dyDescent="0.25">
      <c r="G23" s="399">
        <v>3</v>
      </c>
      <c r="H23" s="399" t="s">
        <v>41</v>
      </c>
      <c r="I23" s="399">
        <v>4</v>
      </c>
      <c r="J23" s="399">
        <v>7</v>
      </c>
      <c r="K23" s="400"/>
      <c r="L23" s="399">
        <v>1</v>
      </c>
      <c r="M23" s="400"/>
      <c r="N23" s="400"/>
      <c r="O23" s="400"/>
      <c r="P23" s="400"/>
      <c r="Q23" s="388">
        <f t="shared" si="0"/>
        <v>12</v>
      </c>
    </row>
    <row r="24" spans="7:18" ht="15.75" customHeight="1" x14ac:dyDescent="0.25">
      <c r="G24" s="399">
        <v>3</v>
      </c>
      <c r="H24" s="399" t="s">
        <v>42</v>
      </c>
      <c r="I24" s="400"/>
      <c r="J24" s="400"/>
      <c r="K24" s="400"/>
      <c r="L24" s="399">
        <v>1</v>
      </c>
      <c r="M24" s="400"/>
      <c r="N24" s="399">
        <v>2</v>
      </c>
      <c r="O24" s="400"/>
      <c r="P24" s="400"/>
      <c r="Q24" s="388">
        <f t="shared" si="0"/>
        <v>3</v>
      </c>
    </row>
    <row r="25" spans="7:18" ht="15.75" customHeight="1" x14ac:dyDescent="0.25">
      <c r="G25" s="399">
        <v>3</v>
      </c>
      <c r="H25" s="399" t="s">
        <v>54</v>
      </c>
      <c r="I25" s="399">
        <v>2</v>
      </c>
      <c r="J25" s="399">
        <v>1</v>
      </c>
      <c r="K25" s="400"/>
      <c r="L25" s="400"/>
      <c r="M25" s="400"/>
      <c r="N25" s="400"/>
      <c r="O25" s="400"/>
      <c r="P25" s="400"/>
      <c r="Q25" s="388">
        <f t="shared" si="0"/>
        <v>3</v>
      </c>
    </row>
    <row r="26" spans="7:18" ht="15.75" customHeight="1" x14ac:dyDescent="0.25">
      <c r="Q26" s="388">
        <f>SUM(Q10:Q25)</f>
        <v>327</v>
      </c>
      <c r="R26" s="386" t="s">
        <v>146</v>
      </c>
    </row>
    <row r="27" spans="7:18" ht="15.75" customHeight="1" x14ac:dyDescent="0.25"/>
    <row r="28" spans="7:18" ht="15.75" customHeight="1" x14ac:dyDescent="0.25"/>
    <row r="29" spans="7:18" ht="15.75" customHeight="1" x14ac:dyDescent="0.25"/>
    <row r="30" spans="7:18" ht="15.75" customHeight="1" x14ac:dyDescent="0.25"/>
    <row r="31" spans="7:18" ht="15.75" customHeight="1" x14ac:dyDescent="0.25"/>
    <row r="32" spans="7:1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3"/>
  <sheetViews>
    <sheetView workbookViewId="0">
      <selection sqref="A1:B1"/>
    </sheetView>
  </sheetViews>
  <sheetFormatPr defaultColWidth="14.42578125" defaultRowHeight="15" customHeight="1" x14ac:dyDescent="0.25"/>
  <cols>
    <col min="2" max="2" width="17.85546875" customWidth="1"/>
  </cols>
  <sheetData>
    <row r="1" spans="1:17" ht="15.75" x14ac:dyDescent="0.25">
      <c r="A1" s="787" t="s">
        <v>150</v>
      </c>
      <c r="B1" s="788"/>
      <c r="C1" s="424"/>
      <c r="D1" s="424"/>
      <c r="E1" s="424"/>
      <c r="F1" s="30" t="s">
        <v>151</v>
      </c>
      <c r="G1" s="424"/>
      <c r="H1" s="425" t="s">
        <v>3</v>
      </c>
      <c r="I1" s="427"/>
      <c r="J1" s="424"/>
      <c r="K1" s="21"/>
      <c r="L1" s="11"/>
      <c r="M1" s="11"/>
      <c r="N1" s="11"/>
      <c r="O1" s="11"/>
      <c r="P1" s="11"/>
    </row>
    <row r="2" spans="1:17" ht="45" x14ac:dyDescent="0.25">
      <c r="A2" s="30" t="s">
        <v>19</v>
      </c>
      <c r="B2" s="429"/>
      <c r="C2" s="429"/>
      <c r="D2" s="429"/>
      <c r="E2" s="430" t="s">
        <v>8</v>
      </c>
      <c r="F2" s="430" t="s">
        <v>9</v>
      </c>
      <c r="G2" s="430" t="s">
        <v>14</v>
      </c>
      <c r="H2" s="45" t="s">
        <v>153</v>
      </c>
      <c r="I2" s="430" t="s">
        <v>12</v>
      </c>
      <c r="J2" s="50"/>
      <c r="K2" s="21"/>
      <c r="L2" s="11"/>
      <c r="M2" s="11"/>
      <c r="N2" s="11"/>
      <c r="O2" s="11"/>
      <c r="P2" s="11"/>
    </row>
    <row r="3" spans="1:17" ht="15.75" x14ac:dyDescent="0.25">
      <c r="A3" s="47"/>
      <c r="B3" s="431"/>
      <c r="C3" s="431"/>
      <c r="D3" s="429"/>
      <c r="E3" s="431"/>
      <c r="F3" s="430" t="s">
        <v>13</v>
      </c>
      <c r="G3" s="430" t="s">
        <v>14</v>
      </c>
      <c r="H3" s="229"/>
      <c r="I3" s="430" t="s">
        <v>12</v>
      </c>
      <c r="J3" s="50"/>
      <c r="K3" s="21"/>
      <c r="L3" s="11"/>
      <c r="M3" s="11"/>
      <c r="N3" s="11"/>
      <c r="O3" s="11"/>
      <c r="P3" s="11"/>
    </row>
    <row r="4" spans="1:17" ht="15.75" x14ac:dyDescent="0.25">
      <c r="A4" s="30" t="s">
        <v>21</v>
      </c>
      <c r="B4" s="431"/>
      <c r="C4" s="431"/>
      <c r="D4" s="429"/>
      <c r="E4" s="429"/>
      <c r="F4" s="430" t="s">
        <v>17</v>
      </c>
      <c r="G4" s="430" t="s">
        <v>14</v>
      </c>
      <c r="H4" s="229"/>
      <c r="I4" s="430" t="s">
        <v>12</v>
      </c>
      <c r="J4" s="50"/>
      <c r="K4" s="21"/>
      <c r="L4" s="11"/>
      <c r="M4" s="11"/>
      <c r="N4" s="11"/>
      <c r="O4" s="11"/>
      <c r="P4" s="11"/>
    </row>
    <row r="5" spans="1:17" ht="15.75" x14ac:dyDescent="0.25">
      <c r="A5" s="50"/>
      <c r="B5" s="431"/>
      <c r="C5" s="431"/>
      <c r="D5" s="429"/>
      <c r="E5" s="430" t="s">
        <v>22</v>
      </c>
      <c r="F5" s="432" t="s">
        <v>9</v>
      </c>
      <c r="G5" s="432" t="s">
        <v>13</v>
      </c>
      <c r="H5" s="432" t="s">
        <v>17</v>
      </c>
      <c r="I5" s="430" t="s">
        <v>23</v>
      </c>
      <c r="J5" s="424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433"/>
      <c r="C6" s="433"/>
      <c r="D6" s="433"/>
      <c r="E6" s="433"/>
      <c r="F6" s="100">
        <v>334</v>
      </c>
      <c r="G6" s="100">
        <v>333</v>
      </c>
      <c r="H6" s="100">
        <v>217</v>
      </c>
      <c r="I6" s="433"/>
      <c r="J6" s="433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65" t="s">
        <v>28</v>
      </c>
      <c r="B9" s="65" t="s">
        <v>29</v>
      </c>
      <c r="C9" s="65" t="s">
        <v>30</v>
      </c>
      <c r="D9" s="65" t="s">
        <v>31</v>
      </c>
      <c r="E9" s="65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119" t="s">
        <v>86</v>
      </c>
    </row>
    <row r="10" spans="1:17" x14ac:dyDescent="0.25">
      <c r="A10" s="103" t="s">
        <v>89</v>
      </c>
      <c r="B10" s="103" t="s">
        <v>89</v>
      </c>
      <c r="C10" s="103" t="s">
        <v>89</v>
      </c>
      <c r="D10" s="103" t="s">
        <v>89</v>
      </c>
      <c r="E10" s="103" t="s">
        <v>89</v>
      </c>
      <c r="G10" s="397">
        <v>1</v>
      </c>
      <c r="H10" s="397">
        <v>0</v>
      </c>
      <c r="I10" s="320"/>
      <c r="J10" s="320"/>
      <c r="K10" s="320"/>
      <c r="L10" s="320"/>
      <c r="M10" s="320"/>
      <c r="N10" s="320"/>
      <c r="O10" s="320"/>
      <c r="P10" s="320"/>
      <c r="Q10" s="119">
        <v>0</v>
      </c>
    </row>
    <row r="11" spans="1:17" x14ac:dyDescent="0.25">
      <c r="G11" s="397">
        <v>2</v>
      </c>
      <c r="H11" s="397">
        <v>0</v>
      </c>
      <c r="I11" s="320"/>
      <c r="J11" s="320"/>
      <c r="K11" s="320"/>
      <c r="L11" s="320"/>
      <c r="M11" s="320"/>
      <c r="N11" s="320"/>
      <c r="O11" s="320"/>
      <c r="P11" s="320"/>
      <c r="Q11" s="119">
        <v>0</v>
      </c>
    </row>
    <row r="12" spans="1:17" x14ac:dyDescent="0.25">
      <c r="G12" s="397">
        <v>3</v>
      </c>
      <c r="H12" s="397">
        <v>0</v>
      </c>
      <c r="I12" s="320"/>
      <c r="J12" s="320"/>
      <c r="K12" s="320"/>
      <c r="L12" s="320"/>
      <c r="M12" s="320"/>
      <c r="N12" s="320"/>
      <c r="O12" s="320"/>
      <c r="P12" s="320"/>
      <c r="Q12" s="119">
        <v>0</v>
      </c>
    </row>
    <row r="13" spans="1:17" x14ac:dyDescent="0.25">
      <c r="Q13" s="119">
        <v>0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sqref="A1:B1"/>
    </sheetView>
  </sheetViews>
  <sheetFormatPr defaultColWidth="14.42578125" defaultRowHeight="15" customHeight="1" x14ac:dyDescent="0.25"/>
  <cols>
    <col min="1" max="1" width="11.7109375" customWidth="1"/>
    <col min="2" max="2" width="10.7109375" customWidth="1"/>
    <col min="3" max="3" width="13.28515625" customWidth="1"/>
    <col min="4" max="4" width="11.85546875" customWidth="1"/>
    <col min="5" max="5" width="16.28515625" customWidth="1"/>
    <col min="6" max="6" width="8.7109375" customWidth="1"/>
    <col min="7" max="7" width="9.85546875" customWidth="1"/>
    <col min="8" max="8" width="10.85546875" customWidth="1"/>
    <col min="9" max="9" width="20.28515625" customWidth="1"/>
    <col min="10" max="11" width="8.7109375" customWidth="1"/>
    <col min="12" max="12" width="11.28515625" customWidth="1"/>
    <col min="13" max="26" width="8.7109375" customWidth="1"/>
  </cols>
  <sheetData>
    <row r="1" spans="1:17" ht="15.75" x14ac:dyDescent="0.25">
      <c r="A1" s="813" t="s">
        <v>154</v>
      </c>
      <c r="B1" s="808"/>
      <c r="C1" s="132"/>
      <c r="D1" s="132"/>
      <c r="E1" s="132"/>
      <c r="F1" s="137" t="s">
        <v>5</v>
      </c>
      <c r="G1" s="136">
        <v>43242</v>
      </c>
      <c r="H1" s="137" t="s">
        <v>3</v>
      </c>
      <c r="I1" s="240"/>
      <c r="J1" s="172"/>
      <c r="K1" s="21"/>
      <c r="L1" s="11"/>
      <c r="M1" s="11"/>
      <c r="N1" s="11"/>
      <c r="O1" s="11"/>
      <c r="P1" s="11"/>
    </row>
    <row r="2" spans="1:17" ht="30" x14ac:dyDescent="0.25">
      <c r="A2" s="137" t="s">
        <v>6</v>
      </c>
      <c r="B2" s="141">
        <v>200</v>
      </c>
      <c r="C2" s="142"/>
      <c r="D2" s="142"/>
      <c r="E2" s="168" t="s">
        <v>8</v>
      </c>
      <c r="F2" s="168" t="s">
        <v>9</v>
      </c>
      <c r="G2" s="168" t="s">
        <v>14</v>
      </c>
      <c r="H2" s="402" t="s">
        <v>155</v>
      </c>
      <c r="I2" s="168" t="s">
        <v>12</v>
      </c>
      <c r="J2" s="172"/>
      <c r="K2" s="21"/>
      <c r="L2" s="11"/>
      <c r="M2" s="11"/>
      <c r="N2" s="11"/>
      <c r="O2" s="11"/>
      <c r="P2" s="11"/>
    </row>
    <row r="3" spans="1:17" ht="15.75" x14ac:dyDescent="0.25">
      <c r="A3" s="240"/>
      <c r="B3" s="164"/>
      <c r="C3" s="164"/>
      <c r="D3" s="142"/>
      <c r="E3" s="164"/>
      <c r="F3" s="168" t="s">
        <v>13</v>
      </c>
      <c r="G3" s="168" t="s">
        <v>14</v>
      </c>
      <c r="H3" s="164"/>
      <c r="I3" s="168" t="s">
        <v>12</v>
      </c>
      <c r="J3" s="172"/>
      <c r="K3" s="21"/>
      <c r="L3" s="11"/>
      <c r="M3" s="11"/>
      <c r="N3" s="11"/>
      <c r="O3" s="11"/>
      <c r="P3" s="11"/>
    </row>
    <row r="4" spans="1:17" ht="30" x14ac:dyDescent="0.25">
      <c r="A4" s="137" t="s">
        <v>15</v>
      </c>
      <c r="B4" s="168">
        <v>30</v>
      </c>
      <c r="C4" s="164"/>
      <c r="D4" s="142"/>
      <c r="E4" s="142"/>
      <c r="F4" s="168" t="s">
        <v>17</v>
      </c>
      <c r="G4" s="168" t="s">
        <v>14</v>
      </c>
      <c r="H4" s="164"/>
      <c r="I4" s="402" t="s">
        <v>156</v>
      </c>
      <c r="J4" s="172"/>
      <c r="K4" s="21"/>
      <c r="L4" s="11"/>
      <c r="M4" s="11"/>
      <c r="N4" s="11"/>
      <c r="O4" s="11"/>
      <c r="P4" s="11"/>
    </row>
    <row r="5" spans="1:17" ht="15.75" x14ac:dyDescent="0.25">
      <c r="A5" s="132"/>
      <c r="B5" s="164"/>
      <c r="C5" s="164"/>
      <c r="D5" s="142"/>
      <c r="E5" s="168" t="s">
        <v>22</v>
      </c>
      <c r="F5" s="243" t="s">
        <v>9</v>
      </c>
      <c r="G5" s="243" t="s">
        <v>13</v>
      </c>
      <c r="H5" s="243" t="s">
        <v>17</v>
      </c>
      <c r="I5" s="168" t="s">
        <v>23</v>
      </c>
      <c r="J5" s="172"/>
      <c r="K5" s="21"/>
      <c r="L5" s="11"/>
      <c r="M5" s="11"/>
      <c r="N5" s="11"/>
      <c r="O5" s="11"/>
      <c r="P5" s="11"/>
    </row>
    <row r="6" spans="1:17" ht="19.5" x14ac:dyDescent="0.3">
      <c r="A6" s="137" t="s">
        <v>25</v>
      </c>
      <c r="B6" s="185">
        <v>25</v>
      </c>
      <c r="C6" s="187"/>
      <c r="D6" s="187"/>
      <c r="E6" s="187"/>
      <c r="F6" s="185">
        <v>400</v>
      </c>
      <c r="G6" s="185">
        <v>396</v>
      </c>
      <c r="H6" s="185">
        <v>435</v>
      </c>
      <c r="I6" s="435"/>
      <c r="J6" s="435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 x14ac:dyDescent="0.35">
      <c r="A8" s="11"/>
      <c r="B8" s="439" t="s">
        <v>26</v>
      </c>
      <c r="C8" s="440"/>
      <c r="D8" s="11"/>
      <c r="E8" s="11"/>
      <c r="F8" s="11"/>
      <c r="G8" s="11"/>
      <c r="H8" s="11"/>
      <c r="I8" s="11"/>
      <c r="J8" s="814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249" t="s">
        <v>28</v>
      </c>
      <c r="B9" s="249" t="s">
        <v>29</v>
      </c>
      <c r="C9" s="249" t="s">
        <v>30</v>
      </c>
      <c r="D9" s="249" t="s">
        <v>31</v>
      </c>
      <c r="E9" s="249" t="s">
        <v>32</v>
      </c>
      <c r="F9" s="11"/>
      <c r="G9" s="249" t="s">
        <v>28</v>
      </c>
      <c r="H9" s="249" t="s">
        <v>29</v>
      </c>
      <c r="I9" s="249" t="s">
        <v>33</v>
      </c>
      <c r="J9" s="249" t="s">
        <v>34</v>
      </c>
      <c r="K9" s="249" t="s">
        <v>35</v>
      </c>
      <c r="L9" s="249" t="s">
        <v>36</v>
      </c>
      <c r="M9" s="249" t="s">
        <v>37</v>
      </c>
      <c r="N9" s="249" t="s">
        <v>38</v>
      </c>
      <c r="O9" s="249" t="s">
        <v>39</v>
      </c>
      <c r="P9" s="249" t="s">
        <v>40</v>
      </c>
      <c r="Q9" s="442" t="s">
        <v>60</v>
      </c>
    </row>
    <row r="10" spans="1:17" ht="15.75" x14ac:dyDescent="0.25">
      <c r="A10" s="443" t="s">
        <v>89</v>
      </c>
      <c r="B10" s="443" t="s">
        <v>89</v>
      </c>
      <c r="C10" s="443" t="s">
        <v>89</v>
      </c>
      <c r="D10" s="443" t="s">
        <v>89</v>
      </c>
      <c r="E10" s="443" t="s">
        <v>89</v>
      </c>
      <c r="F10" s="11"/>
      <c r="G10" s="445">
        <v>1</v>
      </c>
      <c r="H10" s="445" t="s">
        <v>65</v>
      </c>
      <c r="I10" s="445">
        <v>1</v>
      </c>
      <c r="J10" s="445">
        <v>1</v>
      </c>
      <c r="K10" s="447"/>
      <c r="L10" s="447"/>
      <c r="M10" s="447"/>
      <c r="N10" s="447"/>
      <c r="O10" s="447"/>
      <c r="P10" s="447"/>
      <c r="Q10" s="449">
        <f>SUM(I10:P10)</f>
        <v>2</v>
      </c>
    </row>
    <row r="11" spans="1:17" ht="15.75" x14ac:dyDescent="0.25">
      <c r="A11" s="21"/>
      <c r="B11" s="21"/>
      <c r="C11" s="21"/>
      <c r="D11" s="21"/>
      <c r="E11" s="21"/>
      <c r="F11" s="11"/>
      <c r="G11" s="445">
        <v>1</v>
      </c>
      <c r="H11" s="445" t="s">
        <v>41</v>
      </c>
      <c r="I11" s="447"/>
      <c r="J11" s="445">
        <v>1</v>
      </c>
      <c r="K11" s="447"/>
      <c r="L11" s="447"/>
      <c r="M11" s="447"/>
      <c r="N11" s="447"/>
      <c r="O11" s="447"/>
      <c r="P11" s="447"/>
      <c r="Q11" s="449">
        <f>SUM(I11:P11)</f>
        <v>1</v>
      </c>
    </row>
    <row r="12" spans="1:17" ht="15.75" x14ac:dyDescent="0.25">
      <c r="A12" s="21"/>
      <c r="B12" s="21"/>
      <c r="C12" s="21"/>
      <c r="D12" s="21"/>
      <c r="E12" s="21"/>
      <c r="F12" s="11"/>
      <c r="G12" s="451">
        <v>2</v>
      </c>
      <c r="H12" s="451" t="s">
        <v>41</v>
      </c>
      <c r="I12" s="452"/>
      <c r="J12" s="451">
        <v>1</v>
      </c>
      <c r="K12" s="452"/>
      <c r="L12" s="452"/>
      <c r="M12" s="452"/>
      <c r="N12" s="452"/>
      <c r="O12" s="452"/>
      <c r="P12" s="452"/>
      <c r="Q12" s="449">
        <f>SUM(I12:P12)</f>
        <v>1</v>
      </c>
    </row>
    <row r="13" spans="1:17" ht="15.75" x14ac:dyDescent="0.25">
      <c r="A13" s="21"/>
      <c r="B13" s="21"/>
      <c r="C13" s="21"/>
      <c r="D13" s="21"/>
      <c r="E13" s="21"/>
      <c r="F13" s="11"/>
      <c r="G13" s="454">
        <v>3</v>
      </c>
      <c r="H13" s="454" t="s">
        <v>89</v>
      </c>
      <c r="I13" s="454" t="s">
        <v>89</v>
      </c>
      <c r="J13" s="454" t="s">
        <v>89</v>
      </c>
      <c r="K13" s="454" t="s">
        <v>89</v>
      </c>
      <c r="L13" s="454" t="s">
        <v>89</v>
      </c>
      <c r="M13" s="454" t="s">
        <v>89</v>
      </c>
      <c r="N13" s="454" t="s">
        <v>89</v>
      </c>
      <c r="O13" s="454" t="s">
        <v>89</v>
      </c>
      <c r="P13" s="454" t="s">
        <v>89</v>
      </c>
      <c r="Q13" s="449">
        <f>SUM(I13:P13)</f>
        <v>0</v>
      </c>
    </row>
    <row r="14" spans="1:17" x14ac:dyDescent="0.25">
      <c r="Q14" s="449">
        <f>SUM(Q10:Q13)</f>
        <v>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sqref="A1:B1"/>
    </sheetView>
  </sheetViews>
  <sheetFormatPr defaultColWidth="14.42578125" defaultRowHeight="15" customHeight="1" x14ac:dyDescent="0.25"/>
  <cols>
    <col min="1" max="1" width="10.5703125" customWidth="1"/>
    <col min="2" max="2" width="10.7109375" customWidth="1"/>
    <col min="3" max="3" width="13.7109375" customWidth="1"/>
    <col min="4" max="4" width="11" customWidth="1"/>
    <col min="5" max="5" width="16.140625" customWidth="1"/>
    <col min="6" max="6" width="8.7109375" customWidth="1"/>
    <col min="7" max="7" width="19.140625" customWidth="1"/>
    <col min="8" max="8" width="10.5703125" customWidth="1"/>
    <col min="9" max="9" width="22.42578125" customWidth="1"/>
    <col min="10" max="10" width="11.140625" customWidth="1"/>
    <col min="11" max="11" width="8.7109375" customWidth="1"/>
    <col min="12" max="12" width="11.7109375" customWidth="1"/>
    <col min="13" max="26" width="8.7109375" customWidth="1"/>
  </cols>
  <sheetData>
    <row r="1" spans="1:17" ht="15.75" x14ac:dyDescent="0.25">
      <c r="A1" s="813" t="s">
        <v>0</v>
      </c>
      <c r="B1" s="788"/>
      <c r="C1" s="434" t="s">
        <v>157</v>
      </c>
      <c r="D1" s="132"/>
      <c r="E1" s="132"/>
      <c r="F1" s="137" t="s">
        <v>5</v>
      </c>
      <c r="G1" s="436">
        <v>43243</v>
      </c>
      <c r="H1" s="437" t="s">
        <v>3</v>
      </c>
      <c r="I1" s="438" t="s">
        <v>158</v>
      </c>
      <c r="J1" s="132"/>
      <c r="K1" s="21"/>
      <c r="L1" s="11"/>
      <c r="M1" s="11"/>
      <c r="N1" s="11"/>
      <c r="O1" s="11"/>
      <c r="P1" s="11"/>
    </row>
    <row r="2" spans="1:17" ht="15.75" x14ac:dyDescent="0.25">
      <c r="A2" s="137" t="s">
        <v>6</v>
      </c>
      <c r="B2" s="141">
        <v>200</v>
      </c>
      <c r="C2" s="142"/>
      <c r="D2" s="142"/>
      <c r="E2" s="168" t="s">
        <v>8</v>
      </c>
      <c r="F2" s="168" t="s">
        <v>9</v>
      </c>
      <c r="G2" s="168" t="s">
        <v>159</v>
      </c>
      <c r="H2" s="164"/>
      <c r="I2" s="168" t="s">
        <v>12</v>
      </c>
      <c r="J2" s="132"/>
      <c r="K2" s="21"/>
      <c r="L2" s="11"/>
      <c r="M2" s="11"/>
      <c r="N2" s="11"/>
      <c r="O2" s="11"/>
      <c r="P2" s="11"/>
    </row>
    <row r="3" spans="1:17" ht="15.75" x14ac:dyDescent="0.25">
      <c r="A3" s="240"/>
      <c r="B3" s="164"/>
      <c r="C3" s="164"/>
      <c r="D3" s="142"/>
      <c r="E3" s="164"/>
      <c r="F3" s="168" t="s">
        <v>13</v>
      </c>
      <c r="G3" s="168" t="s">
        <v>14</v>
      </c>
      <c r="H3" s="164"/>
      <c r="I3" s="168" t="s">
        <v>12</v>
      </c>
      <c r="J3" s="132"/>
      <c r="K3" s="21"/>
      <c r="L3" s="11"/>
      <c r="M3" s="11"/>
      <c r="N3" s="11"/>
      <c r="O3" s="11"/>
      <c r="P3" s="11"/>
    </row>
    <row r="4" spans="1:17" ht="15.75" x14ac:dyDescent="0.25">
      <c r="A4" s="137" t="s">
        <v>15</v>
      </c>
      <c r="B4" s="168">
        <v>30</v>
      </c>
      <c r="C4" s="164"/>
      <c r="D4" s="142"/>
      <c r="E4" s="142"/>
      <c r="F4" s="168" t="s">
        <v>17</v>
      </c>
      <c r="G4" s="168" t="s">
        <v>14</v>
      </c>
      <c r="H4" s="164"/>
      <c r="I4" s="168" t="s">
        <v>160</v>
      </c>
      <c r="J4" s="132"/>
      <c r="K4" s="21"/>
      <c r="L4" s="11"/>
      <c r="M4" s="11"/>
      <c r="N4" s="11"/>
      <c r="O4" s="11"/>
      <c r="P4" s="11"/>
    </row>
    <row r="5" spans="1:17" ht="15.75" x14ac:dyDescent="0.25">
      <c r="A5" s="132"/>
      <c r="B5" s="164"/>
      <c r="C5" s="164"/>
      <c r="D5" s="142"/>
      <c r="E5" s="168" t="s">
        <v>22</v>
      </c>
      <c r="F5" s="243" t="s">
        <v>9</v>
      </c>
      <c r="G5" s="243" t="s">
        <v>13</v>
      </c>
      <c r="H5" s="243" t="s">
        <v>17</v>
      </c>
      <c r="I5" s="168" t="s">
        <v>23</v>
      </c>
      <c r="J5" s="132"/>
      <c r="K5" s="21"/>
      <c r="L5" s="11"/>
      <c r="M5" s="11"/>
      <c r="N5" s="11"/>
      <c r="O5" s="11"/>
      <c r="P5" s="11"/>
    </row>
    <row r="6" spans="1:17" ht="19.5" x14ac:dyDescent="0.3">
      <c r="A6" s="137" t="s">
        <v>25</v>
      </c>
      <c r="B6" s="185">
        <v>25</v>
      </c>
      <c r="C6" s="187"/>
      <c r="D6" s="187"/>
      <c r="E6" s="187"/>
      <c r="F6" s="441">
        <v>442</v>
      </c>
      <c r="G6" s="441">
        <v>503</v>
      </c>
      <c r="H6" s="441">
        <v>424</v>
      </c>
      <c r="I6" s="187"/>
      <c r="J6" s="18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3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297" t="s">
        <v>28</v>
      </c>
      <c r="B9" s="297" t="s">
        <v>29</v>
      </c>
      <c r="C9" s="297" t="s">
        <v>30</v>
      </c>
      <c r="D9" s="297" t="s">
        <v>31</v>
      </c>
      <c r="E9" s="297" t="s">
        <v>32</v>
      </c>
      <c r="F9" s="11"/>
      <c r="G9" s="297" t="s">
        <v>28</v>
      </c>
      <c r="H9" s="297" t="s">
        <v>29</v>
      </c>
      <c r="I9" s="297" t="s">
        <v>33</v>
      </c>
      <c r="J9" s="297" t="s">
        <v>34</v>
      </c>
      <c r="K9" s="297" t="s">
        <v>35</v>
      </c>
      <c r="L9" s="297" t="s">
        <v>36</v>
      </c>
      <c r="M9" s="297" t="s">
        <v>37</v>
      </c>
      <c r="N9" s="297" t="s">
        <v>38</v>
      </c>
      <c r="O9" s="297" t="s">
        <v>39</v>
      </c>
      <c r="P9" s="297" t="s">
        <v>40</v>
      </c>
      <c r="Q9" s="426" t="s">
        <v>86</v>
      </c>
    </row>
    <row r="10" spans="1:17" ht="15.75" x14ac:dyDescent="0.25">
      <c r="A10" s="444" t="s">
        <v>89</v>
      </c>
      <c r="B10" s="444" t="s">
        <v>89</v>
      </c>
      <c r="C10" s="444" t="s">
        <v>89</v>
      </c>
      <c r="D10" s="444" t="s">
        <v>89</v>
      </c>
      <c r="E10" s="444" t="s">
        <v>89</v>
      </c>
      <c r="F10" s="11"/>
      <c r="G10" s="446">
        <v>1</v>
      </c>
      <c r="H10" s="448" t="s">
        <v>42</v>
      </c>
      <c r="I10" s="450"/>
      <c r="J10" s="450"/>
      <c r="K10" s="450"/>
      <c r="L10" s="450"/>
      <c r="M10" s="450"/>
      <c r="N10" s="450"/>
      <c r="O10" s="448">
        <v>1</v>
      </c>
      <c r="P10" s="453"/>
      <c r="Q10" s="455">
        <f t="shared" ref="Q10:Q17" si="0">SUM(I10:P10)</f>
        <v>1</v>
      </c>
    </row>
    <row r="11" spans="1:17" ht="15.75" x14ac:dyDescent="0.25">
      <c r="A11" s="21"/>
      <c r="B11" s="21"/>
      <c r="C11" s="21"/>
      <c r="D11" s="21"/>
      <c r="E11" s="21"/>
      <c r="F11" s="11"/>
      <c r="G11" s="456">
        <v>1</v>
      </c>
      <c r="H11" s="457" t="s">
        <v>41</v>
      </c>
      <c r="I11" s="457">
        <v>4</v>
      </c>
      <c r="J11" s="457">
        <v>3</v>
      </c>
      <c r="K11" s="458"/>
      <c r="L11" s="457">
        <v>3</v>
      </c>
      <c r="M11" s="458"/>
      <c r="N11" s="458"/>
      <c r="O11" s="458"/>
      <c r="P11" s="459"/>
      <c r="Q11" s="455">
        <f t="shared" si="0"/>
        <v>10</v>
      </c>
    </row>
    <row r="12" spans="1:17" ht="15.75" x14ac:dyDescent="0.25">
      <c r="A12" s="21"/>
      <c r="B12" s="21"/>
      <c r="C12" s="21"/>
      <c r="D12" s="21"/>
      <c r="E12" s="21"/>
      <c r="F12" s="11"/>
      <c r="G12" s="456">
        <v>1</v>
      </c>
      <c r="H12" s="457" t="s">
        <v>54</v>
      </c>
      <c r="I12" s="457">
        <v>2</v>
      </c>
      <c r="J12" s="458"/>
      <c r="K12" s="458"/>
      <c r="L12" s="458"/>
      <c r="M12" s="458"/>
      <c r="N12" s="458"/>
      <c r="O12" s="458"/>
      <c r="P12" s="459"/>
      <c r="Q12" s="455">
        <f t="shared" si="0"/>
        <v>2</v>
      </c>
    </row>
    <row r="13" spans="1:17" ht="15.75" x14ac:dyDescent="0.25">
      <c r="A13" s="21"/>
      <c r="B13" s="21"/>
      <c r="C13" s="21"/>
      <c r="D13" s="21"/>
      <c r="E13" s="21"/>
      <c r="F13" s="11"/>
      <c r="G13" s="460">
        <v>2</v>
      </c>
      <c r="H13" s="461" t="s">
        <v>41</v>
      </c>
      <c r="I13" s="461">
        <v>8</v>
      </c>
      <c r="J13" s="461">
        <v>10</v>
      </c>
      <c r="K13" s="461">
        <v>3</v>
      </c>
      <c r="L13" s="461">
        <v>2</v>
      </c>
      <c r="M13" s="462"/>
      <c r="N13" s="462"/>
      <c r="O13" s="462"/>
      <c r="P13" s="463"/>
      <c r="Q13" s="455">
        <f t="shared" si="0"/>
        <v>23</v>
      </c>
    </row>
    <row r="14" spans="1:17" ht="15.75" x14ac:dyDescent="0.25">
      <c r="A14" s="21"/>
      <c r="B14" s="21"/>
      <c r="C14" s="21"/>
      <c r="D14" s="21"/>
      <c r="E14" s="21"/>
      <c r="F14" s="11"/>
      <c r="G14" s="460">
        <v>2</v>
      </c>
      <c r="H14" s="461" t="s">
        <v>65</v>
      </c>
      <c r="I14" s="461">
        <v>5</v>
      </c>
      <c r="J14" s="462"/>
      <c r="K14" s="462"/>
      <c r="L14" s="462"/>
      <c r="M14" s="462"/>
      <c r="N14" s="462"/>
      <c r="O14" s="462"/>
      <c r="P14" s="463"/>
      <c r="Q14" s="455">
        <f t="shared" si="0"/>
        <v>5</v>
      </c>
    </row>
    <row r="15" spans="1:17" ht="15.75" x14ac:dyDescent="0.25">
      <c r="A15" s="21"/>
      <c r="B15" s="21"/>
      <c r="C15" s="21"/>
      <c r="D15" s="21"/>
      <c r="E15" s="21"/>
      <c r="F15" s="11"/>
      <c r="G15" s="464">
        <v>3</v>
      </c>
      <c r="H15" s="465" t="s">
        <v>41</v>
      </c>
      <c r="I15" s="465">
        <v>7</v>
      </c>
      <c r="J15" s="465">
        <v>9</v>
      </c>
      <c r="K15" s="466"/>
      <c r="L15" s="465">
        <v>2</v>
      </c>
      <c r="M15" s="466"/>
      <c r="N15" s="466"/>
      <c r="O15" s="466"/>
      <c r="P15" s="467"/>
      <c r="Q15" s="455">
        <f t="shared" si="0"/>
        <v>18</v>
      </c>
    </row>
    <row r="16" spans="1:17" x14ac:dyDescent="0.25">
      <c r="G16" s="387">
        <v>3</v>
      </c>
      <c r="H16" s="389" t="s">
        <v>42</v>
      </c>
      <c r="I16" s="468"/>
      <c r="J16" s="389">
        <v>1</v>
      </c>
      <c r="K16" s="468"/>
      <c r="L16" s="468"/>
      <c r="M16" s="468"/>
      <c r="N16" s="468"/>
      <c r="O16" s="468"/>
      <c r="P16" s="469"/>
      <c r="Q16" s="455">
        <f t="shared" si="0"/>
        <v>1</v>
      </c>
    </row>
    <row r="17" spans="7:18" x14ac:dyDescent="0.25">
      <c r="G17" s="393">
        <v>3</v>
      </c>
      <c r="H17" s="395" t="s">
        <v>65</v>
      </c>
      <c r="I17" s="395">
        <v>4</v>
      </c>
      <c r="J17" s="470"/>
      <c r="K17" s="470"/>
      <c r="L17" s="470"/>
      <c r="M17" s="470"/>
      <c r="N17" s="470"/>
      <c r="O17" s="470"/>
      <c r="P17" s="471"/>
      <c r="Q17" s="455">
        <f t="shared" si="0"/>
        <v>4</v>
      </c>
    </row>
    <row r="18" spans="7:18" x14ac:dyDescent="0.25">
      <c r="Q18" s="455">
        <f>SUM(Q10:Q17)</f>
        <v>64</v>
      </c>
      <c r="R18" s="472" t="s">
        <v>161</v>
      </c>
    </row>
    <row r="21" spans="7:18" ht="15.75" customHeight="1" x14ac:dyDescent="0.25"/>
    <row r="22" spans="7:18" ht="15.75" customHeight="1" x14ac:dyDescent="0.25"/>
    <row r="23" spans="7:18" ht="15.75" customHeight="1" x14ac:dyDescent="0.25"/>
    <row r="24" spans="7:18" ht="15.75" customHeight="1" x14ac:dyDescent="0.25"/>
    <row r="25" spans="7:18" ht="15.75" customHeight="1" x14ac:dyDescent="0.25"/>
    <row r="26" spans="7:18" ht="15.75" customHeight="1" x14ac:dyDescent="0.25"/>
    <row r="27" spans="7:18" ht="15.75" customHeight="1" x14ac:dyDescent="0.25"/>
    <row r="28" spans="7:18" ht="15.75" customHeight="1" x14ac:dyDescent="0.25"/>
    <row r="29" spans="7:18" ht="15.75" customHeight="1" x14ac:dyDescent="0.25"/>
    <row r="30" spans="7:18" ht="15.75" customHeight="1" x14ac:dyDescent="0.25"/>
    <row r="31" spans="7:18" ht="15.75" customHeight="1" x14ac:dyDescent="0.25"/>
    <row r="32" spans="7:1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88"/>
  <sheetViews>
    <sheetView workbookViewId="0">
      <selection activeCell="G10" sqref="G10:K12"/>
    </sheetView>
  </sheetViews>
  <sheetFormatPr defaultColWidth="14.42578125" defaultRowHeight="15" customHeight="1" x14ac:dyDescent="0.25"/>
  <cols>
    <col min="2" max="2" width="18.140625" customWidth="1"/>
  </cols>
  <sheetData>
    <row r="1" spans="1:17" ht="15.75" x14ac:dyDescent="0.25">
      <c r="A1" s="787" t="s">
        <v>206</v>
      </c>
      <c r="B1" s="788"/>
      <c r="C1" s="12"/>
      <c r="D1" s="12"/>
      <c r="E1" s="12"/>
      <c r="F1" s="30" t="s">
        <v>207</v>
      </c>
      <c r="G1" s="12"/>
      <c r="H1" s="32" t="s">
        <v>108</v>
      </c>
      <c r="I1" s="33"/>
      <c r="J1" s="12"/>
      <c r="K1" s="21"/>
      <c r="L1" s="11"/>
      <c r="M1" s="11"/>
      <c r="N1" s="11"/>
      <c r="O1" s="11"/>
      <c r="P1" s="11"/>
    </row>
    <row r="2" spans="1:17" ht="15.75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 x14ac:dyDescent="0.25">
      <c r="A4" s="30" t="s">
        <v>112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f>1136+988</f>
        <v>2124</v>
      </c>
      <c r="G6" s="100">
        <f>887+877</f>
        <v>1764</v>
      </c>
      <c r="H6" s="100">
        <f>1046+904</f>
        <v>1950</v>
      </c>
      <c r="I6" s="67"/>
      <c r="J6" s="6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>
        <f>SUM(F6:H6)/60</f>
        <v>97.3</v>
      </c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484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19" t="s">
        <v>60</v>
      </c>
    </row>
    <row r="10" spans="1:17" x14ac:dyDescent="0.25">
      <c r="A10" s="104">
        <v>1</v>
      </c>
      <c r="B10" s="104" t="s">
        <v>63</v>
      </c>
      <c r="C10" s="104">
        <v>272</v>
      </c>
      <c r="D10" s="104">
        <v>219</v>
      </c>
      <c r="E10" s="104" t="s">
        <v>64</v>
      </c>
      <c r="G10" s="104">
        <v>1</v>
      </c>
      <c r="H10" s="104" t="s">
        <v>211</v>
      </c>
      <c r="I10" s="104">
        <v>37</v>
      </c>
      <c r="J10" s="104">
        <v>38</v>
      </c>
      <c r="K10" s="104">
        <v>6</v>
      </c>
      <c r="L10" s="106"/>
      <c r="M10" s="106"/>
      <c r="N10" s="106"/>
      <c r="O10" s="106"/>
      <c r="P10" s="106"/>
      <c r="Q10" s="258">
        <f>SUM(I10,J10,K10)</f>
        <v>81</v>
      </c>
    </row>
    <row r="11" spans="1:17" x14ac:dyDescent="0.25">
      <c r="A11" s="104">
        <v>1</v>
      </c>
      <c r="B11" s="104" t="s">
        <v>63</v>
      </c>
      <c r="C11" s="104">
        <v>28</v>
      </c>
      <c r="D11" s="104">
        <v>225</v>
      </c>
      <c r="E11" s="104" t="s">
        <v>64</v>
      </c>
      <c r="G11" s="480">
        <v>2</v>
      </c>
      <c r="H11" s="480" t="s">
        <v>211</v>
      </c>
      <c r="I11" s="480">
        <v>19</v>
      </c>
      <c r="J11" s="480">
        <v>21</v>
      </c>
      <c r="K11" s="480">
        <v>4</v>
      </c>
      <c r="L11" s="481"/>
      <c r="M11" s="481"/>
      <c r="N11" s="481"/>
      <c r="O11" s="481"/>
      <c r="P11" s="481"/>
      <c r="Q11" s="258">
        <f>SUM(I11,J11,K11)</f>
        <v>44</v>
      </c>
    </row>
    <row r="12" spans="1:17" x14ac:dyDescent="0.25">
      <c r="A12" s="104">
        <v>1</v>
      </c>
      <c r="B12" s="104" t="s">
        <v>63</v>
      </c>
      <c r="C12" s="104">
        <v>257</v>
      </c>
      <c r="D12" s="104">
        <v>177</v>
      </c>
      <c r="E12" s="104" t="s">
        <v>64</v>
      </c>
      <c r="G12" s="112">
        <v>3</v>
      </c>
      <c r="H12" s="112" t="s">
        <v>211</v>
      </c>
      <c r="I12" s="112">
        <v>29</v>
      </c>
      <c r="J12" s="112">
        <v>23</v>
      </c>
      <c r="K12" s="112">
        <v>7</v>
      </c>
      <c r="L12" s="114"/>
      <c r="M12" s="114"/>
      <c r="N12" s="114"/>
      <c r="O12" s="114"/>
      <c r="P12" s="114"/>
      <c r="Q12" s="258">
        <f>SUM(I12,J12,K12)</f>
        <v>59</v>
      </c>
    </row>
    <row r="13" spans="1:17" x14ac:dyDescent="0.25">
      <c r="A13" s="104">
        <v>1</v>
      </c>
      <c r="B13" s="104" t="s">
        <v>63</v>
      </c>
      <c r="C13" s="104">
        <v>255</v>
      </c>
      <c r="D13" s="104">
        <v>158</v>
      </c>
      <c r="E13" s="104" t="s">
        <v>64</v>
      </c>
      <c r="Q13" s="610">
        <f>SUM(Q10:Q12)</f>
        <v>184</v>
      </c>
    </row>
    <row r="14" spans="1:17" x14ac:dyDescent="0.25">
      <c r="A14" s="104">
        <v>1</v>
      </c>
      <c r="B14" s="104" t="s">
        <v>63</v>
      </c>
      <c r="C14" s="104">
        <v>270</v>
      </c>
      <c r="D14" s="104">
        <v>194</v>
      </c>
      <c r="E14" s="104" t="s">
        <v>64</v>
      </c>
      <c r="G14" s="612" t="s">
        <v>116</v>
      </c>
      <c r="H14" s="612">
        <v>76</v>
      </c>
      <c r="I14" s="612">
        <v>3</v>
      </c>
    </row>
    <row r="15" spans="1:17" x14ac:dyDescent="0.25">
      <c r="A15" s="104">
        <v>1</v>
      </c>
      <c r="B15" s="104" t="s">
        <v>63</v>
      </c>
      <c r="C15" s="104">
        <v>173</v>
      </c>
      <c r="D15" s="104">
        <v>60</v>
      </c>
      <c r="E15" s="104" t="s">
        <v>64</v>
      </c>
      <c r="G15" s="612" t="s">
        <v>116</v>
      </c>
      <c r="H15" s="612">
        <v>80</v>
      </c>
      <c r="I15" s="612">
        <v>6</v>
      </c>
    </row>
    <row r="16" spans="1:17" x14ac:dyDescent="0.25">
      <c r="A16" s="104">
        <v>1</v>
      </c>
      <c r="B16" s="104" t="s">
        <v>63</v>
      </c>
      <c r="C16" s="104">
        <v>315</v>
      </c>
      <c r="D16" s="104">
        <v>345</v>
      </c>
      <c r="E16" s="104" t="s">
        <v>64</v>
      </c>
      <c r="G16" s="615" t="s">
        <v>116</v>
      </c>
      <c r="H16" s="615">
        <v>312</v>
      </c>
      <c r="I16" s="615">
        <v>298</v>
      </c>
    </row>
    <row r="17" spans="1:9" x14ac:dyDescent="0.25">
      <c r="A17" s="104">
        <v>1</v>
      </c>
      <c r="B17" s="104" t="s">
        <v>63</v>
      </c>
      <c r="C17" s="104">
        <v>156</v>
      </c>
      <c r="D17" s="104">
        <v>42</v>
      </c>
      <c r="E17" s="104" t="s">
        <v>64</v>
      </c>
      <c r="G17" s="615" t="s">
        <v>116</v>
      </c>
      <c r="H17" s="615">
        <v>255</v>
      </c>
      <c r="I17" s="615">
        <v>169</v>
      </c>
    </row>
    <row r="18" spans="1:9" x14ac:dyDescent="0.25">
      <c r="A18" s="104">
        <v>1</v>
      </c>
      <c r="B18" s="104" t="s">
        <v>63</v>
      </c>
      <c r="C18" s="104">
        <v>196</v>
      </c>
      <c r="D18" s="104">
        <v>91</v>
      </c>
      <c r="E18" s="104" t="s">
        <v>64</v>
      </c>
      <c r="G18" s="104" t="s">
        <v>63</v>
      </c>
      <c r="H18" s="104">
        <v>272</v>
      </c>
      <c r="I18" s="104">
        <v>219</v>
      </c>
    </row>
    <row r="19" spans="1:9" x14ac:dyDescent="0.25">
      <c r="A19" s="104">
        <v>1</v>
      </c>
      <c r="B19" s="104" t="s">
        <v>63</v>
      </c>
      <c r="C19" s="104">
        <v>193</v>
      </c>
      <c r="D19" s="104">
        <v>83</v>
      </c>
      <c r="E19" s="104" t="s">
        <v>64</v>
      </c>
      <c r="G19" s="104" t="s">
        <v>63</v>
      </c>
      <c r="H19" s="104">
        <v>280</v>
      </c>
      <c r="I19" s="104">
        <v>225</v>
      </c>
    </row>
    <row r="20" spans="1:9" x14ac:dyDescent="0.25">
      <c r="A20" s="104">
        <v>1</v>
      </c>
      <c r="B20" s="104" t="s">
        <v>63</v>
      </c>
      <c r="C20" s="104">
        <v>225</v>
      </c>
      <c r="D20" s="104">
        <v>130</v>
      </c>
      <c r="E20" s="104" t="s">
        <v>64</v>
      </c>
      <c r="G20" s="104" t="s">
        <v>63</v>
      </c>
      <c r="H20" s="104">
        <v>257</v>
      </c>
      <c r="I20" s="104">
        <v>177</v>
      </c>
    </row>
    <row r="21" spans="1:9" x14ac:dyDescent="0.25">
      <c r="A21" s="612">
        <v>1</v>
      </c>
      <c r="B21" s="612" t="s">
        <v>116</v>
      </c>
      <c r="C21" s="612">
        <v>76</v>
      </c>
      <c r="D21" s="612">
        <v>3</v>
      </c>
      <c r="E21" s="612" t="s">
        <v>117</v>
      </c>
      <c r="G21" s="104" t="s">
        <v>63</v>
      </c>
      <c r="H21" s="104">
        <v>255</v>
      </c>
      <c r="I21" s="104">
        <v>158</v>
      </c>
    </row>
    <row r="22" spans="1:9" x14ac:dyDescent="0.25">
      <c r="A22" s="612">
        <v>1</v>
      </c>
      <c r="B22" s="612" t="s">
        <v>116</v>
      </c>
      <c r="C22" s="612">
        <v>80</v>
      </c>
      <c r="D22" s="612">
        <v>6</v>
      </c>
      <c r="E22" s="612" t="s">
        <v>117</v>
      </c>
      <c r="G22" s="104" t="s">
        <v>63</v>
      </c>
      <c r="H22" s="104">
        <v>270</v>
      </c>
      <c r="I22" s="104">
        <v>194</v>
      </c>
    </row>
    <row r="23" spans="1:9" x14ac:dyDescent="0.25">
      <c r="A23" s="104">
        <v>1</v>
      </c>
      <c r="B23" s="104" t="s">
        <v>63</v>
      </c>
      <c r="C23" s="104">
        <v>264</v>
      </c>
      <c r="D23" s="104">
        <v>182</v>
      </c>
      <c r="E23" s="104" t="s">
        <v>64</v>
      </c>
      <c r="G23" s="104" t="s">
        <v>63</v>
      </c>
      <c r="H23" s="104">
        <v>173</v>
      </c>
      <c r="I23" s="104">
        <v>60</v>
      </c>
    </row>
    <row r="24" spans="1:9" x14ac:dyDescent="0.25">
      <c r="A24" s="104">
        <v>1</v>
      </c>
      <c r="B24" s="104" t="s">
        <v>63</v>
      </c>
      <c r="C24" s="104">
        <v>312</v>
      </c>
      <c r="D24" s="104">
        <v>332</v>
      </c>
      <c r="E24" s="104" t="s">
        <v>64</v>
      </c>
      <c r="G24" s="104" t="s">
        <v>63</v>
      </c>
      <c r="H24" s="104">
        <v>315</v>
      </c>
      <c r="I24" s="104">
        <v>345</v>
      </c>
    </row>
    <row r="25" spans="1:9" x14ac:dyDescent="0.25">
      <c r="A25" s="104">
        <v>1</v>
      </c>
      <c r="B25" s="104" t="s">
        <v>63</v>
      </c>
      <c r="C25" s="104">
        <v>324</v>
      </c>
      <c r="D25" s="104">
        <v>358</v>
      </c>
      <c r="E25" s="104" t="s">
        <v>64</v>
      </c>
      <c r="G25" s="104" t="s">
        <v>63</v>
      </c>
      <c r="H25" s="104">
        <v>156</v>
      </c>
      <c r="I25" s="104">
        <v>42</v>
      </c>
    </row>
    <row r="26" spans="1:9" x14ac:dyDescent="0.25">
      <c r="A26" s="104">
        <v>1</v>
      </c>
      <c r="B26" s="104" t="s">
        <v>63</v>
      </c>
      <c r="C26" s="104">
        <v>170</v>
      </c>
      <c r="D26" s="104">
        <v>51</v>
      </c>
      <c r="E26" s="104" t="s">
        <v>64</v>
      </c>
      <c r="G26" s="104" t="s">
        <v>63</v>
      </c>
      <c r="H26" s="104">
        <v>196</v>
      </c>
      <c r="I26" s="104">
        <v>91</v>
      </c>
    </row>
    <row r="27" spans="1:9" x14ac:dyDescent="0.25">
      <c r="A27" s="104">
        <v>1</v>
      </c>
      <c r="B27" s="104" t="s">
        <v>63</v>
      </c>
      <c r="C27" s="104">
        <v>178</v>
      </c>
      <c r="D27" s="104">
        <v>56</v>
      </c>
      <c r="E27" s="104" t="s">
        <v>64</v>
      </c>
      <c r="G27" s="104" t="s">
        <v>63</v>
      </c>
      <c r="H27" s="104">
        <v>193</v>
      </c>
      <c r="I27" s="104">
        <v>83</v>
      </c>
    </row>
    <row r="28" spans="1:9" x14ac:dyDescent="0.25">
      <c r="A28" s="104">
        <v>1</v>
      </c>
      <c r="B28" s="104" t="s">
        <v>63</v>
      </c>
      <c r="C28" s="104">
        <v>145</v>
      </c>
      <c r="D28" s="104">
        <v>31</v>
      </c>
      <c r="E28" s="104" t="s">
        <v>64</v>
      </c>
      <c r="G28" s="104" t="s">
        <v>63</v>
      </c>
      <c r="H28" s="104">
        <v>225</v>
      </c>
      <c r="I28" s="104">
        <v>130</v>
      </c>
    </row>
    <row r="29" spans="1:9" x14ac:dyDescent="0.25">
      <c r="A29" s="104">
        <v>1</v>
      </c>
      <c r="B29" s="104" t="s">
        <v>63</v>
      </c>
      <c r="C29" s="104">
        <v>115</v>
      </c>
      <c r="D29" s="104">
        <v>15</v>
      </c>
      <c r="E29" s="104" t="s">
        <v>64</v>
      </c>
      <c r="G29" s="104" t="s">
        <v>63</v>
      </c>
      <c r="H29" s="104">
        <v>264</v>
      </c>
      <c r="I29" s="104">
        <v>182</v>
      </c>
    </row>
    <row r="30" spans="1:9" x14ac:dyDescent="0.25">
      <c r="A30" s="104">
        <v>1</v>
      </c>
      <c r="B30" s="104" t="s">
        <v>63</v>
      </c>
      <c r="C30" s="104">
        <v>146</v>
      </c>
      <c r="D30" s="104">
        <v>37</v>
      </c>
      <c r="E30" s="104" t="s">
        <v>64</v>
      </c>
      <c r="G30" s="104" t="s">
        <v>63</v>
      </c>
      <c r="H30" s="104">
        <v>312</v>
      </c>
      <c r="I30" s="104">
        <v>332</v>
      </c>
    </row>
    <row r="31" spans="1:9" x14ac:dyDescent="0.25">
      <c r="A31" s="104">
        <v>1</v>
      </c>
      <c r="B31" s="104" t="s">
        <v>63</v>
      </c>
      <c r="C31" s="104">
        <v>349</v>
      </c>
      <c r="D31" s="104">
        <v>418</v>
      </c>
      <c r="E31" s="104" t="s">
        <v>64</v>
      </c>
      <c r="G31" s="104" t="s">
        <v>63</v>
      </c>
      <c r="H31" s="104">
        <v>324</v>
      </c>
      <c r="I31" s="104">
        <v>358</v>
      </c>
    </row>
    <row r="32" spans="1:9" x14ac:dyDescent="0.25">
      <c r="A32" s="104">
        <v>1</v>
      </c>
      <c r="B32" s="104" t="s">
        <v>63</v>
      </c>
      <c r="C32" s="104">
        <v>370</v>
      </c>
      <c r="D32" s="104">
        <v>548</v>
      </c>
      <c r="E32" s="104" t="s">
        <v>64</v>
      </c>
      <c r="G32" s="104" t="s">
        <v>63</v>
      </c>
      <c r="H32" s="104">
        <v>170</v>
      </c>
      <c r="I32" s="104">
        <v>51</v>
      </c>
    </row>
    <row r="33" spans="1:9" x14ac:dyDescent="0.25">
      <c r="A33" s="104">
        <v>1</v>
      </c>
      <c r="B33" s="104" t="s">
        <v>63</v>
      </c>
      <c r="C33" s="104">
        <v>270</v>
      </c>
      <c r="D33" s="104">
        <v>199</v>
      </c>
      <c r="E33" s="104" t="s">
        <v>64</v>
      </c>
      <c r="G33" s="104" t="s">
        <v>63</v>
      </c>
      <c r="H33" s="104">
        <v>178</v>
      </c>
      <c r="I33" s="104">
        <v>56</v>
      </c>
    </row>
    <row r="34" spans="1:9" x14ac:dyDescent="0.25">
      <c r="A34" s="104">
        <v>1</v>
      </c>
      <c r="B34" s="104" t="s">
        <v>63</v>
      </c>
      <c r="C34" s="104">
        <v>170</v>
      </c>
      <c r="D34" s="104">
        <v>60</v>
      </c>
      <c r="E34" s="104" t="s">
        <v>64</v>
      </c>
      <c r="G34" s="104" t="s">
        <v>63</v>
      </c>
      <c r="H34" s="104">
        <v>145</v>
      </c>
      <c r="I34" s="104">
        <v>31</v>
      </c>
    </row>
    <row r="35" spans="1:9" x14ac:dyDescent="0.25">
      <c r="A35" s="104">
        <v>1</v>
      </c>
      <c r="B35" s="104" t="s">
        <v>63</v>
      </c>
      <c r="C35" s="104">
        <v>152</v>
      </c>
      <c r="D35" s="104">
        <v>44</v>
      </c>
      <c r="E35" s="104" t="s">
        <v>64</v>
      </c>
      <c r="G35" s="104" t="s">
        <v>63</v>
      </c>
      <c r="H35" s="104">
        <v>115</v>
      </c>
      <c r="I35" s="104">
        <v>15</v>
      </c>
    </row>
    <row r="36" spans="1:9" x14ac:dyDescent="0.25">
      <c r="A36" s="104">
        <v>1</v>
      </c>
      <c r="B36" s="104" t="s">
        <v>63</v>
      </c>
      <c r="C36" s="104">
        <v>136</v>
      </c>
      <c r="D36" s="104">
        <v>27</v>
      </c>
      <c r="E36" s="104" t="s">
        <v>64</v>
      </c>
      <c r="G36" s="104" t="s">
        <v>63</v>
      </c>
      <c r="H36" s="104">
        <v>146</v>
      </c>
      <c r="I36" s="104">
        <v>37</v>
      </c>
    </row>
    <row r="37" spans="1:9" x14ac:dyDescent="0.25">
      <c r="A37" s="104">
        <v>1</v>
      </c>
      <c r="B37" s="104" t="s">
        <v>63</v>
      </c>
      <c r="C37" s="104">
        <v>177</v>
      </c>
      <c r="D37" s="104">
        <v>64</v>
      </c>
      <c r="E37" s="104" t="s">
        <v>64</v>
      </c>
      <c r="G37" s="104" t="s">
        <v>63</v>
      </c>
      <c r="H37" s="104">
        <v>349</v>
      </c>
      <c r="I37" s="104">
        <v>418</v>
      </c>
    </row>
    <row r="38" spans="1:9" x14ac:dyDescent="0.25">
      <c r="A38" s="104">
        <v>1</v>
      </c>
      <c r="B38" s="104" t="s">
        <v>63</v>
      </c>
      <c r="C38" s="104">
        <v>125</v>
      </c>
      <c r="D38" s="104">
        <v>15</v>
      </c>
      <c r="E38" s="104" t="s">
        <v>64</v>
      </c>
      <c r="G38" s="104" t="s">
        <v>63</v>
      </c>
      <c r="H38" s="104">
        <v>370</v>
      </c>
      <c r="I38" s="104">
        <v>548</v>
      </c>
    </row>
    <row r="39" spans="1:9" x14ac:dyDescent="0.25">
      <c r="A39" s="104">
        <v>1</v>
      </c>
      <c r="B39" s="104" t="s">
        <v>63</v>
      </c>
      <c r="C39" s="104">
        <v>126</v>
      </c>
      <c r="D39" s="104">
        <v>21</v>
      </c>
      <c r="E39" s="104" t="s">
        <v>64</v>
      </c>
      <c r="G39" s="104" t="s">
        <v>63</v>
      </c>
      <c r="H39" s="104">
        <v>270</v>
      </c>
      <c r="I39" s="104">
        <v>199</v>
      </c>
    </row>
    <row r="40" spans="1:9" x14ac:dyDescent="0.25">
      <c r="A40" s="621">
        <v>2</v>
      </c>
      <c r="B40" s="621" t="s">
        <v>63</v>
      </c>
      <c r="C40" s="621">
        <v>222</v>
      </c>
      <c r="D40" s="621">
        <v>127</v>
      </c>
      <c r="E40" s="621" t="s">
        <v>64</v>
      </c>
      <c r="G40" s="104" t="s">
        <v>63</v>
      </c>
      <c r="H40" s="104">
        <v>170</v>
      </c>
      <c r="I40" s="104">
        <v>60</v>
      </c>
    </row>
    <row r="41" spans="1:9" x14ac:dyDescent="0.25">
      <c r="A41" s="621">
        <v>2</v>
      </c>
      <c r="B41" s="621" t="s">
        <v>63</v>
      </c>
      <c r="C41" s="621">
        <v>178</v>
      </c>
      <c r="D41" s="621">
        <v>66</v>
      </c>
      <c r="E41" s="621" t="s">
        <v>64</v>
      </c>
      <c r="G41" s="104" t="s">
        <v>63</v>
      </c>
      <c r="H41" s="104">
        <v>152</v>
      </c>
      <c r="I41" s="104">
        <v>44</v>
      </c>
    </row>
    <row r="42" spans="1:9" x14ac:dyDescent="0.25">
      <c r="A42" s="621">
        <v>2</v>
      </c>
      <c r="B42" s="621" t="s">
        <v>63</v>
      </c>
      <c r="C42" s="621">
        <v>141</v>
      </c>
      <c r="D42" s="621">
        <v>38</v>
      </c>
      <c r="E42" s="621" t="s">
        <v>64</v>
      </c>
      <c r="G42" s="104" t="s">
        <v>63</v>
      </c>
      <c r="H42" s="104">
        <v>136</v>
      </c>
      <c r="I42" s="104">
        <v>27</v>
      </c>
    </row>
    <row r="43" spans="1:9" x14ac:dyDescent="0.25">
      <c r="A43" s="621">
        <v>2</v>
      </c>
      <c r="B43" s="621" t="s">
        <v>63</v>
      </c>
      <c r="C43" s="621">
        <v>172</v>
      </c>
      <c r="D43" s="621">
        <v>67</v>
      </c>
      <c r="E43" s="621" t="s">
        <v>64</v>
      </c>
      <c r="G43" s="104" t="s">
        <v>63</v>
      </c>
      <c r="H43" s="104">
        <v>177</v>
      </c>
      <c r="I43" s="104">
        <v>64</v>
      </c>
    </row>
    <row r="44" spans="1:9" x14ac:dyDescent="0.25">
      <c r="A44" s="621">
        <v>2</v>
      </c>
      <c r="B44" s="621" t="s">
        <v>63</v>
      </c>
      <c r="C44" s="621">
        <v>151</v>
      </c>
      <c r="D44" s="621">
        <v>48</v>
      </c>
      <c r="E44" s="621" t="s">
        <v>64</v>
      </c>
      <c r="G44" s="104" t="s">
        <v>63</v>
      </c>
      <c r="H44" s="104">
        <v>125</v>
      </c>
      <c r="I44" s="104">
        <v>15</v>
      </c>
    </row>
    <row r="45" spans="1:9" x14ac:dyDescent="0.25">
      <c r="A45" s="621">
        <v>2</v>
      </c>
      <c r="B45" s="621" t="s">
        <v>63</v>
      </c>
      <c r="C45" s="621">
        <v>173</v>
      </c>
      <c r="D45" s="621">
        <v>65</v>
      </c>
      <c r="E45" s="621" t="s">
        <v>64</v>
      </c>
      <c r="G45" s="104" t="s">
        <v>63</v>
      </c>
      <c r="H45" s="104">
        <v>126</v>
      </c>
      <c r="I45" s="104">
        <v>21</v>
      </c>
    </row>
    <row r="46" spans="1:9" x14ac:dyDescent="0.25">
      <c r="A46" s="621">
        <v>2</v>
      </c>
      <c r="B46" s="621" t="s">
        <v>63</v>
      </c>
      <c r="C46" s="621">
        <v>189</v>
      </c>
      <c r="D46" s="621">
        <v>82</v>
      </c>
      <c r="E46" s="621" t="s">
        <v>64</v>
      </c>
      <c r="G46" s="621" t="s">
        <v>63</v>
      </c>
      <c r="H46" s="621">
        <v>222</v>
      </c>
      <c r="I46" s="621">
        <v>127</v>
      </c>
    </row>
    <row r="47" spans="1:9" x14ac:dyDescent="0.25">
      <c r="A47" s="621">
        <v>2</v>
      </c>
      <c r="B47" s="621" t="s">
        <v>63</v>
      </c>
      <c r="C47" s="621">
        <v>291</v>
      </c>
      <c r="D47" s="621">
        <v>254</v>
      </c>
      <c r="E47" s="621" t="s">
        <v>64</v>
      </c>
      <c r="G47" s="621" t="s">
        <v>63</v>
      </c>
      <c r="H47" s="621">
        <v>178</v>
      </c>
      <c r="I47" s="621">
        <v>66</v>
      </c>
    </row>
    <row r="48" spans="1:9" x14ac:dyDescent="0.25">
      <c r="A48" s="621">
        <v>2</v>
      </c>
      <c r="B48" s="621" t="s">
        <v>63</v>
      </c>
      <c r="C48" s="621">
        <v>157</v>
      </c>
      <c r="D48" s="621">
        <v>42</v>
      </c>
      <c r="E48" s="621" t="s">
        <v>64</v>
      </c>
      <c r="G48" s="621" t="s">
        <v>63</v>
      </c>
      <c r="H48" s="621">
        <v>141</v>
      </c>
      <c r="I48" s="621">
        <v>38</v>
      </c>
    </row>
    <row r="49" spans="1:15" x14ac:dyDescent="0.25">
      <c r="A49" s="621">
        <v>2</v>
      </c>
      <c r="B49" s="621" t="s">
        <v>63</v>
      </c>
      <c r="C49" s="621">
        <v>153</v>
      </c>
      <c r="D49" s="621">
        <v>36</v>
      </c>
      <c r="E49" s="621" t="s">
        <v>64</v>
      </c>
      <c r="G49" s="621" t="s">
        <v>63</v>
      </c>
      <c r="H49" s="621">
        <v>172</v>
      </c>
      <c r="I49" s="621">
        <v>67</v>
      </c>
    </row>
    <row r="50" spans="1:15" x14ac:dyDescent="0.25">
      <c r="A50" s="621">
        <v>2</v>
      </c>
      <c r="B50" s="621" t="s">
        <v>63</v>
      </c>
      <c r="C50" s="621">
        <v>185</v>
      </c>
      <c r="D50" s="621">
        <v>72</v>
      </c>
      <c r="E50" s="621" t="s">
        <v>64</v>
      </c>
      <c r="G50" s="621" t="s">
        <v>63</v>
      </c>
      <c r="H50" s="621">
        <v>151</v>
      </c>
      <c r="I50" s="621">
        <v>48</v>
      </c>
    </row>
    <row r="51" spans="1:15" x14ac:dyDescent="0.25">
      <c r="A51" s="621">
        <v>2</v>
      </c>
      <c r="B51" s="621" t="s">
        <v>63</v>
      </c>
      <c r="C51" s="621">
        <v>163</v>
      </c>
      <c r="D51" s="621">
        <v>49</v>
      </c>
      <c r="E51" s="621" t="s">
        <v>64</v>
      </c>
      <c r="G51" s="621" t="s">
        <v>63</v>
      </c>
      <c r="H51" s="621">
        <v>173</v>
      </c>
      <c r="I51" s="621">
        <v>65</v>
      </c>
    </row>
    <row r="52" spans="1:15" x14ac:dyDescent="0.25">
      <c r="A52" s="621">
        <v>2</v>
      </c>
      <c r="B52" s="621" t="s">
        <v>63</v>
      </c>
      <c r="C52" s="621">
        <v>152</v>
      </c>
      <c r="D52" s="621">
        <v>42</v>
      </c>
      <c r="E52" s="621" t="s">
        <v>64</v>
      </c>
      <c r="G52" s="621" t="s">
        <v>63</v>
      </c>
      <c r="H52" s="621">
        <v>189</v>
      </c>
      <c r="I52" s="621">
        <v>82</v>
      </c>
    </row>
    <row r="53" spans="1:15" x14ac:dyDescent="0.25">
      <c r="A53" s="621">
        <v>2</v>
      </c>
      <c r="B53" s="621" t="s">
        <v>63</v>
      </c>
      <c r="C53" s="621">
        <v>156</v>
      </c>
      <c r="D53" s="621">
        <v>44</v>
      </c>
      <c r="E53" s="621" t="s">
        <v>64</v>
      </c>
      <c r="G53" s="621" t="s">
        <v>63</v>
      </c>
      <c r="H53" s="621">
        <v>291</v>
      </c>
      <c r="I53" s="621">
        <v>254</v>
      </c>
    </row>
    <row r="54" spans="1:15" x14ac:dyDescent="0.25">
      <c r="A54" s="621">
        <v>2</v>
      </c>
      <c r="B54" s="621" t="s">
        <v>63</v>
      </c>
      <c r="C54" s="621">
        <v>150</v>
      </c>
      <c r="D54" s="621">
        <v>40</v>
      </c>
      <c r="E54" s="621" t="s">
        <v>64</v>
      </c>
      <c r="G54" s="621" t="s">
        <v>63</v>
      </c>
      <c r="H54" s="621">
        <v>157</v>
      </c>
      <c r="I54" s="621">
        <v>42</v>
      </c>
      <c r="K54" s="627" t="s">
        <v>57</v>
      </c>
      <c r="L54" s="627" t="s">
        <v>104</v>
      </c>
      <c r="M54" s="627" t="s">
        <v>220</v>
      </c>
      <c r="N54" s="627" t="s">
        <v>221</v>
      </c>
      <c r="O54" s="627" t="s">
        <v>222</v>
      </c>
    </row>
    <row r="55" spans="1:15" x14ac:dyDescent="0.25">
      <c r="A55" s="621">
        <v>2</v>
      </c>
      <c r="B55" s="621" t="s">
        <v>63</v>
      </c>
      <c r="C55" s="621">
        <v>244</v>
      </c>
      <c r="D55" s="621">
        <v>157</v>
      </c>
      <c r="E55" s="621" t="s">
        <v>64</v>
      </c>
      <c r="G55" s="621" t="s">
        <v>63</v>
      </c>
      <c r="H55" s="621">
        <v>153</v>
      </c>
      <c r="I55" s="621">
        <v>36</v>
      </c>
      <c r="K55" s="627" t="s">
        <v>223</v>
      </c>
      <c r="L55" s="627">
        <v>420</v>
      </c>
      <c r="M55" s="627">
        <v>221.4</v>
      </c>
      <c r="N55" s="627">
        <v>670</v>
      </c>
      <c r="O55" s="627">
        <v>156.6</v>
      </c>
    </row>
    <row r="56" spans="1:15" x14ac:dyDescent="0.25">
      <c r="A56" s="621">
        <v>2</v>
      </c>
      <c r="B56" s="621" t="s">
        <v>63</v>
      </c>
      <c r="C56" s="621">
        <v>300</v>
      </c>
      <c r="D56" s="621">
        <v>279</v>
      </c>
      <c r="E56" s="621" t="s">
        <v>64</v>
      </c>
      <c r="G56" s="621" t="s">
        <v>63</v>
      </c>
      <c r="H56" s="621">
        <v>185</v>
      </c>
      <c r="I56" s="621">
        <v>72</v>
      </c>
    </row>
    <row r="57" spans="1:15" x14ac:dyDescent="0.25">
      <c r="A57" s="621">
        <v>2</v>
      </c>
      <c r="B57" s="621" t="s">
        <v>63</v>
      </c>
      <c r="C57" s="621">
        <v>340</v>
      </c>
      <c r="D57" s="621">
        <v>400</v>
      </c>
      <c r="E57" s="621" t="s">
        <v>64</v>
      </c>
      <c r="G57" s="621" t="s">
        <v>63</v>
      </c>
      <c r="H57" s="621">
        <v>163</v>
      </c>
      <c r="I57" s="621">
        <v>49</v>
      </c>
    </row>
    <row r="58" spans="1:15" x14ac:dyDescent="0.25">
      <c r="A58" s="621">
        <v>2</v>
      </c>
      <c r="B58" s="621" t="s">
        <v>63</v>
      </c>
      <c r="C58" s="621">
        <v>343</v>
      </c>
      <c r="D58" s="621">
        <v>476</v>
      </c>
      <c r="E58" s="621" t="s">
        <v>64</v>
      </c>
      <c r="G58" s="621" t="s">
        <v>63</v>
      </c>
      <c r="H58" s="621">
        <v>152</v>
      </c>
      <c r="I58" s="621">
        <v>42</v>
      </c>
      <c r="M58" s="309">
        <v>221.4</v>
      </c>
      <c r="N58" s="309">
        <v>156.6</v>
      </c>
    </row>
    <row r="59" spans="1:15" x14ac:dyDescent="0.25">
      <c r="A59" s="621">
        <v>2</v>
      </c>
      <c r="B59" s="621" t="s">
        <v>63</v>
      </c>
      <c r="C59" s="621">
        <v>335</v>
      </c>
      <c r="D59" s="621">
        <v>417</v>
      </c>
      <c r="E59" s="621" t="s">
        <v>64</v>
      </c>
      <c r="G59" s="621" t="s">
        <v>63</v>
      </c>
      <c r="H59" s="621">
        <v>156</v>
      </c>
      <c r="I59" s="621">
        <v>44</v>
      </c>
    </row>
    <row r="60" spans="1:15" x14ac:dyDescent="0.25">
      <c r="A60" s="621">
        <v>2</v>
      </c>
      <c r="B60" s="621" t="s">
        <v>63</v>
      </c>
      <c r="C60" s="621">
        <v>345</v>
      </c>
      <c r="D60" s="621">
        <v>462</v>
      </c>
      <c r="E60" s="621" t="s">
        <v>64</v>
      </c>
      <c r="G60" s="621" t="s">
        <v>63</v>
      </c>
      <c r="H60" s="621">
        <v>150</v>
      </c>
      <c r="I60" s="621">
        <v>40</v>
      </c>
    </row>
    <row r="61" spans="1:15" x14ac:dyDescent="0.25">
      <c r="A61" s="621">
        <v>2</v>
      </c>
      <c r="B61" s="621" t="s">
        <v>63</v>
      </c>
      <c r="C61" s="621">
        <v>294</v>
      </c>
      <c r="D61" s="621">
        <v>271</v>
      </c>
      <c r="E61" s="621" t="s">
        <v>64</v>
      </c>
      <c r="G61" s="621" t="s">
        <v>63</v>
      </c>
      <c r="H61" s="621">
        <v>244</v>
      </c>
      <c r="I61" s="621">
        <v>157</v>
      </c>
    </row>
    <row r="62" spans="1:15" x14ac:dyDescent="0.25">
      <c r="A62" s="621">
        <v>2</v>
      </c>
      <c r="B62" s="621" t="s">
        <v>63</v>
      </c>
      <c r="C62" s="621">
        <v>281</v>
      </c>
      <c r="D62" s="621">
        <v>251</v>
      </c>
      <c r="E62" s="621" t="s">
        <v>64</v>
      </c>
      <c r="G62" s="621" t="s">
        <v>63</v>
      </c>
      <c r="H62" s="621">
        <v>300</v>
      </c>
      <c r="I62" s="621">
        <v>279</v>
      </c>
    </row>
    <row r="63" spans="1:15" x14ac:dyDescent="0.25">
      <c r="A63" s="621">
        <v>2</v>
      </c>
      <c r="B63" s="621" t="s">
        <v>63</v>
      </c>
      <c r="C63" s="621">
        <v>203</v>
      </c>
      <c r="D63" s="621">
        <v>106</v>
      </c>
      <c r="E63" s="621" t="s">
        <v>64</v>
      </c>
      <c r="G63" s="621" t="s">
        <v>63</v>
      </c>
      <c r="H63" s="621">
        <v>340</v>
      </c>
      <c r="I63" s="621">
        <v>400</v>
      </c>
    </row>
    <row r="64" spans="1:15" x14ac:dyDescent="0.25">
      <c r="A64" s="621">
        <v>2</v>
      </c>
      <c r="B64" s="621" t="s">
        <v>63</v>
      </c>
      <c r="C64" s="621">
        <v>240</v>
      </c>
      <c r="D64" s="621">
        <v>168</v>
      </c>
      <c r="E64" s="621" t="s">
        <v>64</v>
      </c>
      <c r="G64" s="621" t="s">
        <v>63</v>
      </c>
      <c r="H64" s="621">
        <v>343</v>
      </c>
      <c r="I64" s="621">
        <v>476</v>
      </c>
    </row>
    <row r="65" spans="1:9" x14ac:dyDescent="0.25">
      <c r="A65" s="621">
        <v>2</v>
      </c>
      <c r="B65" s="621" t="s">
        <v>63</v>
      </c>
      <c r="C65" s="621">
        <v>254</v>
      </c>
      <c r="D65" s="621">
        <v>174</v>
      </c>
      <c r="E65" s="621" t="s">
        <v>64</v>
      </c>
      <c r="G65" s="621" t="s">
        <v>63</v>
      </c>
      <c r="H65" s="621">
        <v>335</v>
      </c>
      <c r="I65" s="621">
        <v>417</v>
      </c>
    </row>
    <row r="66" spans="1:9" x14ac:dyDescent="0.25">
      <c r="A66" s="621">
        <v>2</v>
      </c>
      <c r="B66" s="621" t="s">
        <v>63</v>
      </c>
      <c r="C66" s="621">
        <v>152</v>
      </c>
      <c r="D66" s="621">
        <v>57</v>
      </c>
      <c r="E66" s="621" t="s">
        <v>64</v>
      </c>
      <c r="G66" s="621" t="s">
        <v>63</v>
      </c>
      <c r="H66" s="621">
        <v>345</v>
      </c>
      <c r="I66" s="621">
        <v>462</v>
      </c>
    </row>
    <row r="67" spans="1:9" x14ac:dyDescent="0.25">
      <c r="A67" s="621">
        <v>2</v>
      </c>
      <c r="B67" s="621" t="s">
        <v>63</v>
      </c>
      <c r="C67" s="621">
        <v>272</v>
      </c>
      <c r="D67" s="621">
        <v>219</v>
      </c>
      <c r="E67" s="621" t="s">
        <v>64</v>
      </c>
      <c r="G67" s="621" t="s">
        <v>63</v>
      </c>
      <c r="H67" s="621">
        <v>294</v>
      </c>
      <c r="I67" s="621">
        <v>271</v>
      </c>
    </row>
    <row r="68" spans="1:9" x14ac:dyDescent="0.25">
      <c r="A68" s="621">
        <v>2</v>
      </c>
      <c r="B68" s="621" t="s">
        <v>63</v>
      </c>
      <c r="C68" s="621">
        <v>165</v>
      </c>
      <c r="D68" s="621">
        <v>51</v>
      </c>
      <c r="E68" s="621" t="s">
        <v>64</v>
      </c>
      <c r="G68" s="621" t="s">
        <v>63</v>
      </c>
      <c r="H68" s="621">
        <v>281</v>
      </c>
      <c r="I68" s="621">
        <v>251</v>
      </c>
    </row>
    <row r="69" spans="1:9" x14ac:dyDescent="0.25">
      <c r="A69" s="621">
        <v>2</v>
      </c>
      <c r="B69" s="621" t="s">
        <v>63</v>
      </c>
      <c r="C69" s="621">
        <v>165</v>
      </c>
      <c r="D69" s="621">
        <v>49</v>
      </c>
      <c r="E69" s="621" t="s">
        <v>64</v>
      </c>
      <c r="G69" s="621" t="s">
        <v>63</v>
      </c>
      <c r="H69" s="621">
        <v>203</v>
      </c>
      <c r="I69" s="621">
        <v>106</v>
      </c>
    </row>
    <row r="70" spans="1:9" x14ac:dyDescent="0.25">
      <c r="A70" s="621">
        <v>2</v>
      </c>
      <c r="B70" s="621" t="s">
        <v>63</v>
      </c>
      <c r="C70" s="621">
        <v>305</v>
      </c>
      <c r="D70" s="621">
        <v>298</v>
      </c>
      <c r="E70" s="621" t="s">
        <v>64</v>
      </c>
      <c r="G70" s="621" t="s">
        <v>63</v>
      </c>
      <c r="H70" s="621">
        <v>240</v>
      </c>
      <c r="I70" s="621">
        <v>168</v>
      </c>
    </row>
    <row r="71" spans="1:9" x14ac:dyDescent="0.25">
      <c r="A71" s="621">
        <v>2</v>
      </c>
      <c r="B71" s="621" t="s">
        <v>63</v>
      </c>
      <c r="C71" s="621">
        <v>291</v>
      </c>
      <c r="D71" s="621">
        <v>244</v>
      </c>
      <c r="E71" s="621" t="s">
        <v>64</v>
      </c>
      <c r="G71" s="621" t="s">
        <v>63</v>
      </c>
      <c r="H71" s="621">
        <v>254</v>
      </c>
      <c r="I71" s="621">
        <v>174</v>
      </c>
    </row>
    <row r="72" spans="1:9" x14ac:dyDescent="0.25">
      <c r="A72" s="621">
        <v>2</v>
      </c>
      <c r="B72" s="621" t="s">
        <v>63</v>
      </c>
      <c r="C72" s="621">
        <v>240</v>
      </c>
      <c r="D72" s="621">
        <v>166</v>
      </c>
      <c r="E72" s="621" t="s">
        <v>64</v>
      </c>
      <c r="G72" s="621" t="s">
        <v>63</v>
      </c>
      <c r="H72" s="621">
        <v>152</v>
      </c>
      <c r="I72" s="621">
        <v>57</v>
      </c>
    </row>
    <row r="73" spans="1:9" x14ac:dyDescent="0.25">
      <c r="A73" s="621">
        <v>2</v>
      </c>
      <c r="B73" s="621" t="s">
        <v>63</v>
      </c>
      <c r="C73" s="621">
        <v>370</v>
      </c>
      <c r="D73" s="621">
        <v>458</v>
      </c>
      <c r="E73" s="621" t="s">
        <v>64</v>
      </c>
      <c r="G73" s="621" t="s">
        <v>63</v>
      </c>
      <c r="H73" s="621">
        <v>272</v>
      </c>
      <c r="I73" s="621">
        <v>219</v>
      </c>
    </row>
    <row r="74" spans="1:9" x14ac:dyDescent="0.25">
      <c r="A74" s="621">
        <v>2</v>
      </c>
      <c r="B74" s="621" t="s">
        <v>63</v>
      </c>
      <c r="C74" s="621">
        <v>320</v>
      </c>
      <c r="D74" s="621">
        <v>331</v>
      </c>
      <c r="E74" s="621" t="s">
        <v>64</v>
      </c>
      <c r="G74" s="621" t="s">
        <v>63</v>
      </c>
      <c r="H74" s="621">
        <v>165</v>
      </c>
      <c r="I74" s="621">
        <v>51</v>
      </c>
    </row>
    <row r="75" spans="1:9" x14ac:dyDescent="0.25">
      <c r="A75" s="615">
        <v>2</v>
      </c>
      <c r="B75" s="615" t="s">
        <v>116</v>
      </c>
      <c r="C75" s="615">
        <v>312</v>
      </c>
      <c r="D75" s="615">
        <v>298</v>
      </c>
      <c r="E75" s="615" t="s">
        <v>117</v>
      </c>
      <c r="G75" s="621" t="s">
        <v>63</v>
      </c>
      <c r="H75" s="621">
        <v>165</v>
      </c>
      <c r="I75" s="621">
        <v>49</v>
      </c>
    </row>
    <row r="76" spans="1:9" x14ac:dyDescent="0.25">
      <c r="A76" s="615">
        <v>2</v>
      </c>
      <c r="B76" s="615" t="s">
        <v>116</v>
      </c>
      <c r="C76" s="615">
        <v>255</v>
      </c>
      <c r="D76" s="615">
        <v>169</v>
      </c>
      <c r="E76" s="615" t="s">
        <v>117</v>
      </c>
      <c r="G76" s="621" t="s">
        <v>63</v>
      </c>
      <c r="H76" s="621">
        <v>305</v>
      </c>
      <c r="I76" s="621">
        <v>298</v>
      </c>
    </row>
    <row r="77" spans="1:9" x14ac:dyDescent="0.25">
      <c r="A77" s="621">
        <v>2</v>
      </c>
      <c r="B77" s="621" t="s">
        <v>63</v>
      </c>
      <c r="C77" s="621">
        <v>291</v>
      </c>
      <c r="D77" s="621">
        <v>252</v>
      </c>
      <c r="E77" s="621" t="s">
        <v>64</v>
      </c>
      <c r="G77" s="621" t="s">
        <v>63</v>
      </c>
      <c r="H77" s="621">
        <v>291</v>
      </c>
      <c r="I77" s="621">
        <v>244</v>
      </c>
    </row>
    <row r="78" spans="1:9" x14ac:dyDescent="0.25">
      <c r="A78" s="621">
        <v>2</v>
      </c>
      <c r="B78" s="621" t="s">
        <v>63</v>
      </c>
      <c r="C78" s="621">
        <v>325</v>
      </c>
      <c r="D78" s="621">
        <v>308</v>
      </c>
      <c r="E78" s="621" t="s">
        <v>64</v>
      </c>
      <c r="G78" s="621" t="s">
        <v>63</v>
      </c>
      <c r="H78" s="621">
        <v>240</v>
      </c>
      <c r="I78" s="621">
        <v>166</v>
      </c>
    </row>
    <row r="79" spans="1:9" x14ac:dyDescent="0.25">
      <c r="A79" s="621">
        <v>2</v>
      </c>
      <c r="B79" s="621" t="s">
        <v>63</v>
      </c>
      <c r="C79" s="621">
        <v>280</v>
      </c>
      <c r="D79" s="621">
        <v>218</v>
      </c>
      <c r="E79" s="621" t="s">
        <v>64</v>
      </c>
      <c r="G79" s="621" t="s">
        <v>63</v>
      </c>
      <c r="H79" s="621">
        <v>370</v>
      </c>
      <c r="I79" s="621">
        <v>458</v>
      </c>
    </row>
    <row r="80" spans="1:9" x14ac:dyDescent="0.25">
      <c r="A80" s="621">
        <v>2</v>
      </c>
      <c r="B80" s="621" t="s">
        <v>63</v>
      </c>
      <c r="C80" s="621">
        <v>355</v>
      </c>
      <c r="D80" s="621">
        <v>438</v>
      </c>
      <c r="E80" s="621" t="s">
        <v>64</v>
      </c>
      <c r="G80" s="621" t="s">
        <v>63</v>
      </c>
      <c r="H80" s="621">
        <v>320</v>
      </c>
      <c r="I80" s="621">
        <v>331</v>
      </c>
    </row>
    <row r="81" spans="1:9" x14ac:dyDescent="0.25">
      <c r="A81" s="621">
        <v>2</v>
      </c>
      <c r="B81" s="621" t="s">
        <v>63</v>
      </c>
      <c r="C81" s="621">
        <v>333</v>
      </c>
      <c r="D81" s="621">
        <v>404</v>
      </c>
      <c r="E81" s="621" t="s">
        <v>64</v>
      </c>
      <c r="G81" s="621" t="s">
        <v>63</v>
      </c>
      <c r="H81" s="621">
        <v>291</v>
      </c>
      <c r="I81" s="621">
        <v>252</v>
      </c>
    </row>
    <row r="82" spans="1:9" x14ac:dyDescent="0.25">
      <c r="A82" s="621">
        <v>2</v>
      </c>
      <c r="B82" s="621" t="s">
        <v>63</v>
      </c>
      <c r="C82" s="621">
        <v>270</v>
      </c>
      <c r="D82" s="621">
        <v>200</v>
      </c>
      <c r="E82" s="621" t="s">
        <v>64</v>
      </c>
      <c r="G82" s="621" t="s">
        <v>63</v>
      </c>
      <c r="H82" s="621">
        <v>325</v>
      </c>
      <c r="I82" s="621">
        <v>308</v>
      </c>
    </row>
    <row r="83" spans="1:9" x14ac:dyDescent="0.25">
      <c r="A83" s="621">
        <v>2</v>
      </c>
      <c r="B83" s="621" t="s">
        <v>63</v>
      </c>
      <c r="C83" s="621">
        <v>211</v>
      </c>
      <c r="D83" s="621">
        <v>90</v>
      </c>
      <c r="E83" s="621" t="s">
        <v>64</v>
      </c>
      <c r="G83" s="621" t="s">
        <v>63</v>
      </c>
      <c r="H83" s="621">
        <v>280</v>
      </c>
      <c r="I83" s="621">
        <v>218</v>
      </c>
    </row>
    <row r="84" spans="1:9" x14ac:dyDescent="0.25">
      <c r="A84" s="621">
        <v>2</v>
      </c>
      <c r="B84" s="621" t="s">
        <v>63</v>
      </c>
      <c r="C84" s="621">
        <v>145</v>
      </c>
      <c r="D84" s="621">
        <v>30</v>
      </c>
      <c r="E84" s="621" t="s">
        <v>64</v>
      </c>
      <c r="G84" s="621" t="s">
        <v>63</v>
      </c>
      <c r="H84" s="621">
        <v>355</v>
      </c>
      <c r="I84" s="621">
        <v>438</v>
      </c>
    </row>
    <row r="85" spans="1:9" x14ac:dyDescent="0.25">
      <c r="A85" s="621">
        <v>2</v>
      </c>
      <c r="B85" s="621" t="s">
        <v>63</v>
      </c>
      <c r="C85" s="621">
        <v>145</v>
      </c>
      <c r="D85" s="621">
        <v>33</v>
      </c>
      <c r="E85" s="621" t="s">
        <v>64</v>
      </c>
      <c r="G85" s="621" t="s">
        <v>63</v>
      </c>
      <c r="H85" s="621">
        <v>333</v>
      </c>
      <c r="I85" s="621">
        <v>404</v>
      </c>
    </row>
    <row r="86" spans="1:9" x14ac:dyDescent="0.25">
      <c r="A86" s="621">
        <v>2</v>
      </c>
      <c r="B86" s="621" t="s">
        <v>63</v>
      </c>
      <c r="C86" s="621">
        <v>186</v>
      </c>
      <c r="D86" s="621">
        <v>79</v>
      </c>
      <c r="E86" s="621" t="s">
        <v>64</v>
      </c>
      <c r="G86" s="621" t="s">
        <v>63</v>
      </c>
      <c r="H86" s="621">
        <v>270</v>
      </c>
      <c r="I86" s="621">
        <v>200</v>
      </c>
    </row>
    <row r="87" spans="1:9" x14ac:dyDescent="0.25">
      <c r="A87" s="621">
        <v>2</v>
      </c>
      <c r="B87" s="621" t="s">
        <v>63</v>
      </c>
      <c r="C87" s="621">
        <v>195</v>
      </c>
      <c r="D87" s="621">
        <v>85</v>
      </c>
      <c r="E87" s="621" t="s">
        <v>64</v>
      </c>
      <c r="G87" s="621" t="s">
        <v>63</v>
      </c>
      <c r="H87" s="621">
        <v>211</v>
      </c>
      <c r="I87" s="621">
        <v>90</v>
      </c>
    </row>
    <row r="88" spans="1:9" x14ac:dyDescent="0.25">
      <c r="A88" s="621">
        <v>2</v>
      </c>
      <c r="B88" s="621" t="s">
        <v>63</v>
      </c>
      <c r="C88" s="621">
        <v>293</v>
      </c>
      <c r="D88" s="621">
        <v>251</v>
      </c>
      <c r="E88" s="621" t="s">
        <v>64</v>
      </c>
      <c r="G88" s="621" t="s">
        <v>63</v>
      </c>
      <c r="H88" s="621">
        <v>145</v>
      </c>
      <c r="I88" s="621">
        <v>30</v>
      </c>
    </row>
    <row r="89" spans="1:9" x14ac:dyDescent="0.25">
      <c r="A89" s="621">
        <v>2</v>
      </c>
      <c r="B89" s="621" t="s">
        <v>63</v>
      </c>
      <c r="C89" s="621">
        <v>215</v>
      </c>
      <c r="D89" s="621">
        <v>93</v>
      </c>
      <c r="E89" s="621" t="s">
        <v>64</v>
      </c>
      <c r="G89" s="621" t="s">
        <v>63</v>
      </c>
      <c r="H89" s="621">
        <v>145</v>
      </c>
      <c r="I89" s="621">
        <v>33</v>
      </c>
    </row>
    <row r="90" spans="1:9" x14ac:dyDescent="0.25">
      <c r="A90" s="621">
        <v>2</v>
      </c>
      <c r="B90" s="621" t="s">
        <v>63</v>
      </c>
      <c r="C90" s="621">
        <v>135</v>
      </c>
      <c r="D90" s="621">
        <v>125</v>
      </c>
      <c r="E90" s="621" t="s">
        <v>64</v>
      </c>
      <c r="G90" s="621" t="s">
        <v>63</v>
      </c>
      <c r="H90" s="621">
        <v>186</v>
      </c>
      <c r="I90" s="621">
        <v>79</v>
      </c>
    </row>
    <row r="91" spans="1:9" x14ac:dyDescent="0.25">
      <c r="A91" s="621">
        <v>2</v>
      </c>
      <c r="B91" s="621" t="s">
        <v>63</v>
      </c>
      <c r="C91" s="621">
        <v>260</v>
      </c>
      <c r="D91" s="621">
        <v>175</v>
      </c>
      <c r="E91" s="621" t="s">
        <v>64</v>
      </c>
      <c r="G91" s="621" t="s">
        <v>63</v>
      </c>
      <c r="H91" s="621">
        <v>195</v>
      </c>
      <c r="I91" s="621">
        <v>85</v>
      </c>
    </row>
    <row r="92" spans="1:9" x14ac:dyDescent="0.25">
      <c r="A92" s="621">
        <v>2</v>
      </c>
      <c r="B92" s="621" t="s">
        <v>63</v>
      </c>
      <c r="C92" s="621">
        <v>170</v>
      </c>
      <c r="D92" s="621">
        <v>62</v>
      </c>
      <c r="E92" s="621" t="s">
        <v>64</v>
      </c>
      <c r="G92" s="621" t="s">
        <v>63</v>
      </c>
      <c r="H92" s="621">
        <v>293</v>
      </c>
      <c r="I92" s="621">
        <v>251</v>
      </c>
    </row>
    <row r="93" spans="1:9" x14ac:dyDescent="0.25">
      <c r="A93" s="621">
        <v>2</v>
      </c>
      <c r="B93" s="621" t="s">
        <v>63</v>
      </c>
      <c r="C93" s="621">
        <v>180</v>
      </c>
      <c r="D93" s="621">
        <v>55</v>
      </c>
      <c r="E93" s="621" t="s">
        <v>64</v>
      </c>
      <c r="G93" s="621" t="s">
        <v>63</v>
      </c>
      <c r="H93" s="621">
        <v>215</v>
      </c>
      <c r="I93" s="621">
        <v>93</v>
      </c>
    </row>
    <row r="94" spans="1:9" x14ac:dyDescent="0.25">
      <c r="A94" s="621">
        <v>2</v>
      </c>
      <c r="B94" s="621" t="s">
        <v>63</v>
      </c>
      <c r="C94" s="621">
        <v>190</v>
      </c>
      <c r="D94" s="621">
        <v>63</v>
      </c>
      <c r="E94" s="621" t="s">
        <v>64</v>
      </c>
      <c r="G94" s="621" t="s">
        <v>63</v>
      </c>
      <c r="H94" s="621">
        <v>135</v>
      </c>
      <c r="I94" s="621">
        <v>125</v>
      </c>
    </row>
    <row r="95" spans="1:9" x14ac:dyDescent="0.25">
      <c r="A95" s="621">
        <v>2</v>
      </c>
      <c r="B95" s="621" t="s">
        <v>63</v>
      </c>
      <c r="C95" s="621">
        <v>173</v>
      </c>
      <c r="D95" s="621">
        <v>59</v>
      </c>
      <c r="E95" s="621" t="s">
        <v>64</v>
      </c>
      <c r="G95" s="621" t="s">
        <v>63</v>
      </c>
      <c r="H95" s="621">
        <v>260</v>
      </c>
      <c r="I95" s="621">
        <v>175</v>
      </c>
    </row>
    <row r="96" spans="1:9" x14ac:dyDescent="0.25">
      <c r="A96" s="621">
        <v>2</v>
      </c>
      <c r="B96" s="621" t="s">
        <v>63</v>
      </c>
      <c r="C96" s="621">
        <v>293</v>
      </c>
      <c r="D96" s="621">
        <v>226</v>
      </c>
      <c r="E96" s="621" t="s">
        <v>64</v>
      </c>
      <c r="G96" s="621" t="s">
        <v>63</v>
      </c>
      <c r="H96" s="621">
        <v>170</v>
      </c>
      <c r="I96" s="621">
        <v>62</v>
      </c>
    </row>
    <row r="97" spans="1:9" x14ac:dyDescent="0.25">
      <c r="A97" s="621">
        <v>2</v>
      </c>
      <c r="B97" s="621" t="s">
        <v>63</v>
      </c>
      <c r="C97" s="621">
        <v>343</v>
      </c>
      <c r="D97" s="621">
        <v>410</v>
      </c>
      <c r="E97" s="621" t="s">
        <v>64</v>
      </c>
      <c r="G97" s="621" t="s">
        <v>63</v>
      </c>
      <c r="H97" s="621">
        <v>180</v>
      </c>
      <c r="I97" s="621">
        <v>55</v>
      </c>
    </row>
    <row r="98" spans="1:9" x14ac:dyDescent="0.25">
      <c r="A98" s="621">
        <v>2</v>
      </c>
      <c r="B98" s="621" t="s">
        <v>63</v>
      </c>
      <c r="C98" s="621">
        <v>312</v>
      </c>
      <c r="D98" s="621">
        <v>300</v>
      </c>
      <c r="E98" s="621" t="s">
        <v>64</v>
      </c>
      <c r="G98" s="621" t="s">
        <v>63</v>
      </c>
      <c r="H98" s="621">
        <v>190</v>
      </c>
      <c r="I98" s="621">
        <v>63</v>
      </c>
    </row>
    <row r="99" spans="1:9" x14ac:dyDescent="0.25">
      <c r="A99" s="621">
        <v>2</v>
      </c>
      <c r="B99" s="621" t="s">
        <v>63</v>
      </c>
      <c r="C99" s="621">
        <v>284</v>
      </c>
      <c r="D99" s="621">
        <v>234</v>
      </c>
      <c r="E99" s="621" t="s">
        <v>64</v>
      </c>
      <c r="G99" s="621" t="s">
        <v>63</v>
      </c>
      <c r="H99" s="621">
        <v>173</v>
      </c>
      <c r="I99" s="621">
        <v>59</v>
      </c>
    </row>
    <row r="100" spans="1:9" x14ac:dyDescent="0.25">
      <c r="A100" s="621">
        <v>2</v>
      </c>
      <c r="B100" s="621" t="s">
        <v>63</v>
      </c>
      <c r="C100" s="621">
        <v>256</v>
      </c>
      <c r="D100" s="621">
        <v>160</v>
      </c>
      <c r="E100" s="621" t="s">
        <v>64</v>
      </c>
      <c r="G100" s="621" t="s">
        <v>63</v>
      </c>
      <c r="H100" s="621">
        <v>293</v>
      </c>
      <c r="I100" s="621">
        <v>226</v>
      </c>
    </row>
    <row r="101" spans="1:9" x14ac:dyDescent="0.25">
      <c r="A101" s="621">
        <v>2</v>
      </c>
      <c r="B101" s="621" t="s">
        <v>63</v>
      </c>
      <c r="C101" s="621">
        <v>374</v>
      </c>
      <c r="D101" s="621">
        <v>670</v>
      </c>
      <c r="E101" s="621" t="s">
        <v>64</v>
      </c>
      <c r="G101" s="621" t="s">
        <v>63</v>
      </c>
      <c r="H101" s="621">
        <v>343</v>
      </c>
      <c r="I101" s="621">
        <v>410</v>
      </c>
    </row>
    <row r="102" spans="1:9" x14ac:dyDescent="0.25">
      <c r="A102" s="621">
        <v>2</v>
      </c>
      <c r="B102" s="621" t="s">
        <v>63</v>
      </c>
      <c r="C102" s="621">
        <v>283</v>
      </c>
      <c r="D102" s="621">
        <v>179</v>
      </c>
      <c r="E102" s="621" t="s">
        <v>64</v>
      </c>
      <c r="G102" s="621" t="s">
        <v>63</v>
      </c>
      <c r="H102" s="621">
        <v>312</v>
      </c>
      <c r="I102" s="621">
        <v>300</v>
      </c>
    </row>
    <row r="103" spans="1:9" x14ac:dyDescent="0.25">
      <c r="A103" s="621">
        <v>2</v>
      </c>
      <c r="B103" s="621" t="s">
        <v>63</v>
      </c>
      <c r="C103" s="621">
        <v>281</v>
      </c>
      <c r="D103" s="621">
        <v>224</v>
      </c>
      <c r="E103" s="621" t="s">
        <v>64</v>
      </c>
      <c r="G103" s="621" t="s">
        <v>63</v>
      </c>
      <c r="H103" s="621">
        <v>284</v>
      </c>
      <c r="I103" s="621">
        <v>234</v>
      </c>
    </row>
    <row r="104" spans="1:9" x14ac:dyDescent="0.25">
      <c r="A104" s="621">
        <v>2</v>
      </c>
      <c r="B104" s="621" t="s">
        <v>63</v>
      </c>
      <c r="C104" s="621">
        <v>333</v>
      </c>
      <c r="D104" s="621">
        <v>380</v>
      </c>
      <c r="E104" s="621" t="s">
        <v>64</v>
      </c>
      <c r="G104" s="621" t="s">
        <v>63</v>
      </c>
      <c r="H104" s="621">
        <v>256</v>
      </c>
      <c r="I104" s="621">
        <v>160</v>
      </c>
    </row>
    <row r="105" spans="1:9" x14ac:dyDescent="0.25">
      <c r="A105" s="621">
        <v>2</v>
      </c>
      <c r="B105" s="621" t="s">
        <v>63</v>
      </c>
      <c r="C105" s="621">
        <v>312</v>
      </c>
      <c r="D105" s="621">
        <v>300</v>
      </c>
      <c r="E105" s="621" t="s">
        <v>64</v>
      </c>
      <c r="G105" s="621" t="s">
        <v>63</v>
      </c>
      <c r="H105" s="621">
        <v>374</v>
      </c>
      <c r="I105" s="621">
        <v>670</v>
      </c>
    </row>
    <row r="106" spans="1:9" x14ac:dyDescent="0.25">
      <c r="A106" s="621">
        <v>2</v>
      </c>
      <c r="B106" s="621" t="s">
        <v>63</v>
      </c>
      <c r="C106" s="621">
        <v>232</v>
      </c>
      <c r="D106" s="621">
        <v>99</v>
      </c>
      <c r="E106" s="621" t="s">
        <v>64</v>
      </c>
      <c r="G106" s="621" t="s">
        <v>63</v>
      </c>
      <c r="H106" s="621">
        <v>283</v>
      </c>
      <c r="I106" s="621">
        <v>179</v>
      </c>
    </row>
    <row r="107" spans="1:9" x14ac:dyDescent="0.25">
      <c r="A107" s="621">
        <v>2</v>
      </c>
      <c r="B107" s="621" t="s">
        <v>63</v>
      </c>
      <c r="C107" s="621">
        <v>199</v>
      </c>
      <c r="D107" s="621">
        <v>108</v>
      </c>
      <c r="E107" s="621" t="s">
        <v>64</v>
      </c>
      <c r="G107" s="621" t="s">
        <v>63</v>
      </c>
      <c r="H107" s="621">
        <v>281</v>
      </c>
      <c r="I107" s="621">
        <v>224</v>
      </c>
    </row>
    <row r="108" spans="1:9" x14ac:dyDescent="0.25">
      <c r="A108" s="621">
        <v>2</v>
      </c>
      <c r="B108" s="621" t="s">
        <v>63</v>
      </c>
      <c r="C108" s="621">
        <v>260</v>
      </c>
      <c r="D108" s="621">
        <v>182</v>
      </c>
      <c r="E108" s="621" t="s">
        <v>64</v>
      </c>
      <c r="G108" s="621" t="s">
        <v>63</v>
      </c>
      <c r="H108" s="621">
        <v>333</v>
      </c>
      <c r="I108" s="621">
        <v>380</v>
      </c>
    </row>
    <row r="109" spans="1:9" x14ac:dyDescent="0.25">
      <c r="A109" s="621">
        <v>2</v>
      </c>
      <c r="B109" s="621" t="s">
        <v>63</v>
      </c>
      <c r="C109" s="621">
        <v>262</v>
      </c>
      <c r="D109" s="621">
        <v>175</v>
      </c>
      <c r="E109" s="621" t="s">
        <v>64</v>
      </c>
      <c r="G109" s="621" t="s">
        <v>63</v>
      </c>
      <c r="H109" s="621">
        <v>312</v>
      </c>
      <c r="I109" s="621">
        <v>300</v>
      </c>
    </row>
    <row r="110" spans="1:9" x14ac:dyDescent="0.25">
      <c r="A110" s="621">
        <v>2</v>
      </c>
      <c r="B110" s="621" t="s">
        <v>63</v>
      </c>
      <c r="C110" s="621">
        <v>260</v>
      </c>
      <c r="D110" s="621">
        <v>195</v>
      </c>
      <c r="E110" s="621" t="s">
        <v>64</v>
      </c>
      <c r="G110" s="621" t="s">
        <v>63</v>
      </c>
      <c r="H110" s="621">
        <v>232</v>
      </c>
      <c r="I110" s="621">
        <v>99</v>
      </c>
    </row>
    <row r="111" spans="1:9" x14ac:dyDescent="0.25">
      <c r="A111" s="621">
        <v>2</v>
      </c>
      <c r="B111" s="621" t="s">
        <v>63</v>
      </c>
      <c r="C111" s="621">
        <v>172</v>
      </c>
      <c r="D111" s="621">
        <v>46</v>
      </c>
      <c r="E111" s="621" t="s">
        <v>64</v>
      </c>
      <c r="G111" s="621" t="s">
        <v>63</v>
      </c>
      <c r="H111" s="621">
        <v>199</v>
      </c>
      <c r="I111" s="621">
        <v>108</v>
      </c>
    </row>
    <row r="112" spans="1:9" x14ac:dyDescent="0.25">
      <c r="A112" s="621">
        <v>2</v>
      </c>
      <c r="B112" s="621" t="s">
        <v>63</v>
      </c>
      <c r="C112" s="621">
        <v>158</v>
      </c>
      <c r="D112" s="621">
        <v>41</v>
      </c>
      <c r="E112" s="621" t="s">
        <v>64</v>
      </c>
      <c r="G112" s="621" t="s">
        <v>63</v>
      </c>
      <c r="H112" s="621">
        <v>260</v>
      </c>
      <c r="I112" s="621">
        <v>182</v>
      </c>
    </row>
    <row r="113" spans="1:9" x14ac:dyDescent="0.25">
      <c r="A113" s="621">
        <v>2</v>
      </c>
      <c r="B113" s="621" t="s">
        <v>63</v>
      </c>
      <c r="C113" s="621">
        <v>162</v>
      </c>
      <c r="D113" s="621">
        <v>50</v>
      </c>
      <c r="E113" s="621" t="s">
        <v>64</v>
      </c>
      <c r="G113" s="621" t="s">
        <v>63</v>
      </c>
      <c r="H113" s="621">
        <v>262</v>
      </c>
      <c r="I113" s="621">
        <v>175</v>
      </c>
    </row>
    <row r="114" spans="1:9" x14ac:dyDescent="0.25">
      <c r="A114" s="621">
        <v>2</v>
      </c>
      <c r="B114" s="621" t="s">
        <v>63</v>
      </c>
      <c r="C114" s="621">
        <v>154</v>
      </c>
      <c r="D114" s="621">
        <v>49</v>
      </c>
      <c r="E114" s="621" t="s">
        <v>64</v>
      </c>
      <c r="G114" s="621" t="s">
        <v>63</v>
      </c>
      <c r="H114" s="621">
        <v>260</v>
      </c>
      <c r="I114" s="621">
        <v>195</v>
      </c>
    </row>
    <row r="115" spans="1:9" x14ac:dyDescent="0.25">
      <c r="A115" s="112">
        <v>3</v>
      </c>
      <c r="B115" s="112" t="s">
        <v>63</v>
      </c>
      <c r="C115" s="112">
        <v>331</v>
      </c>
      <c r="D115" s="112">
        <v>365</v>
      </c>
      <c r="E115" s="112" t="s">
        <v>64</v>
      </c>
      <c r="G115" s="621" t="s">
        <v>63</v>
      </c>
      <c r="H115" s="621">
        <v>172</v>
      </c>
      <c r="I115" s="621">
        <v>46</v>
      </c>
    </row>
    <row r="116" spans="1:9" x14ac:dyDescent="0.25">
      <c r="A116" s="112">
        <v>3</v>
      </c>
      <c r="B116" s="112" t="s">
        <v>63</v>
      </c>
      <c r="C116" s="112">
        <v>307</v>
      </c>
      <c r="D116" s="112">
        <v>285</v>
      </c>
      <c r="E116" s="112" t="s">
        <v>64</v>
      </c>
      <c r="G116" s="621" t="s">
        <v>63</v>
      </c>
      <c r="H116" s="621">
        <v>158</v>
      </c>
      <c r="I116" s="621">
        <v>41</v>
      </c>
    </row>
    <row r="117" spans="1:9" x14ac:dyDescent="0.25">
      <c r="A117" s="112">
        <v>3</v>
      </c>
      <c r="B117" s="112" t="s">
        <v>63</v>
      </c>
      <c r="C117" s="112">
        <v>335</v>
      </c>
      <c r="D117" s="112">
        <v>357</v>
      </c>
      <c r="E117" s="112" t="s">
        <v>64</v>
      </c>
      <c r="G117" s="621" t="s">
        <v>63</v>
      </c>
      <c r="H117" s="621">
        <v>162</v>
      </c>
      <c r="I117" s="621">
        <v>50</v>
      </c>
    </row>
    <row r="118" spans="1:9" x14ac:dyDescent="0.25">
      <c r="A118" s="112">
        <v>3</v>
      </c>
      <c r="B118" s="112" t="s">
        <v>63</v>
      </c>
      <c r="C118" s="112">
        <v>215</v>
      </c>
      <c r="D118" s="112">
        <v>112</v>
      </c>
      <c r="E118" s="112" t="s">
        <v>64</v>
      </c>
      <c r="G118" s="621" t="s">
        <v>63</v>
      </c>
      <c r="H118" s="621">
        <v>154</v>
      </c>
      <c r="I118" s="621">
        <v>49</v>
      </c>
    </row>
    <row r="119" spans="1:9" x14ac:dyDescent="0.25">
      <c r="A119" s="112">
        <v>3</v>
      </c>
      <c r="B119" s="112" t="s">
        <v>63</v>
      </c>
      <c r="C119" s="112">
        <v>189</v>
      </c>
      <c r="D119" s="112">
        <v>91</v>
      </c>
      <c r="E119" s="112" t="s">
        <v>64</v>
      </c>
      <c r="G119" s="112" t="s">
        <v>63</v>
      </c>
      <c r="H119" s="112">
        <v>331</v>
      </c>
      <c r="I119" s="112">
        <v>365</v>
      </c>
    </row>
    <row r="120" spans="1:9" x14ac:dyDescent="0.25">
      <c r="A120" s="112">
        <v>3</v>
      </c>
      <c r="B120" s="112" t="s">
        <v>63</v>
      </c>
      <c r="C120" s="112">
        <v>160</v>
      </c>
      <c r="D120" s="112">
        <v>44</v>
      </c>
      <c r="E120" s="112" t="s">
        <v>64</v>
      </c>
      <c r="G120" s="112" t="s">
        <v>63</v>
      </c>
      <c r="H120" s="112">
        <v>307</v>
      </c>
      <c r="I120" s="112">
        <v>285</v>
      </c>
    </row>
    <row r="121" spans="1:9" x14ac:dyDescent="0.25">
      <c r="A121" s="112">
        <v>3</v>
      </c>
      <c r="B121" s="112" t="s">
        <v>63</v>
      </c>
      <c r="C121" s="112">
        <v>135</v>
      </c>
      <c r="D121" s="112">
        <v>30</v>
      </c>
      <c r="E121" s="112" t="s">
        <v>64</v>
      </c>
      <c r="G121" s="112" t="s">
        <v>63</v>
      </c>
      <c r="H121" s="112">
        <v>335</v>
      </c>
      <c r="I121" s="112">
        <v>357</v>
      </c>
    </row>
    <row r="122" spans="1:9" x14ac:dyDescent="0.25">
      <c r="A122" s="112">
        <v>3</v>
      </c>
      <c r="B122" s="112" t="s">
        <v>63</v>
      </c>
      <c r="C122" s="112">
        <v>160</v>
      </c>
      <c r="D122" s="112">
        <v>44</v>
      </c>
      <c r="E122" s="112" t="s">
        <v>64</v>
      </c>
      <c r="G122" s="112" t="s">
        <v>63</v>
      </c>
      <c r="H122" s="112">
        <v>215</v>
      </c>
      <c r="I122" s="112">
        <v>112</v>
      </c>
    </row>
    <row r="123" spans="1:9" x14ac:dyDescent="0.25">
      <c r="A123" s="112">
        <v>3</v>
      </c>
      <c r="B123" s="112" t="s">
        <v>63</v>
      </c>
      <c r="C123" s="112">
        <v>135</v>
      </c>
      <c r="D123" s="112">
        <v>30</v>
      </c>
      <c r="E123" s="112" t="s">
        <v>64</v>
      </c>
      <c r="G123" s="112" t="s">
        <v>63</v>
      </c>
      <c r="H123" s="112">
        <v>189</v>
      </c>
      <c r="I123" s="112">
        <v>91</v>
      </c>
    </row>
    <row r="124" spans="1:9" x14ac:dyDescent="0.25">
      <c r="A124" s="112">
        <v>3</v>
      </c>
      <c r="B124" s="112" t="s">
        <v>63</v>
      </c>
      <c r="C124" s="112">
        <v>150</v>
      </c>
      <c r="D124" s="112">
        <v>44</v>
      </c>
      <c r="E124" s="112" t="s">
        <v>64</v>
      </c>
      <c r="G124" s="112" t="s">
        <v>63</v>
      </c>
      <c r="H124" s="112">
        <v>160</v>
      </c>
      <c r="I124" s="112">
        <v>44</v>
      </c>
    </row>
    <row r="125" spans="1:9" x14ac:dyDescent="0.25">
      <c r="A125" s="112">
        <v>3</v>
      </c>
      <c r="B125" s="112" t="s">
        <v>63</v>
      </c>
      <c r="C125" s="112">
        <v>233</v>
      </c>
      <c r="D125" s="112">
        <v>146</v>
      </c>
      <c r="E125" s="112" t="s">
        <v>64</v>
      </c>
      <c r="G125" s="112" t="s">
        <v>63</v>
      </c>
      <c r="H125" s="112">
        <v>135</v>
      </c>
      <c r="I125" s="112">
        <v>30</v>
      </c>
    </row>
    <row r="126" spans="1:9" x14ac:dyDescent="0.25">
      <c r="A126" s="112">
        <v>3</v>
      </c>
      <c r="B126" s="112" t="s">
        <v>63</v>
      </c>
      <c r="C126" s="112">
        <v>180</v>
      </c>
      <c r="D126" s="112">
        <v>75</v>
      </c>
      <c r="E126" s="112" t="s">
        <v>64</v>
      </c>
      <c r="G126" s="112" t="s">
        <v>63</v>
      </c>
      <c r="H126" s="112">
        <v>160</v>
      </c>
      <c r="I126" s="112">
        <v>44</v>
      </c>
    </row>
    <row r="127" spans="1:9" x14ac:dyDescent="0.25">
      <c r="A127" s="112">
        <v>3</v>
      </c>
      <c r="B127" s="112" t="s">
        <v>63</v>
      </c>
      <c r="C127" s="112">
        <v>160</v>
      </c>
      <c r="D127" s="112">
        <v>58</v>
      </c>
      <c r="E127" s="112" t="s">
        <v>64</v>
      </c>
      <c r="G127" s="112" t="s">
        <v>63</v>
      </c>
      <c r="H127" s="112">
        <v>135</v>
      </c>
      <c r="I127" s="112">
        <v>30</v>
      </c>
    </row>
    <row r="128" spans="1:9" x14ac:dyDescent="0.25">
      <c r="A128" s="112">
        <v>3</v>
      </c>
      <c r="B128" s="112" t="s">
        <v>63</v>
      </c>
      <c r="C128" s="112">
        <v>140</v>
      </c>
      <c r="D128" s="112">
        <v>32</v>
      </c>
      <c r="E128" s="112" t="s">
        <v>64</v>
      </c>
      <c r="G128" s="112" t="s">
        <v>63</v>
      </c>
      <c r="H128" s="112">
        <v>150</v>
      </c>
      <c r="I128" s="112">
        <v>44</v>
      </c>
    </row>
    <row r="129" spans="1:9" x14ac:dyDescent="0.25">
      <c r="A129" s="112">
        <v>3</v>
      </c>
      <c r="B129" s="112" t="s">
        <v>63</v>
      </c>
      <c r="C129" s="112">
        <v>166</v>
      </c>
      <c r="D129" s="112">
        <v>46</v>
      </c>
      <c r="E129" s="112" t="s">
        <v>64</v>
      </c>
      <c r="G129" s="112" t="s">
        <v>63</v>
      </c>
      <c r="H129" s="112">
        <v>233</v>
      </c>
      <c r="I129" s="112">
        <v>146</v>
      </c>
    </row>
    <row r="130" spans="1:9" x14ac:dyDescent="0.25">
      <c r="A130" s="112">
        <v>3</v>
      </c>
      <c r="B130" s="112" t="s">
        <v>63</v>
      </c>
      <c r="C130" s="112">
        <v>113</v>
      </c>
      <c r="D130" s="112">
        <v>17</v>
      </c>
      <c r="E130" s="112" t="s">
        <v>64</v>
      </c>
      <c r="G130" s="112" t="s">
        <v>63</v>
      </c>
      <c r="H130" s="112">
        <v>180</v>
      </c>
      <c r="I130" s="112">
        <v>75</v>
      </c>
    </row>
    <row r="131" spans="1:9" x14ac:dyDescent="0.25">
      <c r="A131" s="112">
        <v>3</v>
      </c>
      <c r="B131" s="112" t="s">
        <v>63</v>
      </c>
      <c r="C131" s="112">
        <v>126</v>
      </c>
      <c r="D131" s="112">
        <v>21</v>
      </c>
      <c r="E131" s="112" t="s">
        <v>64</v>
      </c>
      <c r="G131" s="112" t="s">
        <v>63</v>
      </c>
      <c r="H131" s="112">
        <v>160</v>
      </c>
      <c r="I131" s="112">
        <v>58</v>
      </c>
    </row>
    <row r="132" spans="1:9" x14ac:dyDescent="0.25">
      <c r="A132" s="112">
        <v>3</v>
      </c>
      <c r="B132" s="112" t="s">
        <v>63</v>
      </c>
      <c r="C132" s="112">
        <v>135</v>
      </c>
      <c r="D132" s="112">
        <v>29</v>
      </c>
      <c r="E132" s="112" t="s">
        <v>64</v>
      </c>
      <c r="G132" s="112" t="s">
        <v>63</v>
      </c>
      <c r="H132" s="112">
        <v>140</v>
      </c>
      <c r="I132" s="112">
        <v>32</v>
      </c>
    </row>
    <row r="133" spans="1:9" x14ac:dyDescent="0.25">
      <c r="A133" s="112">
        <v>3</v>
      </c>
      <c r="B133" s="112" t="s">
        <v>63</v>
      </c>
      <c r="C133" s="112">
        <v>120</v>
      </c>
      <c r="D133" s="112">
        <v>18</v>
      </c>
      <c r="E133" s="112" t="s">
        <v>64</v>
      </c>
      <c r="G133" s="112" t="s">
        <v>63</v>
      </c>
      <c r="H133" s="112">
        <v>166</v>
      </c>
      <c r="I133" s="112">
        <v>46</v>
      </c>
    </row>
    <row r="134" spans="1:9" x14ac:dyDescent="0.25">
      <c r="A134" s="112">
        <v>3</v>
      </c>
      <c r="B134" s="112" t="s">
        <v>63</v>
      </c>
      <c r="C134" s="112">
        <v>350</v>
      </c>
      <c r="D134" s="112">
        <v>469</v>
      </c>
      <c r="E134" s="112" t="s">
        <v>64</v>
      </c>
      <c r="G134" s="112" t="s">
        <v>63</v>
      </c>
      <c r="H134" s="112">
        <v>113</v>
      </c>
      <c r="I134" s="112">
        <v>17</v>
      </c>
    </row>
    <row r="135" spans="1:9" x14ac:dyDescent="0.25">
      <c r="A135" s="112">
        <v>3</v>
      </c>
      <c r="B135" s="112" t="s">
        <v>63</v>
      </c>
      <c r="C135" s="112">
        <v>396</v>
      </c>
      <c r="D135" s="112">
        <v>644</v>
      </c>
      <c r="E135" s="112" t="s">
        <v>64</v>
      </c>
      <c r="G135" s="112" t="s">
        <v>63</v>
      </c>
      <c r="H135" s="112">
        <v>126</v>
      </c>
      <c r="I135" s="112">
        <v>21</v>
      </c>
    </row>
    <row r="136" spans="1:9" x14ac:dyDescent="0.25">
      <c r="A136" s="112">
        <v>3</v>
      </c>
      <c r="B136" s="112" t="s">
        <v>63</v>
      </c>
      <c r="C136" s="112">
        <v>420</v>
      </c>
      <c r="D136" s="112">
        <v>629</v>
      </c>
      <c r="E136" s="112" t="s">
        <v>64</v>
      </c>
      <c r="G136" s="112" t="s">
        <v>63</v>
      </c>
      <c r="H136" s="112">
        <v>135</v>
      </c>
      <c r="I136" s="112">
        <v>29</v>
      </c>
    </row>
    <row r="137" spans="1:9" x14ac:dyDescent="0.25">
      <c r="A137" s="112">
        <v>3</v>
      </c>
      <c r="B137" s="112" t="s">
        <v>63</v>
      </c>
      <c r="C137" s="112">
        <v>323</v>
      </c>
      <c r="D137" s="112">
        <v>348</v>
      </c>
      <c r="E137" s="112" t="s">
        <v>64</v>
      </c>
      <c r="G137" s="112" t="s">
        <v>63</v>
      </c>
      <c r="H137" s="112">
        <v>120</v>
      </c>
      <c r="I137" s="112">
        <v>18</v>
      </c>
    </row>
    <row r="138" spans="1:9" x14ac:dyDescent="0.25">
      <c r="A138" s="112">
        <v>3</v>
      </c>
      <c r="B138" s="112" t="s">
        <v>63</v>
      </c>
      <c r="C138" s="112">
        <v>303</v>
      </c>
      <c r="D138" s="112">
        <v>294</v>
      </c>
      <c r="E138" s="112" t="s">
        <v>64</v>
      </c>
      <c r="G138" s="112" t="s">
        <v>63</v>
      </c>
      <c r="H138" s="112">
        <v>350</v>
      </c>
      <c r="I138" s="112">
        <v>469</v>
      </c>
    </row>
    <row r="139" spans="1:9" x14ac:dyDescent="0.25">
      <c r="A139" s="112">
        <v>3</v>
      </c>
      <c r="B139" s="112" t="s">
        <v>63</v>
      </c>
      <c r="C139" s="112">
        <v>319</v>
      </c>
      <c r="D139" s="112">
        <v>313</v>
      </c>
      <c r="E139" s="112" t="s">
        <v>64</v>
      </c>
      <c r="G139" s="112" t="s">
        <v>63</v>
      </c>
      <c r="H139" s="112">
        <v>396</v>
      </c>
      <c r="I139" s="112">
        <v>644</v>
      </c>
    </row>
    <row r="140" spans="1:9" x14ac:dyDescent="0.25">
      <c r="A140" s="112">
        <v>3</v>
      </c>
      <c r="B140" s="112" t="s">
        <v>63</v>
      </c>
      <c r="C140" s="112">
        <v>278</v>
      </c>
      <c r="D140" s="112">
        <v>240</v>
      </c>
      <c r="E140" s="112" t="s">
        <v>64</v>
      </c>
      <c r="G140" s="112" t="s">
        <v>63</v>
      </c>
      <c r="H140" s="112">
        <v>420</v>
      </c>
      <c r="I140" s="112">
        <v>629</v>
      </c>
    </row>
    <row r="141" spans="1:9" x14ac:dyDescent="0.25">
      <c r="A141" s="112">
        <v>3</v>
      </c>
      <c r="B141" s="112" t="s">
        <v>63</v>
      </c>
      <c r="C141" s="112">
        <v>271</v>
      </c>
      <c r="D141" s="112">
        <v>226</v>
      </c>
      <c r="E141" s="112" t="s">
        <v>64</v>
      </c>
      <c r="G141" s="112" t="s">
        <v>63</v>
      </c>
      <c r="H141" s="112">
        <v>323</v>
      </c>
      <c r="I141" s="112">
        <v>348</v>
      </c>
    </row>
    <row r="142" spans="1:9" x14ac:dyDescent="0.25">
      <c r="A142" s="112">
        <v>3</v>
      </c>
      <c r="B142" s="112" t="s">
        <v>63</v>
      </c>
      <c r="C142" s="112">
        <v>302</v>
      </c>
      <c r="D142" s="112">
        <v>282</v>
      </c>
      <c r="E142" s="112" t="s">
        <v>64</v>
      </c>
      <c r="G142" s="112" t="s">
        <v>63</v>
      </c>
      <c r="H142" s="112">
        <v>303</v>
      </c>
      <c r="I142" s="112">
        <v>294</v>
      </c>
    </row>
    <row r="143" spans="1:9" x14ac:dyDescent="0.25">
      <c r="A143" s="112">
        <v>3</v>
      </c>
      <c r="B143" s="112" t="s">
        <v>63</v>
      </c>
      <c r="C143" s="112">
        <v>320</v>
      </c>
      <c r="D143" s="112">
        <v>291</v>
      </c>
      <c r="E143" s="112" t="s">
        <v>64</v>
      </c>
      <c r="G143" s="112" t="s">
        <v>63</v>
      </c>
      <c r="H143" s="112">
        <v>319</v>
      </c>
      <c r="I143" s="112">
        <v>313</v>
      </c>
    </row>
    <row r="144" spans="1:9" x14ac:dyDescent="0.25">
      <c r="A144" s="112">
        <v>3</v>
      </c>
      <c r="B144" s="112" t="s">
        <v>63</v>
      </c>
      <c r="C144" s="112">
        <v>251</v>
      </c>
      <c r="D144" s="112">
        <v>172</v>
      </c>
      <c r="E144" s="112" t="s">
        <v>64</v>
      </c>
      <c r="G144" s="112" t="s">
        <v>63</v>
      </c>
      <c r="H144" s="112">
        <v>278</v>
      </c>
      <c r="I144" s="112">
        <v>240</v>
      </c>
    </row>
    <row r="145" spans="1:9" x14ac:dyDescent="0.25">
      <c r="A145" s="112">
        <v>3</v>
      </c>
      <c r="B145" s="112" t="s">
        <v>63</v>
      </c>
      <c r="C145" s="112">
        <v>285</v>
      </c>
      <c r="D145" s="112">
        <v>268</v>
      </c>
      <c r="E145" s="112" t="s">
        <v>64</v>
      </c>
      <c r="G145" s="112" t="s">
        <v>63</v>
      </c>
      <c r="H145" s="112">
        <v>271</v>
      </c>
      <c r="I145" s="112">
        <v>226</v>
      </c>
    </row>
    <row r="146" spans="1:9" x14ac:dyDescent="0.25">
      <c r="A146" s="112">
        <v>3</v>
      </c>
      <c r="B146" s="112" t="s">
        <v>63</v>
      </c>
      <c r="C146" s="112">
        <v>242</v>
      </c>
      <c r="D146" s="112">
        <v>158</v>
      </c>
      <c r="E146" s="112" t="s">
        <v>64</v>
      </c>
      <c r="G146" s="112" t="s">
        <v>63</v>
      </c>
      <c r="H146" s="112">
        <v>302</v>
      </c>
      <c r="I146" s="112">
        <v>282</v>
      </c>
    </row>
    <row r="147" spans="1:9" x14ac:dyDescent="0.25">
      <c r="A147" s="112">
        <v>3</v>
      </c>
      <c r="B147" s="112" t="s">
        <v>63</v>
      </c>
      <c r="C147" s="112">
        <v>233</v>
      </c>
      <c r="D147" s="112">
        <v>125</v>
      </c>
      <c r="E147" s="112" t="s">
        <v>64</v>
      </c>
      <c r="G147" s="112" t="s">
        <v>63</v>
      </c>
      <c r="H147" s="112">
        <v>320</v>
      </c>
      <c r="I147" s="112">
        <v>291</v>
      </c>
    </row>
    <row r="148" spans="1:9" x14ac:dyDescent="0.25">
      <c r="A148" s="112">
        <v>3</v>
      </c>
      <c r="B148" s="112" t="s">
        <v>63</v>
      </c>
      <c r="C148" s="112">
        <v>172</v>
      </c>
      <c r="D148" s="112">
        <v>61</v>
      </c>
      <c r="E148" s="112" t="s">
        <v>64</v>
      </c>
      <c r="G148" s="112" t="s">
        <v>63</v>
      </c>
      <c r="H148" s="112">
        <v>251</v>
      </c>
      <c r="I148" s="112">
        <v>172</v>
      </c>
    </row>
    <row r="149" spans="1:9" x14ac:dyDescent="0.25">
      <c r="A149" s="112">
        <v>3</v>
      </c>
      <c r="B149" s="112" t="s">
        <v>63</v>
      </c>
      <c r="C149" s="112">
        <v>203</v>
      </c>
      <c r="D149" s="112">
        <v>94</v>
      </c>
      <c r="E149" s="112" t="s">
        <v>64</v>
      </c>
      <c r="G149" s="112" t="s">
        <v>63</v>
      </c>
      <c r="H149" s="112">
        <v>285</v>
      </c>
      <c r="I149" s="112">
        <v>268</v>
      </c>
    </row>
    <row r="150" spans="1:9" x14ac:dyDescent="0.25">
      <c r="A150" s="112">
        <v>3</v>
      </c>
      <c r="B150" s="112" t="s">
        <v>63</v>
      </c>
      <c r="C150" s="112">
        <v>181</v>
      </c>
      <c r="D150" s="112">
        <v>65</v>
      </c>
      <c r="E150" s="112" t="s">
        <v>64</v>
      </c>
      <c r="G150" s="112" t="s">
        <v>63</v>
      </c>
      <c r="H150" s="112">
        <v>242</v>
      </c>
      <c r="I150" s="112">
        <v>158</v>
      </c>
    </row>
    <row r="151" spans="1:9" x14ac:dyDescent="0.25">
      <c r="A151" s="112">
        <v>3</v>
      </c>
      <c r="B151" s="112" t="s">
        <v>63</v>
      </c>
      <c r="C151" s="112">
        <v>192</v>
      </c>
      <c r="D151" s="112">
        <v>73</v>
      </c>
      <c r="E151" s="112" t="s">
        <v>64</v>
      </c>
      <c r="G151" s="112" t="s">
        <v>63</v>
      </c>
      <c r="H151" s="112">
        <v>233</v>
      </c>
      <c r="I151" s="112">
        <v>125</v>
      </c>
    </row>
    <row r="152" spans="1:9" x14ac:dyDescent="0.25">
      <c r="A152" s="112">
        <v>3</v>
      </c>
      <c r="B152" s="112" t="s">
        <v>63</v>
      </c>
      <c r="C152" s="112">
        <v>216</v>
      </c>
      <c r="D152" s="112">
        <v>110</v>
      </c>
      <c r="E152" s="112" t="s">
        <v>64</v>
      </c>
      <c r="G152" s="112" t="s">
        <v>63</v>
      </c>
      <c r="H152" s="112">
        <v>172</v>
      </c>
      <c r="I152" s="112">
        <v>61</v>
      </c>
    </row>
    <row r="153" spans="1:9" x14ac:dyDescent="0.25">
      <c r="A153" s="112">
        <v>3</v>
      </c>
      <c r="B153" s="112" t="s">
        <v>63</v>
      </c>
      <c r="C153" s="112">
        <v>183</v>
      </c>
      <c r="D153" s="112">
        <v>69</v>
      </c>
      <c r="E153" s="112" t="s">
        <v>64</v>
      </c>
      <c r="G153" s="112" t="s">
        <v>63</v>
      </c>
      <c r="H153" s="112">
        <v>203</v>
      </c>
      <c r="I153" s="112">
        <v>94</v>
      </c>
    </row>
    <row r="154" spans="1:9" x14ac:dyDescent="0.25">
      <c r="A154" s="112">
        <v>3</v>
      </c>
      <c r="B154" s="112" t="s">
        <v>63</v>
      </c>
      <c r="C154" s="112">
        <v>201</v>
      </c>
      <c r="D154" s="112">
        <v>92</v>
      </c>
      <c r="E154" s="112" t="s">
        <v>64</v>
      </c>
      <c r="G154" s="112" t="s">
        <v>63</v>
      </c>
      <c r="H154" s="112">
        <v>181</v>
      </c>
      <c r="I154" s="112">
        <v>65</v>
      </c>
    </row>
    <row r="155" spans="1:9" x14ac:dyDescent="0.25">
      <c r="A155" s="112">
        <v>3</v>
      </c>
      <c r="B155" s="112" t="s">
        <v>63</v>
      </c>
      <c r="C155" s="112">
        <v>185</v>
      </c>
      <c r="D155" s="112">
        <v>64</v>
      </c>
      <c r="E155" s="112" t="s">
        <v>64</v>
      </c>
      <c r="G155" s="112" t="s">
        <v>63</v>
      </c>
      <c r="H155" s="112">
        <v>192</v>
      </c>
      <c r="I155" s="112">
        <v>73</v>
      </c>
    </row>
    <row r="156" spans="1:9" x14ac:dyDescent="0.25">
      <c r="A156" s="112">
        <v>3</v>
      </c>
      <c r="B156" s="112" t="s">
        <v>63</v>
      </c>
      <c r="C156" s="112">
        <v>165</v>
      </c>
      <c r="D156" s="112">
        <v>59</v>
      </c>
      <c r="E156" s="112" t="s">
        <v>64</v>
      </c>
      <c r="G156" s="112" t="s">
        <v>63</v>
      </c>
      <c r="H156" s="112">
        <v>216</v>
      </c>
      <c r="I156" s="112">
        <v>110</v>
      </c>
    </row>
    <row r="157" spans="1:9" x14ac:dyDescent="0.25">
      <c r="A157" s="112">
        <v>3</v>
      </c>
      <c r="B157" s="112" t="s">
        <v>63</v>
      </c>
      <c r="C157" s="112">
        <v>145</v>
      </c>
      <c r="D157" s="112">
        <v>32</v>
      </c>
      <c r="E157" s="112" t="s">
        <v>64</v>
      </c>
      <c r="G157" s="112" t="s">
        <v>63</v>
      </c>
      <c r="H157" s="112">
        <v>183</v>
      </c>
      <c r="I157" s="112">
        <v>69</v>
      </c>
    </row>
    <row r="158" spans="1:9" x14ac:dyDescent="0.25">
      <c r="A158" s="112">
        <v>3</v>
      </c>
      <c r="B158" s="112" t="s">
        <v>63</v>
      </c>
      <c r="C158" s="112">
        <v>185</v>
      </c>
      <c r="D158" s="112">
        <v>69</v>
      </c>
      <c r="E158" s="112" t="s">
        <v>64</v>
      </c>
      <c r="G158" s="112" t="s">
        <v>63</v>
      </c>
      <c r="H158" s="112">
        <v>201</v>
      </c>
      <c r="I158" s="112">
        <v>92</v>
      </c>
    </row>
    <row r="159" spans="1:9" x14ac:dyDescent="0.25">
      <c r="A159" s="112">
        <v>3</v>
      </c>
      <c r="B159" s="112" t="s">
        <v>63</v>
      </c>
      <c r="C159" s="112">
        <v>170</v>
      </c>
      <c r="D159" s="112">
        <v>50</v>
      </c>
      <c r="E159" s="112" t="s">
        <v>64</v>
      </c>
      <c r="G159" s="112" t="s">
        <v>63</v>
      </c>
      <c r="H159" s="112">
        <v>185</v>
      </c>
      <c r="I159" s="112">
        <v>64</v>
      </c>
    </row>
    <row r="160" spans="1:9" x14ac:dyDescent="0.25">
      <c r="A160" s="112">
        <v>3</v>
      </c>
      <c r="B160" s="112" t="s">
        <v>63</v>
      </c>
      <c r="C160" s="112">
        <v>142</v>
      </c>
      <c r="D160" s="112">
        <v>31</v>
      </c>
      <c r="E160" s="112" t="s">
        <v>64</v>
      </c>
      <c r="G160" s="112" t="s">
        <v>63</v>
      </c>
      <c r="H160" s="112">
        <v>165</v>
      </c>
      <c r="I160" s="112">
        <v>59</v>
      </c>
    </row>
    <row r="161" spans="1:9" x14ac:dyDescent="0.25">
      <c r="A161" s="112">
        <v>3</v>
      </c>
      <c r="B161" s="112" t="s">
        <v>63</v>
      </c>
      <c r="C161" s="112">
        <v>144</v>
      </c>
      <c r="D161" s="112">
        <v>35</v>
      </c>
      <c r="E161" s="112" t="s">
        <v>64</v>
      </c>
      <c r="G161" s="112" t="s">
        <v>63</v>
      </c>
      <c r="H161" s="112">
        <v>145</v>
      </c>
      <c r="I161" s="112">
        <v>32</v>
      </c>
    </row>
    <row r="162" spans="1:9" x14ac:dyDescent="0.25">
      <c r="A162" s="112">
        <v>3</v>
      </c>
      <c r="B162" s="112" t="s">
        <v>63</v>
      </c>
      <c r="C162" s="112">
        <v>115</v>
      </c>
      <c r="D162" s="112">
        <v>14</v>
      </c>
      <c r="E162" s="112" t="s">
        <v>64</v>
      </c>
      <c r="G162" s="112" t="s">
        <v>63</v>
      </c>
      <c r="H162" s="112">
        <v>185</v>
      </c>
      <c r="I162" s="112">
        <v>69</v>
      </c>
    </row>
    <row r="163" spans="1:9" x14ac:dyDescent="0.25">
      <c r="A163" s="112">
        <v>3</v>
      </c>
      <c r="B163" s="112" t="s">
        <v>63</v>
      </c>
      <c r="C163" s="112">
        <v>175</v>
      </c>
      <c r="D163" s="112">
        <v>49</v>
      </c>
      <c r="E163" s="112" t="s">
        <v>64</v>
      </c>
      <c r="G163" s="112" t="s">
        <v>63</v>
      </c>
      <c r="H163" s="112">
        <v>170</v>
      </c>
      <c r="I163" s="112">
        <v>50</v>
      </c>
    </row>
    <row r="164" spans="1:9" x14ac:dyDescent="0.25">
      <c r="A164" s="112">
        <v>3</v>
      </c>
      <c r="B164" s="112" t="s">
        <v>63</v>
      </c>
      <c r="C164" s="112">
        <v>142</v>
      </c>
      <c r="D164" s="112">
        <v>29</v>
      </c>
      <c r="E164" s="112" t="s">
        <v>64</v>
      </c>
      <c r="G164" s="112" t="s">
        <v>63</v>
      </c>
      <c r="H164" s="112">
        <v>142</v>
      </c>
      <c r="I164" s="112">
        <v>31</v>
      </c>
    </row>
    <row r="165" spans="1:9" x14ac:dyDescent="0.25">
      <c r="A165" s="112">
        <v>3</v>
      </c>
      <c r="B165" s="112" t="s">
        <v>63</v>
      </c>
      <c r="C165" s="112">
        <v>161</v>
      </c>
      <c r="D165" s="112">
        <v>46</v>
      </c>
      <c r="E165" s="112" t="s">
        <v>64</v>
      </c>
      <c r="G165" s="112" t="s">
        <v>63</v>
      </c>
      <c r="H165" s="112">
        <v>144</v>
      </c>
      <c r="I165" s="112">
        <v>35</v>
      </c>
    </row>
    <row r="166" spans="1:9" x14ac:dyDescent="0.25">
      <c r="A166" s="112">
        <v>3</v>
      </c>
      <c r="B166" s="112" t="s">
        <v>63</v>
      </c>
      <c r="C166" s="112">
        <v>329</v>
      </c>
      <c r="D166" s="112">
        <v>385</v>
      </c>
      <c r="E166" s="112" t="s">
        <v>64</v>
      </c>
      <c r="G166" s="112" t="s">
        <v>63</v>
      </c>
      <c r="H166" s="112">
        <v>115</v>
      </c>
      <c r="I166" s="112">
        <v>14</v>
      </c>
    </row>
    <row r="167" spans="1:9" x14ac:dyDescent="0.25">
      <c r="A167" s="112">
        <v>3</v>
      </c>
      <c r="B167" s="112" t="s">
        <v>63</v>
      </c>
      <c r="C167" s="112">
        <v>370</v>
      </c>
      <c r="D167" s="112">
        <v>485</v>
      </c>
      <c r="E167" s="112" t="s">
        <v>64</v>
      </c>
      <c r="G167" s="112" t="s">
        <v>63</v>
      </c>
      <c r="H167" s="112">
        <v>175</v>
      </c>
      <c r="I167" s="112">
        <v>49</v>
      </c>
    </row>
    <row r="168" spans="1:9" x14ac:dyDescent="0.25">
      <c r="A168" s="112">
        <v>3</v>
      </c>
      <c r="B168" s="112" t="s">
        <v>63</v>
      </c>
      <c r="C168" s="112">
        <v>373</v>
      </c>
      <c r="D168" s="112">
        <v>460</v>
      </c>
      <c r="E168" s="112" t="s">
        <v>64</v>
      </c>
      <c r="G168" s="112" t="s">
        <v>63</v>
      </c>
      <c r="H168" s="112">
        <v>142</v>
      </c>
      <c r="I168" s="112">
        <v>29</v>
      </c>
    </row>
    <row r="169" spans="1:9" x14ac:dyDescent="0.25">
      <c r="A169" s="112">
        <v>3</v>
      </c>
      <c r="B169" s="112" t="s">
        <v>63</v>
      </c>
      <c r="C169" s="112">
        <v>135</v>
      </c>
      <c r="D169" s="112">
        <v>25</v>
      </c>
      <c r="E169" s="112" t="s">
        <v>64</v>
      </c>
      <c r="G169" s="112" t="s">
        <v>63</v>
      </c>
      <c r="H169" s="112">
        <v>161</v>
      </c>
      <c r="I169" s="112">
        <v>46</v>
      </c>
    </row>
    <row r="170" spans="1:9" x14ac:dyDescent="0.25">
      <c r="A170" s="112">
        <v>3</v>
      </c>
      <c r="B170" s="112" t="s">
        <v>63</v>
      </c>
      <c r="C170" s="112">
        <v>145</v>
      </c>
      <c r="D170" s="112">
        <v>33</v>
      </c>
      <c r="E170" s="112" t="s">
        <v>64</v>
      </c>
      <c r="G170" s="112" t="s">
        <v>63</v>
      </c>
      <c r="H170" s="112">
        <v>329</v>
      </c>
      <c r="I170" s="112">
        <v>385</v>
      </c>
    </row>
    <row r="171" spans="1:9" x14ac:dyDescent="0.25">
      <c r="A171" s="112">
        <v>3</v>
      </c>
      <c r="B171" s="112" t="s">
        <v>63</v>
      </c>
      <c r="C171" s="112">
        <v>115</v>
      </c>
      <c r="D171" s="112">
        <v>16</v>
      </c>
      <c r="E171" s="112" t="s">
        <v>64</v>
      </c>
      <c r="G171" s="112" t="s">
        <v>63</v>
      </c>
      <c r="H171" s="112">
        <v>370</v>
      </c>
      <c r="I171" s="112">
        <v>485</v>
      </c>
    </row>
    <row r="172" spans="1:9" x14ac:dyDescent="0.25">
      <c r="A172" s="112">
        <v>3</v>
      </c>
      <c r="B172" s="112" t="s">
        <v>63</v>
      </c>
      <c r="C172" s="112">
        <v>133</v>
      </c>
      <c r="D172" s="112">
        <v>21</v>
      </c>
      <c r="E172" s="112" t="s">
        <v>64</v>
      </c>
      <c r="G172" s="112" t="s">
        <v>63</v>
      </c>
      <c r="H172" s="112">
        <v>373</v>
      </c>
      <c r="I172" s="112">
        <v>460</v>
      </c>
    </row>
    <row r="173" spans="1:9" x14ac:dyDescent="0.25">
      <c r="A173" s="112">
        <v>3</v>
      </c>
      <c r="B173" s="112" t="s">
        <v>63</v>
      </c>
      <c r="C173" s="112">
        <v>142</v>
      </c>
      <c r="D173" s="112">
        <v>28</v>
      </c>
      <c r="E173" s="112" t="s">
        <v>64</v>
      </c>
      <c r="G173" s="112" t="s">
        <v>63</v>
      </c>
      <c r="H173" s="112">
        <v>135</v>
      </c>
      <c r="I173" s="112">
        <v>25</v>
      </c>
    </row>
    <row r="174" spans="1:9" x14ac:dyDescent="0.25">
      <c r="A174" s="112">
        <v>3</v>
      </c>
      <c r="B174" s="112" t="s">
        <v>63</v>
      </c>
      <c r="C174" s="112">
        <v>250</v>
      </c>
      <c r="D174" s="112">
        <v>161</v>
      </c>
      <c r="E174" s="112" t="s">
        <v>64</v>
      </c>
      <c r="G174" s="112" t="s">
        <v>63</v>
      </c>
      <c r="H174" s="112">
        <v>145</v>
      </c>
      <c r="I174" s="112">
        <v>33</v>
      </c>
    </row>
    <row r="175" spans="1:9" x14ac:dyDescent="0.25">
      <c r="A175" s="112">
        <v>3</v>
      </c>
      <c r="B175" s="112" t="s">
        <v>63</v>
      </c>
      <c r="C175" s="112">
        <v>165</v>
      </c>
      <c r="D175" s="112">
        <v>50</v>
      </c>
      <c r="E175" s="112" t="s">
        <v>64</v>
      </c>
      <c r="G175" s="112" t="s">
        <v>63</v>
      </c>
      <c r="H175" s="112">
        <v>115</v>
      </c>
      <c r="I175" s="112">
        <v>16</v>
      </c>
    </row>
    <row r="176" spans="1:9" x14ac:dyDescent="0.25">
      <c r="A176" s="112">
        <v>3</v>
      </c>
      <c r="B176" s="112" t="s">
        <v>63</v>
      </c>
      <c r="C176" s="112">
        <v>181</v>
      </c>
      <c r="D176" s="112">
        <v>72</v>
      </c>
      <c r="E176" s="112" t="s">
        <v>64</v>
      </c>
      <c r="G176" s="112" t="s">
        <v>63</v>
      </c>
      <c r="H176" s="112">
        <v>133</v>
      </c>
      <c r="I176" s="112">
        <v>21</v>
      </c>
    </row>
    <row r="177" spans="1:9" x14ac:dyDescent="0.25">
      <c r="A177" s="112">
        <v>3</v>
      </c>
      <c r="B177" s="112" t="s">
        <v>63</v>
      </c>
      <c r="C177" s="112">
        <v>164</v>
      </c>
      <c r="D177" s="112">
        <v>59</v>
      </c>
      <c r="E177" s="112" t="s">
        <v>64</v>
      </c>
      <c r="G177" s="112" t="s">
        <v>63</v>
      </c>
      <c r="H177" s="112">
        <v>142</v>
      </c>
      <c r="I177" s="112">
        <v>28</v>
      </c>
    </row>
    <row r="178" spans="1:9" x14ac:dyDescent="0.25">
      <c r="A178" s="112">
        <v>3</v>
      </c>
      <c r="B178" s="112" t="s">
        <v>63</v>
      </c>
      <c r="C178" s="112">
        <v>140</v>
      </c>
      <c r="D178" s="112">
        <v>28</v>
      </c>
      <c r="E178" s="112" t="s">
        <v>64</v>
      </c>
      <c r="G178" s="112" t="s">
        <v>63</v>
      </c>
      <c r="H178" s="112">
        <v>250</v>
      </c>
      <c r="I178" s="112">
        <v>161</v>
      </c>
    </row>
    <row r="179" spans="1:9" x14ac:dyDescent="0.25">
      <c r="A179" s="112">
        <v>3</v>
      </c>
      <c r="B179" s="112" t="s">
        <v>63</v>
      </c>
      <c r="C179" s="112">
        <v>149</v>
      </c>
      <c r="D179" s="112">
        <v>35</v>
      </c>
      <c r="E179" s="112" t="s">
        <v>64</v>
      </c>
      <c r="G179" s="112" t="s">
        <v>63</v>
      </c>
      <c r="H179" s="112">
        <v>165</v>
      </c>
      <c r="I179" s="112">
        <v>50</v>
      </c>
    </row>
    <row r="180" spans="1:9" x14ac:dyDescent="0.25">
      <c r="A180" s="112">
        <v>3</v>
      </c>
      <c r="B180" s="112" t="s">
        <v>63</v>
      </c>
      <c r="C180" s="112">
        <v>148</v>
      </c>
      <c r="D180" s="112">
        <v>33</v>
      </c>
      <c r="E180" s="112" t="s">
        <v>64</v>
      </c>
      <c r="G180" s="112" t="s">
        <v>63</v>
      </c>
      <c r="H180" s="112">
        <v>181</v>
      </c>
      <c r="I180" s="112">
        <v>72</v>
      </c>
    </row>
    <row r="181" spans="1:9" x14ac:dyDescent="0.25">
      <c r="A181" s="112">
        <v>3</v>
      </c>
      <c r="B181" s="112" t="s">
        <v>63</v>
      </c>
      <c r="C181" s="112">
        <v>126</v>
      </c>
      <c r="D181" s="112">
        <v>26</v>
      </c>
      <c r="E181" s="112" t="s">
        <v>64</v>
      </c>
      <c r="G181" s="112" t="s">
        <v>63</v>
      </c>
      <c r="H181" s="112">
        <v>164</v>
      </c>
      <c r="I181" s="112">
        <v>59</v>
      </c>
    </row>
    <row r="182" spans="1:9" x14ac:dyDescent="0.25">
      <c r="A182" s="112">
        <v>3</v>
      </c>
      <c r="B182" s="112" t="s">
        <v>63</v>
      </c>
      <c r="C182" s="112">
        <v>105</v>
      </c>
      <c r="D182" s="112">
        <v>13</v>
      </c>
      <c r="E182" s="112" t="s">
        <v>64</v>
      </c>
      <c r="G182" s="112" t="s">
        <v>63</v>
      </c>
      <c r="H182" s="112">
        <v>140</v>
      </c>
      <c r="I182" s="112">
        <v>28</v>
      </c>
    </row>
    <row r="183" spans="1:9" x14ac:dyDescent="0.25">
      <c r="A183" s="112">
        <v>3</v>
      </c>
      <c r="B183" s="112" t="s">
        <v>63</v>
      </c>
      <c r="C183" s="112">
        <v>113</v>
      </c>
      <c r="D183" s="112">
        <v>16</v>
      </c>
      <c r="E183" s="112" t="s">
        <v>64</v>
      </c>
      <c r="G183" s="112" t="s">
        <v>63</v>
      </c>
      <c r="H183" s="112">
        <v>149</v>
      </c>
      <c r="I183" s="112">
        <v>35</v>
      </c>
    </row>
    <row r="184" spans="1:9" x14ac:dyDescent="0.25">
      <c r="G184" s="112" t="s">
        <v>63</v>
      </c>
      <c r="H184" s="112">
        <v>148</v>
      </c>
      <c r="I184" s="112">
        <v>33</v>
      </c>
    </row>
    <row r="185" spans="1:9" x14ac:dyDescent="0.25">
      <c r="B185" s="309" t="s">
        <v>224</v>
      </c>
      <c r="G185" s="112" t="s">
        <v>63</v>
      </c>
      <c r="H185" s="112">
        <v>126</v>
      </c>
      <c r="I185" s="112">
        <v>26</v>
      </c>
    </row>
    <row r="186" spans="1:9" x14ac:dyDescent="0.25">
      <c r="G186" s="112" t="s">
        <v>63</v>
      </c>
      <c r="H186" s="112">
        <v>105</v>
      </c>
      <c r="I186" s="112">
        <v>13</v>
      </c>
    </row>
    <row r="187" spans="1:9" x14ac:dyDescent="0.25">
      <c r="G187" s="112" t="s">
        <v>63</v>
      </c>
      <c r="H187" s="112">
        <v>113</v>
      </c>
      <c r="I187" s="112">
        <v>16</v>
      </c>
    </row>
    <row r="188" spans="1:9" x14ac:dyDescent="0.25">
      <c r="H188" s="309">
        <v>221.4</v>
      </c>
      <c r="I188" s="309">
        <v>156.6</v>
      </c>
    </row>
  </sheetData>
  <mergeCells count="2">
    <mergeCell ref="A1:B1"/>
    <mergeCell ref="J8:L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6"/>
  <sheetViews>
    <sheetView workbookViewId="0">
      <selection sqref="A1:B1"/>
    </sheetView>
  </sheetViews>
  <sheetFormatPr defaultColWidth="14.42578125" defaultRowHeight="15" customHeight="1" x14ac:dyDescent="0.25"/>
  <cols>
    <col min="2" max="2" width="27.42578125" customWidth="1"/>
  </cols>
  <sheetData>
    <row r="1" spans="1:17" ht="15.75" x14ac:dyDescent="0.25">
      <c r="A1" s="787" t="s">
        <v>162</v>
      </c>
      <c r="B1" s="788"/>
      <c r="C1" s="424"/>
      <c r="D1" s="424"/>
      <c r="E1" s="424"/>
      <c r="F1" s="30" t="s">
        <v>163</v>
      </c>
      <c r="G1" s="424"/>
      <c r="H1" s="30" t="s">
        <v>164</v>
      </c>
      <c r="I1" s="47"/>
      <c r="J1" s="424"/>
      <c r="K1" s="21"/>
      <c r="L1" s="11"/>
      <c r="M1" s="11"/>
      <c r="N1" s="11"/>
      <c r="O1" s="11"/>
      <c r="P1" s="11"/>
    </row>
    <row r="2" spans="1:17" ht="30" x14ac:dyDescent="0.25">
      <c r="A2" s="30" t="s">
        <v>19</v>
      </c>
      <c r="B2" s="429"/>
      <c r="C2" s="429"/>
      <c r="D2" s="429"/>
      <c r="E2" s="430" t="s">
        <v>8</v>
      </c>
      <c r="F2" s="430" t="s">
        <v>9</v>
      </c>
      <c r="G2" s="430" t="s">
        <v>14</v>
      </c>
      <c r="H2" s="45" t="s">
        <v>165</v>
      </c>
      <c r="I2" s="430" t="s">
        <v>12</v>
      </c>
      <c r="J2" s="424"/>
      <c r="K2" s="21"/>
      <c r="L2" s="11"/>
      <c r="M2" s="11"/>
      <c r="N2" s="11"/>
      <c r="O2" s="11"/>
      <c r="P2" s="11"/>
    </row>
    <row r="3" spans="1:17" ht="15.75" x14ac:dyDescent="0.25">
      <c r="A3" s="47"/>
      <c r="B3" s="431"/>
      <c r="C3" s="431"/>
      <c r="D3" s="429"/>
      <c r="E3" s="431"/>
      <c r="F3" s="430" t="s">
        <v>13</v>
      </c>
      <c r="G3" s="430" t="s">
        <v>14</v>
      </c>
      <c r="H3" s="431"/>
      <c r="I3" s="430" t="s">
        <v>12</v>
      </c>
      <c r="J3" s="424"/>
      <c r="K3" s="21"/>
      <c r="L3" s="11"/>
      <c r="M3" s="11"/>
      <c r="N3" s="11"/>
      <c r="O3" s="11"/>
      <c r="P3" s="11"/>
    </row>
    <row r="4" spans="1:17" ht="30" x14ac:dyDescent="0.25">
      <c r="A4" s="30" t="s">
        <v>21</v>
      </c>
      <c r="B4" s="431"/>
      <c r="C4" s="431"/>
      <c r="D4" s="429"/>
      <c r="E4" s="429"/>
      <c r="F4" s="430" t="s">
        <v>17</v>
      </c>
      <c r="G4" s="430" t="s">
        <v>14</v>
      </c>
      <c r="H4" s="431"/>
      <c r="I4" s="430" t="s">
        <v>12</v>
      </c>
      <c r="J4" s="473" t="s">
        <v>166</v>
      </c>
      <c r="K4" s="21"/>
      <c r="L4" s="11"/>
      <c r="M4" s="11"/>
      <c r="N4" s="11"/>
      <c r="O4" s="11"/>
      <c r="P4" s="11"/>
    </row>
    <row r="5" spans="1:17" ht="15.75" x14ac:dyDescent="0.25">
      <c r="A5" s="50"/>
      <c r="B5" s="431"/>
      <c r="C5" s="431"/>
      <c r="D5" s="429"/>
      <c r="E5" s="430" t="s">
        <v>22</v>
      </c>
      <c r="F5" s="432" t="s">
        <v>9</v>
      </c>
      <c r="G5" s="432" t="s">
        <v>13</v>
      </c>
      <c r="H5" s="432" t="s">
        <v>17</v>
      </c>
      <c r="I5" s="430" t="s">
        <v>23</v>
      </c>
      <c r="J5" s="424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433"/>
      <c r="C6" s="433"/>
      <c r="D6" s="433"/>
      <c r="E6" s="433"/>
      <c r="F6" s="100">
        <v>360</v>
      </c>
      <c r="G6" s="100">
        <v>280</v>
      </c>
      <c r="H6" s="100">
        <v>190</v>
      </c>
      <c r="I6" s="433"/>
      <c r="J6" s="433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249" t="s">
        <v>28</v>
      </c>
      <c r="B9" s="249" t="s">
        <v>29</v>
      </c>
      <c r="C9" s="249" t="s">
        <v>30</v>
      </c>
      <c r="D9" s="249" t="s">
        <v>31</v>
      </c>
      <c r="E9" s="249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474" t="s">
        <v>86</v>
      </c>
    </row>
    <row r="10" spans="1:17" x14ac:dyDescent="0.25">
      <c r="A10" s="322" t="s">
        <v>89</v>
      </c>
      <c r="B10" s="322" t="s">
        <v>89</v>
      </c>
      <c r="C10" s="322" t="s">
        <v>89</v>
      </c>
      <c r="D10" s="322" t="s">
        <v>89</v>
      </c>
      <c r="E10" s="322" t="s">
        <v>89</v>
      </c>
      <c r="G10" s="475">
        <v>1</v>
      </c>
      <c r="H10" s="475" t="s">
        <v>41</v>
      </c>
      <c r="I10" s="476"/>
      <c r="J10" s="476"/>
      <c r="K10" s="475">
        <v>1</v>
      </c>
      <c r="L10" s="475">
        <v>5</v>
      </c>
      <c r="M10" s="476"/>
      <c r="N10" s="476"/>
      <c r="O10" s="476"/>
      <c r="P10" s="476"/>
      <c r="Q10" s="477">
        <f t="shared" ref="Q10:Q15" si="0">SUM(I10:P10)</f>
        <v>6</v>
      </c>
    </row>
    <row r="11" spans="1:17" x14ac:dyDescent="0.25">
      <c r="G11" s="478">
        <v>2</v>
      </c>
      <c r="H11" s="478" t="s">
        <v>41</v>
      </c>
      <c r="I11" s="479"/>
      <c r="J11" s="478">
        <v>1</v>
      </c>
      <c r="K11" s="478">
        <v>2</v>
      </c>
      <c r="L11" s="478">
        <v>2</v>
      </c>
      <c r="M11" s="478">
        <v>1</v>
      </c>
      <c r="N11" s="479"/>
      <c r="O11" s="479"/>
      <c r="P11" s="479"/>
      <c r="Q11" s="477">
        <f t="shared" si="0"/>
        <v>6</v>
      </c>
    </row>
    <row r="12" spans="1:17" x14ac:dyDescent="0.25">
      <c r="G12" s="478">
        <v>2</v>
      </c>
      <c r="H12" s="478" t="s">
        <v>42</v>
      </c>
      <c r="I12" s="479"/>
      <c r="J12" s="479"/>
      <c r="K12" s="479"/>
      <c r="L12" s="478">
        <v>1</v>
      </c>
      <c r="M12" s="478">
        <v>1</v>
      </c>
      <c r="N12" s="479"/>
      <c r="O12" s="479"/>
      <c r="P12" s="479"/>
      <c r="Q12" s="477">
        <f t="shared" si="0"/>
        <v>2</v>
      </c>
    </row>
    <row r="13" spans="1:17" x14ac:dyDescent="0.25">
      <c r="G13" s="104">
        <v>3</v>
      </c>
      <c r="H13" s="104" t="s">
        <v>65</v>
      </c>
      <c r="I13" s="104">
        <v>1</v>
      </c>
      <c r="J13" s="106"/>
      <c r="K13" s="106"/>
      <c r="L13" s="106"/>
      <c r="M13" s="106"/>
      <c r="N13" s="106"/>
      <c r="O13" s="106"/>
      <c r="P13" s="106"/>
      <c r="Q13" s="477">
        <f t="shared" si="0"/>
        <v>1</v>
      </c>
    </row>
    <row r="14" spans="1:17" x14ac:dyDescent="0.25">
      <c r="G14" s="104">
        <v>3</v>
      </c>
      <c r="H14" s="104" t="s">
        <v>41</v>
      </c>
      <c r="I14" s="106"/>
      <c r="J14" s="106"/>
      <c r="K14" s="104">
        <v>2</v>
      </c>
      <c r="L14" s="104">
        <v>2</v>
      </c>
      <c r="M14" s="106"/>
      <c r="N14" s="106"/>
      <c r="O14" s="106"/>
      <c r="P14" s="106"/>
      <c r="Q14" s="477">
        <f t="shared" si="0"/>
        <v>4</v>
      </c>
    </row>
    <row r="15" spans="1:17" x14ac:dyDescent="0.25">
      <c r="G15" s="104">
        <v>3</v>
      </c>
      <c r="H15" s="104" t="s">
        <v>42</v>
      </c>
      <c r="I15" s="106"/>
      <c r="J15" s="106"/>
      <c r="K15" s="106"/>
      <c r="L15" s="106"/>
      <c r="M15" s="104">
        <v>1</v>
      </c>
      <c r="N15" s="106"/>
      <c r="O15" s="106"/>
      <c r="P15" s="106"/>
      <c r="Q15" s="477">
        <f t="shared" si="0"/>
        <v>1</v>
      </c>
    </row>
    <row r="16" spans="1:17" x14ac:dyDescent="0.25">
      <c r="Q16" s="119">
        <v>20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3"/>
  <sheetViews>
    <sheetView workbookViewId="0">
      <selection activeCell="B10" sqref="B10:D23"/>
    </sheetView>
  </sheetViews>
  <sheetFormatPr defaultColWidth="14.42578125" defaultRowHeight="15" customHeight="1" x14ac:dyDescent="0.25"/>
  <cols>
    <col min="2" max="2" width="28.85546875" customWidth="1"/>
  </cols>
  <sheetData>
    <row r="1" spans="1:17" ht="15.75" x14ac:dyDescent="0.25">
      <c r="A1" s="787" t="s">
        <v>1</v>
      </c>
      <c r="B1" s="788"/>
      <c r="C1" s="12"/>
      <c r="D1" s="12"/>
      <c r="E1" s="12"/>
      <c r="F1" s="30" t="s">
        <v>7</v>
      </c>
      <c r="G1" s="12"/>
      <c r="H1" s="32" t="s">
        <v>3</v>
      </c>
      <c r="I1" s="33"/>
      <c r="J1" s="12"/>
      <c r="K1" s="21"/>
      <c r="L1" s="38" t="s">
        <v>16</v>
      </c>
      <c r="M1" s="39"/>
      <c r="N1" s="11"/>
      <c r="O1" s="11"/>
      <c r="P1" s="11"/>
    </row>
    <row r="2" spans="1:17" ht="30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45" t="s">
        <v>20</v>
      </c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537</v>
      </c>
      <c r="G6" s="100">
        <v>575</v>
      </c>
      <c r="H6" s="100">
        <v>351</v>
      </c>
      <c r="I6" s="67"/>
      <c r="J6" s="6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 x14ac:dyDescent="0.25">
      <c r="A10" s="104">
        <v>1</v>
      </c>
      <c r="B10" s="104" t="s">
        <v>63</v>
      </c>
      <c r="C10" s="104">
        <v>71</v>
      </c>
      <c r="D10" s="104">
        <v>3</v>
      </c>
      <c r="E10" s="104" t="s">
        <v>64</v>
      </c>
      <c r="G10" s="104">
        <v>1</v>
      </c>
      <c r="H10" s="104" t="s">
        <v>65</v>
      </c>
      <c r="I10" s="104">
        <v>2</v>
      </c>
      <c r="J10" s="106"/>
      <c r="K10" s="106"/>
      <c r="L10" s="106"/>
      <c r="M10" s="106"/>
      <c r="N10" s="106"/>
      <c r="O10" s="106"/>
      <c r="P10" s="106"/>
      <c r="Q10" s="103">
        <v>2</v>
      </c>
    </row>
    <row r="11" spans="1:17" x14ac:dyDescent="0.25">
      <c r="A11" s="104">
        <v>1</v>
      </c>
      <c r="B11" s="104" t="s">
        <v>63</v>
      </c>
      <c r="C11" s="104">
        <v>78</v>
      </c>
      <c r="D11" s="104">
        <v>7</v>
      </c>
      <c r="E11" s="104" t="s">
        <v>64</v>
      </c>
      <c r="G11" s="108">
        <v>2</v>
      </c>
      <c r="H11" s="108" t="s">
        <v>42</v>
      </c>
      <c r="I11" s="110"/>
      <c r="J11" s="110"/>
      <c r="K11" s="110"/>
      <c r="L11" s="110"/>
      <c r="M11" s="110"/>
      <c r="N11" s="110"/>
      <c r="O11" s="110"/>
      <c r="P11" s="108">
        <v>14</v>
      </c>
      <c r="Q11" s="103">
        <v>14</v>
      </c>
    </row>
    <row r="12" spans="1:17" x14ac:dyDescent="0.25">
      <c r="A12" s="104">
        <v>1</v>
      </c>
      <c r="B12" s="104" t="s">
        <v>63</v>
      </c>
      <c r="C12" s="104">
        <v>84</v>
      </c>
      <c r="D12" s="104">
        <v>7</v>
      </c>
      <c r="E12" s="104" t="s">
        <v>64</v>
      </c>
      <c r="G12" s="108">
        <v>2</v>
      </c>
      <c r="H12" s="108" t="s">
        <v>41</v>
      </c>
      <c r="I12" s="108">
        <v>1</v>
      </c>
      <c r="J12" s="108">
        <v>1</v>
      </c>
      <c r="K12" s="110"/>
      <c r="L12" s="110"/>
      <c r="M12" s="110"/>
      <c r="N12" s="110"/>
      <c r="O12" s="108">
        <v>1</v>
      </c>
      <c r="P12" s="110"/>
      <c r="Q12" s="103">
        <v>3</v>
      </c>
    </row>
    <row r="13" spans="1:17" x14ac:dyDescent="0.25">
      <c r="A13" s="104">
        <v>1</v>
      </c>
      <c r="B13" s="104" t="s">
        <v>63</v>
      </c>
      <c r="C13" s="104">
        <v>76</v>
      </c>
      <c r="D13" s="104">
        <v>4</v>
      </c>
      <c r="E13" s="104" t="s">
        <v>64</v>
      </c>
      <c r="G13" s="108">
        <v>2</v>
      </c>
      <c r="H13" s="108" t="s">
        <v>54</v>
      </c>
      <c r="I13" s="108">
        <v>1</v>
      </c>
      <c r="J13" s="110"/>
      <c r="K13" s="110"/>
      <c r="L13" s="110"/>
      <c r="M13" s="110"/>
      <c r="N13" s="110"/>
      <c r="O13" s="110"/>
      <c r="P13" s="110"/>
      <c r="Q13" s="103">
        <v>1</v>
      </c>
    </row>
    <row r="14" spans="1:17" x14ac:dyDescent="0.25">
      <c r="A14" s="104">
        <v>1</v>
      </c>
      <c r="B14" s="104" t="s">
        <v>63</v>
      </c>
      <c r="C14" s="104">
        <v>77</v>
      </c>
      <c r="D14" s="104">
        <v>5</v>
      </c>
      <c r="E14" s="104" t="s">
        <v>64</v>
      </c>
      <c r="G14" s="108">
        <v>2</v>
      </c>
      <c r="H14" s="108" t="s">
        <v>52</v>
      </c>
      <c r="I14" s="108">
        <v>1</v>
      </c>
      <c r="J14" s="110"/>
      <c r="K14" s="110"/>
      <c r="L14" s="110"/>
      <c r="M14" s="110"/>
      <c r="N14" s="110"/>
      <c r="O14" s="110"/>
      <c r="P14" s="110"/>
      <c r="Q14" s="103">
        <v>1</v>
      </c>
    </row>
    <row r="15" spans="1:17" x14ac:dyDescent="0.25">
      <c r="A15" s="104">
        <v>1</v>
      </c>
      <c r="B15" s="104" t="s">
        <v>63</v>
      </c>
      <c r="C15" s="104">
        <v>65</v>
      </c>
      <c r="D15" s="104">
        <v>3</v>
      </c>
      <c r="E15" s="104" t="s">
        <v>64</v>
      </c>
      <c r="G15" s="112">
        <v>3</v>
      </c>
      <c r="H15" s="112" t="s">
        <v>65</v>
      </c>
      <c r="I15" s="112">
        <v>3</v>
      </c>
      <c r="J15" s="114"/>
      <c r="K15" s="114"/>
      <c r="L15" s="114"/>
      <c r="M15" s="114"/>
      <c r="N15" s="114"/>
      <c r="O15" s="114"/>
      <c r="P15" s="114"/>
      <c r="Q15" s="103">
        <v>3</v>
      </c>
    </row>
    <row r="16" spans="1:17" x14ac:dyDescent="0.25">
      <c r="A16" s="118">
        <v>3</v>
      </c>
      <c r="B16" s="118" t="s">
        <v>63</v>
      </c>
      <c r="C16" s="118">
        <v>251</v>
      </c>
      <c r="D16" s="118">
        <v>210</v>
      </c>
      <c r="E16" s="118" t="s">
        <v>64</v>
      </c>
      <c r="G16" s="112">
        <v>3</v>
      </c>
      <c r="H16" s="112" t="s">
        <v>42</v>
      </c>
      <c r="I16" s="114"/>
      <c r="J16" s="114"/>
      <c r="K16" s="114"/>
      <c r="L16" s="112">
        <v>1</v>
      </c>
      <c r="M16" s="114"/>
      <c r="N16" s="114"/>
      <c r="O16" s="114"/>
      <c r="P16" s="112">
        <v>6</v>
      </c>
      <c r="Q16" s="103">
        <v>7</v>
      </c>
    </row>
    <row r="17" spans="1:17" x14ac:dyDescent="0.25">
      <c r="A17" s="118">
        <v>3</v>
      </c>
      <c r="B17" s="118" t="s">
        <v>63</v>
      </c>
      <c r="C17" s="118">
        <v>270</v>
      </c>
      <c r="D17" s="118">
        <v>234</v>
      </c>
      <c r="E17" s="118" t="s">
        <v>64</v>
      </c>
      <c r="Q17" s="119">
        <v>31</v>
      </c>
    </row>
    <row r="18" spans="1:17" x14ac:dyDescent="0.25">
      <c r="A18" s="118">
        <v>3</v>
      </c>
      <c r="B18" s="118" t="s">
        <v>63</v>
      </c>
      <c r="C18" s="118">
        <v>270</v>
      </c>
      <c r="D18" s="118">
        <v>247</v>
      </c>
      <c r="E18" s="118" t="s">
        <v>64</v>
      </c>
    </row>
    <row r="19" spans="1:17" x14ac:dyDescent="0.25">
      <c r="A19" s="118">
        <v>3</v>
      </c>
      <c r="B19" s="118" t="s">
        <v>63</v>
      </c>
      <c r="C19" s="118">
        <v>223</v>
      </c>
      <c r="D19" s="118">
        <v>128</v>
      </c>
      <c r="E19" s="118" t="s">
        <v>64</v>
      </c>
    </row>
    <row r="20" spans="1:17" x14ac:dyDescent="0.25">
      <c r="A20" s="118">
        <v>3</v>
      </c>
      <c r="B20" s="118" t="s">
        <v>63</v>
      </c>
      <c r="C20" s="118">
        <v>242</v>
      </c>
      <c r="D20" s="118">
        <v>175</v>
      </c>
      <c r="E20" s="118" t="s">
        <v>64</v>
      </c>
    </row>
    <row r="21" spans="1:17" x14ac:dyDescent="0.25">
      <c r="A21" s="118">
        <v>3</v>
      </c>
      <c r="B21" s="118" t="s">
        <v>63</v>
      </c>
      <c r="C21" s="118">
        <v>292</v>
      </c>
      <c r="D21" s="118">
        <v>330</v>
      </c>
      <c r="E21" s="118" t="s">
        <v>64</v>
      </c>
    </row>
    <row r="22" spans="1:17" x14ac:dyDescent="0.25">
      <c r="A22" s="118">
        <v>3</v>
      </c>
      <c r="B22" s="118" t="s">
        <v>63</v>
      </c>
      <c r="C22" s="118">
        <v>255</v>
      </c>
      <c r="D22" s="118">
        <v>241</v>
      </c>
      <c r="E22" s="118" t="s">
        <v>64</v>
      </c>
    </row>
    <row r="23" spans="1:17" x14ac:dyDescent="0.25">
      <c r="A23" s="118">
        <v>3</v>
      </c>
      <c r="B23" s="118" t="s">
        <v>63</v>
      </c>
      <c r="C23" s="118">
        <v>253</v>
      </c>
      <c r="D23" s="118">
        <v>182</v>
      </c>
      <c r="E23" s="118" t="s">
        <v>64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46"/>
  <sheetViews>
    <sheetView topLeftCell="A8" workbookViewId="0">
      <selection activeCell="B10" sqref="B10:D45"/>
    </sheetView>
  </sheetViews>
  <sheetFormatPr defaultColWidth="14.42578125" defaultRowHeight="15" customHeight="1" x14ac:dyDescent="0.25"/>
  <cols>
    <col min="2" max="2" width="27.42578125" customWidth="1"/>
  </cols>
  <sheetData>
    <row r="1" spans="1:17" ht="15.75" x14ac:dyDescent="0.25">
      <c r="A1" s="787" t="s">
        <v>167</v>
      </c>
      <c r="B1" s="788"/>
      <c r="C1" s="424"/>
      <c r="D1" s="424"/>
      <c r="E1" s="424"/>
      <c r="F1" s="425" t="s">
        <v>168</v>
      </c>
      <c r="G1" s="424"/>
      <c r="H1" s="425" t="s">
        <v>3</v>
      </c>
      <c r="I1" s="427"/>
      <c r="J1" s="424"/>
      <c r="K1" s="21"/>
      <c r="L1" s="11"/>
      <c r="M1" s="11"/>
      <c r="N1" s="11"/>
      <c r="O1" s="11"/>
      <c r="P1" s="11"/>
    </row>
    <row r="2" spans="1:17" ht="15.75" x14ac:dyDescent="0.25">
      <c r="A2" s="30" t="s">
        <v>19</v>
      </c>
      <c r="B2" s="429"/>
      <c r="C2" s="429"/>
      <c r="D2" s="429"/>
      <c r="E2" s="430" t="s">
        <v>8</v>
      </c>
      <c r="F2" s="430" t="s">
        <v>9</v>
      </c>
      <c r="G2" s="430" t="s">
        <v>14</v>
      </c>
      <c r="H2" s="229"/>
      <c r="I2" s="430" t="s">
        <v>12</v>
      </c>
      <c r="J2" s="50"/>
      <c r="K2" s="21"/>
      <c r="L2" s="11"/>
      <c r="M2" s="11"/>
      <c r="N2" s="11"/>
      <c r="O2" s="11"/>
      <c r="P2" s="11"/>
    </row>
    <row r="3" spans="1:17" ht="15.75" x14ac:dyDescent="0.25">
      <c r="A3" s="47"/>
      <c r="B3" s="431"/>
      <c r="C3" s="431"/>
      <c r="D3" s="429"/>
      <c r="E3" s="431"/>
      <c r="F3" s="430" t="s">
        <v>13</v>
      </c>
      <c r="G3" s="430" t="s">
        <v>14</v>
      </c>
      <c r="H3" s="229"/>
      <c r="I3" s="430" t="s">
        <v>12</v>
      </c>
      <c r="J3" s="50"/>
      <c r="K3" s="21"/>
      <c r="L3" s="11"/>
      <c r="M3" s="11"/>
      <c r="N3" s="11"/>
      <c r="O3" s="11"/>
      <c r="P3" s="11"/>
    </row>
    <row r="4" spans="1:17" ht="15.75" x14ac:dyDescent="0.25">
      <c r="A4" s="30" t="s">
        <v>21</v>
      </c>
      <c r="B4" s="431"/>
      <c r="C4" s="431"/>
      <c r="D4" s="429"/>
      <c r="E4" s="429"/>
      <c r="F4" s="430" t="s">
        <v>17</v>
      </c>
      <c r="G4" s="430" t="s">
        <v>14</v>
      </c>
      <c r="H4" s="229"/>
      <c r="I4" s="430" t="s">
        <v>12</v>
      </c>
      <c r="J4" s="50"/>
      <c r="K4" s="21"/>
      <c r="L4" s="11"/>
      <c r="M4" s="11"/>
      <c r="N4" s="11"/>
      <c r="O4" s="11"/>
      <c r="P4" s="11"/>
    </row>
    <row r="5" spans="1:17" ht="15.75" x14ac:dyDescent="0.25">
      <c r="A5" s="50"/>
      <c r="B5" s="431"/>
      <c r="C5" s="431"/>
      <c r="D5" s="429"/>
      <c r="E5" s="430" t="s">
        <v>22</v>
      </c>
      <c r="F5" s="432" t="s">
        <v>9</v>
      </c>
      <c r="G5" s="432" t="s">
        <v>13</v>
      </c>
      <c r="H5" s="432" t="s">
        <v>17</v>
      </c>
      <c r="I5" s="430" t="s">
        <v>23</v>
      </c>
      <c r="J5" s="424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433"/>
      <c r="C6" s="433"/>
      <c r="D6" s="433"/>
      <c r="E6" s="433"/>
      <c r="F6" s="100">
        <v>891</v>
      </c>
      <c r="G6" s="100">
        <v>471</v>
      </c>
      <c r="H6" s="100">
        <v>525</v>
      </c>
      <c r="I6" s="433"/>
      <c r="J6" s="433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65" t="s">
        <v>28</v>
      </c>
      <c r="B9" s="65" t="s">
        <v>29</v>
      </c>
      <c r="C9" s="65" t="s">
        <v>30</v>
      </c>
      <c r="D9" s="65" t="s">
        <v>31</v>
      </c>
      <c r="E9" s="65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103" t="s">
        <v>86</v>
      </c>
    </row>
    <row r="10" spans="1:17" x14ac:dyDescent="0.25">
      <c r="A10" s="112">
        <v>1</v>
      </c>
      <c r="B10" s="112" t="s">
        <v>63</v>
      </c>
      <c r="C10" s="112">
        <v>212</v>
      </c>
      <c r="D10" s="112">
        <v>95</v>
      </c>
      <c r="E10" s="112" t="s">
        <v>64</v>
      </c>
      <c r="G10" s="112">
        <v>1</v>
      </c>
      <c r="H10" s="112" t="s">
        <v>42</v>
      </c>
      <c r="I10" s="114"/>
      <c r="J10" s="112">
        <v>1</v>
      </c>
      <c r="K10" s="114"/>
      <c r="L10" s="114"/>
      <c r="M10" s="114"/>
      <c r="N10" s="112">
        <v>2</v>
      </c>
      <c r="O10" s="112">
        <v>3</v>
      </c>
      <c r="P10" s="112">
        <v>6</v>
      </c>
      <c r="Q10" s="236">
        <f>SUM(I10:P10)</f>
        <v>12</v>
      </c>
    </row>
    <row r="11" spans="1:17" x14ac:dyDescent="0.25">
      <c r="A11" s="112">
        <v>1</v>
      </c>
      <c r="B11" s="112" t="s">
        <v>63</v>
      </c>
      <c r="C11" s="112">
        <v>167</v>
      </c>
      <c r="D11" s="112">
        <v>38</v>
      </c>
      <c r="E11" s="112" t="s">
        <v>64</v>
      </c>
      <c r="G11" s="480">
        <v>2</v>
      </c>
      <c r="H11" s="480" t="s">
        <v>42</v>
      </c>
      <c r="I11" s="481"/>
      <c r="J11" s="481"/>
      <c r="K11" s="481"/>
      <c r="L11" s="481"/>
      <c r="M11" s="480">
        <v>3</v>
      </c>
      <c r="N11" s="480">
        <v>12</v>
      </c>
      <c r="O11" s="480">
        <v>19</v>
      </c>
      <c r="P11" s="480">
        <v>7</v>
      </c>
      <c r="Q11" s="236">
        <f>SUM(I11:P11)</f>
        <v>41</v>
      </c>
    </row>
    <row r="12" spans="1:17" x14ac:dyDescent="0.25">
      <c r="A12" s="112">
        <v>1</v>
      </c>
      <c r="B12" s="112" t="s">
        <v>63</v>
      </c>
      <c r="C12" s="112">
        <v>245</v>
      </c>
      <c r="D12" s="112">
        <v>131</v>
      </c>
      <c r="E12" s="112" t="s">
        <v>64</v>
      </c>
      <c r="G12" s="480">
        <v>2</v>
      </c>
      <c r="H12" s="480" t="s">
        <v>169</v>
      </c>
      <c r="I12" s="481"/>
      <c r="J12" s="481"/>
      <c r="K12" s="481"/>
      <c r="L12" s="481"/>
      <c r="M12" s="481"/>
      <c r="N12" s="481"/>
      <c r="O12" s="481"/>
      <c r="P12" s="480">
        <v>1</v>
      </c>
      <c r="Q12" s="236">
        <f>SUM(I12:P12)</f>
        <v>1</v>
      </c>
    </row>
    <row r="13" spans="1:17" x14ac:dyDescent="0.25">
      <c r="A13" s="112">
        <v>1</v>
      </c>
      <c r="B13" s="112" t="s">
        <v>63</v>
      </c>
      <c r="C13" s="112">
        <v>317</v>
      </c>
      <c r="D13" s="112">
        <v>296</v>
      </c>
      <c r="E13" s="112" t="s">
        <v>64</v>
      </c>
      <c r="G13" s="104">
        <v>3</v>
      </c>
      <c r="H13" s="104" t="s">
        <v>42</v>
      </c>
      <c r="I13" s="106"/>
      <c r="J13" s="106"/>
      <c r="K13" s="106"/>
      <c r="L13" s="106"/>
      <c r="M13" s="104">
        <v>1</v>
      </c>
      <c r="N13" s="104">
        <v>3</v>
      </c>
      <c r="O13" s="104">
        <v>4</v>
      </c>
      <c r="P13" s="104">
        <v>4</v>
      </c>
      <c r="Q13" s="236">
        <f>SUM(I13:P13)</f>
        <v>12</v>
      </c>
    </row>
    <row r="14" spans="1:17" x14ac:dyDescent="0.25">
      <c r="A14" s="112">
        <v>1</v>
      </c>
      <c r="B14" s="112" t="s">
        <v>63</v>
      </c>
      <c r="C14" s="112">
        <v>152</v>
      </c>
      <c r="D14" s="112">
        <v>42</v>
      </c>
      <c r="E14" s="112" t="s">
        <v>64</v>
      </c>
      <c r="Q14" s="322">
        <v>66</v>
      </c>
    </row>
    <row r="15" spans="1:17" x14ac:dyDescent="0.25">
      <c r="A15" s="112">
        <v>1</v>
      </c>
      <c r="B15" s="112" t="s">
        <v>63</v>
      </c>
      <c r="C15" s="112">
        <v>315</v>
      </c>
      <c r="D15" s="112">
        <v>314</v>
      </c>
      <c r="E15" s="112" t="s">
        <v>64</v>
      </c>
    </row>
    <row r="16" spans="1:17" x14ac:dyDescent="0.25">
      <c r="A16" s="112">
        <v>1</v>
      </c>
      <c r="B16" s="112" t="s">
        <v>63</v>
      </c>
      <c r="C16" s="112">
        <v>282</v>
      </c>
      <c r="D16" s="112">
        <v>236</v>
      </c>
      <c r="E16" s="112" t="s">
        <v>64</v>
      </c>
    </row>
    <row r="17" spans="1:5" x14ac:dyDescent="0.25">
      <c r="A17" s="112">
        <v>1</v>
      </c>
      <c r="B17" s="112" t="s">
        <v>63</v>
      </c>
      <c r="C17" s="112">
        <v>294</v>
      </c>
      <c r="D17" s="112">
        <v>256</v>
      </c>
      <c r="E17" s="112" t="s">
        <v>64</v>
      </c>
    </row>
    <row r="18" spans="1:5" x14ac:dyDescent="0.25">
      <c r="A18" s="112">
        <v>1</v>
      </c>
      <c r="B18" s="112" t="s">
        <v>63</v>
      </c>
      <c r="C18" s="112">
        <v>374</v>
      </c>
      <c r="D18" s="112">
        <v>472</v>
      </c>
      <c r="E18" s="112" t="s">
        <v>64</v>
      </c>
    </row>
    <row r="19" spans="1:5" x14ac:dyDescent="0.25">
      <c r="A19" s="112">
        <v>1</v>
      </c>
      <c r="B19" s="112" t="s">
        <v>63</v>
      </c>
      <c r="C19" s="112">
        <v>300</v>
      </c>
      <c r="D19" s="112">
        <v>253</v>
      </c>
      <c r="E19" s="112" t="s">
        <v>64</v>
      </c>
    </row>
    <row r="20" spans="1:5" x14ac:dyDescent="0.25">
      <c r="A20" s="112">
        <v>1</v>
      </c>
      <c r="B20" s="112" t="s">
        <v>63</v>
      </c>
      <c r="C20" s="112">
        <v>324</v>
      </c>
      <c r="D20" s="112">
        <v>339</v>
      </c>
      <c r="E20" s="112" t="s">
        <v>64</v>
      </c>
    </row>
    <row r="21" spans="1:5" x14ac:dyDescent="0.25">
      <c r="A21" s="112">
        <v>1</v>
      </c>
      <c r="B21" s="112" t="s">
        <v>63</v>
      </c>
      <c r="C21" s="112">
        <v>320</v>
      </c>
      <c r="D21" s="112">
        <v>334</v>
      </c>
      <c r="E21" s="112" t="s">
        <v>64</v>
      </c>
    </row>
    <row r="22" spans="1:5" x14ac:dyDescent="0.25">
      <c r="A22" s="112">
        <v>1</v>
      </c>
      <c r="B22" s="112" t="s">
        <v>63</v>
      </c>
      <c r="C22" s="112">
        <v>307</v>
      </c>
      <c r="D22" s="112">
        <v>256</v>
      </c>
      <c r="E22" s="112" t="s">
        <v>64</v>
      </c>
    </row>
    <row r="23" spans="1:5" x14ac:dyDescent="0.25">
      <c r="A23" s="112">
        <v>1</v>
      </c>
      <c r="B23" s="112" t="s">
        <v>63</v>
      </c>
      <c r="C23" s="112">
        <v>361</v>
      </c>
      <c r="D23" s="112">
        <v>385</v>
      </c>
      <c r="E23" s="112" t="s">
        <v>64</v>
      </c>
    </row>
    <row r="24" spans="1:5" x14ac:dyDescent="0.25">
      <c r="A24" s="112">
        <v>1</v>
      </c>
      <c r="B24" s="112" t="s">
        <v>63</v>
      </c>
      <c r="C24" s="112">
        <v>177</v>
      </c>
      <c r="D24" s="112">
        <v>256</v>
      </c>
      <c r="E24" s="112" t="s">
        <v>64</v>
      </c>
    </row>
    <row r="25" spans="1:5" x14ac:dyDescent="0.25">
      <c r="A25" s="112">
        <v>1</v>
      </c>
      <c r="B25" s="112" t="s">
        <v>63</v>
      </c>
      <c r="C25" s="112">
        <v>350</v>
      </c>
      <c r="D25" s="112">
        <v>366</v>
      </c>
      <c r="E25" s="112" t="s">
        <v>64</v>
      </c>
    </row>
    <row r="26" spans="1:5" x14ac:dyDescent="0.25">
      <c r="A26" s="112">
        <v>1</v>
      </c>
      <c r="B26" s="112" t="s">
        <v>63</v>
      </c>
      <c r="C26" s="112">
        <v>295</v>
      </c>
      <c r="D26" s="112">
        <v>230</v>
      </c>
      <c r="E26" s="112" t="s">
        <v>64</v>
      </c>
    </row>
    <row r="27" spans="1:5" x14ac:dyDescent="0.25">
      <c r="A27" s="112">
        <v>1</v>
      </c>
      <c r="B27" s="112" t="s">
        <v>63</v>
      </c>
      <c r="C27" s="112">
        <v>204</v>
      </c>
      <c r="D27" s="112">
        <v>75</v>
      </c>
      <c r="E27" s="112" t="s">
        <v>64</v>
      </c>
    </row>
    <row r="28" spans="1:5" x14ac:dyDescent="0.25">
      <c r="A28" s="112">
        <v>1</v>
      </c>
      <c r="B28" s="112" t="s">
        <v>63</v>
      </c>
      <c r="C28" s="112">
        <v>170</v>
      </c>
      <c r="D28" s="112">
        <v>55</v>
      </c>
      <c r="E28" s="112" t="s">
        <v>64</v>
      </c>
    </row>
    <row r="29" spans="1:5" x14ac:dyDescent="0.25">
      <c r="A29" s="112">
        <v>1</v>
      </c>
      <c r="B29" s="112" t="s">
        <v>63</v>
      </c>
      <c r="C29" s="112">
        <v>282</v>
      </c>
      <c r="D29" s="112">
        <v>208</v>
      </c>
      <c r="E29" s="112" t="s">
        <v>64</v>
      </c>
    </row>
    <row r="30" spans="1:5" x14ac:dyDescent="0.25">
      <c r="A30" s="108">
        <v>2</v>
      </c>
      <c r="B30" s="108" t="s">
        <v>63</v>
      </c>
      <c r="C30" s="108">
        <v>370</v>
      </c>
      <c r="D30" s="108">
        <v>407</v>
      </c>
      <c r="E30" s="108" t="s">
        <v>64</v>
      </c>
    </row>
    <row r="31" spans="1:5" x14ac:dyDescent="0.25">
      <c r="A31" s="108">
        <v>2</v>
      </c>
      <c r="B31" s="108" t="s">
        <v>63</v>
      </c>
      <c r="C31" s="108">
        <v>282</v>
      </c>
      <c r="D31" s="108">
        <v>199</v>
      </c>
      <c r="E31" s="108" t="s">
        <v>64</v>
      </c>
    </row>
    <row r="32" spans="1:5" x14ac:dyDescent="0.25">
      <c r="A32" s="108">
        <v>2</v>
      </c>
      <c r="B32" s="108" t="s">
        <v>63</v>
      </c>
      <c r="C32" s="108">
        <v>231</v>
      </c>
      <c r="D32" s="108">
        <v>300</v>
      </c>
      <c r="E32" s="108" t="s">
        <v>64</v>
      </c>
    </row>
    <row r="33" spans="1:5" x14ac:dyDescent="0.25">
      <c r="A33" s="108">
        <v>2</v>
      </c>
      <c r="B33" s="108" t="s">
        <v>63</v>
      </c>
      <c r="C33" s="108">
        <v>272</v>
      </c>
      <c r="D33" s="108">
        <v>179</v>
      </c>
      <c r="E33" s="108" t="s">
        <v>64</v>
      </c>
    </row>
    <row r="34" spans="1:5" x14ac:dyDescent="0.25">
      <c r="A34" s="108">
        <v>2</v>
      </c>
      <c r="B34" s="108" t="s">
        <v>63</v>
      </c>
      <c r="C34" s="108">
        <v>285</v>
      </c>
      <c r="D34" s="108">
        <v>214</v>
      </c>
      <c r="E34" s="108" t="s">
        <v>64</v>
      </c>
    </row>
    <row r="35" spans="1:5" x14ac:dyDescent="0.25">
      <c r="A35" s="108">
        <v>2</v>
      </c>
      <c r="B35" s="108" t="s">
        <v>63</v>
      </c>
      <c r="C35" s="108">
        <v>339</v>
      </c>
      <c r="D35" s="108">
        <v>300</v>
      </c>
      <c r="E35" s="108" t="s">
        <v>64</v>
      </c>
    </row>
    <row r="36" spans="1:5" x14ac:dyDescent="0.25">
      <c r="A36" s="108">
        <v>2</v>
      </c>
      <c r="B36" s="108" t="s">
        <v>63</v>
      </c>
      <c r="C36" s="108">
        <v>250</v>
      </c>
      <c r="D36" s="108">
        <v>140</v>
      </c>
      <c r="E36" s="108" t="s">
        <v>64</v>
      </c>
    </row>
    <row r="37" spans="1:5" x14ac:dyDescent="0.25">
      <c r="A37" s="104">
        <v>3</v>
      </c>
      <c r="B37" s="104" t="s">
        <v>63</v>
      </c>
      <c r="C37" s="104">
        <v>368</v>
      </c>
      <c r="D37" s="104">
        <v>430</v>
      </c>
      <c r="E37" s="104" t="s">
        <v>64</v>
      </c>
    </row>
    <row r="38" spans="1:5" x14ac:dyDescent="0.25">
      <c r="A38" s="104">
        <v>3</v>
      </c>
      <c r="B38" s="104" t="s">
        <v>63</v>
      </c>
      <c r="C38" s="104">
        <v>353</v>
      </c>
      <c r="D38" s="104">
        <v>319</v>
      </c>
      <c r="E38" s="104" t="s">
        <v>64</v>
      </c>
    </row>
    <row r="39" spans="1:5" x14ac:dyDescent="0.25">
      <c r="A39" s="104">
        <v>3</v>
      </c>
      <c r="B39" s="104" t="s">
        <v>63</v>
      </c>
      <c r="C39" s="104">
        <v>342</v>
      </c>
      <c r="D39" s="104">
        <v>331</v>
      </c>
      <c r="E39" s="104" t="s">
        <v>64</v>
      </c>
    </row>
    <row r="40" spans="1:5" x14ac:dyDescent="0.25">
      <c r="A40" s="104">
        <v>3</v>
      </c>
      <c r="B40" s="104" t="s">
        <v>63</v>
      </c>
      <c r="C40" s="104">
        <v>303</v>
      </c>
      <c r="D40" s="104">
        <v>269</v>
      </c>
      <c r="E40" s="104" t="s">
        <v>64</v>
      </c>
    </row>
    <row r="41" spans="1:5" x14ac:dyDescent="0.25">
      <c r="A41" s="104">
        <v>3</v>
      </c>
      <c r="B41" s="104" t="s">
        <v>63</v>
      </c>
      <c r="C41" s="104">
        <v>335</v>
      </c>
      <c r="D41" s="104">
        <v>357</v>
      </c>
      <c r="E41" s="104" t="s">
        <v>64</v>
      </c>
    </row>
    <row r="42" spans="1:5" x14ac:dyDescent="0.25">
      <c r="A42" s="104">
        <v>3</v>
      </c>
      <c r="B42" s="104" t="s">
        <v>63</v>
      </c>
      <c r="C42" s="104">
        <v>391</v>
      </c>
      <c r="D42" s="104">
        <v>512</v>
      </c>
      <c r="E42" s="104" t="s">
        <v>64</v>
      </c>
    </row>
    <row r="43" spans="1:5" x14ac:dyDescent="0.25">
      <c r="A43" s="104">
        <v>3</v>
      </c>
      <c r="B43" s="104" t="s">
        <v>63</v>
      </c>
      <c r="C43" s="104">
        <v>269</v>
      </c>
      <c r="D43" s="104">
        <v>192</v>
      </c>
      <c r="E43" s="104" t="s">
        <v>64</v>
      </c>
    </row>
    <row r="44" spans="1:5" x14ac:dyDescent="0.25">
      <c r="A44" s="104">
        <v>3</v>
      </c>
      <c r="B44" s="104" t="s">
        <v>63</v>
      </c>
      <c r="C44" s="104">
        <v>262</v>
      </c>
      <c r="D44" s="104">
        <v>165</v>
      </c>
      <c r="E44" s="104" t="s">
        <v>64</v>
      </c>
    </row>
    <row r="45" spans="1:5" x14ac:dyDescent="0.25">
      <c r="A45" s="104">
        <v>3</v>
      </c>
      <c r="B45" s="104" t="s">
        <v>63</v>
      </c>
      <c r="C45" s="104">
        <v>159</v>
      </c>
      <c r="D45" s="104">
        <v>47</v>
      </c>
      <c r="E45" s="104" t="s">
        <v>64</v>
      </c>
    </row>
    <row r="46" spans="1:5" x14ac:dyDescent="0.25">
      <c r="B46" s="386" t="s">
        <v>171</v>
      </c>
      <c r="C46" s="388">
        <f>AVERAGE(C10:C45)</f>
        <v>284.97222222222223</v>
      </c>
      <c r="D46" s="388">
        <f>AVERAGE(D10:D45)</f>
        <v>249.94444444444446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opLeftCell="F1" workbookViewId="0">
      <selection activeCell="G10" sqref="G10:P20"/>
    </sheetView>
  </sheetViews>
  <sheetFormatPr defaultColWidth="14.42578125" defaultRowHeight="15" customHeight="1" x14ac:dyDescent="0.25"/>
  <cols>
    <col min="1" max="1" width="8.7109375" customWidth="1"/>
    <col min="2" max="2" width="28.7109375" customWidth="1"/>
    <col min="3" max="3" width="13.5703125" customWidth="1"/>
    <col min="4" max="4" width="11.140625" customWidth="1"/>
    <col min="5" max="5" width="16.140625" customWidth="1"/>
    <col min="6" max="7" width="8.7109375" customWidth="1"/>
    <col min="8" max="8" width="14.85546875" customWidth="1"/>
    <col min="9" max="9" width="22.42578125" customWidth="1"/>
    <col min="10" max="26" width="8.7109375" customWidth="1"/>
  </cols>
  <sheetData>
    <row r="1" spans="1:17" ht="15.75" x14ac:dyDescent="0.25">
      <c r="A1" s="801" t="s">
        <v>170</v>
      </c>
      <c r="B1" s="788"/>
      <c r="C1" s="172"/>
      <c r="D1" s="172"/>
      <c r="E1" s="172"/>
      <c r="F1" s="134" t="s">
        <v>172</v>
      </c>
      <c r="G1" s="172"/>
      <c r="H1" s="134" t="s">
        <v>3</v>
      </c>
      <c r="I1" s="151"/>
      <c r="J1" s="172"/>
      <c r="K1" s="21"/>
      <c r="L1" s="11"/>
      <c r="M1" s="11"/>
      <c r="N1" s="11"/>
      <c r="O1" s="11"/>
      <c r="P1" s="11"/>
    </row>
    <row r="2" spans="1:17" ht="15.75" x14ac:dyDescent="0.25">
      <c r="A2" s="134" t="s">
        <v>6</v>
      </c>
      <c r="B2" s="170"/>
      <c r="C2" s="170"/>
      <c r="D2" s="170"/>
      <c r="E2" s="144" t="s">
        <v>8</v>
      </c>
      <c r="F2" s="144" t="s">
        <v>9</v>
      </c>
      <c r="G2" s="168" t="s">
        <v>173</v>
      </c>
      <c r="H2" s="164"/>
      <c r="I2" s="144" t="s">
        <v>12</v>
      </c>
      <c r="J2" s="172"/>
      <c r="K2" s="21"/>
      <c r="L2" s="11"/>
      <c r="M2" s="11"/>
      <c r="N2" s="11"/>
      <c r="O2" s="11"/>
      <c r="P2" s="11"/>
    </row>
    <row r="3" spans="1:17" ht="15.75" x14ac:dyDescent="0.25">
      <c r="A3" s="151"/>
      <c r="B3" s="166"/>
      <c r="C3" s="166"/>
      <c r="D3" s="170"/>
      <c r="E3" s="166"/>
      <c r="F3" s="144" t="s">
        <v>13</v>
      </c>
      <c r="G3" s="144" t="s">
        <v>14</v>
      </c>
      <c r="H3" s="166"/>
      <c r="I3" s="144" t="s">
        <v>12</v>
      </c>
      <c r="J3" s="172"/>
      <c r="K3" s="21"/>
      <c r="L3" s="11"/>
      <c r="M3" s="11"/>
      <c r="N3" s="11"/>
      <c r="O3" s="11"/>
      <c r="P3" s="11"/>
    </row>
    <row r="4" spans="1:17" ht="15.75" x14ac:dyDescent="0.25">
      <c r="A4" s="134" t="s">
        <v>15</v>
      </c>
      <c r="B4" s="166"/>
      <c r="C4" s="166"/>
      <c r="D4" s="170"/>
      <c r="E4" s="170"/>
      <c r="F4" s="144" t="s">
        <v>17</v>
      </c>
      <c r="G4" s="144" t="s">
        <v>14</v>
      </c>
      <c r="H4" s="166"/>
      <c r="I4" s="168" t="s">
        <v>174</v>
      </c>
      <c r="J4" s="172"/>
      <c r="K4" s="21"/>
      <c r="L4" s="11"/>
      <c r="M4" s="11"/>
      <c r="N4" s="11"/>
      <c r="O4" s="11"/>
      <c r="P4" s="11"/>
    </row>
    <row r="5" spans="1:17" ht="15.75" x14ac:dyDescent="0.25">
      <c r="A5" s="172"/>
      <c r="B5" s="166"/>
      <c r="C5" s="166"/>
      <c r="D5" s="170"/>
      <c r="E5" s="144" t="s">
        <v>22</v>
      </c>
      <c r="F5" s="182" t="s">
        <v>9</v>
      </c>
      <c r="G5" s="182" t="s">
        <v>13</v>
      </c>
      <c r="H5" s="182" t="s">
        <v>17</v>
      </c>
      <c r="I5" s="144" t="s">
        <v>23</v>
      </c>
      <c r="J5" s="172"/>
      <c r="K5" s="21"/>
      <c r="L5" s="11"/>
      <c r="M5" s="11"/>
      <c r="N5" s="11"/>
      <c r="O5" s="11"/>
      <c r="P5" s="11"/>
    </row>
    <row r="6" spans="1:17" ht="19.5" x14ac:dyDescent="0.3">
      <c r="A6" s="134" t="s">
        <v>25</v>
      </c>
      <c r="B6" s="435"/>
      <c r="C6" s="435"/>
      <c r="D6" s="435"/>
      <c r="E6" s="435"/>
      <c r="F6" s="482">
        <v>260</v>
      </c>
      <c r="G6" s="482">
        <v>208</v>
      </c>
      <c r="H6" s="482">
        <v>391</v>
      </c>
      <c r="I6" s="435"/>
      <c r="J6" s="435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 x14ac:dyDescent="0.35">
      <c r="A8" s="483"/>
      <c r="B8" s="484" t="s">
        <v>26</v>
      </c>
      <c r="C8" s="483"/>
      <c r="D8" s="483"/>
      <c r="E8" s="483"/>
      <c r="F8" s="11"/>
      <c r="G8" s="11"/>
      <c r="H8" s="11"/>
      <c r="I8" s="11"/>
      <c r="J8" s="807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249" t="s">
        <v>28</v>
      </c>
      <c r="B9" s="249" t="s">
        <v>29</v>
      </c>
      <c r="C9" s="249" t="s">
        <v>30</v>
      </c>
      <c r="D9" s="249" t="s">
        <v>31</v>
      </c>
      <c r="E9" s="249" t="s">
        <v>32</v>
      </c>
      <c r="F9" s="11"/>
      <c r="G9" s="251" t="s">
        <v>28</v>
      </c>
      <c r="H9" s="251" t="s">
        <v>29</v>
      </c>
      <c r="I9" s="251" t="s">
        <v>33</v>
      </c>
      <c r="J9" s="251" t="s">
        <v>34</v>
      </c>
      <c r="K9" s="251" t="s">
        <v>35</v>
      </c>
      <c r="L9" s="251" t="s">
        <v>36</v>
      </c>
      <c r="M9" s="251" t="s">
        <v>37</v>
      </c>
      <c r="N9" s="251" t="s">
        <v>38</v>
      </c>
      <c r="O9" s="251" t="s">
        <v>39</v>
      </c>
      <c r="P9" s="251" t="s">
        <v>40</v>
      </c>
      <c r="Q9" s="386" t="s">
        <v>86</v>
      </c>
    </row>
    <row r="10" spans="1:17" ht="15.75" x14ac:dyDescent="0.25">
      <c r="A10" s="485" t="s">
        <v>89</v>
      </c>
      <c r="B10" s="485" t="s">
        <v>89</v>
      </c>
      <c r="C10" s="485" t="s">
        <v>89</v>
      </c>
      <c r="D10" s="485" t="s">
        <v>89</v>
      </c>
      <c r="E10" s="485" t="s">
        <v>89</v>
      </c>
      <c r="F10" s="11"/>
      <c r="G10" s="486">
        <v>1</v>
      </c>
      <c r="H10" s="486" t="s">
        <v>43</v>
      </c>
      <c r="I10" s="487"/>
      <c r="J10" s="487"/>
      <c r="K10" s="487"/>
      <c r="L10" s="486">
        <v>1</v>
      </c>
      <c r="M10" s="487"/>
      <c r="N10" s="487"/>
      <c r="O10" s="487"/>
      <c r="P10" s="487"/>
      <c r="Q10" s="388">
        <f t="shared" ref="Q10:Q20" si="0">SUM(I10:P10)</f>
        <v>1</v>
      </c>
    </row>
    <row r="11" spans="1:17" ht="15.75" x14ac:dyDescent="0.25">
      <c r="A11" s="21"/>
      <c r="B11" s="21"/>
      <c r="C11" s="21"/>
      <c r="D11" s="21"/>
      <c r="E11" s="21"/>
      <c r="F11" s="11"/>
      <c r="G11" s="486">
        <v>1</v>
      </c>
      <c r="H11" s="486" t="s">
        <v>65</v>
      </c>
      <c r="I11" s="486">
        <v>1</v>
      </c>
      <c r="J11" s="487"/>
      <c r="K11" s="487"/>
      <c r="L11" s="487"/>
      <c r="M11" s="487"/>
      <c r="N11" s="487"/>
      <c r="O11" s="487"/>
      <c r="P11" s="487"/>
      <c r="Q11" s="388">
        <f t="shared" si="0"/>
        <v>1</v>
      </c>
    </row>
    <row r="12" spans="1:17" ht="15.75" x14ac:dyDescent="0.25">
      <c r="A12" s="21"/>
      <c r="B12" s="21"/>
      <c r="C12" s="21"/>
      <c r="D12" s="21"/>
      <c r="E12" s="21"/>
      <c r="F12" s="11"/>
      <c r="G12" s="488">
        <v>2</v>
      </c>
      <c r="H12" s="488" t="s">
        <v>42</v>
      </c>
      <c r="I12" s="489"/>
      <c r="J12" s="489"/>
      <c r="K12" s="489"/>
      <c r="L12" s="489"/>
      <c r="M12" s="489"/>
      <c r="N12" s="489"/>
      <c r="O12" s="488">
        <v>1</v>
      </c>
      <c r="P12" s="489"/>
      <c r="Q12" s="388">
        <f t="shared" si="0"/>
        <v>1</v>
      </c>
    </row>
    <row r="13" spans="1:17" ht="15.75" x14ac:dyDescent="0.25">
      <c r="A13" s="21"/>
      <c r="B13" s="21"/>
      <c r="C13" s="21"/>
      <c r="D13" s="21"/>
      <c r="E13" s="21"/>
      <c r="F13" s="11"/>
      <c r="G13" s="488">
        <v>2</v>
      </c>
      <c r="H13" s="488" t="s">
        <v>54</v>
      </c>
      <c r="I13" s="488">
        <v>1</v>
      </c>
      <c r="J13" s="489"/>
      <c r="K13" s="489"/>
      <c r="L13" s="489"/>
      <c r="M13" s="489"/>
      <c r="N13" s="489"/>
      <c r="O13" s="489"/>
      <c r="P13" s="489"/>
      <c r="Q13" s="388">
        <f t="shared" si="0"/>
        <v>1</v>
      </c>
    </row>
    <row r="14" spans="1:17" ht="15.75" x14ac:dyDescent="0.25">
      <c r="A14" s="21"/>
      <c r="B14" s="21"/>
      <c r="C14" s="21"/>
      <c r="D14" s="21"/>
      <c r="E14" s="21"/>
      <c r="F14" s="11"/>
      <c r="G14" s="490">
        <v>3</v>
      </c>
      <c r="H14" s="490" t="s">
        <v>51</v>
      </c>
      <c r="I14" s="491"/>
      <c r="J14" s="491"/>
      <c r="K14" s="490">
        <v>1</v>
      </c>
      <c r="L14" s="491"/>
      <c r="M14" s="491"/>
      <c r="N14" s="491"/>
      <c r="O14" s="491"/>
      <c r="P14" s="491"/>
      <c r="Q14" s="388">
        <f t="shared" si="0"/>
        <v>1</v>
      </c>
    </row>
    <row r="15" spans="1:17" ht="15.75" x14ac:dyDescent="0.25">
      <c r="A15" s="21"/>
      <c r="B15" s="21"/>
      <c r="C15" s="21"/>
      <c r="D15" s="21"/>
      <c r="E15" s="21"/>
      <c r="F15" s="11"/>
      <c r="G15" s="490">
        <v>3</v>
      </c>
      <c r="H15" s="490" t="s">
        <v>42</v>
      </c>
      <c r="I15" s="491"/>
      <c r="J15" s="490">
        <v>1</v>
      </c>
      <c r="K15" s="491"/>
      <c r="L15" s="491"/>
      <c r="M15" s="491"/>
      <c r="N15" s="490">
        <v>1</v>
      </c>
      <c r="O15" s="491"/>
      <c r="P15" s="491"/>
      <c r="Q15" s="388">
        <f t="shared" si="0"/>
        <v>2</v>
      </c>
    </row>
    <row r="16" spans="1:17" x14ac:dyDescent="0.25">
      <c r="G16" s="492">
        <v>3</v>
      </c>
      <c r="H16" s="492" t="s">
        <v>43</v>
      </c>
      <c r="I16" s="493"/>
      <c r="J16" s="493"/>
      <c r="K16" s="492">
        <v>1</v>
      </c>
      <c r="L16" s="493"/>
      <c r="M16" s="493"/>
      <c r="N16" s="493"/>
      <c r="O16" s="493"/>
      <c r="P16" s="493"/>
      <c r="Q16" s="388">
        <f t="shared" si="0"/>
        <v>1</v>
      </c>
    </row>
    <row r="17" spans="7:17" x14ac:dyDescent="0.25">
      <c r="G17" s="492">
        <v>3</v>
      </c>
      <c r="H17" s="492" t="s">
        <v>41</v>
      </c>
      <c r="I17" s="493"/>
      <c r="J17" s="493"/>
      <c r="K17" s="492">
        <v>1</v>
      </c>
      <c r="L17" s="493"/>
      <c r="M17" s="493"/>
      <c r="N17" s="493"/>
      <c r="O17" s="493"/>
      <c r="P17" s="493"/>
      <c r="Q17" s="388">
        <f t="shared" si="0"/>
        <v>1</v>
      </c>
    </row>
    <row r="18" spans="7:17" x14ac:dyDescent="0.25">
      <c r="G18" s="492">
        <v>3</v>
      </c>
      <c r="H18" s="492" t="s">
        <v>48</v>
      </c>
      <c r="I18" s="493"/>
      <c r="J18" s="492">
        <v>1</v>
      </c>
      <c r="K18" s="493"/>
      <c r="L18" s="493"/>
      <c r="M18" s="493"/>
      <c r="N18" s="493"/>
      <c r="O18" s="493"/>
      <c r="P18" s="493"/>
      <c r="Q18" s="388">
        <f t="shared" si="0"/>
        <v>1</v>
      </c>
    </row>
    <row r="19" spans="7:17" x14ac:dyDescent="0.25">
      <c r="G19" s="492">
        <v>3</v>
      </c>
      <c r="H19" s="492" t="s">
        <v>54</v>
      </c>
      <c r="I19" s="492">
        <v>2</v>
      </c>
      <c r="J19" s="493"/>
      <c r="K19" s="493"/>
      <c r="L19" s="493"/>
      <c r="M19" s="493"/>
      <c r="N19" s="493"/>
      <c r="O19" s="493"/>
      <c r="P19" s="493"/>
      <c r="Q19" s="388">
        <f t="shared" si="0"/>
        <v>2</v>
      </c>
    </row>
    <row r="20" spans="7:17" x14ac:dyDescent="0.25">
      <c r="G20" s="492">
        <v>3</v>
      </c>
      <c r="H20" s="492" t="s">
        <v>47</v>
      </c>
      <c r="I20" s="492">
        <v>1</v>
      </c>
      <c r="J20" s="493"/>
      <c r="K20" s="493"/>
      <c r="L20" s="493"/>
      <c r="M20" s="493"/>
      <c r="N20" s="493"/>
      <c r="O20" s="493"/>
      <c r="P20" s="493"/>
      <c r="Q20" s="388">
        <f t="shared" si="0"/>
        <v>1</v>
      </c>
    </row>
    <row r="21" spans="7:17" ht="15.75" customHeight="1" x14ac:dyDescent="0.25">
      <c r="Q21" s="110">
        <f>SUM(I10:P20)</f>
        <v>13</v>
      </c>
    </row>
    <row r="22" spans="7:17" ht="15.75" customHeight="1" x14ac:dyDescent="0.25"/>
    <row r="23" spans="7:17" ht="15.75" customHeight="1" x14ac:dyDescent="0.25"/>
    <row r="24" spans="7:17" ht="15.75" customHeight="1" x14ac:dyDescent="0.25"/>
    <row r="25" spans="7:17" ht="15.75" customHeight="1" x14ac:dyDescent="0.25"/>
    <row r="26" spans="7:17" ht="15.75" customHeight="1" x14ac:dyDescent="0.25"/>
    <row r="27" spans="7:17" ht="15.75" customHeight="1" x14ac:dyDescent="0.25"/>
    <row r="28" spans="7:17" ht="15.75" customHeight="1" x14ac:dyDescent="0.25"/>
    <row r="29" spans="7:17" ht="15.75" customHeight="1" x14ac:dyDescent="0.25"/>
    <row r="30" spans="7:17" ht="15.75" customHeight="1" x14ac:dyDescent="0.25"/>
    <row r="31" spans="7:17" ht="15.75" customHeight="1" x14ac:dyDescent="0.25"/>
    <row r="32" spans="7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C1" workbookViewId="0">
      <selection activeCell="F10" sqref="F10:O22"/>
    </sheetView>
  </sheetViews>
  <sheetFormatPr defaultColWidth="14.42578125" defaultRowHeight="15" customHeight="1" x14ac:dyDescent="0.25"/>
  <cols>
    <col min="1" max="1" width="12.5703125" customWidth="1"/>
    <col min="2" max="2" width="8.7109375" customWidth="1"/>
    <col min="3" max="3" width="10.140625" customWidth="1"/>
    <col min="4" max="4" width="8.7109375" customWidth="1"/>
    <col min="5" max="5" width="16" customWidth="1"/>
    <col min="6" max="6" width="8.7109375" customWidth="1"/>
    <col min="7" max="7" width="13.5703125" customWidth="1"/>
    <col min="8" max="8" width="8.7109375" customWidth="1"/>
    <col min="9" max="9" width="14.85546875" customWidth="1"/>
    <col min="10" max="11" width="8.7109375" customWidth="1"/>
    <col min="12" max="12" width="11.85546875" customWidth="1"/>
    <col min="13" max="26" width="8.7109375" customWidth="1"/>
  </cols>
  <sheetData>
    <row r="1" spans="1:15" ht="15.75" x14ac:dyDescent="0.25">
      <c r="A1" s="787" t="s">
        <v>0</v>
      </c>
      <c r="B1" s="788"/>
      <c r="C1" s="494" t="s">
        <v>175</v>
      </c>
      <c r="D1" s="50"/>
      <c r="E1" s="50"/>
      <c r="F1" s="30" t="s">
        <v>5</v>
      </c>
      <c r="G1" s="401">
        <v>43256</v>
      </c>
      <c r="H1" s="30" t="s">
        <v>3</v>
      </c>
      <c r="I1" s="47"/>
      <c r="J1" s="50"/>
      <c r="K1" s="21"/>
      <c r="L1" s="11"/>
      <c r="M1" s="11"/>
      <c r="N1" s="11"/>
    </row>
    <row r="2" spans="1:15" ht="15.75" x14ac:dyDescent="0.25">
      <c r="A2" s="137" t="s">
        <v>6</v>
      </c>
      <c r="B2" s="141">
        <v>200</v>
      </c>
      <c r="C2" s="142"/>
      <c r="D2" s="142"/>
      <c r="E2" s="168" t="s">
        <v>8</v>
      </c>
      <c r="F2" s="168" t="s">
        <v>9</v>
      </c>
      <c r="G2" s="168" t="s">
        <v>176</v>
      </c>
      <c r="H2" s="164"/>
      <c r="I2" s="168" t="s">
        <v>12</v>
      </c>
      <c r="J2" s="132"/>
      <c r="K2" s="21"/>
      <c r="L2" s="11"/>
      <c r="M2" s="11"/>
      <c r="N2" s="11"/>
    </row>
    <row r="3" spans="1:15" ht="15.75" x14ac:dyDescent="0.25">
      <c r="A3" s="240"/>
      <c r="B3" s="164"/>
      <c r="C3" s="164"/>
      <c r="D3" s="142"/>
      <c r="E3" s="164"/>
      <c r="F3" s="168" t="s">
        <v>13</v>
      </c>
      <c r="G3" s="168" t="s">
        <v>14</v>
      </c>
      <c r="H3" s="164"/>
      <c r="I3" s="168" t="s">
        <v>12</v>
      </c>
      <c r="J3" s="132"/>
      <c r="K3" s="21"/>
      <c r="L3" s="11"/>
      <c r="M3" s="11"/>
      <c r="N3" s="11"/>
    </row>
    <row r="4" spans="1:15" ht="30" x14ac:dyDescent="0.25">
      <c r="A4" s="137" t="s">
        <v>15</v>
      </c>
      <c r="B4" s="168">
        <v>30</v>
      </c>
      <c r="C4" s="164"/>
      <c r="D4" s="142"/>
      <c r="E4" s="142"/>
      <c r="F4" s="168" t="s">
        <v>17</v>
      </c>
      <c r="G4" s="168" t="s">
        <v>14</v>
      </c>
      <c r="H4" s="164"/>
      <c r="I4" s="402" t="s">
        <v>177</v>
      </c>
      <c r="J4" s="132"/>
      <c r="K4" s="21"/>
      <c r="L4" s="11"/>
      <c r="M4" s="11"/>
      <c r="N4" s="11"/>
    </row>
    <row r="5" spans="1:15" ht="15.75" x14ac:dyDescent="0.25">
      <c r="A5" s="132"/>
      <c r="B5" s="164"/>
      <c r="C5" s="164"/>
      <c r="D5" s="142"/>
      <c r="E5" s="168" t="s">
        <v>22</v>
      </c>
      <c r="F5" s="243" t="s">
        <v>9</v>
      </c>
      <c r="G5" s="243" t="s">
        <v>13</v>
      </c>
      <c r="H5" s="243" t="s">
        <v>17</v>
      </c>
      <c r="I5" s="168" t="s">
        <v>23</v>
      </c>
      <c r="J5" s="132"/>
      <c r="K5" s="21"/>
      <c r="L5" s="11"/>
      <c r="M5" s="11"/>
      <c r="N5" s="11"/>
    </row>
    <row r="6" spans="1:15" ht="19.5" x14ac:dyDescent="0.3">
      <c r="A6" s="137" t="s">
        <v>25</v>
      </c>
      <c r="B6" s="185">
        <v>25</v>
      </c>
      <c r="C6" s="187"/>
      <c r="D6" s="187"/>
      <c r="E6" s="187"/>
      <c r="F6" s="244">
        <v>698</v>
      </c>
      <c r="G6" s="244">
        <v>603</v>
      </c>
      <c r="H6" s="244">
        <v>658</v>
      </c>
      <c r="I6" s="187"/>
      <c r="J6" s="187"/>
      <c r="K6" s="11"/>
      <c r="L6" s="11"/>
      <c r="M6" s="11"/>
      <c r="N6" s="11"/>
    </row>
    <row r="7" spans="1:15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5" ht="23.25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3" t="s">
        <v>27</v>
      </c>
      <c r="K8" s="790"/>
      <c r="L8" s="790"/>
      <c r="M8" s="11"/>
      <c r="N8" s="11"/>
    </row>
    <row r="9" spans="1:15" ht="15.75" x14ac:dyDescent="0.25">
      <c r="F9" s="65" t="s">
        <v>28</v>
      </c>
      <c r="G9" s="65" t="s">
        <v>29</v>
      </c>
      <c r="H9" s="65" t="s">
        <v>33</v>
      </c>
      <c r="I9" s="65" t="s">
        <v>34</v>
      </c>
      <c r="J9" s="65" t="s">
        <v>35</v>
      </c>
      <c r="K9" s="65" t="s">
        <v>36</v>
      </c>
      <c r="L9" s="65" t="s">
        <v>37</v>
      </c>
      <c r="M9" s="65" t="s">
        <v>38</v>
      </c>
      <c r="N9" s="65" t="s">
        <v>39</v>
      </c>
      <c r="O9" s="65" t="s">
        <v>40</v>
      </c>
    </row>
    <row r="10" spans="1:15" x14ac:dyDescent="0.25">
      <c r="F10" s="74">
        <v>1</v>
      </c>
      <c r="G10" s="74" t="s">
        <v>50</v>
      </c>
      <c r="H10" s="74">
        <v>4</v>
      </c>
      <c r="I10" s="74">
        <v>3</v>
      </c>
      <c r="J10" s="75"/>
      <c r="K10" s="75"/>
      <c r="L10" s="75"/>
      <c r="M10" s="75"/>
      <c r="N10" s="75"/>
      <c r="O10" s="75"/>
    </row>
    <row r="11" spans="1:15" x14ac:dyDescent="0.25">
      <c r="F11" s="74">
        <v>1</v>
      </c>
      <c r="G11" s="74" t="s">
        <v>65</v>
      </c>
      <c r="H11" s="74">
        <v>2</v>
      </c>
      <c r="I11" s="74">
        <v>4</v>
      </c>
      <c r="J11" s="75"/>
      <c r="K11" s="75"/>
      <c r="L11" s="75"/>
      <c r="M11" s="75"/>
      <c r="N11" s="75"/>
      <c r="O11" s="75"/>
    </row>
    <row r="12" spans="1:15" x14ac:dyDescent="0.25">
      <c r="F12" s="74">
        <v>1</v>
      </c>
      <c r="G12" s="74" t="s">
        <v>41</v>
      </c>
      <c r="H12" s="74">
        <v>28</v>
      </c>
      <c r="I12" s="74">
        <v>29</v>
      </c>
      <c r="J12" s="74">
        <v>4</v>
      </c>
      <c r="K12" s="74">
        <v>2</v>
      </c>
      <c r="L12" s="75"/>
      <c r="M12" s="75"/>
      <c r="N12" s="75"/>
      <c r="O12" s="75"/>
    </row>
    <row r="13" spans="1:15" x14ac:dyDescent="0.25">
      <c r="F13" s="74">
        <v>1</v>
      </c>
      <c r="G13" s="74" t="s">
        <v>47</v>
      </c>
      <c r="H13" s="75"/>
      <c r="I13" s="75"/>
      <c r="J13" s="74">
        <v>3</v>
      </c>
      <c r="K13" s="75"/>
      <c r="L13" s="75"/>
      <c r="M13" s="75"/>
      <c r="N13" s="75"/>
      <c r="O13" s="75"/>
    </row>
    <row r="14" spans="1:15" x14ac:dyDescent="0.25">
      <c r="F14" s="74">
        <v>1</v>
      </c>
      <c r="G14" s="74" t="s">
        <v>54</v>
      </c>
      <c r="H14" s="74">
        <v>6</v>
      </c>
      <c r="I14" s="74">
        <v>3</v>
      </c>
      <c r="J14" s="75"/>
      <c r="K14" s="75"/>
      <c r="L14" s="75"/>
      <c r="M14" s="75"/>
      <c r="N14" s="75"/>
      <c r="O14" s="75"/>
    </row>
    <row r="15" spans="1:15" x14ac:dyDescent="0.25">
      <c r="F15" s="495">
        <v>2</v>
      </c>
      <c r="G15" s="495" t="s">
        <v>50</v>
      </c>
      <c r="H15" s="495">
        <v>2</v>
      </c>
      <c r="I15" s="495">
        <v>5</v>
      </c>
      <c r="J15" s="495">
        <v>1</v>
      </c>
      <c r="K15" s="496"/>
      <c r="L15" s="496"/>
      <c r="M15" s="496"/>
      <c r="N15" s="496"/>
      <c r="O15" s="496"/>
    </row>
    <row r="16" spans="1:15" x14ac:dyDescent="0.25">
      <c r="F16" s="495">
        <v>2</v>
      </c>
      <c r="G16" s="495" t="s">
        <v>41</v>
      </c>
      <c r="H16" s="495">
        <v>2</v>
      </c>
      <c r="I16" s="495">
        <v>2</v>
      </c>
      <c r="J16" s="496"/>
      <c r="K16" s="496"/>
      <c r="L16" s="495">
        <v>2</v>
      </c>
      <c r="M16" s="495">
        <v>1</v>
      </c>
      <c r="N16" s="496"/>
      <c r="O16" s="496"/>
    </row>
    <row r="17" spans="6:15" x14ac:dyDescent="0.25">
      <c r="F17" s="495">
        <v>2</v>
      </c>
      <c r="G17" s="495" t="s">
        <v>65</v>
      </c>
      <c r="H17" s="495">
        <v>2</v>
      </c>
      <c r="I17" s="496"/>
      <c r="J17" s="496"/>
      <c r="K17" s="496"/>
      <c r="L17" s="496"/>
      <c r="M17" s="496"/>
      <c r="N17" s="496"/>
      <c r="O17" s="496"/>
    </row>
    <row r="18" spans="6:15" x14ac:dyDescent="0.25">
      <c r="F18" s="497">
        <v>3</v>
      </c>
      <c r="G18" s="497" t="s">
        <v>42</v>
      </c>
      <c r="H18" s="498"/>
      <c r="I18" s="498"/>
      <c r="J18" s="497">
        <v>2</v>
      </c>
      <c r="K18" s="498"/>
      <c r="L18" s="498"/>
      <c r="M18" s="498"/>
      <c r="N18" s="498"/>
      <c r="O18" s="497">
        <v>2</v>
      </c>
    </row>
    <row r="19" spans="6:15" x14ac:dyDescent="0.25">
      <c r="F19" s="497">
        <v>3</v>
      </c>
      <c r="G19" s="497" t="s">
        <v>41</v>
      </c>
      <c r="H19" s="497">
        <v>2</v>
      </c>
      <c r="I19" s="497">
        <v>8</v>
      </c>
      <c r="J19" s="498"/>
      <c r="K19" s="498"/>
      <c r="L19" s="498"/>
      <c r="M19" s="497">
        <v>1</v>
      </c>
      <c r="N19" s="498"/>
      <c r="O19" s="498"/>
    </row>
    <row r="20" spans="6:15" x14ac:dyDescent="0.25">
      <c r="F20" s="497">
        <v>3</v>
      </c>
      <c r="G20" s="497" t="s">
        <v>65</v>
      </c>
      <c r="H20" s="497">
        <v>1</v>
      </c>
      <c r="I20" s="497">
        <v>1</v>
      </c>
      <c r="J20" s="498"/>
      <c r="K20" s="498"/>
      <c r="L20" s="498"/>
      <c r="M20" s="498"/>
      <c r="N20" s="498"/>
      <c r="O20" s="498"/>
    </row>
    <row r="21" spans="6:15" ht="15.75" customHeight="1" x14ac:dyDescent="0.25">
      <c r="F21" s="497">
        <v>3</v>
      </c>
      <c r="G21" s="497" t="s">
        <v>47</v>
      </c>
      <c r="H21" s="498"/>
      <c r="I21" s="498"/>
      <c r="J21" s="497">
        <v>3</v>
      </c>
      <c r="K21" s="498"/>
      <c r="L21" s="498"/>
      <c r="M21" s="498"/>
      <c r="N21" s="498"/>
      <c r="O21" s="498"/>
    </row>
    <row r="22" spans="6:15" ht="15.75" customHeight="1" x14ac:dyDescent="0.25">
      <c r="F22" s="497">
        <v>3</v>
      </c>
      <c r="G22" s="497" t="s">
        <v>50</v>
      </c>
      <c r="H22" s="498"/>
      <c r="I22" s="497">
        <v>2</v>
      </c>
      <c r="J22" s="498"/>
      <c r="K22" s="498"/>
      <c r="L22" s="498"/>
      <c r="M22" s="498"/>
      <c r="N22" s="498"/>
      <c r="O22" s="498"/>
    </row>
    <row r="23" spans="6:15" ht="15.75" customHeight="1" x14ac:dyDescent="0.25"/>
    <row r="24" spans="6:15" ht="15.75" customHeight="1" x14ac:dyDescent="0.25"/>
    <row r="25" spans="6:15" ht="15.75" customHeight="1" x14ac:dyDescent="0.25"/>
    <row r="26" spans="6:15" ht="15.75" customHeight="1" x14ac:dyDescent="0.25"/>
    <row r="27" spans="6:15" ht="15.75" customHeight="1" x14ac:dyDescent="0.25"/>
    <row r="28" spans="6:15" ht="15.75" customHeight="1" x14ac:dyDescent="0.25"/>
    <row r="29" spans="6:15" ht="15.75" customHeight="1" x14ac:dyDescent="0.25"/>
    <row r="30" spans="6:15" ht="15.75" customHeight="1" x14ac:dyDescent="0.25"/>
    <row r="31" spans="6:15" ht="15.75" customHeight="1" x14ac:dyDescent="0.25"/>
    <row r="32" spans="6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9"/>
  <sheetViews>
    <sheetView zoomScale="80" zoomScaleNormal="80" workbookViewId="0"/>
  </sheetViews>
  <sheetFormatPr defaultColWidth="14.42578125" defaultRowHeight="15" customHeight="1" x14ac:dyDescent="0.25"/>
  <cols>
    <col min="5" max="5" width="15.5703125" customWidth="1"/>
  </cols>
  <sheetData>
    <row r="1" spans="1:15" x14ac:dyDescent="0.25">
      <c r="A1" s="499" t="s">
        <v>178</v>
      </c>
      <c r="B1" s="2"/>
      <c r="C1" s="3"/>
      <c r="D1" s="3"/>
      <c r="E1" s="4"/>
      <c r="F1" s="500" t="s">
        <v>179</v>
      </c>
      <c r="G1" s="4"/>
      <c r="H1" s="5" t="s">
        <v>3</v>
      </c>
      <c r="I1" s="8"/>
      <c r="J1" s="3"/>
      <c r="K1" s="4"/>
      <c r="L1" s="10"/>
      <c r="M1" s="10"/>
      <c r="N1" s="10"/>
      <c r="O1" s="10"/>
    </row>
    <row r="2" spans="1:15" x14ac:dyDescent="0.2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501" t="s">
        <v>180</v>
      </c>
      <c r="H2" s="28"/>
      <c r="I2" s="13" t="s">
        <v>12</v>
      </c>
      <c r="J2" s="15"/>
      <c r="K2" s="17"/>
      <c r="L2" s="10"/>
      <c r="M2" s="10"/>
      <c r="N2" s="10"/>
      <c r="O2" s="10"/>
    </row>
    <row r="3" spans="1:15" x14ac:dyDescent="0.2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</row>
    <row r="4" spans="1:15" x14ac:dyDescent="0.2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</row>
    <row r="5" spans="1:15" x14ac:dyDescent="0.2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</row>
    <row r="6" spans="1:15" x14ac:dyDescent="0.25">
      <c r="A6" s="60" t="s">
        <v>25</v>
      </c>
      <c r="B6" s="62">
        <v>25</v>
      </c>
      <c r="C6" s="63"/>
      <c r="D6" s="76"/>
      <c r="E6" s="63"/>
      <c r="F6" s="502">
        <v>188</v>
      </c>
      <c r="G6" s="502">
        <v>119</v>
      </c>
      <c r="H6" s="503">
        <v>97</v>
      </c>
      <c r="I6" s="63"/>
      <c r="J6" s="63"/>
      <c r="K6" s="76"/>
      <c r="L6" s="10"/>
      <c r="M6" s="10"/>
      <c r="N6" s="10"/>
      <c r="O6" s="10"/>
    </row>
    <row r="7" spans="1:15" x14ac:dyDescent="0.25">
      <c r="A7" s="79"/>
      <c r="B7" s="79"/>
      <c r="C7" s="79"/>
      <c r="D7" s="79"/>
      <c r="E7" s="80"/>
      <c r="F7" s="81" t="s">
        <v>55</v>
      </c>
      <c r="G7" s="82"/>
      <c r="H7" s="82"/>
      <c r="I7" s="82"/>
      <c r="J7" s="79"/>
      <c r="K7" s="79"/>
      <c r="L7" s="10"/>
      <c r="M7" s="10"/>
      <c r="N7" s="10"/>
      <c r="O7" s="10"/>
    </row>
    <row r="8" spans="1:15" x14ac:dyDescent="0.25">
      <c r="A8" s="83" t="s">
        <v>28</v>
      </c>
      <c r="B8" s="84" t="s">
        <v>29</v>
      </c>
      <c r="C8" s="85" t="s">
        <v>33</v>
      </c>
      <c r="D8" s="84" t="s">
        <v>34</v>
      </c>
      <c r="E8" s="84" t="s">
        <v>35</v>
      </c>
      <c r="F8" s="84" t="s">
        <v>36</v>
      </c>
      <c r="G8" s="84" t="s">
        <v>37</v>
      </c>
      <c r="H8" s="84" t="s">
        <v>38</v>
      </c>
      <c r="I8" s="84" t="s">
        <v>39</v>
      </c>
      <c r="J8" s="84" t="s">
        <v>40</v>
      </c>
      <c r="K8" s="84" t="s">
        <v>56</v>
      </c>
      <c r="L8" s="86"/>
      <c r="M8" s="87" t="s">
        <v>57</v>
      </c>
      <c r="N8" s="88" t="s">
        <v>58</v>
      </c>
      <c r="O8" s="10"/>
    </row>
    <row r="9" spans="1:15" x14ac:dyDescent="0.25">
      <c r="A9" s="504">
        <v>1</v>
      </c>
      <c r="B9" s="505" t="s">
        <v>65</v>
      </c>
      <c r="C9" s="506">
        <v>7</v>
      </c>
      <c r="D9" s="507"/>
      <c r="E9" s="507"/>
      <c r="F9" s="508"/>
      <c r="G9" s="507"/>
      <c r="H9" s="507"/>
      <c r="I9" s="507"/>
      <c r="J9" s="507"/>
      <c r="K9" s="509">
        <f>SUM(B9:J9)</f>
        <v>7</v>
      </c>
      <c r="L9" s="86"/>
      <c r="M9" s="510" t="s">
        <v>65</v>
      </c>
      <c r="N9" s="512">
        <f>SUM(K9+K12+K13)</f>
        <v>14</v>
      </c>
      <c r="O9" s="95"/>
    </row>
    <row r="10" spans="1:15" x14ac:dyDescent="0.25">
      <c r="A10" s="514">
        <v>1</v>
      </c>
      <c r="B10" s="506" t="s">
        <v>41</v>
      </c>
      <c r="C10" s="506">
        <v>1</v>
      </c>
      <c r="D10" s="507"/>
      <c r="E10" s="507"/>
      <c r="F10" s="508"/>
      <c r="G10" s="507"/>
      <c r="H10" s="507"/>
      <c r="I10" s="508"/>
      <c r="J10" s="507"/>
      <c r="K10" s="509">
        <f>SUM(B10:J10)</f>
        <v>1</v>
      </c>
      <c r="L10" s="98"/>
      <c r="M10" s="516" t="s">
        <v>41</v>
      </c>
      <c r="N10" s="519">
        <f>K10</f>
        <v>1</v>
      </c>
      <c r="O10" s="10"/>
    </row>
    <row r="11" spans="1:15" x14ac:dyDescent="0.25">
      <c r="A11" s="514">
        <v>1</v>
      </c>
      <c r="B11" s="506" t="s">
        <v>54</v>
      </c>
      <c r="C11" s="506">
        <v>1</v>
      </c>
      <c r="D11" s="507"/>
      <c r="E11" s="507"/>
      <c r="F11" s="508"/>
      <c r="G11" s="507"/>
      <c r="H11" s="507"/>
      <c r="I11" s="507"/>
      <c r="J11" s="508"/>
      <c r="K11" s="509">
        <f>SUM(B11:J11)</f>
        <v>1</v>
      </c>
      <c r="L11" s="98"/>
      <c r="M11" s="510" t="s">
        <v>54</v>
      </c>
      <c r="N11" s="510">
        <v>1</v>
      </c>
      <c r="O11" s="95"/>
    </row>
    <row r="12" spans="1:15" x14ac:dyDescent="0.25">
      <c r="A12" s="521">
        <v>2</v>
      </c>
      <c r="B12" s="523" t="s">
        <v>65</v>
      </c>
      <c r="C12" s="523">
        <v>2</v>
      </c>
      <c r="D12" s="523">
        <v>1</v>
      </c>
      <c r="E12" s="525"/>
      <c r="F12" s="526"/>
      <c r="G12" s="525"/>
      <c r="H12" s="525"/>
      <c r="I12" s="525"/>
      <c r="J12" s="526"/>
      <c r="K12" s="509">
        <f>SUM(B12:J12)</f>
        <v>3</v>
      </c>
      <c r="L12" s="98"/>
      <c r="M12" s="516" t="s">
        <v>123</v>
      </c>
      <c r="N12" s="519">
        <f>SUM(N9:N11)</f>
        <v>16</v>
      </c>
      <c r="O12" s="10"/>
    </row>
    <row r="13" spans="1:15" x14ac:dyDescent="0.25">
      <c r="A13" s="530">
        <v>3</v>
      </c>
      <c r="B13" s="531" t="s">
        <v>65</v>
      </c>
      <c r="C13" s="531">
        <v>4</v>
      </c>
      <c r="D13" s="532"/>
      <c r="E13" s="532"/>
      <c r="F13" s="533"/>
      <c r="G13" s="532"/>
      <c r="H13" s="532"/>
      <c r="I13" s="532"/>
      <c r="J13" s="532"/>
      <c r="K13" s="509">
        <f>SUM(B13:J13)</f>
        <v>4</v>
      </c>
      <c r="L13" s="98"/>
      <c r="M13" s="109"/>
      <c r="N13" s="109"/>
      <c r="O13" s="10"/>
    </row>
    <row r="14" spans="1:15" x14ac:dyDescent="0.25">
      <c r="A14" s="96"/>
      <c r="B14" s="91"/>
      <c r="C14" s="91"/>
      <c r="D14" s="91"/>
      <c r="E14" s="91"/>
      <c r="F14" s="92"/>
      <c r="G14" s="91"/>
      <c r="H14" s="91"/>
      <c r="I14" s="91"/>
      <c r="J14" s="92"/>
      <c r="K14" s="107">
        <f>SUM(K9:K13)</f>
        <v>16</v>
      </c>
      <c r="L14" s="98"/>
      <c r="M14" s="105"/>
      <c r="N14" s="105"/>
      <c r="O14" s="10"/>
    </row>
    <row r="15" spans="1:15" x14ac:dyDescent="0.25">
      <c r="A15" s="126"/>
      <c r="B15" s="127"/>
      <c r="C15" s="127"/>
      <c r="D15" s="127"/>
      <c r="E15" s="127"/>
      <c r="F15" s="127"/>
      <c r="G15" s="128"/>
      <c r="H15" s="128"/>
      <c r="I15" s="128"/>
      <c r="J15" s="127"/>
      <c r="K15" s="97"/>
      <c r="L15" s="98"/>
      <c r="M15" s="109"/>
      <c r="N15" s="109"/>
      <c r="O15" s="95"/>
    </row>
    <row r="16" spans="1:15" x14ac:dyDescent="0.25">
      <c r="A16" s="129"/>
      <c r="B16" s="92"/>
      <c r="C16" s="92"/>
      <c r="D16" s="92"/>
      <c r="E16" s="92"/>
      <c r="F16" s="92"/>
      <c r="G16" s="91"/>
      <c r="H16" s="91"/>
      <c r="I16" s="92"/>
      <c r="J16" s="91"/>
      <c r="K16" s="107"/>
      <c r="L16" s="98"/>
      <c r="M16" s="105"/>
      <c r="N16" s="105"/>
      <c r="O16" s="10"/>
    </row>
    <row r="17" spans="1:15" x14ac:dyDescent="0.25">
      <c r="A17" s="126"/>
      <c r="B17" s="127"/>
      <c r="C17" s="127"/>
      <c r="D17" s="127"/>
      <c r="E17" s="127"/>
      <c r="F17" s="127"/>
      <c r="G17" s="128"/>
      <c r="H17" s="128"/>
      <c r="I17" s="128"/>
      <c r="J17" s="127"/>
      <c r="K17" s="97"/>
      <c r="L17" s="98"/>
      <c r="M17" s="109"/>
      <c r="N17" s="109"/>
      <c r="O17" s="10"/>
    </row>
    <row r="18" spans="1:15" x14ac:dyDescent="0.25">
      <c r="A18" s="129"/>
      <c r="B18" s="92"/>
      <c r="C18" s="92"/>
      <c r="D18" s="92"/>
      <c r="E18" s="92"/>
      <c r="F18" s="92"/>
      <c r="G18" s="91"/>
      <c r="H18" s="91"/>
      <c r="I18" s="91"/>
      <c r="J18" s="91"/>
      <c r="K18" s="107"/>
      <c r="L18" s="98"/>
      <c r="M18" s="105"/>
      <c r="N18" s="105"/>
      <c r="O18" s="10"/>
    </row>
    <row r="19" spans="1:15" x14ac:dyDescent="0.25">
      <c r="A19" s="130"/>
      <c r="B19" s="139"/>
      <c r="C19" s="139"/>
      <c r="D19" s="139"/>
      <c r="E19" s="139"/>
      <c r="F19" s="139"/>
      <c r="G19" s="139"/>
      <c r="H19" s="139"/>
      <c r="I19" s="139"/>
      <c r="J19" s="139"/>
      <c r="K19" s="97"/>
      <c r="L19" s="98"/>
      <c r="M19" s="109"/>
      <c r="N19" s="109"/>
      <c r="O19" s="10"/>
    </row>
    <row r="20" spans="1:15" x14ac:dyDescent="0.25">
      <c r="A20" s="129"/>
      <c r="B20" s="92"/>
      <c r="C20" s="92"/>
      <c r="D20" s="92"/>
      <c r="E20" s="92"/>
      <c r="F20" s="92"/>
      <c r="G20" s="92"/>
      <c r="H20" s="92"/>
      <c r="I20" s="92"/>
      <c r="J20" s="92"/>
      <c r="K20" s="107"/>
      <c r="L20" s="98"/>
      <c r="M20" s="105"/>
      <c r="N20" s="105"/>
      <c r="O20" s="10"/>
    </row>
    <row r="21" spans="1:15" x14ac:dyDescent="0.25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97"/>
      <c r="L21" s="98"/>
      <c r="M21" s="109"/>
      <c r="N21" s="109"/>
      <c r="O21" s="10"/>
    </row>
    <row r="22" spans="1:15" x14ac:dyDescent="0.25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105"/>
      <c r="N22" s="105"/>
      <c r="O22" s="10"/>
    </row>
    <row r="23" spans="1:15" x14ac:dyDescent="0.2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109"/>
      <c r="N23" s="109"/>
      <c r="O23" s="10"/>
    </row>
    <row r="24" spans="1:15" x14ac:dyDescent="0.25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105"/>
      <c r="N24" s="105"/>
      <c r="O24" s="10"/>
    </row>
    <row r="25" spans="1:15" x14ac:dyDescent="0.2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109"/>
      <c r="N25" s="109"/>
      <c r="O25" s="10"/>
    </row>
    <row r="26" spans="1:15" x14ac:dyDescent="0.25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105"/>
      <c r="N26" s="105"/>
      <c r="O26" s="10"/>
    </row>
    <row r="27" spans="1:15" x14ac:dyDescent="0.2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109"/>
      <c r="N27" s="109"/>
      <c r="O27" s="10"/>
    </row>
    <row r="28" spans="1:15" x14ac:dyDescent="0.25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105"/>
      <c r="N28" s="105"/>
      <c r="O28" s="10"/>
    </row>
    <row r="29" spans="1:15" x14ac:dyDescent="0.25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109"/>
      <c r="N29" s="109"/>
      <c r="O29" s="10"/>
    </row>
    <row r="30" spans="1:15" x14ac:dyDescent="0.25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105"/>
      <c r="N30" s="105"/>
      <c r="O30" s="10"/>
    </row>
    <row r="31" spans="1:15" x14ac:dyDescent="0.2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109"/>
      <c r="N31" s="109"/>
      <c r="O31" s="10"/>
    </row>
    <row r="32" spans="1:15" x14ac:dyDescent="0.25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105"/>
      <c r="N32" s="105"/>
      <c r="O32" s="10"/>
    </row>
    <row r="33" spans="1:15" x14ac:dyDescent="0.25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109"/>
      <c r="N33" s="109"/>
      <c r="O33" s="10"/>
    </row>
    <row r="34" spans="1:15" x14ac:dyDescent="0.25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105"/>
      <c r="N34" s="105"/>
      <c r="O34" s="10"/>
    </row>
    <row r="35" spans="1:15" x14ac:dyDescent="0.2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109"/>
      <c r="N35" s="109"/>
      <c r="O35" s="10"/>
    </row>
    <row r="36" spans="1:15" x14ac:dyDescent="0.25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105"/>
      <c r="N36" s="105"/>
      <c r="O36" s="10"/>
    </row>
    <row r="37" spans="1:15" x14ac:dyDescent="0.2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109"/>
      <c r="N37" s="109"/>
      <c r="O37" s="10"/>
    </row>
    <row r="38" spans="1:15" x14ac:dyDescent="0.25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105"/>
      <c r="N38" s="105"/>
      <c r="O38" s="10"/>
    </row>
    <row r="39" spans="1:15" x14ac:dyDescent="0.25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109"/>
      <c r="N39" s="109"/>
      <c r="O39" s="10"/>
    </row>
    <row r="40" spans="1:15" x14ac:dyDescent="0.25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105"/>
      <c r="N40" s="105"/>
      <c r="O40" s="10"/>
    </row>
    <row r="41" spans="1:15" x14ac:dyDescent="0.25">
      <c r="A41" s="154" t="s">
        <v>28</v>
      </c>
      <c r="B41" s="156" t="s">
        <v>29</v>
      </c>
      <c r="C41" s="159" t="s">
        <v>30</v>
      </c>
      <c r="D41" s="161" t="s">
        <v>31</v>
      </c>
      <c r="E41" s="163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  <c r="O41" s="10"/>
    </row>
    <row r="42" spans="1:15" x14ac:dyDescent="0.25">
      <c r="A42" s="169"/>
      <c r="B42" s="171"/>
      <c r="C42" s="171"/>
      <c r="D42" s="171"/>
      <c r="E42" s="171"/>
      <c r="F42" s="98"/>
      <c r="G42" s="173" t="s">
        <v>85</v>
      </c>
      <c r="H42" s="534">
        <v>0</v>
      </c>
      <c r="I42" s="174"/>
      <c r="J42" s="174"/>
      <c r="K42" s="10"/>
      <c r="L42" s="10"/>
      <c r="M42" s="10"/>
      <c r="N42" s="10"/>
      <c r="O42" s="10"/>
    </row>
    <row r="43" spans="1:15" x14ac:dyDescent="0.25">
      <c r="A43" s="176"/>
      <c r="B43" s="127"/>
      <c r="C43" s="127"/>
      <c r="D43" s="127"/>
      <c r="E43" s="127"/>
      <c r="F43" s="98"/>
      <c r="G43" s="179" t="s">
        <v>87</v>
      </c>
      <c r="H43" s="535">
        <v>0</v>
      </c>
      <c r="I43" s="180"/>
      <c r="J43" s="180"/>
      <c r="K43" s="10"/>
      <c r="L43" s="10"/>
      <c r="M43" s="10"/>
      <c r="N43" s="10"/>
      <c r="O43" s="10"/>
    </row>
    <row r="44" spans="1:15" x14ac:dyDescent="0.25">
      <c r="A44" s="181"/>
      <c r="B44" s="92"/>
      <c r="C44" s="92"/>
      <c r="D44" s="92"/>
      <c r="E44" s="92"/>
      <c r="F44" s="98"/>
      <c r="G44" s="173" t="s">
        <v>88</v>
      </c>
      <c r="H44" s="534">
        <v>0</v>
      </c>
      <c r="I44" s="174"/>
      <c r="J44" s="174"/>
      <c r="K44" s="10"/>
      <c r="L44" s="10"/>
      <c r="M44" s="10"/>
      <c r="N44" s="10"/>
      <c r="O44" s="10"/>
    </row>
    <row r="45" spans="1:15" x14ac:dyDescent="0.25">
      <c r="A45" s="176"/>
      <c r="B45" s="127"/>
      <c r="C45" s="127"/>
      <c r="D45" s="127"/>
      <c r="E45" s="127"/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  <c r="O45" s="10"/>
    </row>
    <row r="46" spans="1:15" x14ac:dyDescent="0.25">
      <c r="A46" s="181"/>
      <c r="B46" s="92"/>
      <c r="C46" s="92"/>
      <c r="D46" s="92"/>
      <c r="E46" s="92"/>
      <c r="F46" s="98"/>
      <c r="G46" s="183" t="s">
        <v>85</v>
      </c>
      <c r="H46" s="536">
        <v>0</v>
      </c>
      <c r="I46" s="184"/>
      <c r="J46" s="184"/>
      <c r="K46" s="10"/>
      <c r="L46" s="10"/>
      <c r="M46" s="10"/>
      <c r="N46" s="10"/>
      <c r="O46" s="10"/>
    </row>
    <row r="47" spans="1:15" x14ac:dyDescent="0.25">
      <c r="A47" s="176"/>
      <c r="B47" s="127"/>
      <c r="C47" s="127"/>
      <c r="D47" s="127"/>
      <c r="E47" s="127"/>
      <c r="F47" s="98"/>
      <c r="G47" s="186" t="s">
        <v>87</v>
      </c>
      <c r="H47" s="537">
        <v>0</v>
      </c>
      <c r="I47" s="188"/>
      <c r="J47" s="189"/>
      <c r="K47" s="10"/>
      <c r="L47" s="10"/>
      <c r="M47" s="10"/>
      <c r="N47" s="10"/>
      <c r="O47" s="10"/>
    </row>
    <row r="48" spans="1:15" x14ac:dyDescent="0.25">
      <c r="A48" s="181"/>
      <c r="B48" s="92"/>
      <c r="C48" s="92"/>
      <c r="D48" s="92"/>
      <c r="E48" s="92"/>
      <c r="F48" s="98"/>
      <c r="G48" s="183" t="s">
        <v>88</v>
      </c>
      <c r="H48" s="536">
        <v>0</v>
      </c>
      <c r="I48" s="184"/>
      <c r="J48" s="184"/>
      <c r="K48" s="10"/>
      <c r="L48" s="10"/>
      <c r="M48" s="10"/>
      <c r="N48" s="10"/>
      <c r="O48" s="10"/>
    </row>
    <row r="49" spans="1:15" x14ac:dyDescent="0.25">
      <c r="A49" s="176"/>
      <c r="B49" s="127"/>
      <c r="C49" s="127"/>
      <c r="D49" s="127"/>
      <c r="E49" s="127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25">
      <c r="A50" s="181"/>
      <c r="B50" s="92"/>
      <c r="C50" s="92"/>
      <c r="D50" s="92"/>
      <c r="E50" s="92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x14ac:dyDescent="0.25">
      <c r="A51" s="176"/>
      <c r="B51" s="127"/>
      <c r="C51" s="127"/>
      <c r="D51" s="127"/>
      <c r="E51" s="127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5">
      <c r="A52" s="181"/>
      <c r="B52" s="92"/>
      <c r="C52" s="92"/>
      <c r="D52" s="92"/>
      <c r="E52" s="92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5">
      <c r="A53" s="176"/>
      <c r="B53" s="127"/>
      <c r="C53" s="127"/>
      <c r="D53" s="127"/>
      <c r="E53" s="127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5">
      <c r="A54" s="181"/>
      <c r="B54" s="92"/>
      <c r="C54" s="92"/>
      <c r="D54" s="92"/>
      <c r="E54" s="92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x14ac:dyDescent="0.25">
      <c r="A55" s="176"/>
      <c r="B55" s="127"/>
      <c r="C55" s="127"/>
      <c r="D55" s="127"/>
      <c r="E55" s="127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25">
      <c r="A56" s="181"/>
      <c r="B56" s="92"/>
      <c r="C56" s="92"/>
      <c r="D56" s="92"/>
      <c r="E56" s="92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25">
      <c r="A57" s="176"/>
      <c r="B57" s="127"/>
      <c r="C57" s="127"/>
      <c r="D57" s="127"/>
      <c r="E57" s="127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x14ac:dyDescent="0.25">
      <c r="A58" s="181"/>
      <c r="B58" s="92"/>
      <c r="C58" s="92"/>
      <c r="D58" s="92"/>
      <c r="E58" s="92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x14ac:dyDescent="0.25">
      <c r="A59" s="176"/>
      <c r="B59" s="127"/>
      <c r="C59" s="127"/>
      <c r="D59" s="127"/>
      <c r="E59" s="127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25">
      <c r="A60" s="181"/>
      <c r="B60" s="92"/>
      <c r="C60" s="92"/>
      <c r="D60" s="92"/>
      <c r="E60" s="92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25">
      <c r="A61" s="176"/>
      <c r="B61" s="127"/>
      <c r="C61" s="127"/>
      <c r="D61" s="127"/>
      <c r="E61" s="127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25">
      <c r="A62" s="181"/>
      <c r="B62" s="92"/>
      <c r="C62" s="92"/>
      <c r="D62" s="92"/>
      <c r="E62" s="92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x14ac:dyDescent="0.25">
      <c r="A63" s="176"/>
      <c r="B63" s="127"/>
      <c r="C63" s="127"/>
      <c r="D63" s="127"/>
      <c r="E63" s="127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25">
      <c r="A64" s="181"/>
      <c r="B64" s="92"/>
      <c r="C64" s="92"/>
      <c r="D64" s="92"/>
      <c r="E64" s="92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25">
      <c r="A65" s="176"/>
      <c r="B65" s="127"/>
      <c r="C65" s="127"/>
      <c r="D65" s="127"/>
      <c r="E65" s="127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x14ac:dyDescent="0.25">
      <c r="A66" s="181"/>
      <c r="B66" s="92"/>
      <c r="C66" s="92"/>
      <c r="D66" s="92"/>
      <c r="E66" s="92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25">
      <c r="A67" s="176"/>
      <c r="B67" s="127"/>
      <c r="C67" s="127"/>
      <c r="D67" s="127"/>
      <c r="E67" s="127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25">
      <c r="A68" s="181"/>
      <c r="B68" s="92"/>
      <c r="C68" s="92"/>
      <c r="D68" s="92"/>
      <c r="E68" s="92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25">
      <c r="A69" s="176"/>
      <c r="B69" s="127"/>
      <c r="C69" s="127"/>
      <c r="D69" s="127"/>
      <c r="E69" s="127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x14ac:dyDescent="0.25">
      <c r="A70" s="181"/>
      <c r="B70" s="92"/>
      <c r="C70" s="92"/>
      <c r="D70" s="92"/>
      <c r="E70" s="92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x14ac:dyDescent="0.25">
      <c r="A71" s="176"/>
      <c r="B71" s="127"/>
      <c r="C71" s="127"/>
      <c r="D71" s="127"/>
      <c r="E71" s="127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25">
      <c r="A72" s="181"/>
      <c r="B72" s="92"/>
      <c r="C72" s="92"/>
      <c r="D72" s="92"/>
      <c r="E72" s="92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25">
      <c r="A73" s="176"/>
      <c r="B73" s="127"/>
      <c r="C73" s="127"/>
      <c r="D73" s="127"/>
      <c r="E73" s="127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25">
      <c r="A74" s="181"/>
      <c r="B74" s="92"/>
      <c r="C74" s="92"/>
      <c r="D74" s="92"/>
      <c r="E74" s="92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4"/>
  <sheetViews>
    <sheetView topLeftCell="G1" workbookViewId="0">
      <selection activeCell="G10" sqref="G10:P23"/>
    </sheetView>
  </sheetViews>
  <sheetFormatPr defaultColWidth="14.42578125" defaultRowHeight="15" customHeight="1" x14ac:dyDescent="0.25"/>
  <cols>
    <col min="2" max="2" width="19.42578125" customWidth="1"/>
    <col min="5" max="5" width="15.7109375" customWidth="1"/>
  </cols>
  <sheetData>
    <row r="1" spans="1:17" ht="15.75" x14ac:dyDescent="0.25">
      <c r="A1" s="787" t="s">
        <v>181</v>
      </c>
      <c r="B1" s="788"/>
      <c r="C1" s="50"/>
      <c r="D1" s="50"/>
      <c r="E1" s="50"/>
      <c r="F1" s="30" t="s">
        <v>182</v>
      </c>
      <c r="G1" s="172"/>
      <c r="H1" s="134" t="s">
        <v>108</v>
      </c>
      <c r="I1" s="151"/>
      <c r="J1" s="172"/>
      <c r="K1" s="21"/>
      <c r="L1" s="11"/>
      <c r="M1" s="11"/>
      <c r="N1" s="11"/>
      <c r="O1" s="11"/>
      <c r="P1" s="11"/>
    </row>
    <row r="2" spans="1:17" ht="30" x14ac:dyDescent="0.25">
      <c r="A2" s="30" t="s">
        <v>19</v>
      </c>
      <c r="B2" s="170"/>
      <c r="C2" s="170"/>
      <c r="D2" s="170"/>
      <c r="E2" s="144" t="s">
        <v>8</v>
      </c>
      <c r="F2" s="144" t="s">
        <v>9</v>
      </c>
      <c r="G2" s="45" t="s">
        <v>183</v>
      </c>
      <c r="H2" s="166"/>
      <c r="I2" s="144" t="s">
        <v>12</v>
      </c>
      <c r="J2" s="172"/>
      <c r="K2" s="21"/>
      <c r="L2" s="11"/>
      <c r="M2" s="11"/>
      <c r="N2" s="11"/>
      <c r="O2" s="11"/>
      <c r="P2" s="11"/>
    </row>
    <row r="3" spans="1:17" ht="15.75" x14ac:dyDescent="0.25">
      <c r="A3" s="47"/>
      <c r="B3" s="166"/>
      <c r="C3" s="166"/>
      <c r="D3" s="170"/>
      <c r="E3" s="166"/>
      <c r="F3" s="144" t="s">
        <v>13</v>
      </c>
      <c r="G3" s="144" t="s">
        <v>14</v>
      </c>
      <c r="H3" s="166"/>
      <c r="I3" s="144" t="s">
        <v>12</v>
      </c>
      <c r="J3" s="172"/>
      <c r="K3" s="21"/>
      <c r="L3" s="11"/>
      <c r="M3" s="11"/>
      <c r="N3" s="11"/>
      <c r="O3" s="11"/>
      <c r="P3" s="11"/>
    </row>
    <row r="4" spans="1:17" ht="15.75" x14ac:dyDescent="0.25">
      <c r="A4" s="30" t="s">
        <v>112</v>
      </c>
      <c r="B4" s="166"/>
      <c r="C4" s="166"/>
      <c r="D4" s="170"/>
      <c r="E4" s="170"/>
      <c r="F4" s="144" t="s">
        <v>17</v>
      </c>
      <c r="G4" s="144" t="s">
        <v>14</v>
      </c>
      <c r="H4" s="166"/>
      <c r="I4" s="144" t="s">
        <v>12</v>
      </c>
      <c r="J4" s="172"/>
      <c r="K4" s="21"/>
      <c r="L4" s="11"/>
      <c r="M4" s="11"/>
      <c r="N4" s="11"/>
      <c r="O4" s="11"/>
      <c r="P4" s="11"/>
    </row>
    <row r="5" spans="1:17" ht="15.75" x14ac:dyDescent="0.25">
      <c r="A5" s="50"/>
      <c r="B5" s="166"/>
      <c r="C5" s="166"/>
      <c r="D5" s="170"/>
      <c r="E5" s="144" t="s">
        <v>22</v>
      </c>
      <c r="F5" s="182" t="s">
        <v>9</v>
      </c>
      <c r="G5" s="182" t="s">
        <v>13</v>
      </c>
      <c r="H5" s="182" t="s">
        <v>17</v>
      </c>
      <c r="I5" s="144" t="s">
        <v>23</v>
      </c>
      <c r="J5" s="17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435"/>
      <c r="C6" s="435"/>
      <c r="D6" s="435"/>
      <c r="E6" s="435"/>
      <c r="F6" s="100">
        <v>420</v>
      </c>
      <c r="G6" s="100">
        <v>573</v>
      </c>
      <c r="H6" s="100">
        <v>1025</v>
      </c>
      <c r="I6" s="435"/>
      <c r="J6" s="435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3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297" t="s">
        <v>28</v>
      </c>
      <c r="B9" s="297" t="s">
        <v>29</v>
      </c>
      <c r="C9" s="297" t="s">
        <v>30</v>
      </c>
      <c r="D9" s="297" t="s">
        <v>31</v>
      </c>
      <c r="E9" s="297" t="s">
        <v>32</v>
      </c>
      <c r="F9" s="11"/>
      <c r="G9" s="297" t="s">
        <v>28</v>
      </c>
      <c r="H9" s="297" t="s">
        <v>29</v>
      </c>
      <c r="I9" s="297" t="s">
        <v>33</v>
      </c>
      <c r="J9" s="297" t="s">
        <v>34</v>
      </c>
      <c r="K9" s="297" t="s">
        <v>35</v>
      </c>
      <c r="L9" s="297" t="s">
        <v>36</v>
      </c>
      <c r="M9" s="297" t="s">
        <v>37</v>
      </c>
      <c r="N9" s="297" t="s">
        <v>38</v>
      </c>
      <c r="O9" s="297" t="s">
        <v>39</v>
      </c>
      <c r="P9" s="297" t="s">
        <v>40</v>
      </c>
      <c r="Q9" s="511" t="s">
        <v>60</v>
      </c>
    </row>
    <row r="10" spans="1:17" ht="15.75" x14ac:dyDescent="0.25">
      <c r="A10" s="444" t="s">
        <v>89</v>
      </c>
      <c r="B10" s="444" t="s">
        <v>89</v>
      </c>
      <c r="C10" s="444" t="s">
        <v>89</v>
      </c>
      <c r="D10" s="444" t="s">
        <v>89</v>
      </c>
      <c r="E10" s="444" t="s">
        <v>89</v>
      </c>
      <c r="F10" s="11"/>
      <c r="G10" s="513">
        <v>1</v>
      </c>
      <c r="H10" s="513" t="s">
        <v>42</v>
      </c>
      <c r="I10" s="515"/>
      <c r="J10" s="515"/>
      <c r="K10" s="515"/>
      <c r="L10" s="515"/>
      <c r="M10" s="513">
        <v>1</v>
      </c>
      <c r="N10" s="515"/>
      <c r="O10" s="515"/>
      <c r="P10" s="515"/>
      <c r="Q10" s="517">
        <f t="shared" ref="Q10:Q23" si="0">SUM(I10:P10)</f>
        <v>1</v>
      </c>
    </row>
    <row r="11" spans="1:17" x14ac:dyDescent="0.25">
      <c r="G11" s="518">
        <v>1</v>
      </c>
      <c r="H11" s="518" t="s">
        <v>65</v>
      </c>
      <c r="I11" s="518">
        <v>3</v>
      </c>
      <c r="J11" s="520"/>
      <c r="K11" s="520"/>
      <c r="L11" s="520"/>
      <c r="M11" s="520"/>
      <c r="N11" s="520"/>
      <c r="O11" s="520"/>
      <c r="P11" s="520"/>
      <c r="Q11" s="517">
        <f t="shared" si="0"/>
        <v>3</v>
      </c>
    </row>
    <row r="12" spans="1:17" x14ac:dyDescent="0.25">
      <c r="G12" s="518">
        <v>1</v>
      </c>
      <c r="H12" s="518" t="s">
        <v>43</v>
      </c>
      <c r="I12" s="520"/>
      <c r="J12" s="520"/>
      <c r="K12" s="518">
        <v>1</v>
      </c>
      <c r="L12" s="520"/>
      <c r="M12" s="520"/>
      <c r="N12" s="520"/>
      <c r="O12" s="520"/>
      <c r="P12" s="520"/>
      <c r="Q12" s="517">
        <f t="shared" si="0"/>
        <v>1</v>
      </c>
    </row>
    <row r="13" spans="1:17" x14ac:dyDescent="0.25">
      <c r="G13" s="522">
        <v>2</v>
      </c>
      <c r="H13" s="522" t="s">
        <v>52</v>
      </c>
      <c r="I13" s="522">
        <v>1</v>
      </c>
      <c r="J13" s="522">
        <v>1</v>
      </c>
      <c r="K13" s="524"/>
      <c r="L13" s="524"/>
      <c r="M13" s="524"/>
      <c r="N13" s="524"/>
      <c r="O13" s="524"/>
      <c r="P13" s="524"/>
      <c r="Q13" s="517">
        <f t="shared" si="0"/>
        <v>2</v>
      </c>
    </row>
    <row r="14" spans="1:17" x14ac:dyDescent="0.25">
      <c r="A14" s="247" t="s">
        <v>28</v>
      </c>
      <c r="B14" s="247" t="s">
        <v>78</v>
      </c>
      <c r="C14" s="247" t="s">
        <v>83</v>
      </c>
      <c r="D14" s="247" t="s">
        <v>84</v>
      </c>
      <c r="G14" s="522">
        <v>2</v>
      </c>
      <c r="H14" s="522" t="s">
        <v>42</v>
      </c>
      <c r="I14" s="524"/>
      <c r="J14" s="524"/>
      <c r="K14" s="522">
        <v>3</v>
      </c>
      <c r="L14" s="524"/>
      <c r="M14" s="524"/>
      <c r="N14" s="522">
        <v>1</v>
      </c>
      <c r="O14" s="524"/>
      <c r="P14" s="524"/>
      <c r="Q14" s="517">
        <f t="shared" si="0"/>
        <v>4</v>
      </c>
    </row>
    <row r="15" spans="1:17" x14ac:dyDescent="0.25">
      <c r="A15" s="238" t="s">
        <v>85</v>
      </c>
      <c r="B15" s="259">
        <v>0</v>
      </c>
      <c r="C15" s="238"/>
      <c r="D15" s="238"/>
      <c r="G15" s="522">
        <v>2</v>
      </c>
      <c r="H15" s="522" t="s">
        <v>41</v>
      </c>
      <c r="I15" s="522">
        <v>1</v>
      </c>
      <c r="J15" s="524"/>
      <c r="K15" s="524"/>
      <c r="L15" s="522">
        <v>2</v>
      </c>
      <c r="M15" s="522">
        <v>3</v>
      </c>
      <c r="N15" s="522">
        <v>2</v>
      </c>
      <c r="O15" s="524"/>
      <c r="P15" s="524"/>
      <c r="Q15" s="517">
        <f t="shared" si="0"/>
        <v>8</v>
      </c>
    </row>
    <row r="16" spans="1:17" x14ac:dyDescent="0.25">
      <c r="A16" s="238" t="s">
        <v>87</v>
      </c>
      <c r="B16" s="259">
        <v>0</v>
      </c>
      <c r="C16" s="238"/>
      <c r="D16" s="238"/>
      <c r="G16" s="527">
        <v>2</v>
      </c>
      <c r="H16" s="527" t="s">
        <v>51</v>
      </c>
      <c r="I16" s="528"/>
      <c r="J16" s="528"/>
      <c r="K16" s="528"/>
      <c r="L16" s="529" t="s">
        <v>184</v>
      </c>
      <c r="M16" s="528"/>
      <c r="N16" s="528"/>
      <c r="O16" s="528"/>
      <c r="P16" s="528"/>
      <c r="Q16" s="517">
        <f t="shared" si="0"/>
        <v>0</v>
      </c>
    </row>
    <row r="17" spans="1:18" x14ac:dyDescent="0.25">
      <c r="A17" s="238" t="s">
        <v>88</v>
      </c>
      <c r="B17" s="259">
        <v>0</v>
      </c>
      <c r="C17" s="238"/>
      <c r="D17" s="238"/>
      <c r="G17" s="522">
        <v>2</v>
      </c>
      <c r="H17" s="522" t="s">
        <v>48</v>
      </c>
      <c r="I17" s="522">
        <v>2</v>
      </c>
      <c r="J17" s="524"/>
      <c r="K17" s="524"/>
      <c r="L17" s="524"/>
      <c r="M17" s="524"/>
      <c r="N17" s="524"/>
      <c r="O17" s="524"/>
      <c r="P17" s="524"/>
      <c r="Q17" s="517">
        <f t="shared" si="0"/>
        <v>2</v>
      </c>
    </row>
    <row r="18" spans="1:18" x14ac:dyDescent="0.25">
      <c r="A18" s="247" t="s">
        <v>28</v>
      </c>
      <c r="B18" s="247" t="s">
        <v>79</v>
      </c>
      <c r="C18" s="247" t="s">
        <v>83</v>
      </c>
      <c r="D18" s="247" t="s">
        <v>84</v>
      </c>
      <c r="G18" s="522">
        <v>2</v>
      </c>
      <c r="H18" s="522" t="s">
        <v>65</v>
      </c>
      <c r="I18" s="522">
        <v>1</v>
      </c>
      <c r="J18" s="524"/>
      <c r="K18" s="524"/>
      <c r="L18" s="524"/>
      <c r="M18" s="524"/>
      <c r="N18" s="524"/>
      <c r="O18" s="524"/>
      <c r="P18" s="524"/>
      <c r="Q18" s="517">
        <f t="shared" si="0"/>
        <v>1</v>
      </c>
    </row>
    <row r="19" spans="1:18" x14ac:dyDescent="0.25">
      <c r="A19" s="238" t="s">
        <v>85</v>
      </c>
      <c r="B19" s="259">
        <v>0</v>
      </c>
      <c r="C19" s="238"/>
      <c r="D19" s="238"/>
      <c r="G19" s="333">
        <v>3</v>
      </c>
      <c r="H19" s="333" t="s">
        <v>42</v>
      </c>
      <c r="I19" s="334"/>
      <c r="J19" s="334"/>
      <c r="K19" s="334"/>
      <c r="L19" s="333">
        <v>1</v>
      </c>
      <c r="M19" s="334"/>
      <c r="N19" s="333">
        <v>4</v>
      </c>
      <c r="O19" s="334"/>
      <c r="P19" s="333">
        <v>1</v>
      </c>
      <c r="Q19" s="517">
        <f t="shared" si="0"/>
        <v>6</v>
      </c>
    </row>
    <row r="20" spans="1:18" x14ac:dyDescent="0.25">
      <c r="A20" s="238" t="s">
        <v>87</v>
      </c>
      <c r="B20" s="259">
        <v>0</v>
      </c>
      <c r="C20" s="257"/>
      <c r="D20" s="257"/>
      <c r="G20" s="333">
        <v>3</v>
      </c>
      <c r="H20" s="333" t="s">
        <v>41</v>
      </c>
      <c r="I20" s="333">
        <v>3</v>
      </c>
      <c r="J20" s="334"/>
      <c r="K20" s="334"/>
      <c r="L20" s="334"/>
      <c r="M20" s="334"/>
      <c r="N20" s="333">
        <v>1</v>
      </c>
      <c r="O20" s="334"/>
      <c r="P20" s="334"/>
      <c r="Q20" s="517">
        <f t="shared" si="0"/>
        <v>4</v>
      </c>
    </row>
    <row r="21" spans="1:18" x14ac:dyDescent="0.25">
      <c r="A21" s="238" t="s">
        <v>88</v>
      </c>
      <c r="B21" s="259">
        <v>0</v>
      </c>
      <c r="C21" s="238"/>
      <c r="D21" s="238"/>
      <c r="G21" s="333">
        <v>3</v>
      </c>
      <c r="H21" s="333" t="s">
        <v>52</v>
      </c>
      <c r="I21" s="333">
        <v>1</v>
      </c>
      <c r="J21" s="333">
        <v>1</v>
      </c>
      <c r="K21" s="334"/>
      <c r="L21" s="334"/>
      <c r="M21" s="334"/>
      <c r="N21" s="334"/>
      <c r="O21" s="334"/>
      <c r="P21" s="334"/>
      <c r="Q21" s="517">
        <f t="shared" si="0"/>
        <v>2</v>
      </c>
    </row>
    <row r="22" spans="1:18" x14ac:dyDescent="0.25">
      <c r="G22" s="333">
        <v>3</v>
      </c>
      <c r="H22" s="333" t="s">
        <v>47</v>
      </c>
      <c r="I22" s="333">
        <v>1</v>
      </c>
      <c r="J22" s="334"/>
      <c r="K22" s="333">
        <v>1</v>
      </c>
      <c r="L22" s="334"/>
      <c r="M22" s="334"/>
      <c r="N22" s="334"/>
      <c r="O22" s="334"/>
      <c r="P22" s="334"/>
      <c r="Q22" s="517">
        <f t="shared" si="0"/>
        <v>2</v>
      </c>
    </row>
    <row r="23" spans="1:18" x14ac:dyDescent="0.25">
      <c r="G23" s="333">
        <v>3</v>
      </c>
      <c r="H23" s="333" t="s">
        <v>65</v>
      </c>
      <c r="I23" s="333">
        <v>1</v>
      </c>
      <c r="J23" s="334"/>
      <c r="K23" s="334"/>
      <c r="L23" s="334"/>
      <c r="M23" s="334"/>
      <c r="N23" s="334"/>
      <c r="O23" s="334"/>
      <c r="P23" s="334"/>
      <c r="Q23" s="517">
        <f t="shared" si="0"/>
        <v>1</v>
      </c>
    </row>
    <row r="24" spans="1:18" x14ac:dyDescent="0.25">
      <c r="Q24" s="517">
        <f>SUM(Q10:Q23)</f>
        <v>37</v>
      </c>
      <c r="R24" s="511" t="s">
        <v>185</v>
      </c>
    </row>
  </sheetData>
  <mergeCells count="2">
    <mergeCell ref="A1:B1"/>
    <mergeCell ref="J8:L8"/>
  </mergeCells>
  <pageMargins left="0.7" right="0.7" top="0.75" bottom="0.75" header="0.3" footer="0.3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4"/>
  <sheetViews>
    <sheetView topLeftCell="D1" workbookViewId="0">
      <selection activeCell="B10" sqref="B10:D14"/>
    </sheetView>
  </sheetViews>
  <sheetFormatPr defaultColWidth="14.42578125" defaultRowHeight="15" customHeight="1" x14ac:dyDescent="0.25"/>
  <sheetData>
    <row r="1" spans="1:17" ht="15.75" x14ac:dyDescent="0.25">
      <c r="A1" s="787" t="s">
        <v>186</v>
      </c>
      <c r="B1" s="788"/>
      <c r="C1" s="12"/>
      <c r="D1" s="12"/>
      <c r="E1" s="12"/>
      <c r="F1" s="30" t="s">
        <v>187</v>
      </c>
      <c r="G1" s="12"/>
      <c r="H1" s="32" t="s">
        <v>3</v>
      </c>
      <c r="I1" s="33"/>
      <c r="J1" s="12"/>
      <c r="K1" s="21"/>
      <c r="L1" s="11"/>
      <c r="M1" s="11"/>
      <c r="N1" s="11"/>
      <c r="O1" s="11"/>
      <c r="P1" s="11"/>
    </row>
    <row r="2" spans="1:17" ht="15.75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380</v>
      </c>
      <c r="G6" s="100">
        <v>166</v>
      </c>
      <c r="H6" s="100">
        <v>166</v>
      </c>
      <c r="I6" s="67"/>
      <c r="J6" s="6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19" t="s">
        <v>86</v>
      </c>
    </row>
    <row r="10" spans="1:17" x14ac:dyDescent="0.25">
      <c r="A10" s="104">
        <v>1</v>
      </c>
      <c r="B10" s="104" t="s">
        <v>63</v>
      </c>
      <c r="C10" s="104">
        <v>321</v>
      </c>
      <c r="D10" s="104">
        <v>408</v>
      </c>
      <c r="E10" s="104" t="s">
        <v>64</v>
      </c>
      <c r="G10" s="104">
        <v>1</v>
      </c>
      <c r="H10" s="104" t="s">
        <v>65</v>
      </c>
      <c r="I10" s="104">
        <v>3</v>
      </c>
      <c r="J10" s="106"/>
      <c r="K10" s="106"/>
      <c r="L10" s="106"/>
      <c r="M10" s="106"/>
      <c r="N10" s="106"/>
      <c r="O10" s="106"/>
      <c r="P10" s="106"/>
      <c r="Q10" s="119">
        <v>3</v>
      </c>
    </row>
    <row r="11" spans="1:17" x14ac:dyDescent="0.25">
      <c r="A11" s="104">
        <v>1</v>
      </c>
      <c r="B11" s="104" t="s">
        <v>63</v>
      </c>
      <c r="C11" s="104">
        <v>218</v>
      </c>
      <c r="D11" s="104">
        <v>120</v>
      </c>
      <c r="E11" s="104" t="s">
        <v>64</v>
      </c>
    </row>
    <row r="12" spans="1:17" x14ac:dyDescent="0.25">
      <c r="A12" s="104">
        <v>1</v>
      </c>
      <c r="B12" s="104" t="s">
        <v>63</v>
      </c>
      <c r="C12" s="104">
        <v>296</v>
      </c>
      <c r="D12" s="104">
        <v>304</v>
      </c>
      <c r="E12" s="104" t="s">
        <v>64</v>
      </c>
    </row>
    <row r="13" spans="1:17" x14ac:dyDescent="0.25">
      <c r="A13" s="108">
        <v>3</v>
      </c>
      <c r="B13" s="108" t="s">
        <v>63</v>
      </c>
      <c r="C13" s="108">
        <v>233</v>
      </c>
      <c r="D13" s="108">
        <v>137</v>
      </c>
      <c r="E13" s="108" t="s">
        <v>64</v>
      </c>
    </row>
    <row r="14" spans="1:17" x14ac:dyDescent="0.25">
      <c r="A14" s="108">
        <v>3</v>
      </c>
      <c r="B14" s="108" t="s">
        <v>63</v>
      </c>
      <c r="C14" s="108">
        <v>310</v>
      </c>
      <c r="D14" s="108">
        <v>361</v>
      </c>
      <c r="E14" s="108" t="s">
        <v>64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9"/>
  <sheetViews>
    <sheetView workbookViewId="0">
      <selection sqref="A1:B1"/>
    </sheetView>
  </sheetViews>
  <sheetFormatPr defaultColWidth="14.42578125" defaultRowHeight="15" customHeight="1" x14ac:dyDescent="0.25"/>
  <sheetData>
    <row r="1" spans="1:17" ht="15.75" x14ac:dyDescent="0.25">
      <c r="A1" s="787" t="s">
        <v>188</v>
      </c>
      <c r="B1" s="788"/>
      <c r="C1" s="12"/>
      <c r="D1" s="12"/>
      <c r="E1" s="12"/>
      <c r="F1" s="30" t="s">
        <v>189</v>
      </c>
      <c r="G1" s="12"/>
      <c r="H1" s="30" t="s">
        <v>190</v>
      </c>
      <c r="I1" s="47"/>
      <c r="J1" s="12"/>
      <c r="K1" s="21"/>
      <c r="L1" s="38" t="s">
        <v>191</v>
      </c>
      <c r="M1" s="39"/>
      <c r="N1" s="11"/>
      <c r="O1" s="11"/>
      <c r="P1" s="11"/>
    </row>
    <row r="2" spans="1:17" ht="15.75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338</v>
      </c>
      <c r="G6" s="100">
        <v>237</v>
      </c>
      <c r="H6" s="100">
        <v>310</v>
      </c>
      <c r="I6" s="67"/>
      <c r="J6" s="6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 x14ac:dyDescent="0.25">
      <c r="A10" s="538" t="s">
        <v>89</v>
      </c>
      <c r="B10" s="538" t="s">
        <v>89</v>
      </c>
      <c r="C10" s="538" t="s">
        <v>89</v>
      </c>
      <c r="D10" s="538" t="s">
        <v>89</v>
      </c>
      <c r="E10" s="538" t="s">
        <v>89</v>
      </c>
      <c r="G10" s="104">
        <v>1</v>
      </c>
      <c r="H10" s="104" t="s">
        <v>41</v>
      </c>
      <c r="I10" s="106"/>
      <c r="J10" s="106"/>
      <c r="K10" s="104">
        <v>1</v>
      </c>
      <c r="L10" s="104">
        <v>1</v>
      </c>
      <c r="M10" s="106"/>
      <c r="N10" s="106"/>
      <c r="O10" s="106"/>
      <c r="P10" s="106"/>
      <c r="Q10" s="103">
        <v>2</v>
      </c>
    </row>
    <row r="11" spans="1:17" x14ac:dyDescent="0.25">
      <c r="G11" s="104">
        <v>1</v>
      </c>
      <c r="H11" s="104" t="s">
        <v>65</v>
      </c>
      <c r="I11" s="104">
        <v>1</v>
      </c>
      <c r="J11" s="106"/>
      <c r="K11" s="106"/>
      <c r="L11" s="106"/>
      <c r="M11" s="106"/>
      <c r="N11" s="106"/>
      <c r="O11" s="106"/>
      <c r="P11" s="106"/>
      <c r="Q11" s="103">
        <v>1</v>
      </c>
    </row>
    <row r="12" spans="1:17" x14ac:dyDescent="0.25">
      <c r="G12" s="104">
        <v>1</v>
      </c>
      <c r="H12" s="104" t="s">
        <v>42</v>
      </c>
      <c r="I12" s="106"/>
      <c r="J12" s="106"/>
      <c r="K12" s="104">
        <v>1</v>
      </c>
      <c r="L12" s="106"/>
      <c r="M12" s="106"/>
      <c r="N12" s="106"/>
      <c r="O12" s="106"/>
      <c r="P12" s="106"/>
      <c r="Q12" s="103">
        <v>1</v>
      </c>
    </row>
    <row r="13" spans="1:17" x14ac:dyDescent="0.25">
      <c r="G13" s="108">
        <v>2</v>
      </c>
      <c r="H13" s="108" t="s">
        <v>41</v>
      </c>
      <c r="I13" s="110"/>
      <c r="J13" s="110"/>
      <c r="K13" s="108">
        <v>1</v>
      </c>
      <c r="L13" s="108">
        <v>1</v>
      </c>
      <c r="M13" s="110"/>
      <c r="N13" s="110"/>
      <c r="O13" s="110"/>
      <c r="P13" s="110"/>
      <c r="Q13" s="103">
        <v>2</v>
      </c>
    </row>
    <row r="14" spans="1:17" x14ac:dyDescent="0.25">
      <c r="G14" s="108">
        <v>2</v>
      </c>
      <c r="H14" s="108" t="s">
        <v>52</v>
      </c>
      <c r="I14" s="110"/>
      <c r="J14" s="108">
        <v>1</v>
      </c>
      <c r="K14" s="110"/>
      <c r="L14" s="110"/>
      <c r="M14" s="110"/>
      <c r="N14" s="110"/>
      <c r="O14" s="110"/>
      <c r="P14" s="110"/>
      <c r="Q14" s="103">
        <v>1</v>
      </c>
    </row>
    <row r="15" spans="1:17" x14ac:dyDescent="0.25">
      <c r="G15" s="108">
        <v>2</v>
      </c>
      <c r="H15" s="108" t="s">
        <v>49</v>
      </c>
      <c r="I15" s="108">
        <v>1</v>
      </c>
      <c r="J15" s="110"/>
      <c r="K15" s="110"/>
      <c r="L15" s="110"/>
      <c r="M15" s="110"/>
      <c r="N15" s="110"/>
      <c r="O15" s="110"/>
      <c r="P15" s="110"/>
      <c r="Q15" s="103">
        <v>1</v>
      </c>
    </row>
    <row r="16" spans="1:17" x14ac:dyDescent="0.25">
      <c r="G16" s="112">
        <v>3</v>
      </c>
      <c r="H16" s="112" t="s">
        <v>41</v>
      </c>
      <c r="I16" s="114"/>
      <c r="J16" s="112">
        <v>1</v>
      </c>
      <c r="K16" s="114"/>
      <c r="L16" s="112">
        <v>2</v>
      </c>
      <c r="M16" s="114"/>
      <c r="N16" s="112">
        <v>1</v>
      </c>
      <c r="O16" s="114"/>
      <c r="P16" s="114"/>
      <c r="Q16" s="103">
        <v>4</v>
      </c>
    </row>
    <row r="17" spans="7:17" x14ac:dyDescent="0.25">
      <c r="G17" s="112">
        <v>3</v>
      </c>
      <c r="H17" s="112" t="s">
        <v>42</v>
      </c>
      <c r="I17" s="114"/>
      <c r="J17" s="114"/>
      <c r="K17" s="114"/>
      <c r="L17" s="114"/>
      <c r="M17" s="114"/>
      <c r="N17" s="114"/>
      <c r="O17" s="112">
        <v>1</v>
      </c>
      <c r="P17" s="114"/>
      <c r="Q17" s="103">
        <v>1</v>
      </c>
    </row>
    <row r="18" spans="7:17" x14ac:dyDescent="0.25">
      <c r="G18" s="112">
        <v>3</v>
      </c>
      <c r="H18" s="112" t="s">
        <v>52</v>
      </c>
      <c r="I18" s="114"/>
      <c r="J18" s="112">
        <v>4</v>
      </c>
      <c r="K18" s="114"/>
      <c r="L18" s="114"/>
      <c r="M18" s="114"/>
      <c r="N18" s="114"/>
      <c r="O18" s="114"/>
      <c r="P18" s="114"/>
      <c r="Q18" s="103">
        <v>4</v>
      </c>
    </row>
    <row r="19" spans="7:17" x14ac:dyDescent="0.25">
      <c r="Q19" s="119">
        <v>17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9"/>
  <sheetViews>
    <sheetView workbookViewId="0">
      <selection sqref="A1:B1"/>
    </sheetView>
  </sheetViews>
  <sheetFormatPr defaultColWidth="14.42578125" defaultRowHeight="15" customHeight="1" x14ac:dyDescent="0.25"/>
  <sheetData>
    <row r="1" spans="1:17" ht="15.75" x14ac:dyDescent="0.25">
      <c r="A1" s="787" t="s">
        <v>192</v>
      </c>
      <c r="B1" s="788"/>
      <c r="C1" s="12"/>
      <c r="D1" s="12"/>
      <c r="E1" s="12"/>
      <c r="F1" s="30" t="s">
        <v>193</v>
      </c>
      <c r="G1" s="12"/>
      <c r="H1" s="30" t="s">
        <v>194</v>
      </c>
      <c r="I1" s="47"/>
      <c r="J1" s="12"/>
      <c r="K1" s="21"/>
      <c r="L1" s="38" t="s">
        <v>195</v>
      </c>
      <c r="M1" s="39"/>
      <c r="N1" s="11"/>
      <c r="O1" s="11"/>
      <c r="P1" s="11"/>
    </row>
    <row r="2" spans="1:17" ht="15.75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 x14ac:dyDescent="0.25">
      <c r="A4" s="30" t="s">
        <v>112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122</v>
      </c>
      <c r="G6" s="100">
        <v>141</v>
      </c>
      <c r="H6" s="100">
        <v>167</v>
      </c>
      <c r="I6" s="67"/>
      <c r="J6" s="6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19" t="s">
        <v>60</v>
      </c>
    </row>
    <row r="10" spans="1:17" x14ac:dyDescent="0.25">
      <c r="A10" s="103" t="s">
        <v>89</v>
      </c>
      <c r="B10" s="103" t="s">
        <v>89</v>
      </c>
      <c r="C10" s="103" t="s">
        <v>89</v>
      </c>
      <c r="D10" s="103" t="s">
        <v>89</v>
      </c>
      <c r="E10" s="103" t="s">
        <v>89</v>
      </c>
      <c r="G10" s="104">
        <v>1</v>
      </c>
      <c r="H10" s="104" t="s">
        <v>41</v>
      </c>
      <c r="I10" s="106"/>
      <c r="J10" s="106"/>
      <c r="K10" s="106"/>
      <c r="L10" s="104">
        <v>1</v>
      </c>
      <c r="M10" s="106"/>
      <c r="N10" s="106"/>
      <c r="O10" s="106"/>
      <c r="P10" s="106"/>
      <c r="Q10" s="258">
        <f t="shared" ref="Q10:Q18" si="0">SUM(I10:P10)</f>
        <v>1</v>
      </c>
    </row>
    <row r="11" spans="1:17" x14ac:dyDescent="0.25">
      <c r="G11" s="104">
        <v>1</v>
      </c>
      <c r="H11" s="104" t="s">
        <v>52</v>
      </c>
      <c r="I11" s="106"/>
      <c r="J11" s="104">
        <v>1</v>
      </c>
      <c r="K11" s="106"/>
      <c r="L11" s="106"/>
      <c r="M11" s="106"/>
      <c r="N11" s="106"/>
      <c r="O11" s="106"/>
      <c r="P11" s="106"/>
      <c r="Q11" s="258">
        <f t="shared" si="0"/>
        <v>1</v>
      </c>
    </row>
    <row r="12" spans="1:17" x14ac:dyDescent="0.25">
      <c r="G12" s="104">
        <v>1</v>
      </c>
      <c r="H12" s="104" t="s">
        <v>47</v>
      </c>
      <c r="I12" s="106"/>
      <c r="J12" s="106"/>
      <c r="K12" s="104">
        <v>1</v>
      </c>
      <c r="L12" s="106"/>
      <c r="M12" s="106"/>
      <c r="N12" s="106"/>
      <c r="O12" s="106"/>
      <c r="P12" s="106"/>
      <c r="Q12" s="258">
        <f t="shared" si="0"/>
        <v>1</v>
      </c>
    </row>
    <row r="13" spans="1:17" x14ac:dyDescent="0.25">
      <c r="G13" s="108">
        <v>2</v>
      </c>
      <c r="H13" s="108" t="s">
        <v>41</v>
      </c>
      <c r="I13" s="110"/>
      <c r="J13" s="110"/>
      <c r="K13" s="110"/>
      <c r="L13" s="108">
        <v>1</v>
      </c>
      <c r="M13" s="108">
        <v>2</v>
      </c>
      <c r="N13" s="110"/>
      <c r="O13" s="110"/>
      <c r="P13" s="110"/>
      <c r="Q13" s="258">
        <f t="shared" si="0"/>
        <v>3</v>
      </c>
    </row>
    <row r="14" spans="1:17" x14ac:dyDescent="0.25">
      <c r="G14" s="108">
        <v>2</v>
      </c>
      <c r="H14" s="108" t="s">
        <v>47</v>
      </c>
      <c r="I14" s="110"/>
      <c r="J14" s="108">
        <v>3</v>
      </c>
      <c r="K14" s="110"/>
      <c r="L14" s="110"/>
      <c r="M14" s="110"/>
      <c r="N14" s="110"/>
      <c r="O14" s="110"/>
      <c r="P14" s="110"/>
      <c r="Q14" s="258">
        <f t="shared" si="0"/>
        <v>3</v>
      </c>
    </row>
    <row r="15" spans="1:17" x14ac:dyDescent="0.25">
      <c r="G15" s="108">
        <v>2</v>
      </c>
      <c r="H15" s="108" t="s">
        <v>42</v>
      </c>
      <c r="I15" s="110"/>
      <c r="J15" s="110"/>
      <c r="K15" s="110"/>
      <c r="L15" s="108">
        <v>1</v>
      </c>
      <c r="M15" s="110"/>
      <c r="N15" s="110"/>
      <c r="O15" s="110"/>
      <c r="P15" s="110"/>
      <c r="Q15" s="258">
        <f t="shared" si="0"/>
        <v>1</v>
      </c>
    </row>
    <row r="16" spans="1:17" x14ac:dyDescent="0.25">
      <c r="G16" s="118">
        <v>3</v>
      </c>
      <c r="H16" s="118" t="s">
        <v>41</v>
      </c>
      <c r="I16" s="539"/>
      <c r="J16" s="539"/>
      <c r="K16" s="118">
        <v>1</v>
      </c>
      <c r="L16" s="539"/>
      <c r="M16" s="539"/>
      <c r="N16" s="539"/>
      <c r="O16" s="539"/>
      <c r="P16" s="539"/>
      <c r="Q16" s="258">
        <f t="shared" si="0"/>
        <v>1</v>
      </c>
    </row>
    <row r="17" spans="7:17" x14ac:dyDescent="0.25">
      <c r="G17" s="118">
        <v>3</v>
      </c>
      <c r="H17" s="118" t="s">
        <v>42</v>
      </c>
      <c r="I17" s="539"/>
      <c r="J17" s="539"/>
      <c r="K17" s="118">
        <v>2</v>
      </c>
      <c r="L17" s="539"/>
      <c r="M17" s="118">
        <v>1</v>
      </c>
      <c r="N17" s="539"/>
      <c r="O17" s="539"/>
      <c r="P17" s="539"/>
      <c r="Q17" s="258">
        <f t="shared" si="0"/>
        <v>3</v>
      </c>
    </row>
    <row r="18" spans="7:17" x14ac:dyDescent="0.25">
      <c r="G18" s="118">
        <v>3</v>
      </c>
      <c r="H18" s="118" t="s">
        <v>47</v>
      </c>
      <c r="I18" s="539"/>
      <c r="J18" s="118">
        <v>1</v>
      </c>
      <c r="K18" s="539"/>
      <c r="L18" s="539"/>
      <c r="M18" s="539"/>
      <c r="N18" s="539"/>
      <c r="O18" s="539"/>
      <c r="P18" s="539"/>
      <c r="Q18" s="258">
        <f t="shared" si="0"/>
        <v>1</v>
      </c>
    </row>
    <row r="19" spans="7:17" x14ac:dyDescent="0.25">
      <c r="Q19" s="103">
        <v>15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16"/>
  <sheetViews>
    <sheetView topLeftCell="G1" workbookViewId="0">
      <selection activeCell="G10" sqref="G10:J12"/>
    </sheetView>
  </sheetViews>
  <sheetFormatPr defaultColWidth="14.42578125" defaultRowHeight="15" customHeight="1" x14ac:dyDescent="0.25"/>
  <sheetData>
    <row r="1" spans="1:17" ht="15.75" x14ac:dyDescent="0.25">
      <c r="A1" s="815" t="s">
        <v>196</v>
      </c>
      <c r="B1" s="788"/>
      <c r="C1" s="540"/>
      <c r="D1" s="540"/>
      <c r="E1" s="540"/>
      <c r="F1" s="541" t="s">
        <v>197</v>
      </c>
      <c r="G1" s="542"/>
      <c r="H1" s="541" t="s">
        <v>198</v>
      </c>
      <c r="I1" s="543"/>
      <c r="J1" s="543"/>
      <c r="K1" s="544"/>
      <c r="L1" s="545"/>
      <c r="M1" s="10"/>
      <c r="N1" s="546" t="s">
        <v>16</v>
      </c>
      <c r="O1" s="544"/>
      <c r="P1" s="545"/>
      <c r="Q1" s="10"/>
    </row>
    <row r="2" spans="1:17" ht="30" x14ac:dyDescent="0.25">
      <c r="A2" s="547" t="s">
        <v>19</v>
      </c>
      <c r="B2" s="548"/>
      <c r="C2" s="548"/>
      <c r="D2" s="548"/>
      <c r="E2" s="549" t="s">
        <v>8</v>
      </c>
      <c r="F2" s="549" t="s">
        <v>9</v>
      </c>
      <c r="G2" s="549" t="s">
        <v>14</v>
      </c>
      <c r="H2" s="550" t="s">
        <v>199</v>
      </c>
      <c r="I2" s="551" t="s">
        <v>12</v>
      </c>
      <c r="J2" s="552"/>
      <c r="K2" s="10"/>
      <c r="L2" s="10"/>
      <c r="M2" s="10"/>
      <c r="N2" s="10"/>
      <c r="O2" s="10"/>
      <c r="P2" s="10"/>
      <c r="Q2" s="10"/>
    </row>
    <row r="3" spans="1:17" x14ac:dyDescent="0.25">
      <c r="A3" s="553"/>
      <c r="B3" s="548"/>
      <c r="C3" s="548"/>
      <c r="D3" s="548"/>
      <c r="E3" s="548"/>
      <c r="F3" s="549" t="s">
        <v>13</v>
      </c>
      <c r="G3" s="549" t="s">
        <v>14</v>
      </c>
      <c r="H3" s="548"/>
      <c r="I3" s="551" t="s">
        <v>12</v>
      </c>
      <c r="J3" s="552"/>
      <c r="K3" s="10"/>
      <c r="L3" s="10"/>
      <c r="M3" s="10"/>
      <c r="N3" s="10"/>
      <c r="O3" s="10"/>
      <c r="P3" s="10"/>
      <c r="Q3" s="10"/>
    </row>
    <row r="4" spans="1:17" x14ac:dyDescent="0.25">
      <c r="A4" s="547" t="s">
        <v>21</v>
      </c>
      <c r="B4" s="548"/>
      <c r="C4" s="548"/>
      <c r="D4" s="548"/>
      <c r="E4" s="548"/>
      <c r="F4" s="549" t="s">
        <v>17</v>
      </c>
      <c r="G4" s="549" t="s">
        <v>14</v>
      </c>
      <c r="H4" s="548"/>
      <c r="I4" s="551" t="s">
        <v>12</v>
      </c>
      <c r="J4" s="554"/>
      <c r="K4" s="10"/>
      <c r="L4" s="10"/>
      <c r="M4" s="10"/>
      <c r="N4" s="10"/>
      <c r="O4" s="10"/>
      <c r="P4" s="10"/>
      <c r="Q4" s="10"/>
    </row>
    <row r="5" spans="1:17" x14ac:dyDescent="0.25">
      <c r="A5" s="553"/>
      <c r="B5" s="555"/>
      <c r="C5" s="555"/>
      <c r="D5" s="555"/>
      <c r="E5" s="556" t="s">
        <v>22</v>
      </c>
      <c r="F5" s="557" t="s">
        <v>9</v>
      </c>
      <c r="G5" s="557" t="s">
        <v>13</v>
      </c>
      <c r="H5" s="557" t="s">
        <v>17</v>
      </c>
      <c r="I5" s="558" t="s">
        <v>23</v>
      </c>
      <c r="J5" s="552"/>
      <c r="K5" s="10"/>
      <c r="L5" s="10"/>
      <c r="M5" s="10"/>
      <c r="N5" s="10"/>
      <c r="O5" s="10"/>
      <c r="P5" s="10"/>
      <c r="Q5" s="10"/>
    </row>
    <row r="6" spans="1:17" ht="15" customHeight="1" x14ac:dyDescent="0.3">
      <c r="A6" s="547" t="s">
        <v>203</v>
      </c>
      <c r="B6" s="552"/>
      <c r="C6" s="552"/>
      <c r="D6" s="552"/>
      <c r="E6" s="552"/>
      <c r="F6" s="559">
        <v>949</v>
      </c>
      <c r="G6" s="559">
        <v>490</v>
      </c>
      <c r="H6" s="559">
        <v>427</v>
      </c>
      <c r="I6" s="552"/>
      <c r="J6" s="552"/>
      <c r="K6" s="10"/>
      <c r="L6" s="10"/>
      <c r="M6" s="10"/>
      <c r="N6" s="10"/>
      <c r="O6" s="10"/>
      <c r="P6" s="10"/>
      <c r="Q6" s="10"/>
    </row>
    <row r="7" spans="1:1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ht="15" customHeight="1" x14ac:dyDescent="0.35">
      <c r="A8" s="79"/>
      <c r="B8" s="562" t="s">
        <v>26</v>
      </c>
      <c r="C8" s="79"/>
      <c r="D8" s="79"/>
      <c r="E8" s="79"/>
      <c r="F8" s="10"/>
      <c r="G8" s="79"/>
      <c r="H8" s="79"/>
      <c r="I8" s="79"/>
      <c r="J8" s="816" t="s">
        <v>27</v>
      </c>
      <c r="K8" s="817"/>
      <c r="L8" s="817"/>
      <c r="M8" s="79"/>
      <c r="N8" s="79"/>
      <c r="O8" s="79"/>
      <c r="P8" s="79"/>
      <c r="Q8" s="10"/>
    </row>
    <row r="9" spans="1:17" ht="15.75" x14ac:dyDescent="0.25">
      <c r="A9" s="565" t="s">
        <v>28</v>
      </c>
      <c r="B9" s="566" t="s">
        <v>29</v>
      </c>
      <c r="C9" s="566" t="s">
        <v>30</v>
      </c>
      <c r="D9" s="566" t="s">
        <v>31</v>
      </c>
      <c r="E9" s="566" t="s">
        <v>32</v>
      </c>
      <c r="F9" s="98"/>
      <c r="G9" s="566" t="s">
        <v>28</v>
      </c>
      <c r="H9" s="566" t="s">
        <v>29</v>
      </c>
      <c r="I9" s="566" t="s">
        <v>33</v>
      </c>
      <c r="J9" s="566" t="s">
        <v>34</v>
      </c>
      <c r="K9" s="566" t="s">
        <v>35</v>
      </c>
      <c r="L9" s="566" t="s">
        <v>36</v>
      </c>
      <c r="M9" s="566" t="s">
        <v>37</v>
      </c>
      <c r="N9" s="566" t="s">
        <v>38</v>
      </c>
      <c r="O9" s="566" t="s">
        <v>39</v>
      </c>
      <c r="P9" s="566" t="s">
        <v>40</v>
      </c>
      <c r="Q9" s="567" t="s">
        <v>86</v>
      </c>
    </row>
    <row r="10" spans="1:17" ht="15.75" x14ac:dyDescent="0.25">
      <c r="A10" s="568">
        <v>1</v>
      </c>
      <c r="B10" s="570" t="s">
        <v>63</v>
      </c>
      <c r="C10" s="568">
        <v>362</v>
      </c>
      <c r="D10" s="568">
        <v>524</v>
      </c>
      <c r="E10" s="570" t="s">
        <v>64</v>
      </c>
      <c r="F10" s="10"/>
      <c r="G10" s="577">
        <v>1</v>
      </c>
      <c r="H10" s="578" t="s">
        <v>205</v>
      </c>
      <c r="I10" s="577">
        <v>5</v>
      </c>
      <c r="J10" s="577">
        <v>4</v>
      </c>
      <c r="K10" s="579"/>
      <c r="L10" s="579"/>
      <c r="M10" s="579"/>
      <c r="N10" s="579"/>
      <c r="O10" s="579"/>
      <c r="P10" s="579"/>
      <c r="Q10" s="580">
        <v>9</v>
      </c>
    </row>
    <row r="11" spans="1:17" ht="15.75" x14ac:dyDescent="0.25">
      <c r="A11" s="568">
        <v>1</v>
      </c>
      <c r="B11" s="570" t="s">
        <v>63</v>
      </c>
      <c r="C11" s="568">
        <v>371</v>
      </c>
      <c r="D11" s="568">
        <v>455</v>
      </c>
      <c r="E11" s="570" t="s">
        <v>64</v>
      </c>
      <c r="F11" s="10"/>
      <c r="G11" s="581">
        <v>2</v>
      </c>
      <c r="H11" s="582" t="s">
        <v>205</v>
      </c>
      <c r="I11" s="581">
        <v>7</v>
      </c>
      <c r="J11" s="581">
        <v>11</v>
      </c>
      <c r="K11" s="583"/>
      <c r="L11" s="583"/>
      <c r="M11" s="583"/>
      <c r="N11" s="583"/>
      <c r="O11" s="583"/>
      <c r="P11" s="583"/>
      <c r="Q11" s="580">
        <v>18</v>
      </c>
    </row>
    <row r="12" spans="1:17" ht="15.75" x14ac:dyDescent="0.25">
      <c r="A12" s="568">
        <v>1</v>
      </c>
      <c r="B12" s="570" t="s">
        <v>63</v>
      </c>
      <c r="C12" s="568">
        <v>332</v>
      </c>
      <c r="D12" s="568">
        <v>336</v>
      </c>
      <c r="E12" s="570" t="s">
        <v>64</v>
      </c>
      <c r="F12" s="10"/>
      <c r="G12" s="584">
        <v>3</v>
      </c>
      <c r="H12" s="585" t="s">
        <v>205</v>
      </c>
      <c r="I12" s="584">
        <v>10</v>
      </c>
      <c r="J12" s="584">
        <v>8</v>
      </c>
      <c r="K12" s="586"/>
      <c r="L12" s="586"/>
      <c r="M12" s="586"/>
      <c r="N12" s="586"/>
      <c r="O12" s="586"/>
      <c r="P12" s="586"/>
      <c r="Q12" s="580">
        <v>18</v>
      </c>
    </row>
    <row r="13" spans="1:17" x14ac:dyDescent="0.25">
      <c r="A13" s="568">
        <v>1</v>
      </c>
      <c r="B13" s="570" t="s">
        <v>63</v>
      </c>
      <c r="C13" s="568">
        <v>282</v>
      </c>
      <c r="D13" s="568">
        <v>238</v>
      </c>
      <c r="E13" s="570" t="s">
        <v>64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587">
        <v>45</v>
      </c>
    </row>
    <row r="14" spans="1:17" x14ac:dyDescent="0.25">
      <c r="A14" s="568">
        <v>1</v>
      </c>
      <c r="B14" s="570" t="s">
        <v>63</v>
      </c>
      <c r="C14" s="568">
        <v>264</v>
      </c>
      <c r="D14" s="568">
        <v>164</v>
      </c>
      <c r="E14" s="570" t="s">
        <v>64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x14ac:dyDescent="0.25">
      <c r="A15" s="568">
        <v>1</v>
      </c>
      <c r="B15" s="570" t="s">
        <v>63</v>
      </c>
      <c r="C15" s="568">
        <v>250</v>
      </c>
      <c r="D15" s="568">
        <v>156</v>
      </c>
      <c r="E15" s="570" t="s">
        <v>64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x14ac:dyDescent="0.25">
      <c r="A16" s="568">
        <v>1</v>
      </c>
      <c r="B16" s="570" t="s">
        <v>63</v>
      </c>
      <c r="C16" s="589">
        <v>199</v>
      </c>
      <c r="D16" s="589">
        <v>83</v>
      </c>
      <c r="E16" s="570" t="s">
        <v>64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25">
      <c r="A17" s="568">
        <v>1</v>
      </c>
      <c r="B17" s="570" t="s">
        <v>63</v>
      </c>
      <c r="C17" s="589">
        <v>242</v>
      </c>
      <c r="D17" s="589">
        <v>138</v>
      </c>
      <c r="E17" s="570" t="s">
        <v>64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x14ac:dyDescent="0.25">
      <c r="A18" s="568">
        <v>1</v>
      </c>
      <c r="B18" s="570" t="s">
        <v>63</v>
      </c>
      <c r="C18" s="589">
        <v>262</v>
      </c>
      <c r="D18" s="589">
        <v>183</v>
      </c>
      <c r="E18" s="570" t="s">
        <v>64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x14ac:dyDescent="0.25">
      <c r="A19" s="568">
        <v>1</v>
      </c>
      <c r="B19" s="570" t="s">
        <v>63</v>
      </c>
      <c r="C19" s="589">
        <v>202</v>
      </c>
      <c r="D19" s="589">
        <v>77</v>
      </c>
      <c r="E19" s="570" t="s">
        <v>64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s="568">
        <v>1</v>
      </c>
      <c r="B20" s="570" t="s">
        <v>63</v>
      </c>
      <c r="C20" s="589">
        <v>221</v>
      </c>
      <c r="D20" s="589">
        <v>116</v>
      </c>
      <c r="E20" s="570" t="s">
        <v>64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x14ac:dyDescent="0.25">
      <c r="A21" s="568">
        <v>1</v>
      </c>
      <c r="B21" s="570" t="s">
        <v>63</v>
      </c>
      <c r="C21" s="589">
        <v>332</v>
      </c>
      <c r="D21" s="589">
        <v>386</v>
      </c>
      <c r="E21" s="570" t="s">
        <v>64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5">
      <c r="A22" s="568">
        <v>1</v>
      </c>
      <c r="B22" s="570" t="s">
        <v>63</v>
      </c>
      <c r="C22" s="589">
        <v>300</v>
      </c>
      <c r="D22" s="589">
        <v>281</v>
      </c>
      <c r="E22" s="570" t="s">
        <v>64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25">
      <c r="A23" s="568">
        <v>1</v>
      </c>
      <c r="B23" s="570" t="s">
        <v>63</v>
      </c>
      <c r="C23" s="589">
        <v>229</v>
      </c>
      <c r="D23" s="589">
        <v>120</v>
      </c>
      <c r="E23" s="570" t="s">
        <v>64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25">
      <c r="A24" s="568">
        <v>1</v>
      </c>
      <c r="B24" s="570" t="s">
        <v>63</v>
      </c>
      <c r="C24" s="589">
        <v>293</v>
      </c>
      <c r="D24" s="589">
        <v>221</v>
      </c>
      <c r="E24" s="570" t="s">
        <v>64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25">
      <c r="A25" s="568">
        <v>1</v>
      </c>
      <c r="B25" s="570" t="s">
        <v>63</v>
      </c>
      <c r="C25" s="589">
        <v>224</v>
      </c>
      <c r="D25" s="589">
        <v>114</v>
      </c>
      <c r="E25" s="570" t="s">
        <v>64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x14ac:dyDescent="0.25">
      <c r="A26" s="568">
        <v>1</v>
      </c>
      <c r="B26" s="570" t="s">
        <v>63</v>
      </c>
      <c r="C26" s="589">
        <v>146</v>
      </c>
      <c r="D26" s="589">
        <v>30</v>
      </c>
      <c r="E26" s="570" t="s">
        <v>64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25">
      <c r="A27" s="568">
        <v>1</v>
      </c>
      <c r="B27" s="570" t="s">
        <v>63</v>
      </c>
      <c r="C27" s="589">
        <v>213</v>
      </c>
      <c r="D27" s="589">
        <v>92</v>
      </c>
      <c r="E27" s="570" t="s">
        <v>64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5">
      <c r="A28" s="568">
        <v>1</v>
      </c>
      <c r="B28" s="570" t="s">
        <v>63</v>
      </c>
      <c r="C28" s="589">
        <v>296</v>
      </c>
      <c r="D28" s="589">
        <v>240</v>
      </c>
      <c r="E28" s="570" t="s">
        <v>64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x14ac:dyDescent="0.25">
      <c r="A29" s="568">
        <v>1</v>
      </c>
      <c r="B29" s="570" t="s">
        <v>63</v>
      </c>
      <c r="C29" s="589">
        <v>247</v>
      </c>
      <c r="D29" s="589">
        <v>129</v>
      </c>
      <c r="E29" s="570" t="s">
        <v>64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5">
      <c r="A30" s="568">
        <v>1</v>
      </c>
      <c r="B30" s="570" t="s">
        <v>63</v>
      </c>
      <c r="C30" s="589">
        <v>305</v>
      </c>
      <c r="D30" s="589">
        <v>254</v>
      </c>
      <c r="E30" s="570" t="s">
        <v>64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568">
        <v>1</v>
      </c>
      <c r="B31" s="570" t="s">
        <v>63</v>
      </c>
      <c r="C31" s="589">
        <v>225</v>
      </c>
      <c r="D31" s="589">
        <v>108</v>
      </c>
      <c r="E31" s="570" t="s">
        <v>64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5">
      <c r="A32" s="568">
        <v>1</v>
      </c>
      <c r="B32" s="570" t="s">
        <v>63</v>
      </c>
      <c r="C32" s="589">
        <v>254</v>
      </c>
      <c r="D32" s="589">
        <v>158</v>
      </c>
      <c r="E32" s="570" t="s">
        <v>64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x14ac:dyDescent="0.25">
      <c r="A33" s="568">
        <v>1</v>
      </c>
      <c r="B33" s="570" t="s">
        <v>63</v>
      </c>
      <c r="C33" s="589">
        <v>208</v>
      </c>
      <c r="D33" s="589">
        <v>99</v>
      </c>
      <c r="E33" s="570" t="s">
        <v>64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x14ac:dyDescent="0.25">
      <c r="A34" s="568">
        <v>1</v>
      </c>
      <c r="B34" s="570" t="s">
        <v>63</v>
      </c>
      <c r="C34" s="589">
        <v>241</v>
      </c>
      <c r="D34" s="589">
        <v>154</v>
      </c>
      <c r="E34" s="570" t="s">
        <v>64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x14ac:dyDescent="0.25">
      <c r="A35" s="568">
        <v>1</v>
      </c>
      <c r="B35" s="570" t="s">
        <v>63</v>
      </c>
      <c r="C35" s="589">
        <v>245</v>
      </c>
      <c r="D35" s="589">
        <v>154</v>
      </c>
      <c r="E35" s="570" t="s">
        <v>64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x14ac:dyDescent="0.25">
      <c r="A36" s="568">
        <v>1</v>
      </c>
      <c r="B36" s="570" t="s">
        <v>63</v>
      </c>
      <c r="C36" s="589">
        <v>272</v>
      </c>
      <c r="D36" s="589">
        <v>193</v>
      </c>
      <c r="E36" s="570" t="s">
        <v>64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x14ac:dyDescent="0.25">
      <c r="A37" s="568">
        <v>1</v>
      </c>
      <c r="B37" s="570" t="s">
        <v>63</v>
      </c>
      <c r="C37" s="589">
        <v>203</v>
      </c>
      <c r="D37" s="589">
        <v>78</v>
      </c>
      <c r="E37" s="570" t="s">
        <v>64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x14ac:dyDescent="0.25">
      <c r="A38" s="568">
        <v>1</v>
      </c>
      <c r="B38" s="570" t="s">
        <v>63</v>
      </c>
      <c r="C38" s="589">
        <v>161</v>
      </c>
      <c r="D38" s="589">
        <v>42</v>
      </c>
      <c r="E38" s="570" t="s">
        <v>64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x14ac:dyDescent="0.25">
      <c r="A39" s="568">
        <v>1</v>
      </c>
      <c r="B39" s="570" t="s">
        <v>63</v>
      </c>
      <c r="C39" s="589">
        <v>232</v>
      </c>
      <c r="D39" s="589">
        <v>113</v>
      </c>
      <c r="E39" s="570" t="s">
        <v>64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x14ac:dyDescent="0.25">
      <c r="A40" s="568">
        <v>1</v>
      </c>
      <c r="B40" s="570" t="s">
        <v>63</v>
      </c>
      <c r="C40" s="589">
        <v>153</v>
      </c>
      <c r="D40" s="589">
        <v>38</v>
      </c>
      <c r="E40" s="570" t="s">
        <v>64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x14ac:dyDescent="0.25">
      <c r="A41" s="568">
        <v>1</v>
      </c>
      <c r="B41" s="570" t="s">
        <v>63</v>
      </c>
      <c r="C41" s="589">
        <v>147</v>
      </c>
      <c r="D41" s="589">
        <v>36</v>
      </c>
      <c r="E41" s="570" t="s">
        <v>64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 x14ac:dyDescent="0.25">
      <c r="A42" s="568">
        <v>1</v>
      </c>
      <c r="B42" s="570" t="s">
        <v>63</v>
      </c>
      <c r="C42" s="589">
        <v>174</v>
      </c>
      <c r="D42" s="589">
        <v>55</v>
      </c>
      <c r="E42" s="570" t="s">
        <v>64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x14ac:dyDescent="0.25">
      <c r="A43" s="600">
        <v>1</v>
      </c>
      <c r="B43" s="602" t="s">
        <v>116</v>
      </c>
      <c r="C43" s="603">
        <v>194</v>
      </c>
      <c r="D43" s="603">
        <v>68</v>
      </c>
      <c r="E43" s="602" t="s">
        <v>117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x14ac:dyDescent="0.25">
      <c r="A44" s="568">
        <v>1</v>
      </c>
      <c r="B44" s="570" t="s">
        <v>63</v>
      </c>
      <c r="C44" s="589">
        <v>240</v>
      </c>
      <c r="D44" s="589">
        <v>154</v>
      </c>
      <c r="E44" s="570" t="s">
        <v>64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x14ac:dyDescent="0.25">
      <c r="A45" s="568">
        <v>1</v>
      </c>
      <c r="B45" s="570" t="s">
        <v>63</v>
      </c>
      <c r="C45" s="589">
        <v>280</v>
      </c>
      <c r="D45" s="589">
        <v>194</v>
      </c>
      <c r="E45" s="570" t="s">
        <v>64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x14ac:dyDescent="0.25">
      <c r="A46" s="568">
        <v>1</v>
      </c>
      <c r="B46" s="570" t="s">
        <v>63</v>
      </c>
      <c r="C46" s="589">
        <v>234</v>
      </c>
      <c r="D46" s="589">
        <v>123</v>
      </c>
      <c r="E46" s="570" t="s">
        <v>64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x14ac:dyDescent="0.25">
      <c r="A47" s="568">
        <v>1</v>
      </c>
      <c r="B47" s="570" t="s">
        <v>63</v>
      </c>
      <c r="C47" s="589">
        <v>246</v>
      </c>
      <c r="D47" s="589">
        <v>148</v>
      </c>
      <c r="E47" s="570" t="s">
        <v>64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x14ac:dyDescent="0.25">
      <c r="A48" s="568">
        <v>1</v>
      </c>
      <c r="B48" s="570" t="s">
        <v>63</v>
      </c>
      <c r="C48" s="589">
        <v>244</v>
      </c>
      <c r="D48" s="589">
        <v>138</v>
      </c>
      <c r="E48" s="570" t="s">
        <v>64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25">
      <c r="A49" s="568">
        <v>1</v>
      </c>
      <c r="B49" s="570" t="s">
        <v>63</v>
      </c>
      <c r="C49" s="589">
        <v>263</v>
      </c>
      <c r="D49" s="589">
        <v>180</v>
      </c>
      <c r="E49" s="570" t="s">
        <v>64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25">
      <c r="A50" s="568">
        <v>1</v>
      </c>
      <c r="B50" s="570" t="s">
        <v>63</v>
      </c>
      <c r="C50" s="589">
        <v>179</v>
      </c>
      <c r="D50" s="589">
        <v>55</v>
      </c>
      <c r="E50" s="570" t="s">
        <v>64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25">
      <c r="A51" s="568">
        <v>1</v>
      </c>
      <c r="B51" s="570" t="s">
        <v>63</v>
      </c>
      <c r="C51" s="589">
        <v>231</v>
      </c>
      <c r="D51" s="589">
        <v>115</v>
      </c>
      <c r="E51" s="570" t="s">
        <v>64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x14ac:dyDescent="0.25">
      <c r="A52" s="568">
        <v>1</v>
      </c>
      <c r="B52" s="570" t="s">
        <v>63</v>
      </c>
      <c r="C52" s="589">
        <v>241</v>
      </c>
      <c r="D52" s="589">
        <v>149</v>
      </c>
      <c r="E52" s="570" t="s">
        <v>64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x14ac:dyDescent="0.25">
      <c r="A53" s="568">
        <v>1</v>
      </c>
      <c r="B53" s="570" t="s">
        <v>63</v>
      </c>
      <c r="C53" s="589">
        <v>154</v>
      </c>
      <c r="D53" s="589">
        <v>39</v>
      </c>
      <c r="E53" s="570" t="s">
        <v>64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x14ac:dyDescent="0.25">
      <c r="A54" s="568">
        <v>1</v>
      </c>
      <c r="B54" s="570" t="s">
        <v>63</v>
      </c>
      <c r="C54" s="589">
        <v>158</v>
      </c>
      <c r="D54" s="589">
        <v>39</v>
      </c>
      <c r="E54" s="570" t="s">
        <v>64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x14ac:dyDescent="0.25">
      <c r="A55" s="568">
        <v>1</v>
      </c>
      <c r="B55" s="570" t="s">
        <v>63</v>
      </c>
      <c r="C55" s="589">
        <v>144</v>
      </c>
      <c r="D55" s="589">
        <v>27</v>
      </c>
      <c r="E55" s="570" t="s">
        <v>64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x14ac:dyDescent="0.25">
      <c r="A56" s="568">
        <v>1</v>
      </c>
      <c r="B56" s="570" t="s">
        <v>63</v>
      </c>
      <c r="C56" s="589">
        <v>144</v>
      </c>
      <c r="D56" s="589">
        <v>38</v>
      </c>
      <c r="E56" s="570" t="s">
        <v>64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x14ac:dyDescent="0.25">
      <c r="A57" s="568">
        <v>1</v>
      </c>
      <c r="B57" s="570" t="s">
        <v>63</v>
      </c>
      <c r="C57" s="589">
        <v>151</v>
      </c>
      <c r="D57" s="589">
        <v>38</v>
      </c>
      <c r="E57" s="570" t="s">
        <v>64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 x14ac:dyDescent="0.25">
      <c r="A58" s="568">
        <v>1</v>
      </c>
      <c r="B58" s="570" t="s">
        <v>63</v>
      </c>
      <c r="C58" s="589">
        <v>123</v>
      </c>
      <c r="D58" s="589">
        <v>21</v>
      </c>
      <c r="E58" s="570" t="s">
        <v>64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x14ac:dyDescent="0.25">
      <c r="A59" s="568">
        <v>1</v>
      </c>
      <c r="B59" s="570" t="s">
        <v>63</v>
      </c>
      <c r="C59" s="589">
        <v>211</v>
      </c>
      <c r="D59" s="589">
        <v>93</v>
      </c>
      <c r="E59" s="570" t="s">
        <v>64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x14ac:dyDescent="0.25">
      <c r="A60" s="568">
        <v>1</v>
      </c>
      <c r="B60" s="570" t="s">
        <v>63</v>
      </c>
      <c r="C60" s="589">
        <v>300</v>
      </c>
      <c r="D60" s="589">
        <v>263</v>
      </c>
      <c r="E60" s="570" t="s">
        <v>64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 x14ac:dyDescent="0.25">
      <c r="A61" s="568">
        <v>1</v>
      </c>
      <c r="B61" s="570" t="s">
        <v>63</v>
      </c>
      <c r="C61" s="589">
        <v>236</v>
      </c>
      <c r="D61" s="589">
        <v>121</v>
      </c>
      <c r="E61" s="570" t="s">
        <v>64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 x14ac:dyDescent="0.25">
      <c r="A62" s="568">
        <v>1</v>
      </c>
      <c r="B62" s="570" t="s">
        <v>63</v>
      </c>
      <c r="C62" s="589">
        <v>273</v>
      </c>
      <c r="D62" s="589">
        <v>198</v>
      </c>
      <c r="E62" s="570" t="s">
        <v>64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 x14ac:dyDescent="0.25">
      <c r="A63" s="568">
        <v>1</v>
      </c>
      <c r="B63" s="570" t="s">
        <v>63</v>
      </c>
      <c r="C63" s="589">
        <v>206</v>
      </c>
      <c r="D63" s="589">
        <v>86</v>
      </c>
      <c r="E63" s="570" t="s">
        <v>64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 x14ac:dyDescent="0.25">
      <c r="A64" s="568">
        <v>1</v>
      </c>
      <c r="B64" s="570" t="s">
        <v>63</v>
      </c>
      <c r="C64" s="589">
        <v>218</v>
      </c>
      <c r="D64" s="589">
        <v>97</v>
      </c>
      <c r="E64" s="570" t="s">
        <v>64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 x14ac:dyDescent="0.25">
      <c r="A65" s="568">
        <v>1</v>
      </c>
      <c r="B65" s="570" t="s">
        <v>63</v>
      </c>
      <c r="C65" s="589">
        <v>232</v>
      </c>
      <c r="D65" s="589">
        <v>141</v>
      </c>
      <c r="E65" s="570" t="s">
        <v>64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x14ac:dyDescent="0.25">
      <c r="A66" s="568">
        <v>1</v>
      </c>
      <c r="B66" s="570" t="s">
        <v>63</v>
      </c>
      <c r="C66" s="589">
        <v>164</v>
      </c>
      <c r="D66" s="589">
        <v>43</v>
      </c>
      <c r="E66" s="570" t="s">
        <v>64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 x14ac:dyDescent="0.25">
      <c r="A67" s="568">
        <v>1</v>
      </c>
      <c r="B67" s="570" t="s">
        <v>63</v>
      </c>
      <c r="C67" s="589">
        <v>174</v>
      </c>
      <c r="D67" s="589">
        <v>60</v>
      </c>
      <c r="E67" s="570" t="s">
        <v>64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 x14ac:dyDescent="0.25">
      <c r="A68" s="568">
        <v>1</v>
      </c>
      <c r="B68" s="570" t="s">
        <v>63</v>
      </c>
      <c r="C68" s="589">
        <v>141</v>
      </c>
      <c r="D68" s="589">
        <v>32</v>
      </c>
      <c r="E68" s="570" t="s">
        <v>64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 x14ac:dyDescent="0.25">
      <c r="A69" s="568">
        <v>1</v>
      </c>
      <c r="B69" s="570" t="s">
        <v>63</v>
      </c>
      <c r="C69" s="589">
        <v>188</v>
      </c>
      <c r="D69" s="589">
        <v>74</v>
      </c>
      <c r="E69" s="570" t="s">
        <v>64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x14ac:dyDescent="0.25">
      <c r="A70" s="568">
        <v>1</v>
      </c>
      <c r="B70" s="570" t="s">
        <v>63</v>
      </c>
      <c r="C70" s="589">
        <v>192</v>
      </c>
      <c r="D70" s="589">
        <v>67</v>
      </c>
      <c r="E70" s="570" t="s">
        <v>64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x14ac:dyDescent="0.25">
      <c r="A71" s="568">
        <v>1</v>
      </c>
      <c r="B71" s="570" t="s">
        <v>63</v>
      </c>
      <c r="C71" s="589">
        <v>188</v>
      </c>
      <c r="D71" s="589">
        <v>57</v>
      </c>
      <c r="E71" s="570" t="s">
        <v>64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x14ac:dyDescent="0.25">
      <c r="A72" s="568">
        <v>1</v>
      </c>
      <c r="B72" s="570" t="s">
        <v>63</v>
      </c>
      <c r="C72" s="589">
        <v>185</v>
      </c>
      <c r="D72" s="589">
        <v>70</v>
      </c>
      <c r="E72" s="570" t="s">
        <v>64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 x14ac:dyDescent="0.25">
      <c r="A73" s="568">
        <v>1</v>
      </c>
      <c r="B73" s="570" t="s">
        <v>63</v>
      </c>
      <c r="C73" s="589">
        <v>192</v>
      </c>
      <c r="D73" s="589">
        <v>71</v>
      </c>
      <c r="E73" s="570" t="s">
        <v>64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 x14ac:dyDescent="0.25">
      <c r="A74" s="568">
        <v>1</v>
      </c>
      <c r="B74" s="570" t="s">
        <v>63</v>
      </c>
      <c r="C74" s="589">
        <v>175</v>
      </c>
      <c r="D74" s="589">
        <v>60</v>
      </c>
      <c r="E74" s="570" t="s">
        <v>64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 x14ac:dyDescent="0.25">
      <c r="A75" s="568">
        <v>1</v>
      </c>
      <c r="B75" s="570" t="s">
        <v>63</v>
      </c>
      <c r="C75" s="589">
        <v>162</v>
      </c>
      <c r="D75" s="589">
        <v>51</v>
      </c>
      <c r="E75" s="570" t="s">
        <v>64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x14ac:dyDescent="0.25">
      <c r="A76" s="568">
        <v>1</v>
      </c>
      <c r="B76" s="570" t="s">
        <v>63</v>
      </c>
      <c r="C76" s="589">
        <v>190</v>
      </c>
      <c r="D76" s="589">
        <v>80</v>
      </c>
      <c r="E76" s="570" t="s">
        <v>64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 x14ac:dyDescent="0.25">
      <c r="A77" s="568">
        <v>1</v>
      </c>
      <c r="B77" s="570" t="s">
        <v>63</v>
      </c>
      <c r="C77" s="589">
        <v>165</v>
      </c>
      <c r="D77" s="589">
        <v>49</v>
      </c>
      <c r="E77" s="570" t="s">
        <v>64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7" x14ac:dyDescent="0.25">
      <c r="A78" s="568">
        <v>1</v>
      </c>
      <c r="B78" s="570" t="s">
        <v>63</v>
      </c>
      <c r="C78" s="589">
        <v>140</v>
      </c>
      <c r="D78" s="589">
        <v>26</v>
      </c>
      <c r="E78" s="570" t="s">
        <v>64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7" x14ac:dyDescent="0.25">
      <c r="A79" s="604">
        <v>2</v>
      </c>
      <c r="B79" s="605" t="s">
        <v>63</v>
      </c>
      <c r="C79" s="604">
        <v>312</v>
      </c>
      <c r="D79" s="604">
        <v>283</v>
      </c>
      <c r="E79" s="605" t="s">
        <v>64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 x14ac:dyDescent="0.25">
      <c r="A80" s="604">
        <v>2</v>
      </c>
      <c r="B80" s="605" t="s">
        <v>63</v>
      </c>
      <c r="C80" s="604">
        <v>183</v>
      </c>
      <c r="D80" s="604">
        <v>63</v>
      </c>
      <c r="E80" s="605" t="s">
        <v>64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x14ac:dyDescent="0.25">
      <c r="A81" s="604">
        <v>2</v>
      </c>
      <c r="B81" s="605" t="s">
        <v>63</v>
      </c>
      <c r="C81" s="604">
        <v>227</v>
      </c>
      <c r="D81" s="604">
        <v>109</v>
      </c>
      <c r="E81" s="605" t="s">
        <v>64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x14ac:dyDescent="0.25">
      <c r="A82" s="604">
        <v>2</v>
      </c>
      <c r="B82" s="605" t="s">
        <v>63</v>
      </c>
      <c r="C82" s="604">
        <v>277</v>
      </c>
      <c r="D82" s="604">
        <v>211</v>
      </c>
      <c r="E82" s="605" t="s">
        <v>64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x14ac:dyDescent="0.25">
      <c r="A83" s="604">
        <v>2</v>
      </c>
      <c r="B83" s="605" t="s">
        <v>63</v>
      </c>
      <c r="C83" s="604">
        <v>251</v>
      </c>
      <c r="D83" s="604">
        <v>156</v>
      </c>
      <c r="E83" s="605" t="s">
        <v>64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x14ac:dyDescent="0.25">
      <c r="A84" s="604">
        <v>2</v>
      </c>
      <c r="B84" s="605" t="s">
        <v>63</v>
      </c>
      <c r="C84" s="604">
        <v>202</v>
      </c>
      <c r="D84" s="604">
        <v>94</v>
      </c>
      <c r="E84" s="605" t="s">
        <v>64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x14ac:dyDescent="0.25">
      <c r="A85" s="604">
        <v>2</v>
      </c>
      <c r="B85" s="605" t="s">
        <v>63</v>
      </c>
      <c r="C85" s="604">
        <v>176</v>
      </c>
      <c r="D85" s="604">
        <v>55</v>
      </c>
      <c r="E85" s="605" t="s">
        <v>64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x14ac:dyDescent="0.25">
      <c r="A86" s="604">
        <v>2</v>
      </c>
      <c r="B86" s="605" t="s">
        <v>63</v>
      </c>
      <c r="C86" s="604">
        <v>154</v>
      </c>
      <c r="D86" s="604">
        <v>37</v>
      </c>
      <c r="E86" s="605" t="s">
        <v>64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x14ac:dyDescent="0.25">
      <c r="A87" s="604">
        <v>2</v>
      </c>
      <c r="B87" s="605" t="s">
        <v>63</v>
      </c>
      <c r="C87" s="604">
        <v>178</v>
      </c>
      <c r="D87" s="604">
        <v>59</v>
      </c>
      <c r="E87" s="605" t="s">
        <v>64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x14ac:dyDescent="0.25">
      <c r="A88" s="604">
        <v>2</v>
      </c>
      <c r="B88" s="605" t="s">
        <v>63</v>
      </c>
      <c r="C88" s="604">
        <v>250</v>
      </c>
      <c r="D88" s="604">
        <v>152</v>
      </c>
      <c r="E88" s="605" t="s">
        <v>64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x14ac:dyDescent="0.25">
      <c r="A89" s="604">
        <v>2</v>
      </c>
      <c r="B89" s="605" t="s">
        <v>63</v>
      </c>
      <c r="C89" s="604">
        <v>271</v>
      </c>
      <c r="D89" s="604">
        <v>194</v>
      </c>
      <c r="E89" s="605" t="s">
        <v>64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x14ac:dyDescent="0.25">
      <c r="A90" s="604">
        <v>2</v>
      </c>
      <c r="B90" s="605" t="s">
        <v>63</v>
      </c>
      <c r="C90" s="604">
        <v>263</v>
      </c>
      <c r="D90" s="604">
        <v>168</v>
      </c>
      <c r="E90" s="605" t="s">
        <v>64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x14ac:dyDescent="0.25">
      <c r="A91" s="604">
        <v>2</v>
      </c>
      <c r="B91" s="605" t="s">
        <v>63</v>
      </c>
      <c r="C91" s="604">
        <v>261</v>
      </c>
      <c r="D91" s="604">
        <v>169</v>
      </c>
      <c r="E91" s="605" t="s">
        <v>64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x14ac:dyDescent="0.25">
      <c r="A92" s="604">
        <v>2</v>
      </c>
      <c r="B92" s="605" t="s">
        <v>63</v>
      </c>
      <c r="C92" s="604">
        <v>152</v>
      </c>
      <c r="D92" s="604">
        <v>36</v>
      </c>
      <c r="E92" s="605" t="s">
        <v>64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x14ac:dyDescent="0.25">
      <c r="A93" s="604">
        <v>2</v>
      </c>
      <c r="B93" s="605" t="s">
        <v>63</v>
      </c>
      <c r="C93" s="604">
        <v>180</v>
      </c>
      <c r="D93" s="604">
        <v>64</v>
      </c>
      <c r="E93" s="605" t="s">
        <v>64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x14ac:dyDescent="0.25">
      <c r="A94" s="604">
        <v>2</v>
      </c>
      <c r="B94" s="605" t="s">
        <v>63</v>
      </c>
      <c r="C94" s="604">
        <v>162</v>
      </c>
      <c r="D94" s="604">
        <v>42</v>
      </c>
      <c r="E94" s="605" t="s">
        <v>64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x14ac:dyDescent="0.25">
      <c r="A95" s="604">
        <v>2</v>
      </c>
      <c r="B95" s="605" t="s">
        <v>63</v>
      </c>
      <c r="C95" s="604">
        <v>210</v>
      </c>
      <c r="D95" s="604">
        <v>95</v>
      </c>
      <c r="E95" s="605" t="s">
        <v>64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x14ac:dyDescent="0.25">
      <c r="A96" s="604">
        <v>2</v>
      </c>
      <c r="B96" s="605" t="s">
        <v>63</v>
      </c>
      <c r="C96" s="604">
        <v>173</v>
      </c>
      <c r="D96" s="604">
        <v>53</v>
      </c>
      <c r="E96" s="605" t="s">
        <v>64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17" x14ac:dyDescent="0.25">
      <c r="A97" s="604">
        <v>2</v>
      </c>
      <c r="B97" s="605" t="s">
        <v>63</v>
      </c>
      <c r="C97" s="604">
        <v>175</v>
      </c>
      <c r="D97" s="604">
        <v>62</v>
      </c>
      <c r="E97" s="605" t="s">
        <v>64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17" x14ac:dyDescent="0.25">
      <c r="A98" s="604">
        <v>2</v>
      </c>
      <c r="B98" s="605" t="s">
        <v>63</v>
      </c>
      <c r="C98" s="604">
        <v>139</v>
      </c>
      <c r="D98" s="604">
        <v>26</v>
      </c>
      <c r="E98" s="605" t="s">
        <v>64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17" x14ac:dyDescent="0.25">
      <c r="A99" s="604">
        <v>2</v>
      </c>
      <c r="B99" s="605" t="s">
        <v>63</v>
      </c>
      <c r="C99" s="604">
        <v>138</v>
      </c>
      <c r="D99" s="604">
        <v>26</v>
      </c>
      <c r="E99" s="605" t="s">
        <v>64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17" x14ac:dyDescent="0.25">
      <c r="A100" s="604">
        <v>2</v>
      </c>
      <c r="B100" s="605" t="s">
        <v>63</v>
      </c>
      <c r="C100" s="604">
        <v>146</v>
      </c>
      <c r="D100" s="604">
        <v>30</v>
      </c>
      <c r="E100" s="605" t="s">
        <v>64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 x14ac:dyDescent="0.25">
      <c r="A101" s="604">
        <v>2</v>
      </c>
      <c r="B101" s="605" t="s">
        <v>63</v>
      </c>
      <c r="C101" s="604">
        <v>115</v>
      </c>
      <c r="D101" s="604">
        <v>17</v>
      </c>
      <c r="E101" s="605" t="s">
        <v>64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1:17" x14ac:dyDescent="0.25">
      <c r="A102" s="606">
        <v>3</v>
      </c>
      <c r="B102" s="607" t="s">
        <v>63</v>
      </c>
      <c r="C102" s="606">
        <v>156</v>
      </c>
      <c r="D102" s="606">
        <v>39</v>
      </c>
      <c r="E102" s="607" t="s">
        <v>64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1:17" x14ac:dyDescent="0.25">
      <c r="A103" s="606">
        <v>3</v>
      </c>
      <c r="B103" s="607" t="s">
        <v>63</v>
      </c>
      <c r="C103" s="606">
        <v>148</v>
      </c>
      <c r="D103" s="606">
        <v>33</v>
      </c>
      <c r="E103" s="607" t="s">
        <v>64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1:17" x14ac:dyDescent="0.25">
      <c r="A104" s="606">
        <v>3</v>
      </c>
      <c r="B104" s="607" t="s">
        <v>63</v>
      </c>
      <c r="C104" s="606">
        <v>167</v>
      </c>
      <c r="D104" s="606">
        <v>50</v>
      </c>
      <c r="E104" s="607" t="s">
        <v>64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17" x14ac:dyDescent="0.25">
      <c r="A105" s="606">
        <v>3</v>
      </c>
      <c r="B105" s="607" t="s">
        <v>63</v>
      </c>
      <c r="C105" s="606">
        <v>124</v>
      </c>
      <c r="D105" s="606">
        <v>18</v>
      </c>
      <c r="E105" s="607" t="s">
        <v>64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1:17" x14ac:dyDescent="0.25">
      <c r="A106" s="606">
        <v>3</v>
      </c>
      <c r="B106" s="607" t="s">
        <v>63</v>
      </c>
      <c r="C106" s="606">
        <v>234</v>
      </c>
      <c r="D106" s="606">
        <v>162</v>
      </c>
      <c r="E106" s="607" t="s">
        <v>64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1:17" x14ac:dyDescent="0.25">
      <c r="A107" s="606">
        <v>3</v>
      </c>
      <c r="B107" s="607" t="s">
        <v>63</v>
      </c>
      <c r="C107" s="606">
        <v>119</v>
      </c>
      <c r="D107" s="606">
        <v>17</v>
      </c>
      <c r="E107" s="607" t="s">
        <v>64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 x14ac:dyDescent="0.25">
      <c r="A108" s="606">
        <v>3</v>
      </c>
      <c r="B108" s="607" t="s">
        <v>63</v>
      </c>
      <c r="C108" s="606">
        <v>126</v>
      </c>
      <c r="D108" s="606">
        <v>22</v>
      </c>
      <c r="E108" s="607" t="s">
        <v>64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 x14ac:dyDescent="0.25">
      <c r="A109" s="606">
        <v>3</v>
      </c>
      <c r="B109" s="607" t="s">
        <v>63</v>
      </c>
      <c r="C109" s="606">
        <v>151</v>
      </c>
      <c r="D109" s="606">
        <v>36</v>
      </c>
      <c r="E109" s="607" t="s">
        <v>64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1:17" x14ac:dyDescent="0.25">
      <c r="A110" s="606">
        <v>3</v>
      </c>
      <c r="B110" s="607" t="s">
        <v>63</v>
      </c>
      <c r="C110" s="606">
        <v>142</v>
      </c>
      <c r="D110" s="606">
        <v>30</v>
      </c>
      <c r="E110" s="607" t="s">
        <v>64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spans="1:17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spans="1:17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5:17" x14ac:dyDescent="0.25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5:17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5:17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5:17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</sheetData>
  <mergeCells count="2">
    <mergeCell ref="A1:B1"/>
    <mergeCell ref="J8:L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4"/>
  <sheetViews>
    <sheetView topLeftCell="A7" zoomScale="80" zoomScaleNormal="80" workbookViewId="0">
      <selection activeCell="B21" sqref="B21"/>
    </sheetView>
  </sheetViews>
  <sheetFormatPr defaultColWidth="14.42578125" defaultRowHeight="15" customHeight="1" x14ac:dyDescent="0.25"/>
  <sheetData>
    <row r="1" spans="1:15" x14ac:dyDescent="0.25">
      <c r="A1" s="499" t="s">
        <v>200</v>
      </c>
      <c r="B1" s="2"/>
      <c r="C1" s="3"/>
      <c r="D1" s="3"/>
      <c r="E1" s="4"/>
      <c r="F1" s="500" t="s">
        <v>201</v>
      </c>
      <c r="G1" s="4"/>
      <c r="H1" s="5" t="s">
        <v>3</v>
      </c>
      <c r="I1" s="8"/>
      <c r="J1" s="3"/>
      <c r="K1" s="4"/>
      <c r="L1" s="10"/>
      <c r="M1" s="10"/>
      <c r="N1" s="10"/>
      <c r="O1" s="10"/>
    </row>
    <row r="2" spans="1:15" x14ac:dyDescent="0.2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501" t="s">
        <v>202</v>
      </c>
      <c r="H2" s="28"/>
      <c r="I2" s="13" t="s">
        <v>12</v>
      </c>
      <c r="J2" s="15"/>
      <c r="K2" s="17"/>
      <c r="L2" s="10"/>
      <c r="M2" s="10"/>
      <c r="N2" s="10"/>
      <c r="O2" s="10"/>
    </row>
    <row r="3" spans="1:15" x14ac:dyDescent="0.2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</row>
    <row r="4" spans="1:15" x14ac:dyDescent="0.2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</row>
    <row r="5" spans="1:15" x14ac:dyDescent="0.2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</row>
    <row r="6" spans="1:15" x14ac:dyDescent="0.25">
      <c r="A6" s="560" t="s">
        <v>25</v>
      </c>
      <c r="B6" s="561">
        <v>25</v>
      </c>
      <c r="C6" s="63"/>
      <c r="D6" s="76"/>
      <c r="E6" s="63"/>
      <c r="F6" s="563">
        <v>448</v>
      </c>
      <c r="G6" s="563">
        <v>475</v>
      </c>
      <c r="H6" s="564">
        <v>545</v>
      </c>
      <c r="I6" s="63"/>
      <c r="J6" s="63"/>
      <c r="K6" s="76"/>
      <c r="L6" s="10"/>
      <c r="M6" s="10"/>
      <c r="N6" s="10"/>
      <c r="O6" s="10"/>
    </row>
    <row r="7" spans="1:15" x14ac:dyDescent="0.25">
      <c r="A7" s="79"/>
      <c r="B7" s="79"/>
      <c r="C7" s="79"/>
      <c r="D7" s="79"/>
      <c r="E7" s="80"/>
      <c r="F7" s="81" t="s">
        <v>55</v>
      </c>
      <c r="G7" s="82"/>
      <c r="H7" s="82"/>
      <c r="I7" s="82"/>
      <c r="J7" s="79"/>
      <c r="K7" s="79"/>
      <c r="L7" s="10"/>
      <c r="M7" s="10"/>
      <c r="N7" s="10"/>
      <c r="O7" s="10"/>
    </row>
    <row r="8" spans="1:15" x14ac:dyDescent="0.25">
      <c r="A8" s="83" t="s">
        <v>28</v>
      </c>
      <c r="B8" s="84" t="s">
        <v>29</v>
      </c>
      <c r="C8" s="85" t="s">
        <v>33</v>
      </c>
      <c r="D8" s="84" t="s">
        <v>34</v>
      </c>
      <c r="E8" s="84" t="s">
        <v>35</v>
      </c>
      <c r="F8" s="84" t="s">
        <v>36</v>
      </c>
      <c r="G8" s="84" t="s">
        <v>37</v>
      </c>
      <c r="H8" s="84" t="s">
        <v>38</v>
      </c>
      <c r="I8" s="84" t="s">
        <v>39</v>
      </c>
      <c r="J8" s="84" t="s">
        <v>40</v>
      </c>
      <c r="K8" s="84" t="s">
        <v>56</v>
      </c>
      <c r="L8" s="86"/>
      <c r="M8" s="87" t="s">
        <v>57</v>
      </c>
      <c r="N8" s="88" t="s">
        <v>58</v>
      </c>
      <c r="O8" s="10"/>
    </row>
    <row r="9" spans="1:15" x14ac:dyDescent="0.25">
      <c r="A9" s="504">
        <v>1</v>
      </c>
      <c r="B9" s="505" t="s">
        <v>41</v>
      </c>
      <c r="C9" s="507"/>
      <c r="D9" s="506">
        <v>2</v>
      </c>
      <c r="E9" s="506">
        <v>7</v>
      </c>
      <c r="F9" s="506">
        <v>3</v>
      </c>
      <c r="G9" s="506">
        <v>1</v>
      </c>
      <c r="H9" s="507"/>
      <c r="I9" s="507"/>
      <c r="J9" s="507"/>
      <c r="K9" s="93"/>
      <c r="L9" s="86"/>
      <c r="M9" s="94"/>
      <c r="N9" s="94"/>
      <c r="O9" s="95"/>
    </row>
    <row r="10" spans="1:15" x14ac:dyDescent="0.25">
      <c r="A10" s="504">
        <v>1</v>
      </c>
      <c r="B10" s="506" t="s">
        <v>42</v>
      </c>
      <c r="C10" s="507"/>
      <c r="D10" s="507"/>
      <c r="E10" s="506">
        <v>1</v>
      </c>
      <c r="F10" s="508"/>
      <c r="G10" s="506">
        <v>1</v>
      </c>
      <c r="H10" s="506">
        <v>2</v>
      </c>
      <c r="I10" s="508"/>
      <c r="J10" s="507"/>
      <c r="K10" s="97"/>
      <c r="L10" s="98"/>
      <c r="M10" s="105"/>
      <c r="N10" s="105"/>
      <c r="O10" s="10"/>
    </row>
    <row r="11" spans="1:15" x14ac:dyDescent="0.25">
      <c r="A11" s="504">
        <v>1</v>
      </c>
      <c r="B11" s="506" t="s">
        <v>47</v>
      </c>
      <c r="C11" s="507"/>
      <c r="D11" s="506">
        <v>14</v>
      </c>
      <c r="E11" s="506">
        <v>1</v>
      </c>
      <c r="F11" s="508"/>
      <c r="G11" s="507"/>
      <c r="H11" s="507"/>
      <c r="I11" s="507"/>
      <c r="J11" s="508"/>
      <c r="K11" s="107"/>
      <c r="L11" s="98"/>
      <c r="M11" s="109"/>
      <c r="N11" s="109"/>
      <c r="O11" s="95"/>
    </row>
    <row r="12" spans="1:15" x14ac:dyDescent="0.25">
      <c r="A12" s="504">
        <v>1</v>
      </c>
      <c r="B12" s="506" t="s">
        <v>54</v>
      </c>
      <c r="C12" s="506">
        <v>6</v>
      </c>
      <c r="D12" s="507"/>
      <c r="E12" s="507"/>
      <c r="F12" s="508"/>
      <c r="G12" s="507"/>
      <c r="H12" s="507"/>
      <c r="I12" s="507"/>
      <c r="J12" s="508"/>
      <c r="K12" s="97"/>
      <c r="L12" s="98"/>
      <c r="M12" s="105"/>
      <c r="N12" s="105"/>
      <c r="O12" s="10"/>
    </row>
    <row r="13" spans="1:15" x14ac:dyDescent="0.25">
      <c r="A13" s="504">
        <v>1</v>
      </c>
      <c r="B13" s="569" t="s">
        <v>43</v>
      </c>
      <c r="C13" s="571"/>
      <c r="D13" s="569">
        <v>6</v>
      </c>
      <c r="E13" s="569">
        <v>3</v>
      </c>
      <c r="F13" s="572"/>
      <c r="G13" s="571"/>
      <c r="H13" s="571"/>
      <c r="I13" s="571"/>
      <c r="J13" s="571"/>
      <c r="K13" s="10"/>
      <c r="L13" s="98"/>
      <c r="M13" s="109"/>
      <c r="N13" s="109"/>
      <c r="O13" s="10"/>
    </row>
    <row r="14" spans="1:15" x14ac:dyDescent="0.25">
      <c r="A14" s="521">
        <v>2</v>
      </c>
      <c r="B14" s="523" t="s">
        <v>41</v>
      </c>
      <c r="C14" s="525"/>
      <c r="D14" s="525"/>
      <c r="E14" s="523">
        <v>6</v>
      </c>
      <c r="F14" s="523">
        <v>1</v>
      </c>
      <c r="G14" s="525"/>
      <c r="H14" s="525"/>
      <c r="I14" s="525"/>
      <c r="J14" s="526"/>
      <c r="K14" s="107"/>
      <c r="L14" s="98"/>
      <c r="M14" s="105"/>
      <c r="N14" s="105"/>
      <c r="O14" s="10"/>
    </row>
    <row r="15" spans="1:15" x14ac:dyDescent="0.25">
      <c r="A15" s="521">
        <v>2</v>
      </c>
      <c r="B15" s="523" t="s">
        <v>42</v>
      </c>
      <c r="C15" s="526"/>
      <c r="D15" s="526"/>
      <c r="E15" s="523">
        <v>4</v>
      </c>
      <c r="F15" s="526"/>
      <c r="G15" s="525"/>
      <c r="H15" s="523">
        <v>6</v>
      </c>
      <c r="I15" s="523">
        <v>1</v>
      </c>
      <c r="J15" s="523">
        <v>7</v>
      </c>
      <c r="K15" s="97"/>
      <c r="L15" s="98"/>
      <c r="M15" s="109"/>
      <c r="N15" s="109"/>
      <c r="O15" s="95"/>
    </row>
    <row r="16" spans="1:15" x14ac:dyDescent="0.25">
      <c r="A16" s="521">
        <v>2</v>
      </c>
      <c r="B16" s="523" t="s">
        <v>47</v>
      </c>
      <c r="C16" s="526"/>
      <c r="D16" s="523">
        <v>1</v>
      </c>
      <c r="E16" s="526"/>
      <c r="F16" s="526"/>
      <c r="G16" s="525"/>
      <c r="H16" s="525"/>
      <c r="I16" s="526"/>
      <c r="J16" s="525"/>
      <c r="K16" s="107"/>
      <c r="L16" s="98"/>
      <c r="M16" s="105"/>
      <c r="N16" s="105"/>
      <c r="O16" s="10"/>
    </row>
    <row r="17" spans="1:15" x14ac:dyDescent="0.25">
      <c r="A17" s="521">
        <v>2</v>
      </c>
      <c r="B17" s="523" t="s">
        <v>54</v>
      </c>
      <c r="C17" s="523">
        <v>4</v>
      </c>
      <c r="D17" s="526"/>
      <c r="E17" s="526"/>
      <c r="F17" s="526"/>
      <c r="G17" s="525"/>
      <c r="H17" s="525"/>
      <c r="I17" s="525"/>
      <c r="J17" s="526"/>
      <c r="K17" s="97"/>
      <c r="L17" s="98"/>
      <c r="M17" s="109"/>
      <c r="N17" s="109"/>
      <c r="O17" s="10"/>
    </row>
    <row r="18" spans="1:15" x14ac:dyDescent="0.25">
      <c r="A18" s="521">
        <v>2</v>
      </c>
      <c r="B18" s="523" t="s">
        <v>43</v>
      </c>
      <c r="C18" s="526"/>
      <c r="D18" s="523">
        <v>2</v>
      </c>
      <c r="E18" s="523">
        <v>4</v>
      </c>
      <c r="F18" s="526"/>
      <c r="G18" s="525"/>
      <c r="H18" s="525"/>
      <c r="I18" s="525"/>
      <c r="J18" s="525"/>
      <c r="K18" s="107"/>
      <c r="L18" s="98"/>
      <c r="M18" s="105"/>
      <c r="N18" s="105"/>
      <c r="O18" s="10"/>
    </row>
    <row r="19" spans="1:15" x14ac:dyDescent="0.25">
      <c r="A19" s="521">
        <v>2</v>
      </c>
      <c r="B19" s="573" t="s">
        <v>204</v>
      </c>
      <c r="C19" s="573">
        <v>1</v>
      </c>
      <c r="D19" s="574"/>
      <c r="E19" s="574"/>
      <c r="F19" s="574"/>
      <c r="G19" s="574"/>
      <c r="H19" s="574"/>
      <c r="I19" s="574"/>
      <c r="J19" s="574"/>
      <c r="K19" s="97"/>
      <c r="L19" s="98"/>
      <c r="M19" s="109"/>
      <c r="N19" s="109"/>
      <c r="O19" s="10"/>
    </row>
    <row r="20" spans="1:15" x14ac:dyDescent="0.25">
      <c r="A20" s="575">
        <v>3</v>
      </c>
      <c r="B20" s="576" t="s">
        <v>89</v>
      </c>
      <c r="C20" s="576" t="s">
        <v>89</v>
      </c>
      <c r="D20" s="576" t="s">
        <v>89</v>
      </c>
      <c r="E20" s="576" t="s">
        <v>89</v>
      </c>
      <c r="F20" s="576" t="s">
        <v>89</v>
      </c>
      <c r="G20" s="576" t="s">
        <v>89</v>
      </c>
      <c r="H20" s="576" t="s">
        <v>89</v>
      </c>
      <c r="I20" s="576" t="s">
        <v>89</v>
      </c>
      <c r="J20" s="576" t="s">
        <v>89</v>
      </c>
      <c r="K20" s="107"/>
      <c r="L20" s="98"/>
      <c r="M20" s="105"/>
      <c r="N20" s="105"/>
      <c r="O20" s="10"/>
    </row>
    <row r="21" spans="1:15" x14ac:dyDescent="0.25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97"/>
      <c r="L21" s="98"/>
      <c r="M21" s="109"/>
      <c r="N21" s="109"/>
      <c r="O21" s="10"/>
    </row>
    <row r="22" spans="1:15" x14ac:dyDescent="0.25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105"/>
      <c r="N22" s="105"/>
      <c r="O22" s="10"/>
    </row>
    <row r="23" spans="1:15" x14ac:dyDescent="0.2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109"/>
      <c r="N23" s="109"/>
      <c r="O23" s="10"/>
    </row>
    <row r="24" spans="1:15" x14ac:dyDescent="0.25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105"/>
      <c r="N24" s="105"/>
      <c r="O24" s="10"/>
    </row>
    <row r="25" spans="1:15" x14ac:dyDescent="0.2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109"/>
      <c r="N25" s="109"/>
      <c r="O25" s="10"/>
    </row>
    <row r="26" spans="1:15" x14ac:dyDescent="0.25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105"/>
      <c r="N26" s="105"/>
      <c r="O26" s="10"/>
    </row>
    <row r="27" spans="1:15" x14ac:dyDescent="0.2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109"/>
      <c r="N27" s="109"/>
      <c r="O27" s="10"/>
    </row>
    <row r="28" spans="1:15" x14ac:dyDescent="0.25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105"/>
      <c r="N28" s="105"/>
      <c r="O28" s="10"/>
    </row>
    <row r="29" spans="1:15" x14ac:dyDescent="0.25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109"/>
      <c r="N29" s="109"/>
      <c r="O29" s="10"/>
    </row>
    <row r="30" spans="1:15" x14ac:dyDescent="0.25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105"/>
      <c r="N30" s="105"/>
      <c r="O30" s="10"/>
    </row>
    <row r="31" spans="1:15" x14ac:dyDescent="0.2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109"/>
      <c r="N31" s="109"/>
      <c r="O31" s="10"/>
    </row>
    <row r="32" spans="1:15" x14ac:dyDescent="0.25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105"/>
      <c r="N32" s="105"/>
      <c r="O32" s="10"/>
    </row>
    <row r="33" spans="1:15" x14ac:dyDescent="0.25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109"/>
      <c r="N33" s="109"/>
      <c r="O33" s="10"/>
    </row>
    <row r="34" spans="1:15" x14ac:dyDescent="0.25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105"/>
      <c r="N34" s="105"/>
      <c r="O34" s="10"/>
    </row>
    <row r="35" spans="1:15" x14ac:dyDescent="0.2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109"/>
      <c r="N35" s="109"/>
      <c r="O35" s="10"/>
    </row>
    <row r="36" spans="1:15" x14ac:dyDescent="0.25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105"/>
      <c r="N36" s="105"/>
      <c r="O36" s="10"/>
    </row>
    <row r="37" spans="1:15" x14ac:dyDescent="0.2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109"/>
      <c r="N37" s="109"/>
      <c r="O37" s="10"/>
    </row>
    <row r="38" spans="1:15" x14ac:dyDescent="0.25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105"/>
      <c r="N38" s="105"/>
      <c r="O38" s="10"/>
    </row>
    <row r="39" spans="1:15" x14ac:dyDescent="0.25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109"/>
      <c r="N39" s="109"/>
      <c r="O39" s="10"/>
    </row>
    <row r="40" spans="1:15" x14ac:dyDescent="0.25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105"/>
      <c r="N40" s="105"/>
      <c r="O40" s="10"/>
    </row>
    <row r="41" spans="1:15" x14ac:dyDescent="0.25">
      <c r="A41" s="154" t="s">
        <v>28</v>
      </c>
      <c r="B41" s="156" t="s">
        <v>29</v>
      </c>
      <c r="C41" s="159" t="s">
        <v>30</v>
      </c>
      <c r="D41" s="161" t="s">
        <v>31</v>
      </c>
      <c r="E41" s="163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  <c r="O41" s="10"/>
    </row>
    <row r="42" spans="1:15" x14ac:dyDescent="0.25">
      <c r="A42" s="588">
        <v>1</v>
      </c>
      <c r="B42" s="506" t="s">
        <v>63</v>
      </c>
      <c r="C42" s="506">
        <v>215</v>
      </c>
      <c r="D42" s="506">
        <v>104</v>
      </c>
      <c r="E42" s="506" t="s">
        <v>64</v>
      </c>
      <c r="F42" s="98"/>
      <c r="G42" s="590" t="s">
        <v>85</v>
      </c>
      <c r="H42" s="591">
        <v>0</v>
      </c>
      <c r="I42" s="590"/>
      <c r="J42" s="590"/>
      <c r="K42" s="10"/>
      <c r="L42" s="10"/>
      <c r="M42" s="10"/>
      <c r="N42" s="10"/>
      <c r="O42" s="10"/>
    </row>
    <row r="43" spans="1:15" x14ac:dyDescent="0.25">
      <c r="A43" s="588">
        <v>1</v>
      </c>
      <c r="B43" s="506" t="s">
        <v>63</v>
      </c>
      <c r="C43" s="506">
        <v>75</v>
      </c>
      <c r="D43" s="506">
        <v>5</v>
      </c>
      <c r="E43" s="506" t="s">
        <v>64</v>
      </c>
      <c r="F43" s="98"/>
      <c r="G43" s="592" t="s">
        <v>87</v>
      </c>
      <c r="H43" s="593">
        <v>0</v>
      </c>
      <c r="I43" s="592"/>
      <c r="J43" s="592"/>
      <c r="K43" s="10"/>
      <c r="L43" s="10"/>
      <c r="M43" s="10"/>
      <c r="N43" s="10"/>
      <c r="O43" s="10"/>
    </row>
    <row r="44" spans="1:15" x14ac:dyDescent="0.25">
      <c r="A44" s="588">
        <v>1</v>
      </c>
      <c r="B44" s="506" t="s">
        <v>63</v>
      </c>
      <c r="C44" s="506">
        <v>80</v>
      </c>
      <c r="D44" s="506">
        <v>7</v>
      </c>
      <c r="E44" s="506" t="s">
        <v>64</v>
      </c>
      <c r="F44" s="98"/>
      <c r="G44" s="590" t="s">
        <v>88</v>
      </c>
      <c r="H44" s="591">
        <v>0</v>
      </c>
      <c r="I44" s="590"/>
      <c r="J44" s="590"/>
      <c r="K44" s="10"/>
      <c r="L44" s="10"/>
      <c r="M44" s="10"/>
      <c r="N44" s="10"/>
      <c r="O44" s="10"/>
    </row>
    <row r="45" spans="1:15" x14ac:dyDescent="0.25">
      <c r="A45" s="588">
        <v>1</v>
      </c>
      <c r="B45" s="506" t="s">
        <v>63</v>
      </c>
      <c r="C45" s="506">
        <v>77</v>
      </c>
      <c r="D45" s="506">
        <v>7</v>
      </c>
      <c r="E45" s="506" t="s">
        <v>64</v>
      </c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  <c r="O45" s="10"/>
    </row>
    <row r="46" spans="1:15" x14ac:dyDescent="0.25">
      <c r="A46" s="594">
        <v>2</v>
      </c>
      <c r="B46" s="523" t="s">
        <v>63</v>
      </c>
      <c r="C46" s="523">
        <v>235</v>
      </c>
      <c r="D46" s="523">
        <v>149</v>
      </c>
      <c r="E46" s="523" t="s">
        <v>64</v>
      </c>
      <c r="F46" s="98"/>
      <c r="G46" s="595" t="s">
        <v>85</v>
      </c>
      <c r="H46" s="596">
        <v>1</v>
      </c>
      <c r="I46" s="595"/>
      <c r="J46" s="595"/>
      <c r="K46" s="10"/>
      <c r="L46" s="10"/>
      <c r="M46" s="10"/>
      <c r="N46" s="10"/>
      <c r="O46" s="10"/>
    </row>
    <row r="47" spans="1:15" x14ac:dyDescent="0.25">
      <c r="A47" s="594">
        <v>2</v>
      </c>
      <c r="B47" s="523" t="s">
        <v>63</v>
      </c>
      <c r="C47" s="523">
        <v>223</v>
      </c>
      <c r="D47" s="523">
        <v>135</v>
      </c>
      <c r="E47" s="523" t="s">
        <v>64</v>
      </c>
      <c r="F47" s="98"/>
      <c r="G47" s="597" t="s">
        <v>87</v>
      </c>
      <c r="H47" s="598">
        <v>1</v>
      </c>
      <c r="I47" s="597"/>
      <c r="J47" s="599"/>
      <c r="K47" s="10"/>
      <c r="L47" s="10"/>
      <c r="M47" s="10"/>
      <c r="N47" s="10"/>
      <c r="O47" s="10"/>
    </row>
    <row r="48" spans="1:15" x14ac:dyDescent="0.25">
      <c r="A48" s="594">
        <v>2</v>
      </c>
      <c r="B48" s="523" t="s">
        <v>63</v>
      </c>
      <c r="C48" s="523">
        <v>207</v>
      </c>
      <c r="D48" s="523">
        <v>99</v>
      </c>
      <c r="E48" s="523" t="s">
        <v>64</v>
      </c>
      <c r="F48" s="98"/>
      <c r="G48" s="595" t="s">
        <v>88</v>
      </c>
      <c r="H48" s="596">
        <v>1</v>
      </c>
      <c r="I48" s="595"/>
      <c r="J48" s="595"/>
      <c r="K48" s="10"/>
      <c r="L48" s="10"/>
      <c r="M48" s="10"/>
      <c r="N48" s="10"/>
      <c r="O48" s="10"/>
    </row>
    <row r="49" spans="1:15" x14ac:dyDescent="0.25">
      <c r="A49" s="594">
        <v>2</v>
      </c>
      <c r="B49" s="523" t="s">
        <v>63</v>
      </c>
      <c r="C49" s="523">
        <v>80</v>
      </c>
      <c r="D49" s="523">
        <v>3</v>
      </c>
      <c r="E49" s="523" t="s">
        <v>64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25">
      <c r="A50" s="594">
        <v>2</v>
      </c>
      <c r="B50" s="523" t="s">
        <v>63</v>
      </c>
      <c r="C50" s="523">
        <v>79</v>
      </c>
      <c r="D50" s="523">
        <v>3</v>
      </c>
      <c r="E50" s="523" t="s">
        <v>64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x14ac:dyDescent="0.25">
      <c r="A51" s="601">
        <v>3</v>
      </c>
      <c r="B51" s="576" t="s">
        <v>63</v>
      </c>
      <c r="C51" s="576">
        <v>214</v>
      </c>
      <c r="D51" s="576">
        <v>115</v>
      </c>
      <c r="E51" s="576" t="s">
        <v>64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5">
      <c r="A52" s="601">
        <v>3</v>
      </c>
      <c r="B52" s="576" t="s">
        <v>63</v>
      </c>
      <c r="C52" s="576">
        <v>243</v>
      </c>
      <c r="D52" s="576">
        <v>151</v>
      </c>
      <c r="E52" s="576" t="s">
        <v>64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5">
      <c r="A53" s="601">
        <v>3</v>
      </c>
      <c r="B53" s="576" t="s">
        <v>63</v>
      </c>
      <c r="C53" s="576">
        <v>190</v>
      </c>
      <c r="D53" s="576">
        <v>81</v>
      </c>
      <c r="E53" s="576" t="s">
        <v>64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5">
      <c r="A54" s="601">
        <v>3</v>
      </c>
      <c r="B54" s="576" t="s">
        <v>63</v>
      </c>
      <c r="C54" s="576">
        <v>182</v>
      </c>
      <c r="D54" s="576">
        <v>70</v>
      </c>
      <c r="E54" s="576" t="s">
        <v>64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x14ac:dyDescent="0.25">
      <c r="A55" s="601">
        <v>3</v>
      </c>
      <c r="B55" s="576" t="s">
        <v>63</v>
      </c>
      <c r="C55" s="576">
        <v>182</v>
      </c>
      <c r="D55" s="576">
        <v>67</v>
      </c>
      <c r="E55" s="576" t="s">
        <v>64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25">
      <c r="A56" s="181"/>
      <c r="B56" s="92"/>
      <c r="C56" s="92"/>
      <c r="D56" s="92"/>
      <c r="E56" s="92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25">
      <c r="A57" s="176"/>
      <c r="B57" s="127"/>
      <c r="C57" s="127"/>
      <c r="D57" s="127"/>
      <c r="E57" s="127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x14ac:dyDescent="0.25">
      <c r="A58" s="181"/>
      <c r="B58" s="92"/>
      <c r="C58" s="92"/>
      <c r="D58" s="92"/>
      <c r="E58" s="92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x14ac:dyDescent="0.25">
      <c r="A59" s="176"/>
      <c r="B59" s="127"/>
      <c r="C59" s="127"/>
      <c r="D59" s="127"/>
      <c r="E59" s="127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25">
      <c r="A60" s="181"/>
      <c r="B60" s="92"/>
      <c r="C60" s="92"/>
      <c r="D60" s="92"/>
      <c r="E60" s="92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25">
      <c r="A61" s="176"/>
      <c r="B61" s="127"/>
      <c r="C61" s="127"/>
      <c r="D61" s="127"/>
      <c r="E61" s="127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25">
      <c r="A62" s="181"/>
      <c r="B62" s="92"/>
      <c r="C62" s="92"/>
      <c r="D62" s="92"/>
      <c r="E62" s="92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x14ac:dyDescent="0.25">
      <c r="A63" s="176"/>
      <c r="B63" s="127"/>
      <c r="C63" s="127"/>
      <c r="D63" s="127"/>
      <c r="E63" s="127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25">
      <c r="A64" s="181"/>
      <c r="B64" s="92"/>
      <c r="C64" s="92"/>
      <c r="D64" s="92"/>
      <c r="E64" s="92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25">
      <c r="A65" s="176"/>
      <c r="B65" s="127"/>
      <c r="C65" s="127"/>
      <c r="D65" s="127"/>
      <c r="E65" s="127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x14ac:dyDescent="0.25">
      <c r="A66" s="181"/>
      <c r="B66" s="92"/>
      <c r="C66" s="92"/>
      <c r="D66" s="92"/>
      <c r="E66" s="92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25">
      <c r="A67" s="176"/>
      <c r="B67" s="127"/>
      <c r="C67" s="127"/>
      <c r="D67" s="127"/>
      <c r="E67" s="127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25">
      <c r="A68" s="181"/>
      <c r="B68" s="92"/>
      <c r="C68" s="92"/>
      <c r="D68" s="92"/>
      <c r="E68" s="92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25">
      <c r="A69" s="176"/>
      <c r="B69" s="127"/>
      <c r="C69" s="127"/>
      <c r="D69" s="127"/>
      <c r="E69" s="127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x14ac:dyDescent="0.25">
      <c r="A70" s="181"/>
      <c r="B70" s="92"/>
      <c r="C70" s="92"/>
      <c r="D70" s="92"/>
      <c r="E70" s="92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x14ac:dyDescent="0.25">
      <c r="A71" s="176"/>
      <c r="B71" s="127"/>
      <c r="C71" s="127"/>
      <c r="D71" s="127"/>
      <c r="E71" s="127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25">
      <c r="A72" s="181"/>
      <c r="B72" s="92"/>
      <c r="C72" s="92"/>
      <c r="D72" s="92"/>
      <c r="E72" s="92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25">
      <c r="A73" s="176"/>
      <c r="B73" s="127"/>
      <c r="C73" s="127"/>
      <c r="D73" s="127"/>
      <c r="E73" s="127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25">
      <c r="A74" s="181"/>
      <c r="B74" s="92"/>
      <c r="C74" s="92"/>
      <c r="D74" s="92"/>
      <c r="E74" s="92"/>
      <c r="F74" s="10"/>
      <c r="G74" s="10"/>
      <c r="H74" s="10"/>
      <c r="I74" s="10"/>
      <c r="J74" s="10"/>
      <c r="K74" s="10"/>
      <c r="L74" s="10"/>
      <c r="M74" s="10"/>
      <c r="N74" s="10"/>
      <c r="O74" s="1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E29" sqref="E29"/>
    </sheetView>
  </sheetViews>
  <sheetFormatPr defaultColWidth="14.42578125" defaultRowHeight="15" customHeight="1" x14ac:dyDescent="0.25"/>
  <cols>
    <col min="1" max="1" width="12.5703125" customWidth="1"/>
    <col min="2" max="2" width="11.5703125" customWidth="1"/>
    <col min="3" max="3" width="17.28515625" customWidth="1"/>
    <col min="4" max="4" width="13.85546875" customWidth="1"/>
    <col min="5" max="5" width="17.85546875" customWidth="1"/>
    <col min="6" max="6" width="11.5703125" customWidth="1"/>
    <col min="7" max="7" width="13" customWidth="1"/>
    <col min="8" max="8" width="12.28515625" customWidth="1"/>
    <col min="9" max="9" width="10.5703125" customWidth="1"/>
    <col min="10" max="11" width="8.7109375" customWidth="1"/>
    <col min="12" max="12" width="11.28515625" customWidth="1"/>
    <col min="13" max="26" width="8.7109375" customWidth="1"/>
  </cols>
  <sheetData>
    <row r="1" spans="1:16" ht="15.75" x14ac:dyDescent="0.25">
      <c r="A1" s="791" t="s">
        <v>0</v>
      </c>
      <c r="B1" s="792"/>
      <c r="C1" s="6" t="s">
        <v>4</v>
      </c>
      <c r="D1" s="7"/>
      <c r="E1" s="7"/>
      <c r="F1" s="9" t="s">
        <v>5</v>
      </c>
      <c r="G1" s="16">
        <v>43236</v>
      </c>
      <c r="H1" s="18" t="s">
        <v>3</v>
      </c>
      <c r="I1" s="19"/>
      <c r="J1" s="20"/>
      <c r="K1" s="21"/>
      <c r="L1" s="11"/>
      <c r="M1" s="11"/>
      <c r="N1" s="11"/>
      <c r="O1" s="11"/>
      <c r="P1" s="11"/>
    </row>
    <row r="2" spans="1:16" ht="15.75" x14ac:dyDescent="0.25">
      <c r="A2" s="18" t="s">
        <v>6</v>
      </c>
      <c r="B2" s="22">
        <v>300</v>
      </c>
      <c r="C2" s="23"/>
      <c r="D2" s="23"/>
      <c r="E2" s="24" t="s">
        <v>8</v>
      </c>
      <c r="F2" s="25" t="s">
        <v>9</v>
      </c>
      <c r="G2" s="27" t="s">
        <v>10</v>
      </c>
      <c r="H2" s="29"/>
      <c r="I2" s="25" t="s">
        <v>12</v>
      </c>
      <c r="J2" s="20"/>
      <c r="K2" s="21"/>
      <c r="L2" s="11"/>
      <c r="M2" s="11"/>
      <c r="N2" s="11"/>
      <c r="O2" s="11"/>
      <c r="P2" s="11"/>
    </row>
    <row r="3" spans="1:16" ht="15.75" x14ac:dyDescent="0.25">
      <c r="A3" s="31"/>
      <c r="B3" s="40"/>
      <c r="C3" s="40"/>
      <c r="D3" s="23"/>
      <c r="E3" s="42"/>
      <c r="F3" s="25" t="s">
        <v>13</v>
      </c>
      <c r="G3" s="25" t="s">
        <v>14</v>
      </c>
      <c r="H3" s="44"/>
      <c r="I3" s="25" t="s">
        <v>12</v>
      </c>
      <c r="J3" s="20"/>
      <c r="K3" s="21"/>
      <c r="L3" s="11"/>
      <c r="M3" s="11"/>
      <c r="N3" s="11"/>
      <c r="O3" s="11"/>
      <c r="P3" s="11"/>
    </row>
    <row r="4" spans="1:16" ht="15.75" x14ac:dyDescent="0.25">
      <c r="A4" s="18" t="s">
        <v>15</v>
      </c>
      <c r="B4" s="46">
        <v>30</v>
      </c>
      <c r="C4" s="40"/>
      <c r="D4" s="23"/>
      <c r="E4" s="49"/>
      <c r="F4" s="25" t="s">
        <v>17</v>
      </c>
      <c r="G4" s="25" t="s">
        <v>14</v>
      </c>
      <c r="H4" s="44"/>
      <c r="I4" s="25" t="s">
        <v>12</v>
      </c>
      <c r="J4" s="20"/>
      <c r="K4" s="21"/>
      <c r="L4" s="11"/>
      <c r="M4" s="11"/>
      <c r="N4" s="11"/>
      <c r="O4" s="11"/>
      <c r="P4" s="11"/>
    </row>
    <row r="5" spans="1:16" ht="15.75" x14ac:dyDescent="0.25">
      <c r="A5" s="51"/>
      <c r="B5" s="40"/>
      <c r="C5" s="40"/>
      <c r="D5" s="23"/>
      <c r="E5" s="24" t="s">
        <v>22</v>
      </c>
      <c r="F5" s="53" t="s">
        <v>9</v>
      </c>
      <c r="G5" s="53" t="s">
        <v>13</v>
      </c>
      <c r="H5" s="54" t="s">
        <v>17</v>
      </c>
      <c r="I5" s="25" t="s">
        <v>23</v>
      </c>
      <c r="J5" s="20"/>
      <c r="K5" s="21"/>
      <c r="L5" s="11"/>
      <c r="M5" s="11"/>
      <c r="N5" s="11"/>
      <c r="O5" s="11"/>
      <c r="P5" s="11"/>
    </row>
    <row r="6" spans="1:16" ht="15.75" x14ac:dyDescent="0.25">
      <c r="A6" s="18" t="s">
        <v>25</v>
      </c>
      <c r="B6" s="6">
        <v>25</v>
      </c>
      <c r="C6" s="7"/>
      <c r="D6" s="7"/>
      <c r="E6" s="7"/>
      <c r="F6" s="7">
        <f>1092+1041</f>
        <v>2133</v>
      </c>
      <c r="G6" s="6">
        <f>745+742</f>
        <v>1487</v>
      </c>
      <c r="H6" s="7">
        <f>(F6+G6)/2</f>
        <v>1810</v>
      </c>
      <c r="I6" s="7"/>
      <c r="J6" s="7"/>
      <c r="K6" s="11"/>
      <c r="L6" s="11"/>
      <c r="M6" s="11"/>
      <c r="N6" s="11"/>
      <c r="O6" s="11"/>
      <c r="P6" s="11"/>
    </row>
    <row r="7" spans="1:16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23.25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3" t="s">
        <v>27</v>
      </c>
      <c r="K8" s="790"/>
      <c r="L8" s="790"/>
      <c r="M8" s="11"/>
      <c r="N8" s="11"/>
      <c r="O8" s="11"/>
      <c r="P8" s="11"/>
    </row>
    <row r="9" spans="1:16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</row>
    <row r="10" spans="1:16" ht="15.75" x14ac:dyDescent="0.25">
      <c r="A10" s="66">
        <v>0</v>
      </c>
      <c r="B10" s="66">
        <v>0</v>
      </c>
      <c r="C10" s="66">
        <v>0</v>
      </c>
      <c r="D10" s="66">
        <v>0</v>
      </c>
      <c r="E10" s="66">
        <v>0</v>
      </c>
      <c r="F10" s="11"/>
      <c r="G10" s="68">
        <v>1</v>
      </c>
      <c r="H10" s="68" t="s">
        <v>41</v>
      </c>
      <c r="I10" s="68">
        <v>5</v>
      </c>
      <c r="J10" s="68">
        <v>9</v>
      </c>
      <c r="K10" s="68">
        <v>23</v>
      </c>
      <c r="L10" s="68">
        <v>10</v>
      </c>
      <c r="M10" s="68">
        <v>2</v>
      </c>
      <c r="N10" s="68">
        <v>3</v>
      </c>
      <c r="O10" s="69"/>
      <c r="P10" s="69"/>
    </row>
    <row r="11" spans="1:16" ht="15.75" x14ac:dyDescent="0.25">
      <c r="A11" s="21"/>
      <c r="B11" s="21"/>
      <c r="C11" s="21"/>
      <c r="D11" s="21"/>
      <c r="E11" s="21"/>
      <c r="F11" s="11"/>
      <c r="G11" s="68">
        <v>1</v>
      </c>
      <c r="H11" s="68" t="s">
        <v>42</v>
      </c>
      <c r="I11" s="69"/>
      <c r="J11" s="69"/>
      <c r="K11" s="68">
        <v>3</v>
      </c>
      <c r="L11" s="68">
        <v>3</v>
      </c>
      <c r="M11" s="68">
        <v>14</v>
      </c>
      <c r="N11" s="68">
        <v>8</v>
      </c>
      <c r="O11" s="68">
        <v>6</v>
      </c>
      <c r="P11" s="68">
        <v>5</v>
      </c>
    </row>
    <row r="12" spans="1:16" ht="15.75" x14ac:dyDescent="0.25">
      <c r="A12" s="21"/>
      <c r="B12" s="21"/>
      <c r="C12" s="21"/>
      <c r="D12" s="21"/>
      <c r="E12" s="21"/>
      <c r="F12" s="11"/>
      <c r="G12" s="68">
        <v>1</v>
      </c>
      <c r="H12" s="68" t="s">
        <v>43</v>
      </c>
      <c r="I12" s="68">
        <v>4</v>
      </c>
      <c r="J12" s="68">
        <v>28</v>
      </c>
      <c r="K12" s="68">
        <v>12</v>
      </c>
      <c r="L12" s="69"/>
      <c r="M12" s="69"/>
      <c r="N12" s="69"/>
      <c r="O12" s="69"/>
      <c r="P12" s="69"/>
    </row>
    <row r="13" spans="1:16" ht="15.75" x14ac:dyDescent="0.25">
      <c r="A13" s="21"/>
      <c r="B13" s="21"/>
      <c r="C13" s="21"/>
      <c r="D13" s="21"/>
      <c r="E13" s="21"/>
      <c r="F13" s="11"/>
      <c r="G13" s="68">
        <v>1</v>
      </c>
      <c r="H13" s="68" t="s">
        <v>44</v>
      </c>
      <c r="I13" s="69"/>
      <c r="J13" s="69"/>
      <c r="K13" s="68">
        <v>8</v>
      </c>
      <c r="L13" s="68">
        <v>3</v>
      </c>
      <c r="M13" s="69"/>
      <c r="N13" s="69"/>
      <c r="O13" s="69"/>
      <c r="P13" s="69"/>
    </row>
    <row r="14" spans="1:16" ht="15.75" x14ac:dyDescent="0.25">
      <c r="A14" s="21"/>
      <c r="B14" s="21"/>
      <c r="C14" s="21"/>
      <c r="D14" s="21"/>
      <c r="E14" s="21"/>
      <c r="F14" s="11"/>
      <c r="G14" s="68">
        <v>1</v>
      </c>
      <c r="H14" s="68" t="s">
        <v>45</v>
      </c>
      <c r="I14" s="69"/>
      <c r="J14" s="69"/>
      <c r="K14" s="69"/>
      <c r="L14" s="69"/>
      <c r="M14" s="69"/>
      <c r="N14" s="69"/>
      <c r="O14" s="69"/>
      <c r="P14" s="68">
        <v>4</v>
      </c>
    </row>
    <row r="15" spans="1:16" ht="15.75" x14ac:dyDescent="0.25">
      <c r="A15" s="21"/>
      <c r="B15" s="21"/>
      <c r="C15" s="21"/>
      <c r="D15" s="21"/>
      <c r="E15" s="21"/>
      <c r="F15" s="11"/>
      <c r="G15" s="68">
        <v>1</v>
      </c>
      <c r="H15" s="68" t="s">
        <v>46</v>
      </c>
      <c r="I15" s="68">
        <v>2</v>
      </c>
      <c r="J15" s="68">
        <v>4</v>
      </c>
      <c r="K15" s="68">
        <v>1</v>
      </c>
      <c r="L15" s="69"/>
      <c r="M15" s="69"/>
      <c r="N15" s="69"/>
      <c r="O15" s="69"/>
      <c r="P15" s="69"/>
    </row>
    <row r="16" spans="1:16" ht="15.75" x14ac:dyDescent="0.25">
      <c r="G16" s="68">
        <v>1</v>
      </c>
      <c r="H16" s="70" t="s">
        <v>47</v>
      </c>
      <c r="I16" s="71"/>
      <c r="J16" s="70">
        <v>3</v>
      </c>
      <c r="K16" s="70">
        <v>1</v>
      </c>
      <c r="L16" s="71"/>
      <c r="M16" s="71"/>
      <c r="N16" s="71"/>
      <c r="O16" s="71"/>
      <c r="P16" s="71"/>
    </row>
    <row r="17" spans="7:16" ht="15.75" x14ac:dyDescent="0.25">
      <c r="G17" s="68">
        <v>1</v>
      </c>
      <c r="H17" s="70" t="s">
        <v>48</v>
      </c>
      <c r="I17" s="70">
        <v>1</v>
      </c>
      <c r="J17" s="71"/>
      <c r="K17" s="71"/>
      <c r="L17" s="71"/>
      <c r="M17" s="71"/>
      <c r="N17" s="71"/>
      <c r="O17" s="71"/>
      <c r="P17" s="71"/>
    </row>
    <row r="18" spans="7:16" ht="15.75" x14ac:dyDescent="0.25">
      <c r="G18" s="68">
        <v>1</v>
      </c>
      <c r="H18" s="70" t="s">
        <v>49</v>
      </c>
      <c r="I18" s="71"/>
      <c r="J18" s="70">
        <v>1</v>
      </c>
      <c r="K18" s="71"/>
      <c r="L18" s="71"/>
      <c r="M18" s="71"/>
      <c r="N18" s="71"/>
      <c r="O18" s="71"/>
      <c r="P18" s="71"/>
    </row>
    <row r="19" spans="7:16" ht="15.75" x14ac:dyDescent="0.25">
      <c r="G19" s="68">
        <v>1</v>
      </c>
      <c r="H19" s="70" t="s">
        <v>50</v>
      </c>
      <c r="I19" s="71"/>
      <c r="J19" s="70">
        <v>2</v>
      </c>
      <c r="K19" s="71"/>
      <c r="L19" s="71"/>
      <c r="M19" s="71"/>
      <c r="N19" s="71"/>
      <c r="O19" s="71"/>
      <c r="P19" s="71"/>
    </row>
    <row r="20" spans="7:16" ht="15.75" x14ac:dyDescent="0.25">
      <c r="G20" s="68">
        <v>1</v>
      </c>
      <c r="H20" s="70" t="s">
        <v>51</v>
      </c>
      <c r="I20" s="70">
        <v>6</v>
      </c>
      <c r="J20" s="70">
        <v>28</v>
      </c>
      <c r="K20" s="71"/>
      <c r="L20" s="71"/>
      <c r="M20" s="71"/>
      <c r="N20" s="71"/>
      <c r="O20" s="71"/>
      <c r="P20" s="71"/>
    </row>
    <row r="21" spans="7:16" ht="15.75" customHeight="1" x14ac:dyDescent="0.25">
      <c r="G21" s="68">
        <v>1</v>
      </c>
      <c r="H21" s="70" t="s">
        <v>52</v>
      </c>
      <c r="I21" s="71"/>
      <c r="J21" s="70">
        <v>5</v>
      </c>
      <c r="K21" s="71"/>
      <c r="L21" s="71"/>
      <c r="M21" s="71"/>
      <c r="N21" s="71"/>
      <c r="O21" s="71"/>
      <c r="P21" s="71"/>
    </row>
    <row r="22" spans="7:16" ht="15.75" customHeight="1" x14ac:dyDescent="0.25">
      <c r="G22" s="68">
        <v>1</v>
      </c>
      <c r="H22" s="70" t="s">
        <v>53</v>
      </c>
      <c r="I22" s="70">
        <v>1</v>
      </c>
      <c r="J22" s="70">
        <v>5</v>
      </c>
      <c r="K22" s="71"/>
      <c r="L22" s="71"/>
      <c r="M22" s="71"/>
      <c r="N22" s="71"/>
      <c r="O22" s="71"/>
      <c r="P22" s="71"/>
    </row>
    <row r="23" spans="7:16" ht="15.75" customHeight="1" x14ac:dyDescent="0.25">
      <c r="G23" s="68">
        <v>1</v>
      </c>
      <c r="H23" s="70" t="s">
        <v>54</v>
      </c>
      <c r="I23" s="70">
        <v>2</v>
      </c>
      <c r="J23" s="70">
        <v>1</v>
      </c>
      <c r="K23" s="71"/>
      <c r="L23" s="71"/>
      <c r="M23" s="71"/>
      <c r="N23" s="71"/>
      <c r="O23" s="71"/>
      <c r="P23" s="71"/>
    </row>
    <row r="24" spans="7:16" ht="15.75" customHeight="1" x14ac:dyDescent="0.25">
      <c r="G24" s="72">
        <v>2</v>
      </c>
      <c r="H24" s="72" t="s">
        <v>44</v>
      </c>
      <c r="I24" s="73"/>
      <c r="J24" s="72">
        <v>2</v>
      </c>
      <c r="K24" s="73"/>
      <c r="L24" s="73"/>
      <c r="M24" s="73"/>
      <c r="N24" s="73"/>
      <c r="O24" s="73"/>
      <c r="P24" s="73"/>
    </row>
    <row r="25" spans="7:16" ht="15.75" customHeight="1" x14ac:dyDescent="0.25">
      <c r="G25" s="72">
        <v>2</v>
      </c>
      <c r="H25" s="72" t="s">
        <v>43</v>
      </c>
      <c r="I25" s="73"/>
      <c r="J25" s="72">
        <v>3</v>
      </c>
      <c r="K25" s="72">
        <v>49</v>
      </c>
      <c r="L25" s="72">
        <v>10</v>
      </c>
      <c r="M25" s="73"/>
      <c r="N25" s="73"/>
      <c r="O25" s="73"/>
      <c r="P25" s="73"/>
    </row>
    <row r="26" spans="7:16" ht="15.75" customHeight="1" x14ac:dyDescent="0.25">
      <c r="G26" s="72">
        <v>2</v>
      </c>
      <c r="H26" s="72" t="s">
        <v>47</v>
      </c>
      <c r="I26" s="73"/>
      <c r="J26" s="72">
        <v>1</v>
      </c>
      <c r="K26" s="73"/>
      <c r="L26" s="73"/>
      <c r="M26" s="73"/>
      <c r="N26" s="73"/>
      <c r="O26" s="73"/>
      <c r="P26" s="73"/>
    </row>
    <row r="27" spans="7:16" ht="15.75" customHeight="1" x14ac:dyDescent="0.25">
      <c r="G27" s="72">
        <v>2</v>
      </c>
      <c r="H27" s="72" t="s">
        <v>41</v>
      </c>
      <c r="I27" s="73"/>
      <c r="J27" s="72">
        <v>2</v>
      </c>
      <c r="K27" s="72">
        <v>2</v>
      </c>
      <c r="L27" s="72">
        <v>2</v>
      </c>
      <c r="M27" s="73"/>
      <c r="N27" s="73"/>
      <c r="O27" s="73"/>
      <c r="P27" s="73"/>
    </row>
    <row r="28" spans="7:16" ht="15.75" customHeight="1" x14ac:dyDescent="0.25">
      <c r="G28" s="72">
        <v>2</v>
      </c>
      <c r="H28" s="72" t="s">
        <v>52</v>
      </c>
      <c r="I28" s="73"/>
      <c r="J28" s="72">
        <v>1</v>
      </c>
      <c r="K28" s="73"/>
      <c r="L28" s="73"/>
      <c r="M28" s="73"/>
      <c r="N28" s="73"/>
      <c r="O28" s="73"/>
      <c r="P28" s="73"/>
    </row>
    <row r="29" spans="7:16" ht="15.75" customHeight="1" x14ac:dyDescent="0.25">
      <c r="G29" s="72">
        <v>2</v>
      </c>
      <c r="H29" s="72" t="s">
        <v>53</v>
      </c>
      <c r="I29" s="73"/>
      <c r="J29" s="73"/>
      <c r="K29" s="72">
        <v>1</v>
      </c>
      <c r="L29" s="73"/>
      <c r="M29" s="73"/>
      <c r="N29" s="73"/>
      <c r="O29" s="73"/>
      <c r="P29" s="73"/>
    </row>
    <row r="30" spans="7:16" ht="15.75" customHeight="1" x14ac:dyDescent="0.25">
      <c r="G30" s="72">
        <v>2</v>
      </c>
      <c r="H30" s="72" t="s">
        <v>42</v>
      </c>
      <c r="I30" s="73"/>
      <c r="J30" s="73"/>
      <c r="K30" s="72">
        <v>1</v>
      </c>
      <c r="L30" s="73"/>
      <c r="M30" s="73"/>
      <c r="N30" s="73"/>
      <c r="O30" s="73"/>
      <c r="P30" s="73"/>
    </row>
    <row r="31" spans="7:16" ht="15.75" customHeight="1" x14ac:dyDescent="0.25">
      <c r="G31" s="72">
        <v>2</v>
      </c>
      <c r="H31" s="72" t="s">
        <v>54</v>
      </c>
      <c r="I31" s="72">
        <v>6</v>
      </c>
      <c r="J31" s="72">
        <v>2</v>
      </c>
      <c r="K31" s="73"/>
      <c r="L31" s="73"/>
      <c r="M31" s="73"/>
      <c r="N31" s="73"/>
      <c r="O31" s="73"/>
      <c r="P31" s="73"/>
    </row>
    <row r="32" spans="7:16" ht="15.75" customHeight="1" x14ac:dyDescent="0.25">
      <c r="G32" s="65" t="s">
        <v>28</v>
      </c>
      <c r="H32" s="65" t="s">
        <v>29</v>
      </c>
      <c r="I32" s="65" t="s">
        <v>33</v>
      </c>
      <c r="J32" s="65" t="s">
        <v>34</v>
      </c>
      <c r="K32" s="65" t="s">
        <v>35</v>
      </c>
      <c r="L32" s="65" t="s">
        <v>36</v>
      </c>
      <c r="M32" s="65" t="s">
        <v>37</v>
      </c>
      <c r="N32" s="65" t="s">
        <v>38</v>
      </c>
      <c r="O32" s="65" t="s">
        <v>39</v>
      </c>
      <c r="P32" s="65" t="s">
        <v>40</v>
      </c>
    </row>
    <row r="33" spans="7:16" ht="15.75" customHeight="1" x14ac:dyDescent="0.25">
      <c r="G33" s="74">
        <v>3</v>
      </c>
      <c r="H33" s="74" t="s">
        <v>41</v>
      </c>
      <c r="I33" s="75"/>
      <c r="J33" s="74">
        <v>1</v>
      </c>
      <c r="K33" s="74">
        <v>3</v>
      </c>
      <c r="L33" s="74">
        <v>1</v>
      </c>
      <c r="M33" s="74">
        <v>2</v>
      </c>
      <c r="N33" s="75"/>
      <c r="O33" s="75"/>
      <c r="P33" s="75"/>
    </row>
    <row r="34" spans="7:16" ht="15.75" customHeight="1" x14ac:dyDescent="0.25">
      <c r="G34" s="74">
        <v>3</v>
      </c>
      <c r="H34" s="74" t="s">
        <v>43</v>
      </c>
      <c r="I34" s="75"/>
      <c r="J34" s="74">
        <v>5</v>
      </c>
      <c r="K34" s="74">
        <v>12</v>
      </c>
      <c r="L34" s="74">
        <v>3</v>
      </c>
      <c r="M34" s="74">
        <v>8</v>
      </c>
      <c r="N34" s="74">
        <v>2</v>
      </c>
      <c r="O34" s="75"/>
      <c r="P34" s="74">
        <v>2</v>
      </c>
    </row>
    <row r="35" spans="7:16" ht="15.75" customHeight="1" x14ac:dyDescent="0.25">
      <c r="G35" s="74">
        <v>3</v>
      </c>
      <c r="H35" s="74" t="s">
        <v>42</v>
      </c>
      <c r="I35" s="75"/>
      <c r="J35" s="75"/>
      <c r="K35" s="74">
        <v>1</v>
      </c>
      <c r="L35" s="75"/>
      <c r="M35" s="74">
        <v>5</v>
      </c>
      <c r="N35" s="74">
        <v>6</v>
      </c>
      <c r="O35" s="74">
        <v>6</v>
      </c>
      <c r="P35" s="74">
        <v>5</v>
      </c>
    </row>
    <row r="36" spans="7:16" ht="15.75" customHeight="1" x14ac:dyDescent="0.25">
      <c r="G36" s="74">
        <v>3</v>
      </c>
      <c r="H36" s="74" t="s">
        <v>44</v>
      </c>
      <c r="I36" s="75"/>
      <c r="J36" s="74">
        <v>1</v>
      </c>
      <c r="K36" s="74">
        <v>4</v>
      </c>
      <c r="L36" s="74">
        <v>3</v>
      </c>
      <c r="M36" s="75"/>
      <c r="N36" s="75"/>
      <c r="O36" s="75"/>
      <c r="P36" s="75"/>
    </row>
    <row r="37" spans="7:16" ht="15.75" customHeight="1" x14ac:dyDescent="0.25">
      <c r="G37" s="74">
        <v>3</v>
      </c>
      <c r="H37" s="74" t="s">
        <v>47</v>
      </c>
      <c r="I37" s="75"/>
      <c r="J37" s="74">
        <v>3</v>
      </c>
      <c r="K37" s="74">
        <v>1</v>
      </c>
      <c r="L37" s="75"/>
      <c r="M37" s="75"/>
      <c r="N37" s="75"/>
      <c r="O37" s="75"/>
      <c r="P37" s="75"/>
    </row>
    <row r="38" spans="7:16" ht="15.75" customHeight="1" x14ac:dyDescent="0.25">
      <c r="G38" s="74">
        <v>3</v>
      </c>
      <c r="H38" s="74" t="s">
        <v>52</v>
      </c>
      <c r="I38" s="75"/>
      <c r="J38" s="74">
        <v>1</v>
      </c>
      <c r="K38" s="75"/>
      <c r="L38" s="75"/>
      <c r="M38" s="75"/>
      <c r="N38" s="75"/>
      <c r="O38" s="75"/>
      <c r="P38" s="75"/>
    </row>
    <row r="39" spans="7:16" ht="15.75" customHeight="1" x14ac:dyDescent="0.25">
      <c r="G39" s="74">
        <v>3</v>
      </c>
      <c r="H39" s="74" t="s">
        <v>54</v>
      </c>
      <c r="I39" s="75"/>
      <c r="J39" s="74">
        <v>2</v>
      </c>
      <c r="K39" s="75"/>
      <c r="L39" s="75"/>
      <c r="M39" s="75"/>
      <c r="N39" s="75"/>
      <c r="O39" s="75"/>
      <c r="P39" s="75"/>
    </row>
    <row r="40" spans="7:16" ht="15.75" customHeight="1" x14ac:dyDescent="0.25">
      <c r="G40" s="74">
        <v>3</v>
      </c>
      <c r="H40" s="74" t="s">
        <v>45</v>
      </c>
      <c r="I40" s="75"/>
      <c r="J40" s="75"/>
      <c r="K40" s="75"/>
      <c r="L40" s="75"/>
      <c r="M40" s="75"/>
      <c r="N40" s="75"/>
      <c r="O40" s="75"/>
      <c r="P40" s="74">
        <v>1</v>
      </c>
    </row>
    <row r="41" spans="7:16" ht="15.75" customHeight="1" x14ac:dyDescent="0.25"/>
    <row r="42" spans="7:16" ht="15.75" customHeight="1" x14ac:dyDescent="0.25"/>
    <row r="43" spans="7:16" ht="15.75" customHeight="1" x14ac:dyDescent="0.25"/>
    <row r="44" spans="7:16" ht="15.75" customHeight="1" x14ac:dyDescent="0.25"/>
    <row r="45" spans="7:16" ht="15.75" customHeight="1" x14ac:dyDescent="0.25"/>
    <row r="46" spans="7:16" ht="15.75" customHeight="1" x14ac:dyDescent="0.25"/>
    <row r="47" spans="7:16" ht="15.75" customHeight="1" x14ac:dyDescent="0.25"/>
    <row r="48" spans="7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8"/>
  <sheetViews>
    <sheetView workbookViewId="0">
      <selection sqref="A1:B1"/>
    </sheetView>
  </sheetViews>
  <sheetFormatPr defaultColWidth="14.42578125" defaultRowHeight="15" customHeight="1" x14ac:dyDescent="0.25"/>
  <sheetData>
    <row r="1" spans="1:21" ht="15.75" x14ac:dyDescent="0.25">
      <c r="A1" s="818" t="s">
        <v>210</v>
      </c>
      <c r="B1" s="788"/>
      <c r="C1" s="608"/>
      <c r="D1" s="608"/>
      <c r="E1" s="608"/>
      <c r="F1" s="609" t="s">
        <v>212</v>
      </c>
      <c r="G1" s="608"/>
      <c r="H1" s="609" t="s">
        <v>213</v>
      </c>
      <c r="I1" s="611"/>
      <c r="J1" s="608"/>
      <c r="K1" s="21"/>
      <c r="L1" s="11"/>
      <c r="M1" s="11"/>
      <c r="N1" s="11"/>
      <c r="O1" s="11"/>
      <c r="P1" s="11"/>
    </row>
    <row r="2" spans="1:21" ht="45" x14ac:dyDescent="0.25">
      <c r="A2" s="609" t="s">
        <v>19</v>
      </c>
      <c r="B2" s="613"/>
      <c r="C2" s="613"/>
      <c r="D2" s="613"/>
      <c r="E2" s="614" t="s">
        <v>8</v>
      </c>
      <c r="F2" s="614" t="s">
        <v>9</v>
      </c>
      <c r="G2" s="616" t="s">
        <v>214</v>
      </c>
      <c r="H2" s="617"/>
      <c r="I2" s="614" t="s">
        <v>12</v>
      </c>
      <c r="J2" s="608"/>
      <c r="K2" s="21"/>
      <c r="L2" s="11"/>
      <c r="M2" s="11"/>
      <c r="N2" s="11"/>
      <c r="O2" s="11"/>
      <c r="P2" s="11"/>
    </row>
    <row r="3" spans="1:21" ht="15.75" x14ac:dyDescent="0.25">
      <c r="A3" s="611"/>
      <c r="B3" s="617"/>
      <c r="C3" s="617"/>
      <c r="D3" s="613"/>
      <c r="E3" s="617"/>
      <c r="F3" s="614" t="s">
        <v>13</v>
      </c>
      <c r="G3" s="614" t="s">
        <v>14</v>
      </c>
      <c r="H3" s="617"/>
      <c r="I3" s="614" t="s">
        <v>12</v>
      </c>
      <c r="J3" s="608"/>
      <c r="K3" s="21"/>
      <c r="L3" s="11"/>
      <c r="M3" s="11"/>
      <c r="N3" s="11"/>
      <c r="O3" s="11"/>
      <c r="P3" s="11"/>
    </row>
    <row r="4" spans="1:21" ht="15.75" x14ac:dyDescent="0.25">
      <c r="A4" s="609" t="s">
        <v>112</v>
      </c>
      <c r="B4" s="617"/>
      <c r="C4" s="617"/>
      <c r="D4" s="613"/>
      <c r="E4" s="613"/>
      <c r="F4" s="614" t="s">
        <v>17</v>
      </c>
      <c r="G4" s="614" t="s">
        <v>14</v>
      </c>
      <c r="H4" s="617"/>
      <c r="I4" s="614" t="s">
        <v>12</v>
      </c>
      <c r="J4" s="608"/>
      <c r="K4" s="21"/>
      <c r="L4" s="11"/>
      <c r="M4" s="11"/>
      <c r="N4" s="11"/>
      <c r="O4" s="11"/>
      <c r="P4" s="11"/>
    </row>
    <row r="5" spans="1:21" ht="15.75" x14ac:dyDescent="0.25">
      <c r="A5" s="608"/>
      <c r="B5" s="617"/>
      <c r="C5" s="617"/>
      <c r="D5" s="613"/>
      <c r="E5" s="614" t="s">
        <v>22</v>
      </c>
      <c r="F5" s="618" t="s">
        <v>9</v>
      </c>
      <c r="G5" s="618" t="s">
        <v>13</v>
      </c>
      <c r="H5" s="618" t="s">
        <v>17</v>
      </c>
      <c r="I5" s="614" t="s">
        <v>23</v>
      </c>
      <c r="J5" s="608"/>
      <c r="K5" s="21"/>
      <c r="L5" s="11"/>
      <c r="M5" s="11"/>
      <c r="N5" s="11"/>
      <c r="O5" s="11"/>
      <c r="P5" s="11"/>
    </row>
    <row r="6" spans="1:21" ht="15" customHeight="1" x14ac:dyDescent="0.3">
      <c r="A6" s="609" t="s">
        <v>24</v>
      </c>
      <c r="B6" s="619"/>
      <c r="C6" s="619"/>
      <c r="D6" s="619"/>
      <c r="E6" s="619"/>
      <c r="F6" s="620">
        <v>441</v>
      </c>
      <c r="G6" s="620">
        <v>310</v>
      </c>
      <c r="H6" s="620">
        <v>488</v>
      </c>
      <c r="I6" s="619"/>
      <c r="J6" s="619"/>
      <c r="K6" s="11"/>
      <c r="L6" s="11"/>
      <c r="M6" s="11"/>
      <c r="N6" s="11"/>
      <c r="O6" s="11"/>
      <c r="P6" s="11"/>
    </row>
    <row r="7" spans="1:21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21" ht="15" customHeight="1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3" t="s">
        <v>27</v>
      </c>
      <c r="K8" s="790"/>
      <c r="L8" s="790"/>
      <c r="M8" s="11"/>
      <c r="N8" s="11"/>
      <c r="O8" s="11"/>
      <c r="P8" s="11"/>
    </row>
    <row r="9" spans="1:21" ht="15.75" x14ac:dyDescent="0.25">
      <c r="A9" s="297" t="s">
        <v>28</v>
      </c>
      <c r="B9" s="297" t="s">
        <v>29</v>
      </c>
      <c r="C9" s="297" t="s">
        <v>30</v>
      </c>
      <c r="D9" s="297" t="s">
        <v>31</v>
      </c>
      <c r="E9" s="297" t="s">
        <v>32</v>
      </c>
      <c r="F9" s="11"/>
      <c r="G9" s="297" t="s">
        <v>28</v>
      </c>
      <c r="H9" s="297" t="s">
        <v>29</v>
      </c>
      <c r="I9" s="297" t="s">
        <v>33</v>
      </c>
      <c r="J9" s="297" t="s">
        <v>34</v>
      </c>
      <c r="K9" s="297" t="s">
        <v>35</v>
      </c>
      <c r="L9" s="297" t="s">
        <v>36</v>
      </c>
      <c r="M9" s="297" t="s">
        <v>37</v>
      </c>
      <c r="N9" s="297" t="s">
        <v>38</v>
      </c>
      <c r="O9" s="297" t="s">
        <v>39</v>
      </c>
      <c r="P9" s="297" t="s">
        <v>40</v>
      </c>
      <c r="R9" s="622"/>
      <c r="S9" s="622"/>
      <c r="T9" s="622"/>
      <c r="U9" s="622"/>
    </row>
    <row r="10" spans="1:21" ht="15.75" x14ac:dyDescent="0.25">
      <c r="A10" s="624">
        <v>3</v>
      </c>
      <c r="B10" s="624" t="s">
        <v>116</v>
      </c>
      <c r="C10" s="624">
        <v>304</v>
      </c>
      <c r="D10" s="624">
        <v>337</v>
      </c>
      <c r="E10" s="624" t="s">
        <v>117</v>
      </c>
      <c r="F10" s="11"/>
      <c r="G10" s="625">
        <v>1</v>
      </c>
      <c r="H10" s="625" t="s">
        <v>47</v>
      </c>
      <c r="I10" s="626"/>
      <c r="J10" s="625">
        <v>12</v>
      </c>
      <c r="K10" s="626"/>
      <c r="L10" s="626"/>
      <c r="M10" s="626"/>
      <c r="N10" s="626"/>
      <c r="O10" s="626"/>
      <c r="P10" s="626"/>
      <c r="R10" s="628"/>
      <c r="S10" s="629"/>
      <c r="T10" s="238"/>
      <c r="U10" s="238"/>
    </row>
    <row r="11" spans="1:21" ht="15.75" x14ac:dyDescent="0.25">
      <c r="A11" s="624">
        <v>3</v>
      </c>
      <c r="B11" s="624" t="s">
        <v>116</v>
      </c>
      <c r="C11" s="624">
        <v>325</v>
      </c>
      <c r="D11" s="624">
        <v>398</v>
      </c>
      <c r="E11" s="624" t="s">
        <v>117</v>
      </c>
      <c r="F11" s="11"/>
      <c r="G11" s="625">
        <v>1</v>
      </c>
      <c r="H11" s="625" t="s">
        <v>54</v>
      </c>
      <c r="I11" s="625">
        <v>2</v>
      </c>
      <c r="J11" s="626"/>
      <c r="K11" s="626"/>
      <c r="L11" s="626"/>
      <c r="M11" s="626"/>
      <c r="N11" s="626"/>
      <c r="O11" s="625"/>
      <c r="P11" s="626"/>
      <c r="R11" s="628"/>
      <c r="S11" s="629"/>
      <c r="T11" s="238"/>
      <c r="U11" s="238"/>
    </row>
    <row r="12" spans="1:21" ht="15.75" x14ac:dyDescent="0.25">
      <c r="A12" s="624">
        <v>3</v>
      </c>
      <c r="B12" s="624" t="s">
        <v>116</v>
      </c>
      <c r="C12" s="624">
        <v>225</v>
      </c>
      <c r="D12" s="624">
        <v>128</v>
      </c>
      <c r="E12" s="624" t="s">
        <v>117</v>
      </c>
      <c r="F12" s="11"/>
      <c r="G12" s="625">
        <v>1</v>
      </c>
      <c r="H12" s="625" t="s">
        <v>65</v>
      </c>
      <c r="I12" s="625">
        <v>4</v>
      </c>
      <c r="J12" s="626"/>
      <c r="K12" s="626"/>
      <c r="L12" s="626"/>
      <c r="M12" s="626"/>
      <c r="N12" s="626"/>
      <c r="O12" s="626"/>
      <c r="P12" s="626"/>
      <c r="R12" s="628"/>
      <c r="S12" s="629"/>
      <c r="T12" s="631"/>
      <c r="U12" s="238"/>
    </row>
    <row r="13" spans="1:21" ht="15.75" x14ac:dyDescent="0.25">
      <c r="A13" s="624">
        <v>3</v>
      </c>
      <c r="B13" s="624" t="s">
        <v>116</v>
      </c>
      <c r="C13" s="624">
        <v>231</v>
      </c>
      <c r="D13" s="624">
        <v>156</v>
      </c>
      <c r="E13" s="624" t="s">
        <v>117</v>
      </c>
      <c r="F13" s="11"/>
      <c r="G13" s="639">
        <v>2</v>
      </c>
      <c r="H13" s="639" t="s">
        <v>47</v>
      </c>
      <c r="I13" s="639">
        <v>6</v>
      </c>
      <c r="J13" s="639">
        <v>11</v>
      </c>
      <c r="K13" s="640"/>
      <c r="L13" s="640"/>
      <c r="M13" s="640"/>
      <c r="N13" s="640"/>
      <c r="O13" s="640"/>
      <c r="P13" s="640"/>
      <c r="R13" s="622"/>
      <c r="S13" s="622"/>
      <c r="T13" s="622"/>
      <c r="U13" s="622"/>
    </row>
    <row r="14" spans="1:21" ht="15.75" x14ac:dyDescent="0.25">
      <c r="A14" s="624">
        <v>3</v>
      </c>
      <c r="B14" s="624" t="s">
        <v>116</v>
      </c>
      <c r="C14" s="624">
        <v>265</v>
      </c>
      <c r="D14" s="624">
        <v>207</v>
      </c>
      <c r="E14" s="624" t="s">
        <v>117</v>
      </c>
      <c r="F14" s="11"/>
      <c r="G14" s="639">
        <v>2</v>
      </c>
      <c r="H14" s="639" t="s">
        <v>65</v>
      </c>
      <c r="I14" s="639">
        <v>4</v>
      </c>
      <c r="J14" s="640"/>
      <c r="K14" s="640"/>
      <c r="L14" s="640"/>
      <c r="M14" s="640"/>
      <c r="N14" s="640"/>
      <c r="O14" s="640"/>
      <c r="P14" s="640"/>
      <c r="R14" s="628"/>
      <c r="S14" s="629"/>
      <c r="T14" s="238"/>
      <c r="U14" s="238"/>
    </row>
    <row r="15" spans="1:21" ht="15.75" x14ac:dyDescent="0.25">
      <c r="E15" s="21"/>
      <c r="F15" s="11"/>
      <c r="G15" s="639">
        <v>2</v>
      </c>
      <c r="H15" s="639" t="s">
        <v>54</v>
      </c>
      <c r="I15" s="639">
        <v>1</v>
      </c>
      <c r="J15" s="640"/>
      <c r="K15" s="640"/>
      <c r="L15" s="640"/>
      <c r="M15" s="640"/>
      <c r="N15" s="640"/>
      <c r="O15" s="639"/>
      <c r="P15" s="640"/>
      <c r="R15" s="628"/>
      <c r="S15" s="629"/>
      <c r="T15" s="257"/>
      <c r="U15" s="257"/>
    </row>
    <row r="16" spans="1:21" x14ac:dyDescent="0.25">
      <c r="G16" s="641">
        <v>3</v>
      </c>
      <c r="H16" s="641" t="s">
        <v>47</v>
      </c>
      <c r="I16" s="642"/>
      <c r="J16" s="641">
        <v>8</v>
      </c>
      <c r="K16" s="642"/>
      <c r="L16" s="642"/>
      <c r="M16" s="642"/>
      <c r="N16" s="642"/>
      <c r="O16" s="642"/>
      <c r="P16" s="642"/>
      <c r="R16" s="628"/>
      <c r="S16" s="629"/>
      <c r="T16" s="238"/>
      <c r="U16" s="238"/>
    </row>
    <row r="17" spans="1:16" x14ac:dyDescent="0.25">
      <c r="G17" s="641">
        <v>3</v>
      </c>
      <c r="H17" s="641" t="s">
        <v>65</v>
      </c>
      <c r="I17" s="641">
        <v>9</v>
      </c>
      <c r="J17" s="642"/>
      <c r="K17" s="642"/>
      <c r="L17" s="642"/>
      <c r="M17" s="642"/>
      <c r="N17" s="642"/>
      <c r="O17" s="642"/>
      <c r="P17" s="642"/>
    </row>
    <row r="18" spans="1:16" x14ac:dyDescent="0.25">
      <c r="G18" s="641">
        <v>3</v>
      </c>
      <c r="H18" s="641" t="s">
        <v>52</v>
      </c>
      <c r="I18" s="641">
        <v>1</v>
      </c>
      <c r="J18" s="641">
        <v>4</v>
      </c>
      <c r="K18" s="642"/>
      <c r="L18" s="642"/>
      <c r="M18" s="642"/>
      <c r="N18" s="642"/>
      <c r="O18" s="642"/>
      <c r="P18" s="642"/>
    </row>
    <row r="21" spans="1:16" x14ac:dyDescent="0.25">
      <c r="A21" s="622" t="s">
        <v>28</v>
      </c>
      <c r="B21" s="622" t="s">
        <v>78</v>
      </c>
      <c r="C21" s="622" t="s">
        <v>83</v>
      </c>
      <c r="D21" s="622" t="s">
        <v>84</v>
      </c>
    </row>
    <row r="22" spans="1:16" x14ac:dyDescent="0.25">
      <c r="A22" s="628" t="s">
        <v>85</v>
      </c>
      <c r="B22" s="629">
        <v>0</v>
      </c>
      <c r="C22" s="238"/>
      <c r="D22" s="238"/>
    </row>
    <row r="23" spans="1:16" x14ac:dyDescent="0.25">
      <c r="A23" s="628" t="s">
        <v>87</v>
      </c>
      <c r="B23" s="629">
        <v>0</v>
      </c>
      <c r="C23" s="238"/>
      <c r="D23" s="238"/>
    </row>
    <row r="24" spans="1:16" x14ac:dyDescent="0.25">
      <c r="A24" s="628" t="s">
        <v>88</v>
      </c>
      <c r="B24" s="629">
        <v>1</v>
      </c>
      <c r="C24" s="631">
        <v>100</v>
      </c>
      <c r="D24" s="238"/>
    </row>
    <row r="25" spans="1:16" x14ac:dyDescent="0.25">
      <c r="A25" s="622" t="s">
        <v>28</v>
      </c>
      <c r="B25" s="622" t="s">
        <v>79</v>
      </c>
      <c r="C25" s="622" t="s">
        <v>83</v>
      </c>
      <c r="D25" s="622" t="s">
        <v>84</v>
      </c>
    </row>
    <row r="26" spans="1:16" x14ac:dyDescent="0.25">
      <c r="A26" s="628" t="s">
        <v>85</v>
      </c>
      <c r="B26" s="629">
        <v>0</v>
      </c>
      <c r="C26" s="238"/>
      <c r="D26" s="238"/>
    </row>
    <row r="27" spans="1:16" x14ac:dyDescent="0.25">
      <c r="A27" s="628" t="s">
        <v>87</v>
      </c>
      <c r="B27" s="629">
        <v>0</v>
      </c>
      <c r="C27" s="257"/>
      <c r="D27" s="257"/>
    </row>
    <row r="28" spans="1:16" x14ac:dyDescent="0.25">
      <c r="A28" s="628" t="s">
        <v>88</v>
      </c>
      <c r="B28" s="629">
        <v>0</v>
      </c>
      <c r="C28" s="238"/>
      <c r="D28" s="238"/>
    </row>
  </sheetData>
  <mergeCells count="2">
    <mergeCell ref="A1:B1"/>
    <mergeCell ref="J8:L8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3"/>
  <sheetViews>
    <sheetView topLeftCell="F1" zoomScale="90" zoomScaleNormal="90" workbookViewId="0">
      <selection activeCell="G10" sqref="G10:P32"/>
    </sheetView>
  </sheetViews>
  <sheetFormatPr defaultColWidth="14.42578125" defaultRowHeight="15" customHeight="1" x14ac:dyDescent="0.25"/>
  <cols>
    <col min="2" max="2" width="17.140625" customWidth="1"/>
    <col min="6" max="6" width="10.42578125" customWidth="1"/>
  </cols>
  <sheetData>
    <row r="1" spans="1:17" ht="15.75" x14ac:dyDescent="0.25">
      <c r="A1" s="818" t="s">
        <v>215</v>
      </c>
      <c r="B1" s="788"/>
      <c r="C1" s="12"/>
      <c r="D1" s="12"/>
      <c r="E1" s="12"/>
      <c r="F1" s="32" t="s">
        <v>216</v>
      </c>
      <c r="G1" s="12"/>
      <c r="H1" s="32" t="s">
        <v>217</v>
      </c>
      <c r="I1" s="33"/>
      <c r="J1" s="12"/>
      <c r="K1" s="21"/>
      <c r="L1" s="11"/>
      <c r="M1" s="11"/>
      <c r="N1" s="11"/>
      <c r="O1" s="11"/>
      <c r="P1" s="11"/>
    </row>
    <row r="2" spans="1:17" ht="15.75" x14ac:dyDescent="0.25">
      <c r="A2" s="280" t="s">
        <v>19</v>
      </c>
      <c r="B2" s="41"/>
      <c r="C2" s="41"/>
      <c r="D2" s="41"/>
      <c r="E2" s="43" t="s">
        <v>8</v>
      </c>
      <c r="F2" s="623" t="s">
        <v>9</v>
      </c>
      <c r="G2" s="614" t="s">
        <v>218</v>
      </c>
      <c r="H2" s="617"/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 x14ac:dyDescent="0.25">
      <c r="A3" s="281"/>
      <c r="B3" s="48"/>
      <c r="C3" s="48"/>
      <c r="D3" s="41"/>
      <c r="E3" s="48"/>
      <c r="F3" s="62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 x14ac:dyDescent="0.25">
      <c r="A4" s="280" t="s">
        <v>21</v>
      </c>
      <c r="B4" s="48"/>
      <c r="C4" s="48"/>
      <c r="D4" s="41"/>
      <c r="E4" s="41"/>
      <c r="F4" s="623" t="s">
        <v>17</v>
      </c>
      <c r="G4" s="43" t="s">
        <v>14</v>
      </c>
      <c r="H4" s="48"/>
      <c r="I4" s="285" t="s">
        <v>219</v>
      </c>
      <c r="J4" s="278"/>
      <c r="K4" s="21"/>
      <c r="L4" s="11"/>
      <c r="M4" s="11"/>
      <c r="N4" s="11"/>
      <c r="O4" s="11"/>
      <c r="P4" s="11"/>
    </row>
    <row r="5" spans="1:17" ht="15.75" x14ac:dyDescent="0.25">
      <c r="A5" s="278"/>
      <c r="B5" s="48"/>
      <c r="C5" s="48"/>
      <c r="D5" s="41"/>
      <c r="E5" s="43" t="s">
        <v>22</v>
      </c>
      <c r="F5" s="630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280" t="s">
        <v>24</v>
      </c>
      <c r="B6" s="67"/>
      <c r="C6" s="67"/>
      <c r="D6" s="67"/>
      <c r="E6" s="67"/>
      <c r="F6" s="632">
        <v>2146</v>
      </c>
      <c r="G6" s="632">
        <v>1481</v>
      </c>
      <c r="H6" s="632">
        <v>969</v>
      </c>
      <c r="I6" s="67"/>
      <c r="J6" s="6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633" t="s">
        <v>60</v>
      </c>
    </row>
    <row r="10" spans="1:17" ht="15.75" x14ac:dyDescent="0.25">
      <c r="A10" s="390" t="s">
        <v>89</v>
      </c>
      <c r="B10" s="390" t="s">
        <v>89</v>
      </c>
      <c r="C10" s="390" t="s">
        <v>89</v>
      </c>
      <c r="D10" s="390" t="s">
        <v>89</v>
      </c>
      <c r="E10" s="390" t="s">
        <v>89</v>
      </c>
      <c r="F10" s="11"/>
      <c r="G10" s="634">
        <v>1</v>
      </c>
      <c r="H10" s="634" t="s">
        <v>42</v>
      </c>
      <c r="I10" s="635"/>
      <c r="J10" s="634">
        <v>1</v>
      </c>
      <c r="K10" s="634">
        <v>3</v>
      </c>
      <c r="L10" s="635"/>
      <c r="M10" s="634">
        <v>1</v>
      </c>
      <c r="N10" s="635"/>
      <c r="O10" s="634">
        <v>1</v>
      </c>
      <c r="P10" s="634">
        <v>4</v>
      </c>
      <c r="Q10" s="388">
        <f t="shared" ref="Q10:Q32" si="0">SUM(I10:P10)</f>
        <v>10</v>
      </c>
    </row>
    <row r="11" spans="1:17" ht="15.75" x14ac:dyDescent="0.25">
      <c r="A11" s="21"/>
      <c r="B11" s="21"/>
      <c r="C11" s="21"/>
      <c r="D11" s="21"/>
      <c r="E11" s="21"/>
      <c r="F11" s="11"/>
      <c r="G11" s="634">
        <v>1</v>
      </c>
      <c r="H11" s="634" t="s">
        <v>41</v>
      </c>
      <c r="I11" s="634">
        <v>2</v>
      </c>
      <c r="J11" s="634">
        <v>2</v>
      </c>
      <c r="K11" s="635"/>
      <c r="L11" s="634">
        <v>5</v>
      </c>
      <c r="M11" s="634">
        <v>4</v>
      </c>
      <c r="N11" s="635"/>
      <c r="O11" s="635"/>
      <c r="P11" s="635"/>
      <c r="Q11" s="388">
        <f t="shared" si="0"/>
        <v>13</v>
      </c>
    </row>
    <row r="12" spans="1:17" ht="15.75" x14ac:dyDescent="0.25">
      <c r="A12" s="21"/>
      <c r="B12" s="21"/>
      <c r="C12" s="21"/>
      <c r="D12" s="21"/>
      <c r="E12" s="21"/>
      <c r="F12" s="11"/>
      <c r="G12" s="634">
        <v>1</v>
      </c>
      <c r="H12" s="634" t="s">
        <v>43</v>
      </c>
      <c r="I12" s="634">
        <v>11</v>
      </c>
      <c r="J12" s="634">
        <v>63</v>
      </c>
      <c r="K12" s="634">
        <v>8</v>
      </c>
      <c r="L12" s="634">
        <v>1</v>
      </c>
      <c r="M12" s="635"/>
      <c r="N12" s="635"/>
      <c r="O12" s="635"/>
      <c r="P12" s="635"/>
      <c r="Q12" s="388">
        <f t="shared" si="0"/>
        <v>83</v>
      </c>
    </row>
    <row r="13" spans="1:17" ht="15.75" x14ac:dyDescent="0.25">
      <c r="A13" s="21"/>
      <c r="B13" s="21"/>
      <c r="C13" s="21"/>
      <c r="D13" s="21"/>
      <c r="E13" s="21"/>
      <c r="F13" s="11"/>
      <c r="G13" s="634">
        <v>1</v>
      </c>
      <c r="H13" s="634" t="s">
        <v>47</v>
      </c>
      <c r="I13" s="634">
        <v>6</v>
      </c>
      <c r="J13" s="634">
        <v>15</v>
      </c>
      <c r="K13" s="635"/>
      <c r="L13" s="635"/>
      <c r="M13" s="635"/>
      <c r="N13" s="635"/>
      <c r="O13" s="635"/>
      <c r="P13" s="635"/>
      <c r="Q13" s="388">
        <f t="shared" si="0"/>
        <v>21</v>
      </c>
    </row>
    <row r="14" spans="1:17" ht="15.75" x14ac:dyDescent="0.25">
      <c r="A14" s="21"/>
      <c r="B14" s="21"/>
      <c r="C14" s="21"/>
      <c r="D14" s="21"/>
      <c r="E14" s="21"/>
      <c r="F14" s="11"/>
      <c r="G14" s="634">
        <v>1</v>
      </c>
      <c r="H14" s="634" t="s">
        <v>51</v>
      </c>
      <c r="I14" s="635"/>
      <c r="J14" s="635"/>
      <c r="K14" s="634">
        <v>2</v>
      </c>
      <c r="L14" s="635"/>
      <c r="M14" s="635"/>
      <c r="N14" s="635"/>
      <c r="O14" s="635"/>
      <c r="P14" s="635"/>
      <c r="Q14" s="388">
        <f t="shared" si="0"/>
        <v>2</v>
      </c>
    </row>
    <row r="15" spans="1:17" ht="15.75" x14ac:dyDescent="0.25">
      <c r="A15" s="21"/>
      <c r="B15" s="21"/>
      <c r="C15" s="21"/>
      <c r="D15" s="21"/>
      <c r="E15" s="21"/>
      <c r="F15" s="11"/>
      <c r="G15" s="634">
        <v>1</v>
      </c>
      <c r="H15" s="634" t="s">
        <v>50</v>
      </c>
      <c r="I15" s="634">
        <v>11</v>
      </c>
      <c r="J15" s="634">
        <v>56</v>
      </c>
      <c r="K15" s="634">
        <v>5</v>
      </c>
      <c r="L15" s="635"/>
      <c r="M15" s="635"/>
      <c r="N15" s="635"/>
      <c r="O15" s="635"/>
      <c r="P15" s="635"/>
      <c r="Q15" s="388">
        <f t="shared" si="0"/>
        <v>72</v>
      </c>
    </row>
    <row r="16" spans="1:17" x14ac:dyDescent="0.25">
      <c r="G16" s="529">
        <v>1</v>
      </c>
      <c r="H16" s="529" t="s">
        <v>54</v>
      </c>
      <c r="I16" s="529">
        <v>4</v>
      </c>
      <c r="J16" s="529">
        <v>1</v>
      </c>
      <c r="K16" s="636"/>
      <c r="L16" s="636"/>
      <c r="M16" s="636"/>
      <c r="N16" s="636"/>
      <c r="O16" s="636"/>
      <c r="P16" s="636"/>
      <c r="Q16" s="388">
        <f t="shared" si="0"/>
        <v>5</v>
      </c>
    </row>
    <row r="17" spans="7:17" x14ac:dyDescent="0.25">
      <c r="G17" s="529">
        <v>1</v>
      </c>
      <c r="H17" s="529" t="s">
        <v>53</v>
      </c>
      <c r="I17" s="529">
        <v>4</v>
      </c>
      <c r="J17" s="636"/>
      <c r="K17" s="636"/>
      <c r="L17" s="636"/>
      <c r="M17" s="636"/>
      <c r="N17" s="636"/>
      <c r="O17" s="636"/>
      <c r="P17" s="636"/>
      <c r="Q17" s="388">
        <f t="shared" si="0"/>
        <v>4</v>
      </c>
    </row>
    <row r="18" spans="7:17" x14ac:dyDescent="0.25">
      <c r="G18" s="529">
        <v>1</v>
      </c>
      <c r="H18" s="529" t="s">
        <v>52</v>
      </c>
      <c r="I18" s="636"/>
      <c r="J18" s="529">
        <v>1</v>
      </c>
      <c r="K18" s="636"/>
      <c r="L18" s="636"/>
      <c r="M18" s="636"/>
      <c r="N18" s="636"/>
      <c r="O18" s="636"/>
      <c r="P18" s="636"/>
      <c r="Q18" s="388">
        <f t="shared" si="0"/>
        <v>1</v>
      </c>
    </row>
    <row r="19" spans="7:17" x14ac:dyDescent="0.25">
      <c r="G19" s="615">
        <v>2</v>
      </c>
      <c r="H19" s="615" t="s">
        <v>51</v>
      </c>
      <c r="I19" s="637"/>
      <c r="J19" s="615">
        <v>8</v>
      </c>
      <c r="K19" s="615">
        <v>3</v>
      </c>
      <c r="L19" s="637"/>
      <c r="M19" s="637"/>
      <c r="N19" s="637"/>
      <c r="O19" s="637"/>
      <c r="P19" s="637"/>
      <c r="Q19" s="388">
        <f t="shared" si="0"/>
        <v>11</v>
      </c>
    </row>
    <row r="20" spans="7:17" x14ac:dyDescent="0.25">
      <c r="G20" s="615">
        <v>2</v>
      </c>
      <c r="H20" s="615" t="s">
        <v>41</v>
      </c>
      <c r="I20" s="615">
        <v>1</v>
      </c>
      <c r="J20" s="615">
        <v>6</v>
      </c>
      <c r="K20" s="615">
        <v>5</v>
      </c>
      <c r="L20" s="615">
        <v>2</v>
      </c>
      <c r="M20" s="615">
        <v>1</v>
      </c>
      <c r="N20" s="637"/>
      <c r="O20" s="637"/>
      <c r="P20" s="637"/>
      <c r="Q20" s="388">
        <f t="shared" si="0"/>
        <v>15</v>
      </c>
    </row>
    <row r="21" spans="7:17" x14ac:dyDescent="0.25">
      <c r="G21" s="615">
        <v>2</v>
      </c>
      <c r="H21" s="615" t="s">
        <v>43</v>
      </c>
      <c r="I21" s="615">
        <v>1</v>
      </c>
      <c r="J21" s="615">
        <v>7</v>
      </c>
      <c r="K21" s="637"/>
      <c r="L21" s="637"/>
      <c r="M21" s="637"/>
      <c r="N21" s="637"/>
      <c r="O21" s="637"/>
      <c r="P21" s="637"/>
      <c r="Q21" s="388">
        <f t="shared" si="0"/>
        <v>8</v>
      </c>
    </row>
    <row r="22" spans="7:17" x14ac:dyDescent="0.25">
      <c r="G22" s="615">
        <v>2</v>
      </c>
      <c r="H22" s="615" t="s">
        <v>50</v>
      </c>
      <c r="I22" s="615">
        <v>19</v>
      </c>
      <c r="J22" s="615">
        <v>58</v>
      </c>
      <c r="K22" s="615">
        <v>6</v>
      </c>
      <c r="L22" s="637"/>
      <c r="M22" s="637"/>
      <c r="N22" s="637"/>
      <c r="O22" s="637"/>
      <c r="P22" s="637"/>
      <c r="Q22" s="388">
        <f t="shared" si="0"/>
        <v>83</v>
      </c>
    </row>
    <row r="23" spans="7:17" x14ac:dyDescent="0.25">
      <c r="G23" s="615">
        <v>2</v>
      </c>
      <c r="H23" s="615" t="s">
        <v>42</v>
      </c>
      <c r="I23" s="637"/>
      <c r="J23" s="637"/>
      <c r="K23" s="615">
        <v>5</v>
      </c>
      <c r="L23" s="637"/>
      <c r="M23" s="637"/>
      <c r="N23" s="637"/>
      <c r="O23" s="637"/>
      <c r="P23" s="637"/>
      <c r="Q23" s="388">
        <f t="shared" si="0"/>
        <v>5</v>
      </c>
    </row>
    <row r="24" spans="7:17" x14ac:dyDescent="0.25">
      <c r="G24" s="615">
        <v>2</v>
      </c>
      <c r="H24" s="615" t="s">
        <v>47</v>
      </c>
      <c r="I24" s="615">
        <v>1</v>
      </c>
      <c r="J24" s="615">
        <v>7</v>
      </c>
      <c r="K24" s="615">
        <v>5</v>
      </c>
      <c r="L24" s="637"/>
      <c r="M24" s="637"/>
      <c r="N24" s="637"/>
      <c r="O24" s="637"/>
      <c r="P24" s="637"/>
      <c r="Q24" s="388">
        <f t="shared" si="0"/>
        <v>13</v>
      </c>
    </row>
    <row r="25" spans="7:17" x14ac:dyDescent="0.25">
      <c r="G25" s="615">
        <v>2</v>
      </c>
      <c r="H25" s="615" t="s">
        <v>54</v>
      </c>
      <c r="I25" s="615">
        <v>9</v>
      </c>
      <c r="J25" s="615">
        <v>5</v>
      </c>
      <c r="K25" s="637"/>
      <c r="L25" s="637"/>
      <c r="M25" s="637"/>
      <c r="N25" s="637"/>
      <c r="O25" s="637"/>
      <c r="P25" s="637"/>
      <c r="Q25" s="388">
        <f t="shared" si="0"/>
        <v>14</v>
      </c>
    </row>
    <row r="26" spans="7:17" x14ac:dyDescent="0.25">
      <c r="G26" s="104">
        <v>3</v>
      </c>
      <c r="H26" s="104" t="s">
        <v>47</v>
      </c>
      <c r="I26" s="106"/>
      <c r="J26" s="106"/>
      <c r="K26" s="104">
        <v>10</v>
      </c>
      <c r="L26" s="106"/>
      <c r="M26" s="106"/>
      <c r="N26" s="106"/>
      <c r="O26" s="106"/>
      <c r="P26" s="106"/>
      <c r="Q26" s="388">
        <f t="shared" si="0"/>
        <v>10</v>
      </c>
    </row>
    <row r="27" spans="7:17" x14ac:dyDescent="0.25">
      <c r="G27" s="104">
        <v>3</v>
      </c>
      <c r="H27" s="104" t="s">
        <v>41</v>
      </c>
      <c r="I27" s="106"/>
      <c r="J27" s="104">
        <v>2</v>
      </c>
      <c r="K27" s="106"/>
      <c r="L27" s="104">
        <v>1</v>
      </c>
      <c r="M27" s="106"/>
      <c r="N27" s="104">
        <v>1</v>
      </c>
      <c r="O27" s="106"/>
      <c r="P27" s="106"/>
      <c r="Q27" s="388">
        <f t="shared" si="0"/>
        <v>4</v>
      </c>
    </row>
    <row r="28" spans="7:17" x14ac:dyDescent="0.25">
      <c r="G28" s="104">
        <v>3</v>
      </c>
      <c r="H28" s="104" t="s">
        <v>43</v>
      </c>
      <c r="I28" s="104">
        <v>1</v>
      </c>
      <c r="J28" s="104">
        <v>3</v>
      </c>
      <c r="K28" s="104">
        <v>2</v>
      </c>
      <c r="L28" s="106"/>
      <c r="M28" s="106"/>
      <c r="N28" s="106"/>
      <c r="O28" s="106"/>
      <c r="P28" s="106"/>
      <c r="Q28" s="388">
        <f t="shared" si="0"/>
        <v>6</v>
      </c>
    </row>
    <row r="29" spans="7:17" x14ac:dyDescent="0.25">
      <c r="G29" s="104">
        <v>3</v>
      </c>
      <c r="H29" s="104" t="s">
        <v>54</v>
      </c>
      <c r="I29" s="104">
        <v>7</v>
      </c>
      <c r="J29" s="104">
        <v>5</v>
      </c>
      <c r="K29" s="106"/>
      <c r="L29" s="106"/>
      <c r="M29" s="106"/>
      <c r="N29" s="106"/>
      <c r="O29" s="106"/>
      <c r="P29" s="106"/>
      <c r="Q29" s="388">
        <f t="shared" si="0"/>
        <v>12</v>
      </c>
    </row>
    <row r="30" spans="7:17" x14ac:dyDescent="0.25">
      <c r="G30" s="104">
        <v>3</v>
      </c>
      <c r="H30" s="104" t="s">
        <v>50</v>
      </c>
      <c r="I30" s="104">
        <v>4</v>
      </c>
      <c r="J30" s="104">
        <v>4</v>
      </c>
      <c r="K30" s="104">
        <v>1</v>
      </c>
      <c r="L30" s="106"/>
      <c r="M30" s="106"/>
      <c r="N30" s="106"/>
      <c r="O30" s="106"/>
      <c r="P30" s="106"/>
      <c r="Q30" s="388">
        <f t="shared" si="0"/>
        <v>9</v>
      </c>
    </row>
    <row r="31" spans="7:17" x14ac:dyDescent="0.25">
      <c r="G31" s="104">
        <v>3</v>
      </c>
      <c r="H31" s="104" t="s">
        <v>42</v>
      </c>
      <c r="I31" s="106"/>
      <c r="J31" s="106"/>
      <c r="K31" s="104">
        <v>6</v>
      </c>
      <c r="L31" s="106"/>
      <c r="M31" s="106"/>
      <c r="N31" s="106"/>
      <c r="O31" s="106"/>
      <c r="P31" s="106"/>
      <c r="Q31" s="388">
        <f t="shared" si="0"/>
        <v>6</v>
      </c>
    </row>
    <row r="32" spans="7:17" x14ac:dyDescent="0.25">
      <c r="G32" s="104">
        <v>3</v>
      </c>
      <c r="H32" s="104" t="s">
        <v>51</v>
      </c>
      <c r="I32" s="104">
        <v>1</v>
      </c>
      <c r="J32" s="104">
        <v>4</v>
      </c>
      <c r="K32" s="104">
        <v>1</v>
      </c>
      <c r="L32" s="106"/>
      <c r="M32" s="106"/>
      <c r="N32" s="106"/>
      <c r="O32" s="106"/>
      <c r="P32" s="106"/>
      <c r="Q32" s="388">
        <f t="shared" si="0"/>
        <v>6</v>
      </c>
    </row>
    <row r="33" spans="17:17" x14ac:dyDescent="0.25">
      <c r="Q33" s="638">
        <f>SUM(I10:P32)</f>
        <v>413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4"/>
  <sheetViews>
    <sheetView topLeftCell="G1" workbookViewId="0">
      <selection activeCell="G25" sqref="G25"/>
    </sheetView>
  </sheetViews>
  <sheetFormatPr defaultColWidth="14.42578125" defaultRowHeight="15" customHeight="1" x14ac:dyDescent="0.25"/>
  <cols>
    <col min="2" max="2" width="15.28515625" customWidth="1"/>
  </cols>
  <sheetData>
    <row r="1" spans="1:16" ht="15.75" x14ac:dyDescent="0.25">
      <c r="A1" s="787" t="s">
        <v>225</v>
      </c>
      <c r="B1" s="788"/>
      <c r="C1" s="12"/>
      <c r="D1" s="12"/>
      <c r="E1" s="12"/>
      <c r="F1" s="30" t="s">
        <v>226</v>
      </c>
      <c r="G1" s="12"/>
      <c r="H1" s="32" t="s">
        <v>108</v>
      </c>
      <c r="I1" s="33"/>
      <c r="J1" s="12"/>
      <c r="K1" s="21"/>
      <c r="L1" s="38" t="s">
        <v>227</v>
      </c>
      <c r="M1" s="39"/>
      <c r="N1" s="11"/>
      <c r="O1" s="11"/>
      <c r="P1" s="11"/>
    </row>
    <row r="2" spans="1:16" ht="15.75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6" ht="15.75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6" ht="15.75" x14ac:dyDescent="0.25">
      <c r="A4" s="30" t="s">
        <v>112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6" ht="15.75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6" ht="15" customHeight="1" x14ac:dyDescent="0.3">
      <c r="A6" s="30" t="s">
        <v>24</v>
      </c>
      <c r="B6" s="67"/>
      <c r="C6" s="67"/>
      <c r="D6" s="67"/>
      <c r="E6" s="67"/>
      <c r="F6" s="100">
        <v>1076</v>
      </c>
      <c r="G6" s="100">
        <v>737</v>
      </c>
      <c r="H6" s="100">
        <v>511</v>
      </c>
      <c r="I6" s="67"/>
      <c r="J6" s="67"/>
      <c r="K6" s="11"/>
      <c r="L6" s="11"/>
      <c r="M6" s="11"/>
      <c r="N6" s="11"/>
      <c r="O6" s="11"/>
      <c r="P6" s="11"/>
    </row>
    <row r="7" spans="1:16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6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</row>
    <row r="10" spans="1:16" ht="15.75" x14ac:dyDescent="0.25">
      <c r="A10" s="390" t="s">
        <v>89</v>
      </c>
      <c r="B10" s="390" t="s">
        <v>89</v>
      </c>
      <c r="C10" s="390" t="s">
        <v>89</v>
      </c>
      <c r="D10" s="390" t="s">
        <v>89</v>
      </c>
      <c r="E10" s="390" t="s">
        <v>89</v>
      </c>
      <c r="F10" s="11"/>
      <c r="G10" s="643">
        <v>1</v>
      </c>
      <c r="H10" s="643" t="s">
        <v>52</v>
      </c>
      <c r="I10" s="644"/>
      <c r="J10" s="643">
        <v>6</v>
      </c>
      <c r="K10" s="644"/>
      <c r="L10" s="644"/>
      <c r="M10" s="644"/>
      <c r="N10" s="644"/>
      <c r="O10" s="644"/>
      <c r="P10" s="644"/>
    </row>
    <row r="11" spans="1:16" ht="15.75" x14ac:dyDescent="0.25">
      <c r="A11" s="21"/>
      <c r="B11" s="21"/>
      <c r="C11" s="21"/>
      <c r="D11" s="21"/>
      <c r="E11" s="21"/>
      <c r="F11" s="11"/>
      <c r="G11" s="643">
        <v>1</v>
      </c>
      <c r="H11" s="643" t="s">
        <v>65</v>
      </c>
      <c r="I11" s="643">
        <v>13</v>
      </c>
      <c r="J11" s="643">
        <v>1</v>
      </c>
      <c r="K11" s="644"/>
      <c r="L11" s="644"/>
      <c r="M11" s="644"/>
      <c r="N11" s="644"/>
      <c r="O11" s="643"/>
      <c r="P11" s="644"/>
    </row>
    <row r="12" spans="1:16" ht="15.75" x14ac:dyDescent="0.25">
      <c r="A12" s="21"/>
      <c r="B12" s="21"/>
      <c r="C12" s="21"/>
      <c r="D12" s="21"/>
      <c r="E12" s="21"/>
      <c r="F12" s="11"/>
      <c r="G12" s="643">
        <v>1</v>
      </c>
      <c r="H12" s="643" t="s">
        <v>41</v>
      </c>
      <c r="I12" s="643">
        <v>1</v>
      </c>
      <c r="J12" s="643">
        <v>2</v>
      </c>
      <c r="K12" s="644"/>
      <c r="L12" s="643">
        <v>1</v>
      </c>
      <c r="M12" s="644"/>
      <c r="N12" s="644"/>
      <c r="O12" s="644"/>
      <c r="P12" s="644"/>
    </row>
    <row r="13" spans="1:16" ht="15.75" x14ac:dyDescent="0.25">
      <c r="A13" s="21"/>
      <c r="B13" s="21"/>
      <c r="C13" s="21"/>
      <c r="D13" s="21"/>
      <c r="E13" s="21"/>
      <c r="F13" s="11"/>
      <c r="G13" s="643">
        <v>1</v>
      </c>
      <c r="H13" s="643" t="s">
        <v>47</v>
      </c>
      <c r="I13" s="644"/>
      <c r="J13" s="643">
        <v>2</v>
      </c>
      <c r="K13" s="643">
        <v>6</v>
      </c>
      <c r="L13" s="644"/>
      <c r="M13" s="644"/>
      <c r="N13" s="644"/>
      <c r="O13" s="644"/>
      <c r="P13" s="644"/>
    </row>
    <row r="14" spans="1:16" ht="15.75" x14ac:dyDescent="0.25">
      <c r="A14" s="21"/>
      <c r="B14" s="21"/>
      <c r="C14" s="21"/>
      <c r="D14" s="21"/>
      <c r="E14" s="21"/>
      <c r="F14" s="11"/>
      <c r="G14" s="643">
        <v>1</v>
      </c>
      <c r="H14" s="643" t="s">
        <v>43</v>
      </c>
      <c r="I14" s="644"/>
      <c r="J14" s="643">
        <v>1</v>
      </c>
      <c r="K14" s="644"/>
      <c r="L14" s="643">
        <v>1</v>
      </c>
      <c r="M14" s="644"/>
      <c r="N14" s="644"/>
      <c r="O14" s="644"/>
      <c r="P14" s="644"/>
    </row>
    <row r="15" spans="1:16" ht="15.75" x14ac:dyDescent="0.25">
      <c r="A15" s="247" t="s">
        <v>28</v>
      </c>
      <c r="B15" s="247" t="s">
        <v>78</v>
      </c>
      <c r="C15" s="247" t="s">
        <v>83</v>
      </c>
      <c r="D15" s="247" t="s">
        <v>84</v>
      </c>
      <c r="E15" s="21"/>
      <c r="F15" s="11"/>
      <c r="G15" s="643">
        <v>1</v>
      </c>
      <c r="H15" s="643" t="s">
        <v>54</v>
      </c>
      <c r="I15" s="643">
        <v>16</v>
      </c>
      <c r="J15" s="643">
        <v>4</v>
      </c>
      <c r="K15" s="644"/>
      <c r="L15" s="644"/>
      <c r="M15" s="644"/>
      <c r="N15" s="644"/>
      <c r="O15" s="643"/>
      <c r="P15" s="644"/>
    </row>
    <row r="16" spans="1:16" x14ac:dyDescent="0.25">
      <c r="A16" s="238" t="s">
        <v>85</v>
      </c>
      <c r="B16" s="259" t="s">
        <v>89</v>
      </c>
      <c r="C16" s="259" t="s">
        <v>89</v>
      </c>
      <c r="D16" s="259" t="s">
        <v>89</v>
      </c>
      <c r="G16" s="104">
        <v>1</v>
      </c>
      <c r="H16" s="104" t="s">
        <v>50</v>
      </c>
      <c r="I16" s="106"/>
      <c r="J16" s="104">
        <v>1</v>
      </c>
      <c r="K16" s="106"/>
      <c r="L16" s="106"/>
      <c r="M16" s="106"/>
      <c r="N16" s="106"/>
      <c r="O16" s="106"/>
      <c r="P16" s="106"/>
    </row>
    <row r="17" spans="1:16" x14ac:dyDescent="0.25">
      <c r="A17" s="238" t="s">
        <v>87</v>
      </c>
      <c r="B17" s="259" t="s">
        <v>89</v>
      </c>
      <c r="C17" s="259" t="s">
        <v>89</v>
      </c>
      <c r="D17" s="259" t="s">
        <v>89</v>
      </c>
      <c r="G17" s="108">
        <v>2</v>
      </c>
      <c r="H17" s="108" t="s">
        <v>42</v>
      </c>
      <c r="I17" s="110"/>
      <c r="J17" s="110"/>
      <c r="K17" s="108">
        <v>2</v>
      </c>
      <c r="L17" s="110"/>
      <c r="M17" s="110"/>
      <c r="N17" s="110"/>
      <c r="O17" s="110"/>
      <c r="P17" s="108">
        <v>2</v>
      </c>
    </row>
    <row r="18" spans="1:16" x14ac:dyDescent="0.25">
      <c r="A18" s="238" t="s">
        <v>88</v>
      </c>
      <c r="B18" s="259" t="s">
        <v>89</v>
      </c>
      <c r="C18" s="259" t="s">
        <v>89</v>
      </c>
      <c r="D18" s="259" t="s">
        <v>89</v>
      </c>
      <c r="G18" s="108">
        <v>2</v>
      </c>
      <c r="H18" s="108" t="s">
        <v>54</v>
      </c>
      <c r="I18" s="108">
        <v>14</v>
      </c>
      <c r="J18" s="108">
        <v>2</v>
      </c>
      <c r="K18" s="110"/>
      <c r="L18" s="110"/>
      <c r="M18" s="110"/>
      <c r="N18" s="110"/>
      <c r="O18" s="110"/>
      <c r="P18" s="110"/>
    </row>
    <row r="19" spans="1:16" x14ac:dyDescent="0.25">
      <c r="A19" s="247" t="s">
        <v>28</v>
      </c>
      <c r="B19" s="247" t="s">
        <v>79</v>
      </c>
      <c r="C19" s="247" t="s">
        <v>83</v>
      </c>
      <c r="D19" s="247" t="s">
        <v>84</v>
      </c>
      <c r="G19" s="108">
        <v>2</v>
      </c>
      <c r="H19" s="108" t="s">
        <v>65</v>
      </c>
      <c r="I19" s="108">
        <v>2</v>
      </c>
      <c r="J19" s="110"/>
      <c r="K19" s="110"/>
      <c r="L19" s="110"/>
      <c r="M19" s="110"/>
      <c r="N19" s="110"/>
      <c r="O19" s="110"/>
      <c r="P19" s="110"/>
    </row>
    <row r="20" spans="1:16" x14ac:dyDescent="0.25">
      <c r="A20" s="238" t="s">
        <v>85</v>
      </c>
      <c r="B20" s="259" t="s">
        <v>89</v>
      </c>
      <c r="C20" s="259" t="s">
        <v>89</v>
      </c>
      <c r="D20" s="259" t="s">
        <v>89</v>
      </c>
      <c r="G20" s="108">
        <v>2</v>
      </c>
      <c r="H20" s="108" t="s">
        <v>47</v>
      </c>
      <c r="I20" s="110"/>
      <c r="J20" s="108">
        <v>2</v>
      </c>
      <c r="K20" s="110"/>
      <c r="L20" s="110"/>
      <c r="M20" s="110"/>
      <c r="N20" s="110"/>
      <c r="O20" s="110"/>
      <c r="P20" s="110"/>
    </row>
    <row r="21" spans="1:16" x14ac:dyDescent="0.25">
      <c r="A21" s="238" t="s">
        <v>87</v>
      </c>
      <c r="B21" s="259" t="s">
        <v>89</v>
      </c>
      <c r="C21" s="259" t="s">
        <v>89</v>
      </c>
      <c r="D21" s="259" t="s">
        <v>89</v>
      </c>
      <c r="G21" s="108">
        <v>2</v>
      </c>
      <c r="H21" s="108" t="s">
        <v>41</v>
      </c>
      <c r="I21" s="108">
        <v>2</v>
      </c>
      <c r="J21" s="110"/>
      <c r="K21" s="110"/>
      <c r="L21" s="108">
        <v>1</v>
      </c>
      <c r="M21" s="108">
        <v>2</v>
      </c>
      <c r="N21" s="110"/>
      <c r="O21" s="108">
        <v>1</v>
      </c>
      <c r="P21" s="110"/>
    </row>
    <row r="22" spans="1:16" x14ac:dyDescent="0.25">
      <c r="A22" s="238" t="s">
        <v>88</v>
      </c>
      <c r="B22" s="259" t="s">
        <v>89</v>
      </c>
      <c r="C22" s="259" t="s">
        <v>89</v>
      </c>
      <c r="D22" s="259" t="s">
        <v>89</v>
      </c>
      <c r="G22" s="112">
        <v>3</v>
      </c>
      <c r="H22" s="112" t="s">
        <v>47</v>
      </c>
      <c r="I22" s="114"/>
      <c r="J22" s="112">
        <v>1</v>
      </c>
      <c r="K22" s="114"/>
      <c r="L22" s="114"/>
      <c r="M22" s="114"/>
      <c r="N22" s="114"/>
      <c r="O22" s="114"/>
      <c r="P22" s="114"/>
    </row>
    <row r="23" spans="1:16" x14ac:dyDescent="0.25">
      <c r="G23" s="112">
        <v>3</v>
      </c>
      <c r="H23" s="112" t="s">
        <v>54</v>
      </c>
      <c r="I23" s="112">
        <v>2</v>
      </c>
      <c r="J23" s="114"/>
      <c r="K23" s="114"/>
      <c r="L23" s="114"/>
      <c r="M23" s="114"/>
      <c r="N23" s="114"/>
      <c r="O23" s="114"/>
      <c r="P23" s="114"/>
    </row>
    <row r="24" spans="1:16" x14ac:dyDescent="0.25">
      <c r="G24" s="112">
        <v>3</v>
      </c>
      <c r="H24" s="112" t="s">
        <v>65</v>
      </c>
      <c r="I24" s="112">
        <v>2</v>
      </c>
      <c r="J24" s="114"/>
      <c r="K24" s="114"/>
      <c r="L24" s="114"/>
      <c r="M24" s="114"/>
      <c r="N24" s="114"/>
      <c r="O24" s="114"/>
      <c r="P24" s="114"/>
    </row>
  </sheetData>
  <mergeCells count="2">
    <mergeCell ref="A1:B1"/>
    <mergeCell ref="J8:L8"/>
  </mergeCells>
  <pageMargins left="0.7" right="0.7" top="0.75" bottom="0.75" header="0.3" footer="0.3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3"/>
  <sheetViews>
    <sheetView workbookViewId="0">
      <selection activeCell="A7" sqref="A7"/>
    </sheetView>
  </sheetViews>
  <sheetFormatPr defaultColWidth="14.42578125" defaultRowHeight="15" customHeight="1" x14ac:dyDescent="0.25"/>
  <cols>
    <col min="2" max="2" width="17.140625" customWidth="1"/>
  </cols>
  <sheetData>
    <row r="1" spans="1:17" ht="15.75" x14ac:dyDescent="0.25">
      <c r="A1" s="787" t="s">
        <v>228</v>
      </c>
      <c r="B1" s="788"/>
      <c r="C1" s="12"/>
      <c r="D1" s="12"/>
      <c r="E1" s="12"/>
      <c r="F1" s="30" t="s">
        <v>229</v>
      </c>
      <c r="G1" s="12"/>
      <c r="H1" s="30" t="s">
        <v>230</v>
      </c>
      <c r="I1" s="47"/>
      <c r="J1" s="12"/>
      <c r="K1" s="21"/>
      <c r="L1" s="11"/>
      <c r="M1" s="11"/>
      <c r="N1" s="11"/>
      <c r="O1" s="11"/>
      <c r="P1" s="11"/>
    </row>
    <row r="2" spans="1:17" ht="15.75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645" t="s">
        <v>231</v>
      </c>
      <c r="H2" s="48"/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 x14ac:dyDescent="0.25">
      <c r="A3" s="33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494" t="s">
        <v>232</v>
      </c>
      <c r="K4" s="21"/>
      <c r="L4" s="11"/>
      <c r="M4" s="11"/>
      <c r="N4" s="11"/>
      <c r="O4" s="11"/>
      <c r="P4" s="11"/>
    </row>
    <row r="5" spans="1:17" ht="15.75" x14ac:dyDescent="0.25">
      <c r="A5" s="12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785">
        <v>931</v>
      </c>
      <c r="G6" s="785">
        <v>261</v>
      </c>
      <c r="H6" s="785">
        <v>262</v>
      </c>
      <c r="I6" s="67"/>
      <c r="J6" s="6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86</v>
      </c>
    </row>
    <row r="10" spans="1:17" x14ac:dyDescent="0.25">
      <c r="A10" s="104">
        <v>1</v>
      </c>
      <c r="B10" s="104" t="s">
        <v>233</v>
      </c>
      <c r="C10" s="104">
        <v>287</v>
      </c>
      <c r="D10" s="104">
        <v>301</v>
      </c>
      <c r="E10" s="104" t="s">
        <v>64</v>
      </c>
      <c r="G10" s="104">
        <v>1</v>
      </c>
      <c r="H10" s="104" t="s">
        <v>50</v>
      </c>
      <c r="I10" s="106"/>
      <c r="J10" s="104">
        <v>1</v>
      </c>
      <c r="K10" s="106"/>
      <c r="L10" s="106"/>
      <c r="M10" s="106"/>
      <c r="N10" s="106"/>
      <c r="O10" s="106"/>
      <c r="P10" s="106"/>
      <c r="Q10" s="103">
        <v>1</v>
      </c>
    </row>
    <row r="11" spans="1:17" x14ac:dyDescent="0.25">
      <c r="A11" s="104">
        <v>1</v>
      </c>
      <c r="B11" s="104" t="s">
        <v>63</v>
      </c>
      <c r="C11" s="104">
        <v>295</v>
      </c>
      <c r="D11" s="104">
        <v>278</v>
      </c>
      <c r="E11" s="104" t="s">
        <v>64</v>
      </c>
      <c r="G11" s="325">
        <v>2</v>
      </c>
      <c r="H11" s="325" t="s">
        <v>89</v>
      </c>
      <c r="I11" s="327"/>
      <c r="J11" s="327"/>
      <c r="K11" s="327"/>
      <c r="L11" s="327"/>
      <c r="M11" s="327"/>
      <c r="N11" s="327"/>
      <c r="O11" s="327"/>
      <c r="P11" s="327"/>
      <c r="Q11" s="236"/>
    </row>
    <row r="12" spans="1:17" x14ac:dyDescent="0.25">
      <c r="A12" s="104">
        <v>1</v>
      </c>
      <c r="B12" s="104" t="s">
        <v>63</v>
      </c>
      <c r="C12" s="104">
        <v>265</v>
      </c>
      <c r="D12" s="104">
        <v>193</v>
      </c>
      <c r="E12" s="104" t="s">
        <v>64</v>
      </c>
      <c r="G12" s="118">
        <v>3</v>
      </c>
      <c r="H12" s="118" t="s">
        <v>89</v>
      </c>
      <c r="I12" s="539"/>
      <c r="J12" s="539"/>
      <c r="K12" s="539"/>
      <c r="L12" s="539"/>
      <c r="M12" s="539"/>
      <c r="N12" s="539"/>
      <c r="O12" s="539"/>
      <c r="P12" s="539"/>
      <c r="Q12" s="236"/>
    </row>
    <row r="13" spans="1:17" x14ac:dyDescent="0.25">
      <c r="A13" s="104">
        <v>1</v>
      </c>
      <c r="B13" s="104" t="s">
        <v>63</v>
      </c>
      <c r="C13" s="104">
        <v>298</v>
      </c>
      <c r="D13" s="104">
        <v>326</v>
      </c>
      <c r="E13" s="104" t="s">
        <v>64</v>
      </c>
      <c r="Q13" s="103">
        <v>1</v>
      </c>
    </row>
    <row r="14" spans="1:17" x14ac:dyDescent="0.25">
      <c r="A14" s="104">
        <v>1</v>
      </c>
      <c r="B14" s="104" t="s">
        <v>63</v>
      </c>
      <c r="C14" s="104">
        <v>204</v>
      </c>
      <c r="D14" s="104">
        <v>97</v>
      </c>
      <c r="E14" s="104" t="s">
        <v>64</v>
      </c>
    </row>
    <row r="15" spans="1:17" x14ac:dyDescent="0.25">
      <c r="A15" s="104">
        <v>1</v>
      </c>
      <c r="B15" s="104" t="s">
        <v>63</v>
      </c>
      <c r="C15" s="104">
        <v>217</v>
      </c>
      <c r="D15" s="104">
        <v>109</v>
      </c>
      <c r="E15" s="104" t="s">
        <v>64</v>
      </c>
    </row>
    <row r="16" spans="1:17" x14ac:dyDescent="0.25">
      <c r="A16" s="104">
        <v>1</v>
      </c>
      <c r="B16" s="104" t="s">
        <v>63</v>
      </c>
      <c r="C16" s="104">
        <v>261</v>
      </c>
      <c r="D16" s="104">
        <v>185</v>
      </c>
      <c r="E16" s="104" t="s">
        <v>64</v>
      </c>
    </row>
    <row r="17" spans="1:5" x14ac:dyDescent="0.25">
      <c r="A17" s="104">
        <v>1</v>
      </c>
      <c r="B17" s="104" t="s">
        <v>63</v>
      </c>
      <c r="C17" s="104">
        <v>186</v>
      </c>
      <c r="D17" s="104">
        <v>84</v>
      </c>
      <c r="E17" s="104" t="s">
        <v>64</v>
      </c>
    </row>
    <row r="18" spans="1:5" x14ac:dyDescent="0.25">
      <c r="A18" s="104">
        <v>1</v>
      </c>
      <c r="B18" s="104" t="s">
        <v>63</v>
      </c>
      <c r="C18" s="104">
        <v>207</v>
      </c>
      <c r="D18" s="104">
        <v>110</v>
      </c>
      <c r="E18" s="104" t="s">
        <v>64</v>
      </c>
    </row>
    <row r="19" spans="1:5" x14ac:dyDescent="0.25">
      <c r="A19" s="104">
        <v>1</v>
      </c>
      <c r="B19" s="104" t="s">
        <v>63</v>
      </c>
      <c r="C19" s="104">
        <v>239</v>
      </c>
      <c r="D19" s="104">
        <v>144</v>
      </c>
      <c r="E19" s="104" t="s">
        <v>64</v>
      </c>
    </row>
    <row r="20" spans="1:5" x14ac:dyDescent="0.25">
      <c r="A20" s="104">
        <v>1</v>
      </c>
      <c r="B20" s="104" t="s">
        <v>63</v>
      </c>
      <c r="C20" s="104">
        <v>78</v>
      </c>
      <c r="D20" s="104">
        <v>6</v>
      </c>
      <c r="E20" s="104" t="s">
        <v>64</v>
      </c>
    </row>
    <row r="21" spans="1:5" x14ac:dyDescent="0.25">
      <c r="A21" s="104">
        <v>1</v>
      </c>
      <c r="B21" s="104" t="s">
        <v>63</v>
      </c>
      <c r="C21" s="104">
        <v>84</v>
      </c>
      <c r="D21" s="104">
        <v>6</v>
      </c>
      <c r="E21" s="104" t="s">
        <v>64</v>
      </c>
    </row>
    <row r="22" spans="1:5" x14ac:dyDescent="0.25">
      <c r="A22" s="104">
        <v>1</v>
      </c>
      <c r="B22" s="104" t="s">
        <v>63</v>
      </c>
      <c r="C22" s="104">
        <v>62</v>
      </c>
      <c r="D22" s="104">
        <v>3</v>
      </c>
      <c r="E22" s="104" t="s">
        <v>64</v>
      </c>
    </row>
    <row r="23" spans="1:5" x14ac:dyDescent="0.25">
      <c r="A23" s="104">
        <v>1</v>
      </c>
      <c r="B23" s="104" t="s">
        <v>63</v>
      </c>
      <c r="C23" s="104">
        <v>78</v>
      </c>
      <c r="D23" s="104">
        <v>5</v>
      </c>
      <c r="E23" s="104" t="s">
        <v>64</v>
      </c>
    </row>
    <row r="24" spans="1:5" x14ac:dyDescent="0.25">
      <c r="A24" s="104">
        <v>1</v>
      </c>
      <c r="B24" s="104" t="s">
        <v>63</v>
      </c>
      <c r="C24" s="104">
        <v>295</v>
      </c>
      <c r="D24" s="104">
        <v>287</v>
      </c>
      <c r="E24" s="104" t="s">
        <v>64</v>
      </c>
    </row>
    <row r="25" spans="1:5" x14ac:dyDescent="0.25">
      <c r="A25" s="104">
        <v>1</v>
      </c>
      <c r="B25" s="104" t="s">
        <v>63</v>
      </c>
      <c r="C25" s="104">
        <v>284</v>
      </c>
      <c r="D25" s="104">
        <v>243</v>
      </c>
      <c r="E25" s="104" t="s">
        <v>64</v>
      </c>
    </row>
    <row r="26" spans="1:5" x14ac:dyDescent="0.25">
      <c r="A26" s="104">
        <v>1</v>
      </c>
      <c r="B26" s="104" t="s">
        <v>63</v>
      </c>
      <c r="C26" s="104">
        <v>340</v>
      </c>
      <c r="D26" s="104">
        <v>357</v>
      </c>
      <c r="E26" s="104" t="s">
        <v>64</v>
      </c>
    </row>
    <row r="27" spans="1:5" x14ac:dyDescent="0.25">
      <c r="A27" s="104">
        <v>1</v>
      </c>
      <c r="B27" s="104" t="s">
        <v>63</v>
      </c>
      <c r="C27" s="104">
        <v>302</v>
      </c>
      <c r="D27" s="104">
        <v>298</v>
      </c>
      <c r="E27" s="104" t="s">
        <v>64</v>
      </c>
    </row>
    <row r="28" spans="1:5" x14ac:dyDescent="0.25">
      <c r="A28" s="104">
        <v>1</v>
      </c>
      <c r="B28" s="104" t="s">
        <v>63</v>
      </c>
      <c r="C28" s="104">
        <v>273</v>
      </c>
      <c r="D28" s="104">
        <v>246</v>
      </c>
      <c r="E28" s="104" t="s">
        <v>64</v>
      </c>
    </row>
    <row r="29" spans="1:5" x14ac:dyDescent="0.25">
      <c r="A29" s="104">
        <v>1</v>
      </c>
      <c r="B29" s="104" t="s">
        <v>63</v>
      </c>
      <c r="C29" s="104">
        <v>246</v>
      </c>
      <c r="D29" s="104">
        <v>178</v>
      </c>
      <c r="E29" s="104" t="s">
        <v>64</v>
      </c>
    </row>
    <row r="30" spans="1:5" x14ac:dyDescent="0.25">
      <c r="A30" s="104">
        <v>1</v>
      </c>
      <c r="B30" s="104" t="s">
        <v>63</v>
      </c>
      <c r="C30" s="104">
        <v>261</v>
      </c>
      <c r="D30" s="104">
        <v>170</v>
      </c>
      <c r="E30" s="104" t="s">
        <v>64</v>
      </c>
    </row>
    <row r="31" spans="1:5" x14ac:dyDescent="0.25">
      <c r="A31" s="108">
        <v>2</v>
      </c>
      <c r="B31" s="108" t="s">
        <v>89</v>
      </c>
      <c r="C31" s="108" t="s">
        <v>89</v>
      </c>
      <c r="D31" s="108" t="s">
        <v>89</v>
      </c>
      <c r="E31" s="108" t="s">
        <v>89</v>
      </c>
    </row>
    <row r="32" spans="1:5" x14ac:dyDescent="0.25">
      <c r="A32" s="118">
        <v>3</v>
      </c>
      <c r="B32" s="118" t="s">
        <v>89</v>
      </c>
      <c r="C32" s="118" t="s">
        <v>89</v>
      </c>
      <c r="D32" s="118" t="s">
        <v>89</v>
      </c>
      <c r="E32" s="118" t="s">
        <v>89</v>
      </c>
    </row>
    <row r="33" spans="3:4" x14ac:dyDescent="0.25">
      <c r="C33" s="258">
        <f>AVERAGE(C11:C30)</f>
        <v>223.75</v>
      </c>
      <c r="D33" s="258">
        <f>AVERAGE(D11:D30)</f>
        <v>166.25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40"/>
  <sheetViews>
    <sheetView zoomScale="80" zoomScaleNormal="80" workbookViewId="0">
      <selection activeCell="A9" sqref="A9:D11"/>
    </sheetView>
  </sheetViews>
  <sheetFormatPr defaultColWidth="14.42578125" defaultRowHeight="15" customHeight="1" x14ac:dyDescent="0.25"/>
  <sheetData>
    <row r="1" spans="1:14" x14ac:dyDescent="0.25">
      <c r="A1" s="499" t="s">
        <v>234</v>
      </c>
      <c r="B1" s="2"/>
      <c r="C1" s="3"/>
      <c r="D1" s="3"/>
      <c r="E1" s="4"/>
      <c r="F1" s="500" t="s">
        <v>235</v>
      </c>
      <c r="G1" s="4"/>
      <c r="H1" s="5" t="s">
        <v>3</v>
      </c>
      <c r="I1" s="8"/>
      <c r="J1" s="3"/>
      <c r="K1" s="4"/>
      <c r="L1" s="10"/>
      <c r="M1" s="646" t="s">
        <v>236</v>
      </c>
      <c r="N1" s="545"/>
    </row>
    <row r="2" spans="1:14" x14ac:dyDescent="0.2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13" t="s">
        <v>11</v>
      </c>
      <c r="H2" s="28"/>
      <c r="I2" s="13" t="s">
        <v>12</v>
      </c>
      <c r="J2" s="15"/>
      <c r="K2" s="17"/>
      <c r="L2" s="10"/>
      <c r="M2" s="10"/>
      <c r="N2" s="10"/>
    </row>
    <row r="3" spans="1:14" x14ac:dyDescent="0.2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</row>
    <row r="4" spans="1:14" x14ac:dyDescent="0.2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</row>
    <row r="5" spans="1:14" x14ac:dyDescent="0.2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</row>
    <row r="6" spans="1:14" x14ac:dyDescent="0.25">
      <c r="A6" s="60" t="s">
        <v>25</v>
      </c>
      <c r="B6" s="62">
        <v>25</v>
      </c>
      <c r="C6" s="63"/>
      <c r="D6" s="76"/>
      <c r="E6" s="63"/>
      <c r="F6" s="502">
        <v>1038</v>
      </c>
      <c r="G6" s="502">
        <v>593</v>
      </c>
      <c r="H6" s="503">
        <v>480</v>
      </c>
      <c r="I6" s="63"/>
      <c r="J6" s="63"/>
      <c r="K6" s="76"/>
      <c r="L6" s="10"/>
      <c r="M6" s="10"/>
      <c r="N6" s="10"/>
    </row>
    <row r="7" spans="1:14" x14ac:dyDescent="0.25">
      <c r="A7" s="79"/>
      <c r="B7" s="79"/>
      <c r="C7" s="79"/>
      <c r="D7" s="79"/>
      <c r="E7" s="647"/>
      <c r="F7" s="648" t="s">
        <v>55</v>
      </c>
      <c r="G7" s="649"/>
      <c r="H7" s="82"/>
      <c r="I7" s="82"/>
      <c r="J7" s="79"/>
      <c r="K7" s="79"/>
      <c r="L7" s="10"/>
      <c r="M7" s="10"/>
      <c r="N7" s="10"/>
    </row>
    <row r="8" spans="1:14" x14ac:dyDescent="0.25">
      <c r="A8" s="565" t="s">
        <v>28</v>
      </c>
      <c r="B8" s="650" t="s">
        <v>29</v>
      </c>
      <c r="C8" s="651" t="s">
        <v>33</v>
      </c>
      <c r="D8" s="650" t="s">
        <v>34</v>
      </c>
      <c r="E8" s="650" t="s">
        <v>35</v>
      </c>
      <c r="F8" s="650" t="s">
        <v>36</v>
      </c>
      <c r="G8" s="650" t="s">
        <v>37</v>
      </c>
      <c r="H8" s="650" t="s">
        <v>38</v>
      </c>
      <c r="I8" s="650" t="s">
        <v>39</v>
      </c>
      <c r="J8" s="650" t="s">
        <v>40</v>
      </c>
      <c r="K8" s="650" t="s">
        <v>56</v>
      </c>
      <c r="L8" s="86"/>
      <c r="M8" s="87" t="s">
        <v>57</v>
      </c>
      <c r="N8" s="88" t="s">
        <v>58</v>
      </c>
    </row>
    <row r="9" spans="1:14" x14ac:dyDescent="0.25">
      <c r="A9" s="652">
        <v>1</v>
      </c>
      <c r="B9" s="653" t="s">
        <v>237</v>
      </c>
      <c r="C9" s="654">
        <v>7</v>
      </c>
      <c r="D9" s="655"/>
      <c r="E9" s="655"/>
      <c r="F9" s="656"/>
      <c r="G9" s="655"/>
      <c r="H9" s="655"/>
      <c r="I9" s="655"/>
      <c r="J9" s="655"/>
      <c r="K9" s="657">
        <v>7</v>
      </c>
      <c r="L9" s="86"/>
      <c r="M9" s="658" t="s">
        <v>237</v>
      </c>
      <c r="N9" s="658">
        <v>23</v>
      </c>
    </row>
    <row r="10" spans="1:14" x14ac:dyDescent="0.25">
      <c r="A10" s="659">
        <v>2</v>
      </c>
      <c r="B10" s="660" t="s">
        <v>237</v>
      </c>
      <c r="C10" s="661">
        <v>5</v>
      </c>
      <c r="D10" s="661">
        <v>4</v>
      </c>
      <c r="E10" s="662"/>
      <c r="F10" s="663"/>
      <c r="G10" s="662"/>
      <c r="H10" s="662"/>
      <c r="I10" s="663"/>
      <c r="J10" s="662"/>
      <c r="K10" s="664">
        <v>9</v>
      </c>
      <c r="L10" s="98"/>
      <c r="M10" s="665" t="s">
        <v>63</v>
      </c>
      <c r="N10" s="665">
        <v>93</v>
      </c>
    </row>
    <row r="11" spans="1:14" x14ac:dyDescent="0.25">
      <c r="A11" s="666">
        <v>3</v>
      </c>
      <c r="B11" s="667" t="s">
        <v>237</v>
      </c>
      <c r="C11" s="668">
        <v>4</v>
      </c>
      <c r="D11" s="668">
        <v>3</v>
      </c>
      <c r="E11" s="669"/>
      <c r="F11" s="670"/>
      <c r="G11" s="669"/>
      <c r="H11" s="669"/>
      <c r="I11" s="669"/>
      <c r="J11" s="670"/>
      <c r="K11" s="657">
        <v>7</v>
      </c>
      <c r="L11" s="98"/>
      <c r="M11" s="658" t="s">
        <v>116</v>
      </c>
      <c r="N11" s="658">
        <v>6</v>
      </c>
    </row>
    <row r="12" spans="1:14" x14ac:dyDescent="0.25">
      <c r="A12" s="96"/>
      <c r="B12" s="91"/>
      <c r="C12" s="91"/>
      <c r="D12" s="91"/>
      <c r="E12" s="91"/>
      <c r="F12" s="92"/>
      <c r="G12" s="91"/>
      <c r="H12" s="91"/>
      <c r="I12" s="91"/>
      <c r="J12" s="92"/>
      <c r="K12" s="671">
        <v>23</v>
      </c>
      <c r="L12" s="98"/>
      <c r="M12" s="105"/>
      <c r="N12" s="105"/>
    </row>
    <row r="13" spans="1:14" x14ac:dyDescent="0.25">
      <c r="A13" s="120"/>
      <c r="B13" s="121"/>
      <c r="C13" s="121"/>
      <c r="D13" s="121"/>
      <c r="E13" s="121"/>
      <c r="F13" s="122"/>
      <c r="G13" s="121"/>
      <c r="H13" s="121"/>
      <c r="I13" s="121"/>
      <c r="J13" s="121"/>
      <c r="K13" s="10"/>
      <c r="L13" s="98"/>
      <c r="M13" s="109"/>
      <c r="N13" s="109"/>
    </row>
    <row r="14" spans="1:14" x14ac:dyDescent="0.25">
      <c r="A14" s="96"/>
      <c r="B14" s="91"/>
      <c r="C14" s="91"/>
      <c r="D14" s="91"/>
      <c r="E14" s="91"/>
      <c r="F14" s="92"/>
      <c r="G14" s="91"/>
      <c r="H14" s="91"/>
      <c r="I14" s="91"/>
      <c r="J14" s="92"/>
      <c r="K14" s="107"/>
      <c r="L14" s="98"/>
      <c r="M14" s="105"/>
      <c r="N14" s="105"/>
    </row>
    <row r="15" spans="1:14" x14ac:dyDescent="0.25">
      <c r="A15" s="126"/>
      <c r="B15" s="127"/>
      <c r="C15" s="127"/>
      <c r="D15" s="127"/>
      <c r="E15" s="127"/>
      <c r="F15" s="127"/>
      <c r="G15" s="128"/>
      <c r="H15" s="128"/>
      <c r="I15" s="128"/>
      <c r="J15" s="127"/>
      <c r="K15" s="97"/>
      <c r="L15" s="98"/>
      <c r="M15" s="109"/>
      <c r="N15" s="109"/>
    </row>
    <row r="16" spans="1:14" x14ac:dyDescent="0.25">
      <c r="A16" s="129"/>
      <c r="B16" s="92"/>
      <c r="C16" s="92"/>
      <c r="D16" s="92"/>
      <c r="E16" s="92"/>
      <c r="F16" s="92"/>
      <c r="G16" s="91"/>
      <c r="H16" s="91"/>
      <c r="I16" s="92"/>
      <c r="J16" s="91"/>
      <c r="K16" s="107"/>
      <c r="L16" s="98"/>
      <c r="M16" s="105"/>
      <c r="N16" s="105"/>
    </row>
    <row r="17" spans="1:14" x14ac:dyDescent="0.25">
      <c r="A17" s="126"/>
      <c r="B17" s="127"/>
      <c r="C17" s="127"/>
      <c r="D17" s="127"/>
      <c r="E17" s="127"/>
      <c r="F17" s="127"/>
      <c r="G17" s="128"/>
      <c r="H17" s="128"/>
      <c r="I17" s="128"/>
      <c r="J17" s="127"/>
      <c r="K17" s="97"/>
      <c r="L17" s="98"/>
      <c r="M17" s="109"/>
      <c r="N17" s="109"/>
    </row>
    <row r="18" spans="1:14" x14ac:dyDescent="0.25">
      <c r="A18" s="129"/>
      <c r="B18" s="92"/>
      <c r="C18" s="92"/>
      <c r="D18" s="92"/>
      <c r="E18" s="92"/>
      <c r="F18" s="92"/>
      <c r="G18" s="91"/>
      <c r="H18" s="91"/>
      <c r="I18" s="91"/>
      <c r="J18" s="91"/>
      <c r="K18" s="107"/>
      <c r="L18" s="98"/>
      <c r="M18" s="105"/>
      <c r="N18" s="105"/>
    </row>
    <row r="19" spans="1:14" x14ac:dyDescent="0.25">
      <c r="A19" s="130"/>
      <c r="B19" s="139"/>
      <c r="C19" s="139"/>
      <c r="D19" s="139"/>
      <c r="E19" s="139"/>
      <c r="F19" s="139"/>
      <c r="G19" s="139"/>
      <c r="H19" s="139"/>
      <c r="I19" s="139"/>
      <c r="J19" s="139"/>
      <c r="K19" s="97"/>
      <c r="L19" s="98"/>
      <c r="M19" s="109"/>
      <c r="N19" s="109"/>
    </row>
    <row r="20" spans="1:14" x14ac:dyDescent="0.25">
      <c r="A20" s="129"/>
      <c r="B20" s="92"/>
      <c r="C20" s="92"/>
      <c r="D20" s="92"/>
      <c r="E20" s="92"/>
      <c r="F20" s="92"/>
      <c r="G20" s="92"/>
      <c r="H20" s="92"/>
      <c r="I20" s="92"/>
      <c r="J20" s="92"/>
      <c r="K20" s="107"/>
      <c r="L20" s="98"/>
      <c r="M20" s="105"/>
      <c r="N20" s="105"/>
    </row>
    <row r="21" spans="1:14" x14ac:dyDescent="0.25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97"/>
      <c r="L21" s="98"/>
      <c r="M21" s="109"/>
      <c r="N21" s="109"/>
    </row>
    <row r="22" spans="1:14" x14ac:dyDescent="0.25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105"/>
      <c r="N22" s="105"/>
    </row>
    <row r="23" spans="1:14" x14ac:dyDescent="0.2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109"/>
      <c r="N23" s="109"/>
    </row>
    <row r="24" spans="1:14" x14ac:dyDescent="0.25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105"/>
      <c r="N24" s="105"/>
    </row>
    <row r="25" spans="1:14" x14ac:dyDescent="0.2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109"/>
      <c r="N25" s="109"/>
    </row>
    <row r="26" spans="1:14" x14ac:dyDescent="0.25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105"/>
      <c r="N26" s="105"/>
    </row>
    <row r="27" spans="1:14" x14ac:dyDescent="0.2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109"/>
      <c r="N27" s="109"/>
    </row>
    <row r="28" spans="1:14" x14ac:dyDescent="0.25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105"/>
      <c r="N28" s="105"/>
    </row>
    <row r="29" spans="1:14" x14ac:dyDescent="0.25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109"/>
      <c r="N29" s="109"/>
    </row>
    <row r="30" spans="1:14" x14ac:dyDescent="0.25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105"/>
      <c r="N30" s="105"/>
    </row>
    <row r="31" spans="1:14" x14ac:dyDescent="0.2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109"/>
      <c r="N31" s="109"/>
    </row>
    <row r="32" spans="1:14" x14ac:dyDescent="0.25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105"/>
      <c r="N32" s="105"/>
    </row>
    <row r="33" spans="1:14" x14ac:dyDescent="0.25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109"/>
      <c r="N33" s="109"/>
    </row>
    <row r="34" spans="1:14" x14ac:dyDescent="0.25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105"/>
      <c r="N34" s="105"/>
    </row>
    <row r="35" spans="1:14" x14ac:dyDescent="0.2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109"/>
      <c r="N35" s="109"/>
    </row>
    <row r="36" spans="1:14" x14ac:dyDescent="0.25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105"/>
      <c r="N36" s="105"/>
    </row>
    <row r="37" spans="1:14" x14ac:dyDescent="0.2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109"/>
      <c r="N37" s="109"/>
    </row>
    <row r="38" spans="1:14" x14ac:dyDescent="0.25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105"/>
      <c r="N38" s="105"/>
    </row>
    <row r="39" spans="1:14" x14ac:dyDescent="0.25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109"/>
      <c r="N39" s="109"/>
    </row>
    <row r="40" spans="1:14" x14ac:dyDescent="0.25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105"/>
      <c r="N40" s="105"/>
    </row>
    <row r="41" spans="1:14" x14ac:dyDescent="0.25">
      <c r="A41" s="680" t="s">
        <v>28</v>
      </c>
      <c r="B41" s="682" t="s">
        <v>29</v>
      </c>
      <c r="C41" s="684" t="s">
        <v>30</v>
      </c>
      <c r="D41" s="685" t="s">
        <v>31</v>
      </c>
      <c r="E41" s="686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</row>
    <row r="42" spans="1:14" x14ac:dyDescent="0.25">
      <c r="A42" s="688">
        <v>1</v>
      </c>
      <c r="B42" s="654" t="s">
        <v>63</v>
      </c>
      <c r="C42" s="654">
        <v>281</v>
      </c>
      <c r="D42" s="654">
        <v>238</v>
      </c>
      <c r="E42" s="654" t="s">
        <v>64</v>
      </c>
      <c r="F42" s="98"/>
      <c r="G42" s="173" t="s">
        <v>85</v>
      </c>
      <c r="H42" s="534">
        <v>3</v>
      </c>
      <c r="I42" s="534">
        <v>100</v>
      </c>
      <c r="J42" s="534">
        <v>0</v>
      </c>
      <c r="K42" s="10"/>
      <c r="L42" s="10"/>
      <c r="M42" s="10"/>
      <c r="N42" s="10"/>
    </row>
    <row r="43" spans="1:14" x14ac:dyDescent="0.25">
      <c r="A43" s="688">
        <v>1</v>
      </c>
      <c r="B43" s="654" t="s">
        <v>63</v>
      </c>
      <c r="C43" s="654">
        <v>226</v>
      </c>
      <c r="D43" s="654">
        <v>128</v>
      </c>
      <c r="E43" s="654" t="s">
        <v>64</v>
      </c>
      <c r="F43" s="98"/>
      <c r="G43" s="179" t="s">
        <v>87</v>
      </c>
      <c r="H43" s="535">
        <v>1</v>
      </c>
      <c r="I43" s="534">
        <v>100</v>
      </c>
      <c r="J43" s="534">
        <v>0</v>
      </c>
      <c r="K43" s="10"/>
      <c r="L43" s="10"/>
      <c r="M43" s="10"/>
      <c r="N43" s="10"/>
    </row>
    <row r="44" spans="1:14" x14ac:dyDescent="0.25">
      <c r="A44" s="688">
        <v>1</v>
      </c>
      <c r="B44" s="654" t="s">
        <v>63</v>
      </c>
      <c r="C44" s="654">
        <v>249</v>
      </c>
      <c r="D44" s="654">
        <v>172</v>
      </c>
      <c r="E44" s="654" t="s">
        <v>64</v>
      </c>
      <c r="F44" s="98"/>
      <c r="G44" s="173" t="s">
        <v>88</v>
      </c>
      <c r="H44" s="534">
        <v>2</v>
      </c>
      <c r="I44" s="534">
        <v>100</v>
      </c>
      <c r="J44" s="534">
        <v>0</v>
      </c>
      <c r="K44" s="10"/>
      <c r="L44" s="10"/>
      <c r="M44" s="10"/>
      <c r="N44" s="10"/>
    </row>
    <row r="45" spans="1:14" x14ac:dyDescent="0.25">
      <c r="A45" s="688">
        <v>1</v>
      </c>
      <c r="B45" s="654" t="s">
        <v>63</v>
      </c>
      <c r="C45" s="654">
        <v>137</v>
      </c>
      <c r="D45" s="654">
        <v>31</v>
      </c>
      <c r="E45" s="654" t="s">
        <v>64</v>
      </c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</row>
    <row r="46" spans="1:14" x14ac:dyDescent="0.25">
      <c r="A46" s="688">
        <v>1</v>
      </c>
      <c r="B46" s="654" t="s">
        <v>63</v>
      </c>
      <c r="C46" s="654">
        <v>262</v>
      </c>
      <c r="D46" s="654">
        <v>180</v>
      </c>
      <c r="E46" s="654" t="s">
        <v>64</v>
      </c>
      <c r="F46" s="98"/>
      <c r="G46" s="183" t="s">
        <v>85</v>
      </c>
      <c r="H46" s="536">
        <v>59</v>
      </c>
      <c r="I46" s="536"/>
      <c r="J46" s="536"/>
      <c r="K46" s="10"/>
      <c r="L46" s="10"/>
      <c r="M46" s="10"/>
      <c r="N46" s="10"/>
    </row>
    <row r="47" spans="1:14" x14ac:dyDescent="0.25">
      <c r="A47" s="688">
        <v>1</v>
      </c>
      <c r="B47" s="654" t="s">
        <v>63</v>
      </c>
      <c r="C47" s="654">
        <v>251</v>
      </c>
      <c r="D47" s="654">
        <v>154</v>
      </c>
      <c r="E47" s="654" t="s">
        <v>64</v>
      </c>
      <c r="F47" s="98"/>
      <c r="G47" s="186" t="s">
        <v>87</v>
      </c>
      <c r="H47" s="537">
        <v>16</v>
      </c>
      <c r="I47" s="188"/>
      <c r="J47" s="189"/>
      <c r="K47" s="10"/>
      <c r="L47" s="10"/>
      <c r="M47" s="10"/>
      <c r="N47" s="10"/>
    </row>
    <row r="48" spans="1:14" x14ac:dyDescent="0.25">
      <c r="A48" s="688">
        <v>1</v>
      </c>
      <c r="B48" s="654" t="s">
        <v>63</v>
      </c>
      <c r="C48" s="654">
        <v>327</v>
      </c>
      <c r="D48" s="654">
        <v>337</v>
      </c>
      <c r="E48" s="654" t="s">
        <v>64</v>
      </c>
      <c r="F48" s="98"/>
      <c r="G48" s="183" t="s">
        <v>88</v>
      </c>
      <c r="H48" s="536">
        <v>18</v>
      </c>
      <c r="I48" s="184"/>
      <c r="J48" s="184"/>
      <c r="K48" s="10"/>
      <c r="L48" s="10"/>
      <c r="M48" s="10"/>
      <c r="N48" s="10"/>
    </row>
    <row r="49" spans="1:14" x14ac:dyDescent="0.25">
      <c r="A49" s="688">
        <v>1</v>
      </c>
      <c r="B49" s="654" t="s">
        <v>63</v>
      </c>
      <c r="C49" s="654">
        <v>240</v>
      </c>
      <c r="D49" s="654">
        <v>145</v>
      </c>
      <c r="E49" s="654" t="s">
        <v>64</v>
      </c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688">
        <v>1</v>
      </c>
      <c r="B50" s="654" t="s">
        <v>63</v>
      </c>
      <c r="C50" s="654">
        <v>243</v>
      </c>
      <c r="D50" s="654">
        <v>158</v>
      </c>
      <c r="E50" s="654" t="s">
        <v>64</v>
      </c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688">
        <v>1</v>
      </c>
      <c r="B51" s="654" t="s">
        <v>63</v>
      </c>
      <c r="C51" s="654">
        <v>201</v>
      </c>
      <c r="D51" s="654">
        <v>88</v>
      </c>
      <c r="E51" s="654" t="s">
        <v>64</v>
      </c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688">
        <v>1</v>
      </c>
      <c r="B52" s="654" t="s">
        <v>63</v>
      </c>
      <c r="C52" s="654">
        <v>237</v>
      </c>
      <c r="D52" s="654">
        <v>142</v>
      </c>
      <c r="E52" s="654" t="s">
        <v>64</v>
      </c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688">
        <v>1</v>
      </c>
      <c r="B53" s="654" t="s">
        <v>63</v>
      </c>
      <c r="C53" s="654">
        <v>242</v>
      </c>
      <c r="D53" s="654">
        <v>149</v>
      </c>
      <c r="E53" s="654" t="s">
        <v>64</v>
      </c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688">
        <v>1</v>
      </c>
      <c r="B54" s="654" t="s">
        <v>63</v>
      </c>
      <c r="C54" s="654">
        <v>264</v>
      </c>
      <c r="D54" s="654">
        <v>186</v>
      </c>
      <c r="E54" s="654" t="s">
        <v>64</v>
      </c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688">
        <v>1</v>
      </c>
      <c r="B55" s="654" t="s">
        <v>63</v>
      </c>
      <c r="C55" s="654">
        <v>260</v>
      </c>
      <c r="D55" s="654">
        <v>192</v>
      </c>
      <c r="E55" s="654" t="s">
        <v>64</v>
      </c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688">
        <v>1</v>
      </c>
      <c r="B56" s="654" t="s">
        <v>63</v>
      </c>
      <c r="C56" s="654">
        <v>245</v>
      </c>
      <c r="D56" s="654">
        <v>155</v>
      </c>
      <c r="E56" s="654" t="s">
        <v>64</v>
      </c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688">
        <v>1</v>
      </c>
      <c r="B57" s="654" t="s">
        <v>63</v>
      </c>
      <c r="C57" s="654">
        <v>290</v>
      </c>
      <c r="D57" s="654">
        <v>238</v>
      </c>
      <c r="E57" s="654" t="s">
        <v>64</v>
      </c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688">
        <v>1</v>
      </c>
      <c r="B58" s="654" t="s">
        <v>63</v>
      </c>
      <c r="C58" s="654">
        <v>250</v>
      </c>
      <c r="D58" s="654">
        <v>152</v>
      </c>
      <c r="E58" s="654" t="s">
        <v>64</v>
      </c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688">
        <v>1</v>
      </c>
      <c r="B59" s="654" t="s">
        <v>63</v>
      </c>
      <c r="C59" s="654">
        <v>177</v>
      </c>
      <c r="D59" s="654">
        <v>51</v>
      </c>
      <c r="E59" s="654" t="s">
        <v>64</v>
      </c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688">
        <v>1</v>
      </c>
      <c r="B60" s="654" t="s">
        <v>63</v>
      </c>
      <c r="C60" s="654">
        <v>148</v>
      </c>
      <c r="D60" s="654">
        <v>32</v>
      </c>
      <c r="E60" s="654" t="s">
        <v>64</v>
      </c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688">
        <v>1</v>
      </c>
      <c r="B61" s="654" t="s">
        <v>63</v>
      </c>
      <c r="C61" s="654">
        <v>257</v>
      </c>
      <c r="D61" s="654">
        <v>192</v>
      </c>
      <c r="E61" s="654" t="s">
        <v>64</v>
      </c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688">
        <v>1</v>
      </c>
      <c r="B62" s="654" t="s">
        <v>63</v>
      </c>
      <c r="C62" s="654">
        <v>247</v>
      </c>
      <c r="D62" s="654">
        <v>176</v>
      </c>
      <c r="E62" s="654" t="s">
        <v>64</v>
      </c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688">
        <v>1</v>
      </c>
      <c r="B63" s="654" t="s">
        <v>63</v>
      </c>
      <c r="C63" s="654">
        <v>243</v>
      </c>
      <c r="D63" s="654">
        <v>148</v>
      </c>
      <c r="E63" s="654" t="s">
        <v>64</v>
      </c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688">
        <v>1</v>
      </c>
      <c r="B64" s="654" t="s">
        <v>63</v>
      </c>
      <c r="C64" s="654">
        <v>230</v>
      </c>
      <c r="D64" s="654">
        <v>130</v>
      </c>
      <c r="E64" s="654" t="s">
        <v>64</v>
      </c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688">
        <v>1</v>
      </c>
      <c r="B65" s="654" t="s">
        <v>63</v>
      </c>
      <c r="C65" s="654">
        <v>123</v>
      </c>
      <c r="D65" s="654">
        <v>16</v>
      </c>
      <c r="E65" s="654" t="s">
        <v>64</v>
      </c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688">
        <v>1</v>
      </c>
      <c r="B66" s="654" t="s">
        <v>63</v>
      </c>
      <c r="C66" s="654">
        <v>268</v>
      </c>
      <c r="D66" s="654">
        <v>197</v>
      </c>
      <c r="E66" s="654" t="s">
        <v>64</v>
      </c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688">
        <v>1</v>
      </c>
      <c r="B67" s="654" t="s">
        <v>63</v>
      </c>
      <c r="C67" s="654">
        <v>239</v>
      </c>
      <c r="D67" s="654">
        <v>146</v>
      </c>
      <c r="E67" s="654" t="s">
        <v>64</v>
      </c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688">
        <v>1</v>
      </c>
      <c r="B68" s="654" t="s">
        <v>63</v>
      </c>
      <c r="C68" s="654">
        <v>253</v>
      </c>
      <c r="D68" s="654">
        <v>178</v>
      </c>
      <c r="E68" s="654" t="s">
        <v>64</v>
      </c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688">
        <v>1</v>
      </c>
      <c r="B69" s="654" t="s">
        <v>63</v>
      </c>
      <c r="C69" s="654">
        <v>166</v>
      </c>
      <c r="D69" s="654">
        <v>50</v>
      </c>
      <c r="E69" s="654" t="s">
        <v>64</v>
      </c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688">
        <v>1</v>
      </c>
      <c r="B70" s="654" t="s">
        <v>63</v>
      </c>
      <c r="C70" s="654">
        <v>274</v>
      </c>
      <c r="D70" s="654">
        <v>173</v>
      </c>
      <c r="E70" s="654" t="s">
        <v>64</v>
      </c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688">
        <v>1</v>
      </c>
      <c r="B71" s="654" t="s">
        <v>63</v>
      </c>
      <c r="C71" s="654">
        <v>118</v>
      </c>
      <c r="D71" s="654">
        <v>16</v>
      </c>
      <c r="E71" s="654" t="s">
        <v>64</v>
      </c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688">
        <v>1</v>
      </c>
      <c r="B72" s="654" t="s">
        <v>63</v>
      </c>
      <c r="C72" s="654">
        <v>141</v>
      </c>
      <c r="D72" s="654">
        <v>35</v>
      </c>
      <c r="E72" s="654" t="s">
        <v>64</v>
      </c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688">
        <v>1</v>
      </c>
      <c r="B73" s="654" t="s">
        <v>63</v>
      </c>
      <c r="C73" s="654">
        <v>256</v>
      </c>
      <c r="D73" s="654">
        <v>193</v>
      </c>
      <c r="E73" s="654" t="s">
        <v>64</v>
      </c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688">
        <v>1</v>
      </c>
      <c r="B74" s="654" t="s">
        <v>63</v>
      </c>
      <c r="C74" s="654">
        <v>42</v>
      </c>
      <c r="D74" s="654">
        <v>17</v>
      </c>
      <c r="E74" s="654" t="s">
        <v>64</v>
      </c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688">
        <v>1</v>
      </c>
      <c r="B75" s="654" t="s">
        <v>63</v>
      </c>
      <c r="C75" s="696">
        <v>233</v>
      </c>
      <c r="D75" s="696">
        <v>145</v>
      </c>
      <c r="E75" s="654" t="s">
        <v>64</v>
      </c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688">
        <v>1</v>
      </c>
      <c r="B76" s="654" t="s">
        <v>63</v>
      </c>
      <c r="C76" s="696">
        <v>244</v>
      </c>
      <c r="D76" s="696">
        <v>166</v>
      </c>
      <c r="E76" s="654" t="s">
        <v>64</v>
      </c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688">
        <v>1</v>
      </c>
      <c r="B77" s="654" t="s">
        <v>63</v>
      </c>
      <c r="C77" s="696">
        <v>243</v>
      </c>
      <c r="D77" s="696">
        <v>162</v>
      </c>
      <c r="E77" s="654" t="s">
        <v>64</v>
      </c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688">
        <v>1</v>
      </c>
      <c r="B78" s="654" t="s">
        <v>63</v>
      </c>
      <c r="C78" s="104">
        <v>223</v>
      </c>
      <c r="D78" s="104">
        <v>125</v>
      </c>
      <c r="E78" s="654" t="s">
        <v>64</v>
      </c>
    </row>
    <row r="79" spans="1:14" x14ac:dyDescent="0.25">
      <c r="A79" s="688">
        <v>1</v>
      </c>
      <c r="B79" s="654" t="s">
        <v>63</v>
      </c>
      <c r="C79" s="104">
        <v>115</v>
      </c>
      <c r="D79" s="104">
        <v>17</v>
      </c>
      <c r="E79" s="654" t="s">
        <v>64</v>
      </c>
    </row>
    <row r="80" spans="1:14" x14ac:dyDescent="0.25">
      <c r="A80" s="688">
        <v>1</v>
      </c>
      <c r="B80" s="654" t="s">
        <v>63</v>
      </c>
      <c r="C80" s="104">
        <v>264</v>
      </c>
      <c r="D80" s="104">
        <v>195</v>
      </c>
      <c r="E80" s="654" t="s">
        <v>64</v>
      </c>
    </row>
    <row r="81" spans="1:5" x14ac:dyDescent="0.25">
      <c r="A81" s="688">
        <v>1</v>
      </c>
      <c r="B81" s="654" t="s">
        <v>63</v>
      </c>
      <c r="C81" s="104">
        <v>243</v>
      </c>
      <c r="D81" s="104">
        <v>140</v>
      </c>
      <c r="E81" s="654" t="s">
        <v>64</v>
      </c>
    </row>
    <row r="82" spans="1:5" x14ac:dyDescent="0.25">
      <c r="A82" s="688">
        <v>1</v>
      </c>
      <c r="B82" s="654" t="s">
        <v>63</v>
      </c>
      <c r="C82" s="104">
        <v>127</v>
      </c>
      <c r="D82" s="104">
        <v>27</v>
      </c>
      <c r="E82" s="654" t="s">
        <v>64</v>
      </c>
    </row>
    <row r="83" spans="1:5" x14ac:dyDescent="0.25">
      <c r="A83" s="688">
        <v>1</v>
      </c>
      <c r="B83" s="654" t="s">
        <v>63</v>
      </c>
      <c r="C83" s="104">
        <v>143</v>
      </c>
      <c r="D83" s="104">
        <v>38</v>
      </c>
      <c r="E83" s="654" t="s">
        <v>64</v>
      </c>
    </row>
    <row r="84" spans="1:5" x14ac:dyDescent="0.25">
      <c r="A84" s="688">
        <v>1</v>
      </c>
      <c r="B84" s="654" t="s">
        <v>63</v>
      </c>
      <c r="C84" s="104">
        <v>212</v>
      </c>
      <c r="D84" s="104">
        <v>109</v>
      </c>
      <c r="E84" s="654" t="s">
        <v>64</v>
      </c>
    </row>
    <row r="85" spans="1:5" x14ac:dyDescent="0.25">
      <c r="A85" s="688">
        <v>1</v>
      </c>
      <c r="B85" s="654" t="s">
        <v>63</v>
      </c>
      <c r="C85" s="104">
        <v>169</v>
      </c>
      <c r="D85" s="104">
        <v>59</v>
      </c>
      <c r="E85" s="654" t="s">
        <v>64</v>
      </c>
    </row>
    <row r="86" spans="1:5" x14ac:dyDescent="0.25">
      <c r="A86" s="688">
        <v>1</v>
      </c>
      <c r="B86" s="654" t="s">
        <v>63</v>
      </c>
      <c r="C86" s="104">
        <v>120</v>
      </c>
      <c r="D86" s="104">
        <v>30</v>
      </c>
      <c r="E86" s="654" t="s">
        <v>64</v>
      </c>
    </row>
    <row r="87" spans="1:5" x14ac:dyDescent="0.25">
      <c r="A87" s="688">
        <v>1</v>
      </c>
      <c r="B87" s="654" t="s">
        <v>63</v>
      </c>
      <c r="C87" s="104">
        <v>207</v>
      </c>
      <c r="D87" s="104">
        <v>93</v>
      </c>
      <c r="E87" s="654" t="s">
        <v>64</v>
      </c>
    </row>
    <row r="88" spans="1:5" x14ac:dyDescent="0.25">
      <c r="A88" s="688">
        <v>1</v>
      </c>
      <c r="B88" s="654" t="s">
        <v>63</v>
      </c>
      <c r="C88" s="104">
        <v>123</v>
      </c>
      <c r="D88" s="104">
        <v>21</v>
      </c>
      <c r="E88" s="654" t="s">
        <v>64</v>
      </c>
    </row>
    <row r="89" spans="1:5" x14ac:dyDescent="0.25">
      <c r="A89" s="688">
        <v>1</v>
      </c>
      <c r="B89" s="654" t="s">
        <v>63</v>
      </c>
      <c r="C89" s="104">
        <v>110</v>
      </c>
      <c r="D89" s="104">
        <v>14</v>
      </c>
      <c r="E89" s="654" t="s">
        <v>64</v>
      </c>
    </row>
    <row r="90" spans="1:5" x14ac:dyDescent="0.25">
      <c r="A90" s="688">
        <v>1</v>
      </c>
      <c r="B90" s="654" t="s">
        <v>63</v>
      </c>
      <c r="C90" s="104">
        <v>208</v>
      </c>
      <c r="D90" s="104">
        <v>99</v>
      </c>
      <c r="E90" s="654" t="s">
        <v>64</v>
      </c>
    </row>
    <row r="91" spans="1:5" x14ac:dyDescent="0.25">
      <c r="A91" s="688">
        <v>1</v>
      </c>
      <c r="B91" s="654" t="s">
        <v>63</v>
      </c>
      <c r="C91" s="104">
        <v>152</v>
      </c>
      <c r="D91" s="104">
        <v>37</v>
      </c>
      <c r="E91" s="654" t="s">
        <v>64</v>
      </c>
    </row>
    <row r="92" spans="1:5" x14ac:dyDescent="0.25">
      <c r="A92" s="688">
        <v>1</v>
      </c>
      <c r="B92" s="654" t="s">
        <v>63</v>
      </c>
      <c r="C92" s="104">
        <v>132</v>
      </c>
      <c r="D92" s="104">
        <v>30</v>
      </c>
      <c r="E92" s="654" t="s">
        <v>64</v>
      </c>
    </row>
    <row r="93" spans="1:5" x14ac:dyDescent="0.25">
      <c r="A93" s="688">
        <v>1</v>
      </c>
      <c r="B93" s="654" t="s">
        <v>63</v>
      </c>
      <c r="C93" s="104">
        <v>121</v>
      </c>
      <c r="D93" s="104">
        <v>25</v>
      </c>
      <c r="E93" s="654" t="s">
        <v>64</v>
      </c>
    </row>
    <row r="94" spans="1:5" x14ac:dyDescent="0.25">
      <c r="A94" s="688">
        <v>1</v>
      </c>
      <c r="B94" s="654" t="s">
        <v>63</v>
      </c>
      <c r="C94" s="104">
        <v>200</v>
      </c>
      <c r="D94" s="104">
        <v>78</v>
      </c>
      <c r="E94" s="654" t="s">
        <v>64</v>
      </c>
    </row>
    <row r="95" spans="1:5" x14ac:dyDescent="0.25">
      <c r="A95" s="688">
        <v>1</v>
      </c>
      <c r="B95" s="654" t="s">
        <v>63</v>
      </c>
      <c r="C95" s="104">
        <v>223</v>
      </c>
      <c r="D95" s="104">
        <v>117</v>
      </c>
      <c r="E95" s="654" t="s">
        <v>64</v>
      </c>
    </row>
    <row r="96" spans="1:5" x14ac:dyDescent="0.25">
      <c r="A96" s="688">
        <v>1</v>
      </c>
      <c r="B96" s="654" t="s">
        <v>63</v>
      </c>
      <c r="C96" s="104">
        <v>162</v>
      </c>
      <c r="D96" s="104">
        <v>51</v>
      </c>
      <c r="E96" s="654" t="s">
        <v>64</v>
      </c>
    </row>
    <row r="97" spans="1:5" x14ac:dyDescent="0.25">
      <c r="A97" s="688">
        <v>1</v>
      </c>
      <c r="B97" s="654" t="s">
        <v>63</v>
      </c>
      <c r="C97" s="104">
        <v>170</v>
      </c>
      <c r="D97" s="104">
        <v>47</v>
      </c>
      <c r="E97" s="654" t="s">
        <v>64</v>
      </c>
    </row>
    <row r="98" spans="1:5" x14ac:dyDescent="0.25">
      <c r="A98" s="688">
        <v>1</v>
      </c>
      <c r="B98" s="654" t="s">
        <v>63</v>
      </c>
      <c r="C98" s="104">
        <v>150</v>
      </c>
      <c r="D98" s="104">
        <v>37</v>
      </c>
      <c r="E98" s="654" t="s">
        <v>64</v>
      </c>
    </row>
    <row r="99" spans="1:5" x14ac:dyDescent="0.25">
      <c r="A99" s="688">
        <v>1</v>
      </c>
      <c r="B99" s="654" t="s">
        <v>63</v>
      </c>
      <c r="C99" s="104">
        <v>125</v>
      </c>
      <c r="D99" s="104">
        <v>22</v>
      </c>
      <c r="E99" s="654" t="s">
        <v>64</v>
      </c>
    </row>
    <row r="100" spans="1:5" x14ac:dyDescent="0.25">
      <c r="A100" s="688">
        <v>1</v>
      </c>
      <c r="B100" s="654" t="s">
        <v>63</v>
      </c>
      <c r="C100" s="104">
        <v>111</v>
      </c>
      <c r="D100" s="104">
        <v>18</v>
      </c>
      <c r="E100" s="654" t="s">
        <v>64</v>
      </c>
    </row>
    <row r="101" spans="1:5" x14ac:dyDescent="0.25">
      <c r="A101" s="697">
        <v>1</v>
      </c>
      <c r="B101" s="612" t="s">
        <v>116</v>
      </c>
      <c r="C101" s="612">
        <v>249</v>
      </c>
      <c r="D101" s="612">
        <v>133</v>
      </c>
      <c r="E101" s="698" t="s">
        <v>64</v>
      </c>
    </row>
    <row r="102" spans="1:5" x14ac:dyDescent="0.25">
      <c r="A102" s="697">
        <v>1</v>
      </c>
      <c r="B102" s="612" t="s">
        <v>116</v>
      </c>
      <c r="C102" s="612">
        <v>246</v>
      </c>
      <c r="D102" s="612">
        <v>157</v>
      </c>
      <c r="E102" s="698" t="s">
        <v>64</v>
      </c>
    </row>
    <row r="103" spans="1:5" x14ac:dyDescent="0.25">
      <c r="A103" s="697">
        <v>1</v>
      </c>
      <c r="B103" s="612" t="s">
        <v>116</v>
      </c>
      <c r="C103" s="612">
        <v>220</v>
      </c>
      <c r="D103" s="612">
        <v>82</v>
      </c>
      <c r="E103" s="698" t="s">
        <v>64</v>
      </c>
    </row>
    <row r="104" spans="1:5" x14ac:dyDescent="0.25">
      <c r="A104" s="108">
        <v>2</v>
      </c>
      <c r="B104" s="108" t="s">
        <v>63</v>
      </c>
      <c r="C104" s="108">
        <v>310</v>
      </c>
      <c r="D104" s="108">
        <v>288</v>
      </c>
      <c r="E104" s="661" t="s">
        <v>64</v>
      </c>
    </row>
    <row r="105" spans="1:5" x14ac:dyDescent="0.25">
      <c r="A105" s="108">
        <v>2</v>
      </c>
      <c r="B105" s="108" t="s">
        <v>63</v>
      </c>
      <c r="C105" s="108">
        <v>166</v>
      </c>
      <c r="D105" s="108">
        <v>49</v>
      </c>
      <c r="E105" s="661" t="s">
        <v>64</v>
      </c>
    </row>
    <row r="106" spans="1:5" x14ac:dyDescent="0.25">
      <c r="A106" s="108">
        <v>2</v>
      </c>
      <c r="B106" s="108" t="s">
        <v>63</v>
      </c>
      <c r="C106" s="108">
        <v>218</v>
      </c>
      <c r="D106" s="108">
        <v>103</v>
      </c>
      <c r="E106" s="661" t="s">
        <v>64</v>
      </c>
    </row>
    <row r="107" spans="1:5" x14ac:dyDescent="0.25">
      <c r="A107" s="108">
        <v>2</v>
      </c>
      <c r="B107" s="108" t="s">
        <v>63</v>
      </c>
      <c r="C107" s="108">
        <v>306</v>
      </c>
      <c r="D107" s="108">
        <v>262</v>
      </c>
      <c r="E107" s="661" t="s">
        <v>64</v>
      </c>
    </row>
    <row r="108" spans="1:5" x14ac:dyDescent="0.25">
      <c r="A108" s="108">
        <v>2</v>
      </c>
      <c r="B108" s="108" t="s">
        <v>63</v>
      </c>
      <c r="C108" s="108">
        <v>222</v>
      </c>
      <c r="D108" s="108">
        <v>120</v>
      </c>
      <c r="E108" s="661" t="s">
        <v>64</v>
      </c>
    </row>
    <row r="109" spans="1:5" x14ac:dyDescent="0.25">
      <c r="A109" s="108">
        <v>2</v>
      </c>
      <c r="B109" s="108" t="s">
        <v>63</v>
      </c>
      <c r="C109" s="108">
        <v>233</v>
      </c>
      <c r="D109" s="108">
        <v>132</v>
      </c>
      <c r="E109" s="661" t="s">
        <v>64</v>
      </c>
    </row>
    <row r="110" spans="1:5" x14ac:dyDescent="0.25">
      <c r="A110" s="108">
        <v>2</v>
      </c>
      <c r="B110" s="108" t="s">
        <v>63</v>
      </c>
      <c r="C110" s="108">
        <v>246</v>
      </c>
      <c r="D110" s="108">
        <v>158</v>
      </c>
      <c r="E110" s="661" t="s">
        <v>64</v>
      </c>
    </row>
    <row r="111" spans="1:5" x14ac:dyDescent="0.25">
      <c r="A111" s="108">
        <v>2</v>
      </c>
      <c r="B111" s="108" t="s">
        <v>63</v>
      </c>
      <c r="C111" s="108">
        <v>219</v>
      </c>
      <c r="D111" s="108">
        <v>99</v>
      </c>
      <c r="E111" s="661" t="s">
        <v>64</v>
      </c>
    </row>
    <row r="112" spans="1:5" x14ac:dyDescent="0.25">
      <c r="A112" s="699">
        <v>2</v>
      </c>
      <c r="B112" s="699" t="s">
        <v>116</v>
      </c>
      <c r="C112" s="699">
        <v>225</v>
      </c>
      <c r="D112" s="699">
        <v>123</v>
      </c>
      <c r="E112" s="700" t="s">
        <v>64</v>
      </c>
    </row>
    <row r="113" spans="1:5" x14ac:dyDescent="0.25">
      <c r="A113" s="108">
        <v>2</v>
      </c>
      <c r="B113" s="108" t="s">
        <v>63</v>
      </c>
      <c r="C113" s="108">
        <v>210</v>
      </c>
      <c r="D113" s="108">
        <v>91</v>
      </c>
      <c r="E113" s="661" t="s">
        <v>64</v>
      </c>
    </row>
    <row r="114" spans="1:5" x14ac:dyDescent="0.25">
      <c r="A114" s="108">
        <v>2</v>
      </c>
      <c r="B114" s="108" t="s">
        <v>63</v>
      </c>
      <c r="C114" s="108">
        <v>242</v>
      </c>
      <c r="D114" s="108">
        <v>144</v>
      </c>
      <c r="E114" s="661" t="s">
        <v>64</v>
      </c>
    </row>
    <row r="115" spans="1:5" x14ac:dyDescent="0.25">
      <c r="A115" s="108">
        <v>2</v>
      </c>
      <c r="B115" s="108" t="s">
        <v>63</v>
      </c>
      <c r="C115" s="108">
        <v>167</v>
      </c>
      <c r="D115" s="108">
        <v>51</v>
      </c>
      <c r="E115" s="661" t="s">
        <v>64</v>
      </c>
    </row>
    <row r="116" spans="1:5" x14ac:dyDescent="0.25">
      <c r="A116" s="108">
        <v>2</v>
      </c>
      <c r="B116" s="108" t="s">
        <v>63</v>
      </c>
      <c r="C116" s="108">
        <v>221</v>
      </c>
      <c r="D116" s="108">
        <v>111</v>
      </c>
      <c r="E116" s="661" t="s">
        <v>64</v>
      </c>
    </row>
    <row r="117" spans="1:5" x14ac:dyDescent="0.25">
      <c r="A117" s="108">
        <v>2</v>
      </c>
      <c r="B117" s="108" t="s">
        <v>63</v>
      </c>
      <c r="C117" s="108">
        <v>172</v>
      </c>
      <c r="D117" s="108">
        <v>57</v>
      </c>
      <c r="E117" s="661" t="s">
        <v>64</v>
      </c>
    </row>
    <row r="118" spans="1:5" x14ac:dyDescent="0.25">
      <c r="A118" s="108">
        <v>2</v>
      </c>
      <c r="B118" s="108" t="s">
        <v>63</v>
      </c>
      <c r="C118" s="108">
        <v>147</v>
      </c>
      <c r="D118" s="108">
        <v>40</v>
      </c>
      <c r="E118" s="661" t="s">
        <v>64</v>
      </c>
    </row>
    <row r="119" spans="1:5" x14ac:dyDescent="0.25">
      <c r="A119" s="108">
        <v>2</v>
      </c>
      <c r="B119" s="108" t="s">
        <v>63</v>
      </c>
      <c r="C119" s="108">
        <v>196</v>
      </c>
      <c r="D119" s="108">
        <v>84</v>
      </c>
      <c r="E119" s="661" t="s">
        <v>64</v>
      </c>
    </row>
    <row r="120" spans="1:5" x14ac:dyDescent="0.25">
      <c r="A120" s="108">
        <v>2</v>
      </c>
      <c r="B120" s="108" t="s">
        <v>63</v>
      </c>
      <c r="C120" s="108">
        <v>172</v>
      </c>
      <c r="D120" s="108">
        <v>63</v>
      </c>
      <c r="E120" s="661" t="s">
        <v>64</v>
      </c>
    </row>
    <row r="121" spans="1:5" x14ac:dyDescent="0.25">
      <c r="A121" s="529">
        <v>3</v>
      </c>
      <c r="B121" s="529" t="s">
        <v>116</v>
      </c>
      <c r="C121" s="529">
        <v>262</v>
      </c>
      <c r="D121" s="529">
        <v>159</v>
      </c>
      <c r="E121" s="701" t="s">
        <v>64</v>
      </c>
    </row>
    <row r="122" spans="1:5" x14ac:dyDescent="0.25">
      <c r="A122" s="112">
        <v>3</v>
      </c>
      <c r="B122" s="112" t="s">
        <v>63</v>
      </c>
      <c r="C122" s="112">
        <v>229</v>
      </c>
      <c r="D122" s="112">
        <v>118</v>
      </c>
      <c r="E122" s="668" t="s">
        <v>64</v>
      </c>
    </row>
    <row r="123" spans="1:5" x14ac:dyDescent="0.25">
      <c r="A123" s="112">
        <v>3</v>
      </c>
      <c r="B123" s="112" t="s">
        <v>63</v>
      </c>
      <c r="C123" s="112">
        <v>221</v>
      </c>
      <c r="D123" s="112">
        <v>133</v>
      </c>
      <c r="E123" s="668" t="s">
        <v>64</v>
      </c>
    </row>
    <row r="124" spans="1:5" x14ac:dyDescent="0.25">
      <c r="A124" s="112">
        <v>3</v>
      </c>
      <c r="B124" s="112" t="s">
        <v>63</v>
      </c>
      <c r="C124" s="112">
        <v>276</v>
      </c>
      <c r="D124" s="112">
        <v>207</v>
      </c>
      <c r="E124" s="668" t="s">
        <v>64</v>
      </c>
    </row>
    <row r="125" spans="1:5" x14ac:dyDescent="0.25">
      <c r="A125" s="112">
        <v>3</v>
      </c>
      <c r="B125" s="112" t="s">
        <v>63</v>
      </c>
      <c r="C125" s="112">
        <v>139</v>
      </c>
      <c r="D125" s="112">
        <v>265</v>
      </c>
      <c r="E125" s="668" t="s">
        <v>64</v>
      </c>
    </row>
    <row r="126" spans="1:5" x14ac:dyDescent="0.25">
      <c r="A126" s="112">
        <v>3</v>
      </c>
      <c r="B126" s="112" t="s">
        <v>63</v>
      </c>
      <c r="C126" s="112">
        <v>170</v>
      </c>
      <c r="D126" s="112">
        <v>110</v>
      </c>
      <c r="E126" s="668" t="s">
        <v>64</v>
      </c>
    </row>
    <row r="127" spans="1:5" x14ac:dyDescent="0.25">
      <c r="A127" s="112">
        <v>3</v>
      </c>
      <c r="B127" s="112" t="s">
        <v>63</v>
      </c>
      <c r="C127" s="112">
        <v>198</v>
      </c>
      <c r="D127" s="112">
        <v>117</v>
      </c>
      <c r="E127" s="668" t="s">
        <v>64</v>
      </c>
    </row>
    <row r="128" spans="1:5" x14ac:dyDescent="0.25">
      <c r="A128" s="529">
        <v>3</v>
      </c>
      <c r="B128" s="529" t="s">
        <v>116</v>
      </c>
      <c r="C128" s="529">
        <v>226</v>
      </c>
      <c r="D128" s="529">
        <v>113</v>
      </c>
      <c r="E128" s="701" t="s">
        <v>64</v>
      </c>
    </row>
    <row r="129" spans="1:5" x14ac:dyDescent="0.25">
      <c r="A129" s="112">
        <v>3</v>
      </c>
      <c r="B129" s="112" t="s">
        <v>63</v>
      </c>
      <c r="C129" s="112">
        <v>291</v>
      </c>
      <c r="D129" s="112">
        <v>231</v>
      </c>
      <c r="E129" s="668" t="s">
        <v>64</v>
      </c>
    </row>
    <row r="130" spans="1:5" x14ac:dyDescent="0.25">
      <c r="A130" s="112">
        <v>3</v>
      </c>
      <c r="B130" s="112" t="s">
        <v>63</v>
      </c>
      <c r="C130" s="112">
        <v>265</v>
      </c>
      <c r="D130" s="112">
        <v>194</v>
      </c>
      <c r="E130" s="668" t="s">
        <v>64</v>
      </c>
    </row>
    <row r="131" spans="1:5" x14ac:dyDescent="0.25">
      <c r="A131" s="112">
        <v>3</v>
      </c>
      <c r="B131" s="112" t="s">
        <v>63</v>
      </c>
      <c r="C131" s="112">
        <v>314</v>
      </c>
      <c r="D131" s="112">
        <v>348</v>
      </c>
      <c r="E131" s="668" t="s">
        <v>64</v>
      </c>
    </row>
    <row r="132" spans="1:5" x14ac:dyDescent="0.25">
      <c r="A132" s="112">
        <v>3</v>
      </c>
      <c r="B132" s="112" t="s">
        <v>63</v>
      </c>
      <c r="C132" s="112">
        <v>251</v>
      </c>
      <c r="D132" s="112">
        <v>171</v>
      </c>
      <c r="E132" s="668" t="s">
        <v>64</v>
      </c>
    </row>
    <row r="133" spans="1:5" x14ac:dyDescent="0.25">
      <c r="A133" s="112">
        <v>3</v>
      </c>
      <c r="B133" s="112" t="s">
        <v>63</v>
      </c>
      <c r="C133" s="112">
        <v>245</v>
      </c>
      <c r="D133" s="112">
        <v>147</v>
      </c>
      <c r="E133" s="668" t="s">
        <v>64</v>
      </c>
    </row>
    <row r="134" spans="1:5" x14ac:dyDescent="0.25">
      <c r="A134" s="112">
        <v>3</v>
      </c>
      <c r="B134" s="112" t="s">
        <v>63</v>
      </c>
      <c r="C134" s="112">
        <v>77</v>
      </c>
      <c r="D134" s="112">
        <v>5</v>
      </c>
      <c r="E134" s="668" t="s">
        <v>64</v>
      </c>
    </row>
    <row r="135" spans="1:5" x14ac:dyDescent="0.25">
      <c r="A135" s="112">
        <v>3</v>
      </c>
      <c r="B135" s="112" t="s">
        <v>63</v>
      </c>
      <c r="C135" s="112">
        <v>210</v>
      </c>
      <c r="D135" s="112">
        <v>90</v>
      </c>
      <c r="E135" s="668" t="s">
        <v>64</v>
      </c>
    </row>
    <row r="136" spans="1:5" x14ac:dyDescent="0.25">
      <c r="A136" s="112">
        <v>3</v>
      </c>
      <c r="B136" s="112" t="s">
        <v>63</v>
      </c>
      <c r="C136" s="112">
        <v>190</v>
      </c>
      <c r="D136" s="112">
        <v>75</v>
      </c>
      <c r="E136" s="668" t="s">
        <v>64</v>
      </c>
    </row>
    <row r="137" spans="1:5" x14ac:dyDescent="0.25">
      <c r="A137" s="112">
        <v>3</v>
      </c>
      <c r="B137" s="112" t="s">
        <v>63</v>
      </c>
      <c r="C137" s="112">
        <v>182</v>
      </c>
      <c r="D137" s="112">
        <v>67</v>
      </c>
      <c r="E137" s="668" t="s">
        <v>64</v>
      </c>
    </row>
    <row r="138" spans="1:5" x14ac:dyDescent="0.25">
      <c r="A138" s="112">
        <v>3</v>
      </c>
      <c r="B138" s="112" t="s">
        <v>63</v>
      </c>
      <c r="C138" s="112">
        <v>146</v>
      </c>
      <c r="D138" s="112">
        <v>34</v>
      </c>
      <c r="E138" s="668" t="s">
        <v>64</v>
      </c>
    </row>
    <row r="139" spans="1:5" x14ac:dyDescent="0.25">
      <c r="A139" s="112">
        <v>3</v>
      </c>
      <c r="B139" s="112" t="s">
        <v>63</v>
      </c>
      <c r="C139" s="112">
        <v>171</v>
      </c>
      <c r="D139" s="112">
        <v>59</v>
      </c>
      <c r="E139" s="668" t="s">
        <v>64</v>
      </c>
    </row>
    <row r="140" spans="1:5" x14ac:dyDescent="0.25">
      <c r="A140" s="112">
        <v>3</v>
      </c>
      <c r="B140" s="112" t="s">
        <v>63</v>
      </c>
      <c r="C140" s="112">
        <v>122</v>
      </c>
      <c r="D140" s="112">
        <v>21</v>
      </c>
      <c r="E140" s="668" t="s">
        <v>64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55"/>
  <sheetViews>
    <sheetView topLeftCell="A5" workbookViewId="0">
      <selection activeCell="G10" sqref="G10:P38"/>
    </sheetView>
  </sheetViews>
  <sheetFormatPr defaultColWidth="14.42578125" defaultRowHeight="15" customHeight="1" x14ac:dyDescent="0.25"/>
  <cols>
    <col min="5" max="5" width="16.140625" customWidth="1"/>
    <col min="7" max="7" width="10.7109375" customWidth="1"/>
    <col min="8" max="8" width="10.42578125" customWidth="1"/>
    <col min="9" max="9" width="6.7109375" customWidth="1"/>
    <col min="10" max="10" width="7.7109375" customWidth="1"/>
    <col min="11" max="11" width="8.5703125" customWidth="1"/>
    <col min="12" max="12" width="13.28515625" customWidth="1"/>
    <col min="13" max="13" width="9.5703125" customWidth="1"/>
    <col min="14" max="14" width="9.85546875" customWidth="1"/>
    <col min="15" max="15" width="8.7109375" customWidth="1"/>
    <col min="16" max="16" width="6.7109375" customWidth="1"/>
  </cols>
  <sheetData>
    <row r="1" spans="1:21" ht="15.75" x14ac:dyDescent="0.25">
      <c r="A1" s="818" t="s">
        <v>238</v>
      </c>
      <c r="B1" s="808"/>
      <c r="C1" s="608"/>
      <c r="D1" s="608"/>
      <c r="E1" s="608"/>
      <c r="F1" s="609" t="s">
        <v>182</v>
      </c>
      <c r="G1" s="608"/>
      <c r="H1" s="609" t="s">
        <v>108</v>
      </c>
      <c r="I1" s="611"/>
      <c r="J1" s="608"/>
      <c r="K1" s="21"/>
      <c r="L1" s="11"/>
      <c r="M1" s="11"/>
      <c r="N1" s="11"/>
      <c r="O1" s="11"/>
      <c r="P1" s="11"/>
    </row>
    <row r="2" spans="1:21" ht="45" x14ac:dyDescent="0.25">
      <c r="A2" s="609" t="s">
        <v>19</v>
      </c>
      <c r="B2" s="613"/>
      <c r="C2" s="613"/>
      <c r="D2" s="613"/>
      <c r="E2" s="614" t="s">
        <v>8</v>
      </c>
      <c r="F2" s="614" t="s">
        <v>9</v>
      </c>
      <c r="G2" s="616" t="s">
        <v>239</v>
      </c>
      <c r="H2" s="617"/>
      <c r="I2" s="614" t="s">
        <v>12</v>
      </c>
      <c r="J2" s="608"/>
      <c r="K2" s="21"/>
      <c r="L2" s="11"/>
      <c r="M2" s="11"/>
      <c r="N2" s="11"/>
      <c r="O2" s="11"/>
      <c r="P2" s="11"/>
    </row>
    <row r="3" spans="1:21" ht="15.75" x14ac:dyDescent="0.25">
      <c r="A3" s="611"/>
      <c r="B3" s="617"/>
      <c r="C3" s="617"/>
      <c r="D3" s="613"/>
      <c r="E3" s="617"/>
      <c r="F3" s="614" t="s">
        <v>13</v>
      </c>
      <c r="G3" s="614" t="s">
        <v>14</v>
      </c>
      <c r="H3" s="617"/>
      <c r="I3" s="614" t="s">
        <v>12</v>
      </c>
      <c r="J3" s="608"/>
      <c r="K3" s="21"/>
      <c r="L3" s="11"/>
      <c r="M3" s="11"/>
      <c r="N3" s="11"/>
      <c r="O3" s="11"/>
      <c r="P3" s="11"/>
    </row>
    <row r="4" spans="1:21" ht="15.75" x14ac:dyDescent="0.25">
      <c r="A4" s="609" t="s">
        <v>112</v>
      </c>
      <c r="B4" s="617"/>
      <c r="C4" s="617"/>
      <c r="D4" s="613"/>
      <c r="E4" s="613"/>
      <c r="F4" s="614" t="s">
        <v>17</v>
      </c>
      <c r="G4" s="614" t="s">
        <v>14</v>
      </c>
      <c r="H4" s="617"/>
      <c r="I4" s="614" t="s">
        <v>12</v>
      </c>
      <c r="J4" s="608"/>
      <c r="K4" s="21"/>
      <c r="L4" s="11"/>
      <c r="M4" s="11"/>
      <c r="N4" s="11"/>
      <c r="O4" s="11"/>
      <c r="P4" s="11"/>
    </row>
    <row r="5" spans="1:21" ht="15.75" x14ac:dyDescent="0.25">
      <c r="A5" s="608"/>
      <c r="B5" s="617"/>
      <c r="C5" s="617"/>
      <c r="D5" s="613"/>
      <c r="E5" s="614" t="s">
        <v>22</v>
      </c>
      <c r="F5" s="618" t="s">
        <v>9</v>
      </c>
      <c r="G5" s="618" t="s">
        <v>13</v>
      </c>
      <c r="H5" s="618" t="s">
        <v>17</v>
      </c>
      <c r="I5" s="614" t="s">
        <v>23</v>
      </c>
      <c r="J5" s="608"/>
      <c r="K5" s="21"/>
      <c r="L5" s="11"/>
      <c r="M5" s="11"/>
      <c r="N5" s="11"/>
      <c r="O5" s="11"/>
      <c r="P5" s="11"/>
    </row>
    <row r="6" spans="1:21" ht="15" customHeight="1" x14ac:dyDescent="0.3">
      <c r="A6" s="609" t="s">
        <v>24</v>
      </c>
      <c r="B6" s="619"/>
      <c r="C6" s="619"/>
      <c r="D6" s="619"/>
      <c r="E6" s="619"/>
      <c r="F6" s="620">
        <f>SUM(638+685)</f>
        <v>1323</v>
      </c>
      <c r="G6" s="620">
        <f>SUM(659+618)</f>
        <v>1277</v>
      </c>
      <c r="H6" s="620">
        <f>SUM(629+604)</f>
        <v>1233</v>
      </c>
      <c r="I6" s="619"/>
      <c r="J6" s="619"/>
      <c r="K6" s="11"/>
      <c r="L6" s="11"/>
      <c r="M6" s="11"/>
      <c r="N6" s="11"/>
      <c r="O6" s="11"/>
      <c r="P6" s="11"/>
    </row>
    <row r="7" spans="1:21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21" ht="15" customHeight="1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3" t="s">
        <v>27</v>
      </c>
      <c r="K8" s="790"/>
      <c r="L8" s="790"/>
      <c r="M8" s="11"/>
      <c r="N8" s="11"/>
      <c r="O8" s="11"/>
      <c r="P8" s="11"/>
    </row>
    <row r="9" spans="1:21" ht="15.75" x14ac:dyDescent="0.25">
      <c r="A9" s="297" t="s">
        <v>28</v>
      </c>
      <c r="B9" s="297" t="s">
        <v>29</v>
      </c>
      <c r="C9" s="297" t="s">
        <v>30</v>
      </c>
      <c r="D9" s="297" t="s">
        <v>31</v>
      </c>
      <c r="E9" s="297" t="s">
        <v>32</v>
      </c>
      <c r="F9" s="11"/>
      <c r="G9" s="297" t="s">
        <v>28</v>
      </c>
      <c r="H9" s="297" t="s">
        <v>29</v>
      </c>
      <c r="I9" s="297" t="s">
        <v>33</v>
      </c>
      <c r="J9" s="297" t="s">
        <v>34</v>
      </c>
      <c r="K9" s="297" t="s">
        <v>35</v>
      </c>
      <c r="L9" s="297" t="s">
        <v>36</v>
      </c>
      <c r="M9" s="297" t="s">
        <v>37</v>
      </c>
      <c r="N9" s="297" t="s">
        <v>38</v>
      </c>
      <c r="O9" s="297" t="s">
        <v>39</v>
      </c>
      <c r="P9" s="297" t="s">
        <v>40</v>
      </c>
      <c r="Q9" s="672" t="s">
        <v>60</v>
      </c>
      <c r="R9" s="247" t="s">
        <v>28</v>
      </c>
      <c r="S9" s="247" t="s">
        <v>78</v>
      </c>
      <c r="T9" s="247" t="s">
        <v>83</v>
      </c>
      <c r="U9" s="247" t="s">
        <v>84</v>
      </c>
    </row>
    <row r="10" spans="1:21" x14ac:dyDescent="0.25">
      <c r="A10" s="674" t="s">
        <v>89</v>
      </c>
      <c r="B10" s="674" t="s">
        <v>89</v>
      </c>
      <c r="C10" s="674" t="s">
        <v>89</v>
      </c>
      <c r="D10" s="674" t="s">
        <v>89</v>
      </c>
      <c r="E10" s="674" t="s">
        <v>89</v>
      </c>
      <c r="G10" s="676">
        <v>1</v>
      </c>
      <c r="H10" s="676" t="s">
        <v>44</v>
      </c>
      <c r="I10" s="677"/>
      <c r="J10" s="676">
        <v>2</v>
      </c>
      <c r="K10" s="676">
        <v>4</v>
      </c>
      <c r="L10" s="676">
        <v>5</v>
      </c>
      <c r="M10" s="677"/>
      <c r="N10" s="677"/>
      <c r="O10" s="677"/>
      <c r="P10" s="677"/>
      <c r="Q10" s="678">
        <f t="shared" ref="Q10:Q38" si="0">SUM(I10:P10)</f>
        <v>11</v>
      </c>
      <c r="R10" s="238" t="s">
        <v>85</v>
      </c>
      <c r="S10" s="259">
        <v>0</v>
      </c>
      <c r="T10" s="238"/>
      <c r="U10" s="238"/>
    </row>
    <row r="11" spans="1:21" x14ac:dyDescent="0.25">
      <c r="G11" s="676">
        <v>1</v>
      </c>
      <c r="H11" s="676" t="s">
        <v>42</v>
      </c>
      <c r="I11" s="677"/>
      <c r="J11" s="676">
        <v>2</v>
      </c>
      <c r="K11" s="677"/>
      <c r="L11" s="676">
        <v>1</v>
      </c>
      <c r="M11" s="676">
        <v>6</v>
      </c>
      <c r="N11" s="676">
        <v>1</v>
      </c>
      <c r="O11" s="677"/>
      <c r="P11" s="677"/>
      <c r="Q11" s="678">
        <f t="shared" si="0"/>
        <v>10</v>
      </c>
      <c r="R11" s="238" t="s">
        <v>87</v>
      </c>
      <c r="S11" s="259">
        <v>0</v>
      </c>
      <c r="T11" s="238"/>
      <c r="U11" s="238"/>
    </row>
    <row r="12" spans="1:21" x14ac:dyDescent="0.25">
      <c r="G12" s="676">
        <v>1</v>
      </c>
      <c r="H12" s="676" t="s">
        <v>41</v>
      </c>
      <c r="I12" s="677"/>
      <c r="J12" s="676">
        <v>2</v>
      </c>
      <c r="K12" s="677"/>
      <c r="L12" s="676">
        <v>3</v>
      </c>
      <c r="M12" s="677"/>
      <c r="N12" s="677"/>
      <c r="O12" s="677"/>
      <c r="P12" s="677"/>
      <c r="Q12" s="678">
        <f t="shared" si="0"/>
        <v>5</v>
      </c>
      <c r="R12" s="238" t="s">
        <v>88</v>
      </c>
      <c r="S12" s="259">
        <v>0</v>
      </c>
      <c r="T12" s="238"/>
      <c r="U12" s="238"/>
    </row>
    <row r="13" spans="1:21" x14ac:dyDescent="0.25">
      <c r="G13" s="676">
        <v>1</v>
      </c>
      <c r="H13" s="676" t="s">
        <v>43</v>
      </c>
      <c r="I13" s="677"/>
      <c r="J13" s="677"/>
      <c r="K13" s="676">
        <v>4</v>
      </c>
      <c r="L13" s="676">
        <v>3</v>
      </c>
      <c r="M13" s="677"/>
      <c r="N13" s="677"/>
      <c r="O13" s="677"/>
      <c r="P13" s="677"/>
      <c r="Q13" s="678">
        <f t="shared" si="0"/>
        <v>7</v>
      </c>
      <c r="R13" s="247" t="s">
        <v>28</v>
      </c>
      <c r="S13" s="247" t="s">
        <v>79</v>
      </c>
      <c r="T13" s="247" t="s">
        <v>83</v>
      </c>
      <c r="U13" s="247" t="s">
        <v>84</v>
      </c>
    </row>
    <row r="14" spans="1:21" x14ac:dyDescent="0.25">
      <c r="G14" s="676">
        <v>1</v>
      </c>
      <c r="H14" s="676" t="s">
        <v>47</v>
      </c>
      <c r="I14" s="676">
        <v>2</v>
      </c>
      <c r="J14" s="677"/>
      <c r="K14" s="677"/>
      <c r="L14" s="677"/>
      <c r="M14" s="677"/>
      <c r="N14" s="677"/>
      <c r="O14" s="677"/>
      <c r="P14" s="677"/>
      <c r="Q14" s="678">
        <f t="shared" si="0"/>
        <v>2</v>
      </c>
      <c r="R14" s="238" t="s">
        <v>85</v>
      </c>
      <c r="S14" s="259">
        <v>0</v>
      </c>
      <c r="T14" s="238"/>
      <c r="U14" s="238"/>
    </row>
    <row r="15" spans="1:21" x14ac:dyDescent="0.25">
      <c r="G15" s="676">
        <v>1</v>
      </c>
      <c r="H15" s="676" t="s">
        <v>50</v>
      </c>
      <c r="I15" s="677"/>
      <c r="J15" s="676">
        <v>1</v>
      </c>
      <c r="K15" s="677"/>
      <c r="L15" s="677"/>
      <c r="M15" s="677"/>
      <c r="N15" s="677"/>
      <c r="O15" s="677"/>
      <c r="P15" s="677"/>
      <c r="Q15" s="678">
        <f t="shared" si="0"/>
        <v>1</v>
      </c>
      <c r="R15" s="238" t="s">
        <v>87</v>
      </c>
      <c r="S15" s="259">
        <v>0</v>
      </c>
      <c r="T15" s="257"/>
      <c r="U15" s="257"/>
    </row>
    <row r="16" spans="1:21" x14ac:dyDescent="0.25">
      <c r="G16" s="676">
        <v>1</v>
      </c>
      <c r="H16" s="676" t="s">
        <v>54</v>
      </c>
      <c r="I16" s="676">
        <v>3</v>
      </c>
      <c r="J16" s="677"/>
      <c r="K16" s="677"/>
      <c r="L16" s="677"/>
      <c r="M16" s="677"/>
      <c r="N16" s="677"/>
      <c r="O16" s="677"/>
      <c r="P16" s="677"/>
      <c r="Q16" s="678">
        <f t="shared" si="0"/>
        <v>3</v>
      </c>
      <c r="R16" s="238" t="s">
        <v>88</v>
      </c>
      <c r="S16" s="259">
        <v>0</v>
      </c>
      <c r="T16" s="238"/>
      <c r="U16" s="238"/>
    </row>
    <row r="17" spans="7:17" x14ac:dyDescent="0.25">
      <c r="G17" s="676">
        <v>1</v>
      </c>
      <c r="H17" s="676" t="s">
        <v>49</v>
      </c>
      <c r="I17" s="676">
        <v>1</v>
      </c>
      <c r="J17" s="677"/>
      <c r="K17" s="677"/>
      <c r="L17" s="677"/>
      <c r="M17" s="677"/>
      <c r="N17" s="677"/>
      <c r="O17" s="677"/>
      <c r="P17" s="677"/>
      <c r="Q17" s="678">
        <f t="shared" si="0"/>
        <v>1</v>
      </c>
    </row>
    <row r="18" spans="7:17" x14ac:dyDescent="0.25">
      <c r="G18" s="676">
        <v>1</v>
      </c>
      <c r="H18" s="676" t="s">
        <v>244</v>
      </c>
      <c r="I18" s="677"/>
      <c r="J18" s="676">
        <v>1</v>
      </c>
      <c r="K18" s="677"/>
      <c r="L18" s="677"/>
      <c r="M18" s="677"/>
      <c r="N18" s="677"/>
      <c r="O18" s="677"/>
      <c r="P18" s="677"/>
      <c r="Q18" s="678">
        <f t="shared" si="0"/>
        <v>1</v>
      </c>
    </row>
    <row r="19" spans="7:17" x14ac:dyDescent="0.25">
      <c r="G19" s="681">
        <v>2</v>
      </c>
      <c r="H19" s="681" t="s">
        <v>44</v>
      </c>
      <c r="I19" s="683"/>
      <c r="J19" s="681">
        <v>2</v>
      </c>
      <c r="K19" s="681">
        <v>9</v>
      </c>
      <c r="L19" s="681">
        <v>9</v>
      </c>
      <c r="M19" s="681">
        <v>2</v>
      </c>
      <c r="N19" s="683"/>
      <c r="O19" s="683"/>
      <c r="P19" s="683"/>
      <c r="Q19" s="678">
        <f t="shared" si="0"/>
        <v>22</v>
      </c>
    </row>
    <row r="20" spans="7:17" x14ac:dyDescent="0.25">
      <c r="G20" s="681">
        <v>2</v>
      </c>
      <c r="H20" s="681" t="s">
        <v>42</v>
      </c>
      <c r="I20" s="683"/>
      <c r="J20" s="683"/>
      <c r="K20" s="681">
        <v>1</v>
      </c>
      <c r="L20" s="681">
        <v>4</v>
      </c>
      <c r="M20" s="681">
        <v>2</v>
      </c>
      <c r="N20" s="681">
        <v>2</v>
      </c>
      <c r="O20" s="681">
        <v>1</v>
      </c>
      <c r="P20" s="683"/>
      <c r="Q20" s="678">
        <f t="shared" si="0"/>
        <v>10</v>
      </c>
    </row>
    <row r="21" spans="7:17" x14ac:dyDescent="0.25">
      <c r="G21" s="681">
        <v>2</v>
      </c>
      <c r="H21" s="681" t="s">
        <v>41</v>
      </c>
      <c r="I21" s="681">
        <v>2</v>
      </c>
      <c r="J21" s="681">
        <v>5</v>
      </c>
      <c r="K21" s="681">
        <v>2</v>
      </c>
      <c r="L21" s="681">
        <v>7</v>
      </c>
      <c r="M21" s="681">
        <v>3</v>
      </c>
      <c r="N21" s="683"/>
      <c r="O21" s="683"/>
      <c r="P21" s="683"/>
      <c r="Q21" s="678">
        <f t="shared" si="0"/>
        <v>19</v>
      </c>
    </row>
    <row r="22" spans="7:17" x14ac:dyDescent="0.25">
      <c r="G22" s="681">
        <v>2</v>
      </c>
      <c r="H22" s="681" t="s">
        <v>43</v>
      </c>
      <c r="I22" s="683"/>
      <c r="J22" s="683"/>
      <c r="K22" s="681">
        <v>2</v>
      </c>
      <c r="L22" s="683"/>
      <c r="M22" s="683"/>
      <c r="N22" s="683"/>
      <c r="O22" s="683"/>
      <c r="P22" s="683"/>
      <c r="Q22" s="678">
        <f t="shared" si="0"/>
        <v>2</v>
      </c>
    </row>
    <row r="23" spans="7:17" x14ac:dyDescent="0.25">
      <c r="G23" s="681">
        <v>2</v>
      </c>
      <c r="H23" s="681" t="s">
        <v>148</v>
      </c>
      <c r="I23" s="683"/>
      <c r="J23" s="681">
        <v>1</v>
      </c>
      <c r="K23" s="683"/>
      <c r="L23" s="683"/>
      <c r="M23" s="683"/>
      <c r="N23" s="683"/>
      <c r="O23" s="683"/>
      <c r="P23" s="683"/>
      <c r="Q23" s="678">
        <f t="shared" si="0"/>
        <v>1</v>
      </c>
    </row>
    <row r="24" spans="7:17" x14ac:dyDescent="0.25">
      <c r="G24" s="681">
        <v>2</v>
      </c>
      <c r="H24" s="681" t="s">
        <v>45</v>
      </c>
      <c r="I24" s="683"/>
      <c r="J24" s="683"/>
      <c r="K24" s="683"/>
      <c r="L24" s="683"/>
      <c r="M24" s="683"/>
      <c r="N24" s="683"/>
      <c r="O24" s="683"/>
      <c r="P24" s="681">
        <v>1</v>
      </c>
      <c r="Q24" s="678">
        <f t="shared" si="0"/>
        <v>1</v>
      </c>
    </row>
    <row r="25" spans="7:17" x14ac:dyDescent="0.25">
      <c r="G25" s="681">
        <v>2</v>
      </c>
      <c r="H25" s="681" t="s">
        <v>47</v>
      </c>
      <c r="I25" s="681">
        <v>4</v>
      </c>
      <c r="J25" s="681">
        <v>5</v>
      </c>
      <c r="K25" s="681">
        <v>1</v>
      </c>
      <c r="L25" s="683"/>
      <c r="M25" s="683"/>
      <c r="N25" s="683"/>
      <c r="O25" s="683"/>
      <c r="P25" s="683"/>
      <c r="Q25" s="678">
        <f t="shared" si="0"/>
        <v>10</v>
      </c>
    </row>
    <row r="26" spans="7:17" x14ac:dyDescent="0.25">
      <c r="G26" s="681">
        <v>2</v>
      </c>
      <c r="H26" s="681" t="s">
        <v>50</v>
      </c>
      <c r="I26" s="681">
        <v>3</v>
      </c>
      <c r="J26" s="681">
        <v>3</v>
      </c>
      <c r="K26" s="683"/>
      <c r="L26" s="683"/>
      <c r="M26" s="683"/>
      <c r="N26" s="683"/>
      <c r="O26" s="683"/>
      <c r="P26" s="683"/>
      <c r="Q26" s="678">
        <f t="shared" si="0"/>
        <v>6</v>
      </c>
    </row>
    <row r="27" spans="7:17" x14ac:dyDescent="0.25">
      <c r="G27" s="681">
        <v>2</v>
      </c>
      <c r="H27" s="681" t="s">
        <v>49</v>
      </c>
      <c r="I27" s="681">
        <v>5</v>
      </c>
      <c r="J27" s="683"/>
      <c r="K27" s="683"/>
      <c r="L27" s="683"/>
      <c r="M27" s="683"/>
      <c r="N27" s="683"/>
      <c r="O27" s="683"/>
      <c r="P27" s="683"/>
      <c r="Q27" s="678">
        <f t="shared" si="0"/>
        <v>5</v>
      </c>
    </row>
    <row r="28" spans="7:17" x14ac:dyDescent="0.25">
      <c r="G28" s="681">
        <v>2</v>
      </c>
      <c r="H28" s="681" t="s">
        <v>48</v>
      </c>
      <c r="I28" s="683"/>
      <c r="J28" s="681">
        <v>1</v>
      </c>
      <c r="K28" s="683"/>
      <c r="L28" s="683"/>
      <c r="M28" s="683"/>
      <c r="N28" s="683"/>
      <c r="O28" s="683"/>
      <c r="P28" s="683"/>
      <c r="Q28" s="678">
        <f t="shared" si="0"/>
        <v>1</v>
      </c>
    </row>
    <row r="29" spans="7:17" x14ac:dyDescent="0.25">
      <c r="G29" s="681">
        <v>2</v>
      </c>
      <c r="H29" s="681" t="s">
        <v>54</v>
      </c>
      <c r="I29" s="681">
        <v>4</v>
      </c>
      <c r="J29" s="683"/>
      <c r="K29" s="683"/>
      <c r="L29" s="683"/>
      <c r="M29" s="683"/>
      <c r="N29" s="683"/>
      <c r="O29" s="683"/>
      <c r="P29" s="683"/>
      <c r="Q29" s="678">
        <f t="shared" si="0"/>
        <v>4</v>
      </c>
    </row>
    <row r="30" spans="7:17" x14ac:dyDescent="0.25">
      <c r="G30" s="302">
        <v>3</v>
      </c>
      <c r="H30" s="302" t="s">
        <v>42</v>
      </c>
      <c r="I30" s="302">
        <v>1</v>
      </c>
      <c r="J30" s="304"/>
      <c r="K30" s="302">
        <v>3</v>
      </c>
      <c r="L30" s="302">
        <v>3</v>
      </c>
      <c r="M30" s="302">
        <v>7</v>
      </c>
      <c r="N30" s="302">
        <v>9</v>
      </c>
      <c r="O30" s="302">
        <v>1</v>
      </c>
      <c r="P30" s="304"/>
      <c r="Q30" s="678">
        <f t="shared" si="0"/>
        <v>24</v>
      </c>
    </row>
    <row r="31" spans="7:17" x14ac:dyDescent="0.25">
      <c r="G31" s="302">
        <v>3</v>
      </c>
      <c r="H31" s="302" t="s">
        <v>44</v>
      </c>
      <c r="I31" s="304"/>
      <c r="J31" s="302">
        <v>3</v>
      </c>
      <c r="K31" s="302">
        <v>4</v>
      </c>
      <c r="L31" s="302">
        <v>1</v>
      </c>
      <c r="M31" s="302">
        <v>2</v>
      </c>
      <c r="N31" s="304"/>
      <c r="O31" s="304"/>
      <c r="P31" s="304"/>
      <c r="Q31" s="678">
        <f t="shared" si="0"/>
        <v>10</v>
      </c>
    </row>
    <row r="32" spans="7:17" x14ac:dyDescent="0.25">
      <c r="G32" s="302">
        <v>3</v>
      </c>
      <c r="H32" s="302" t="s">
        <v>43</v>
      </c>
      <c r="I32" s="302">
        <v>1</v>
      </c>
      <c r="J32" s="302">
        <v>5</v>
      </c>
      <c r="K32" s="302">
        <v>15</v>
      </c>
      <c r="L32" s="302">
        <v>15</v>
      </c>
      <c r="M32" s="304"/>
      <c r="N32" s="304"/>
      <c r="O32" s="304"/>
      <c r="P32" s="304"/>
      <c r="Q32" s="678">
        <f t="shared" si="0"/>
        <v>36</v>
      </c>
    </row>
    <row r="33" spans="7:17" x14ac:dyDescent="0.25">
      <c r="G33" s="302">
        <v>3</v>
      </c>
      <c r="H33" s="302" t="s">
        <v>41</v>
      </c>
      <c r="I33" s="304"/>
      <c r="J33" s="304"/>
      <c r="K33" s="304"/>
      <c r="L33" s="302">
        <v>1</v>
      </c>
      <c r="M33" s="302">
        <v>1</v>
      </c>
      <c r="N33" s="302">
        <v>2</v>
      </c>
      <c r="O33" s="304"/>
      <c r="P33" s="304"/>
      <c r="Q33" s="678">
        <f t="shared" si="0"/>
        <v>4</v>
      </c>
    </row>
    <row r="34" spans="7:17" x14ac:dyDescent="0.25">
      <c r="G34" s="302">
        <v>3</v>
      </c>
      <c r="H34" s="302" t="s">
        <v>51</v>
      </c>
      <c r="I34" s="302">
        <v>5</v>
      </c>
      <c r="J34" s="302">
        <v>7</v>
      </c>
      <c r="K34" s="302">
        <v>2</v>
      </c>
      <c r="L34" s="304"/>
      <c r="M34" s="304"/>
      <c r="N34" s="304"/>
      <c r="O34" s="304"/>
      <c r="P34" s="304"/>
      <c r="Q34" s="678">
        <f t="shared" si="0"/>
        <v>14</v>
      </c>
    </row>
    <row r="35" spans="7:17" x14ac:dyDescent="0.25">
      <c r="G35" s="302">
        <v>3</v>
      </c>
      <c r="H35" s="302" t="s">
        <v>54</v>
      </c>
      <c r="I35" s="302">
        <v>11</v>
      </c>
      <c r="J35" s="302">
        <v>1</v>
      </c>
      <c r="K35" s="304"/>
      <c r="L35" s="304"/>
      <c r="M35" s="304"/>
      <c r="N35" s="304"/>
      <c r="O35" s="304"/>
      <c r="P35" s="304"/>
      <c r="Q35" s="678">
        <f t="shared" si="0"/>
        <v>12</v>
      </c>
    </row>
    <row r="36" spans="7:17" x14ac:dyDescent="0.25">
      <c r="G36" s="302">
        <v>3</v>
      </c>
      <c r="H36" s="302" t="s">
        <v>50</v>
      </c>
      <c r="I36" s="302">
        <v>3</v>
      </c>
      <c r="J36" s="302">
        <v>1</v>
      </c>
      <c r="K36" s="302">
        <v>2</v>
      </c>
      <c r="L36" s="304"/>
      <c r="M36" s="304"/>
      <c r="N36" s="304"/>
      <c r="O36" s="304"/>
      <c r="P36" s="304"/>
      <c r="Q36" s="678">
        <f t="shared" si="0"/>
        <v>6</v>
      </c>
    </row>
    <row r="37" spans="7:17" x14ac:dyDescent="0.25">
      <c r="G37" s="302">
        <v>3</v>
      </c>
      <c r="H37" s="302" t="s">
        <v>47</v>
      </c>
      <c r="I37" s="302">
        <v>2</v>
      </c>
      <c r="J37" s="304"/>
      <c r="K37" s="304"/>
      <c r="L37" s="304"/>
      <c r="M37" s="304"/>
      <c r="N37" s="304"/>
      <c r="O37" s="304"/>
      <c r="P37" s="304"/>
      <c r="Q37" s="678">
        <f t="shared" si="0"/>
        <v>2</v>
      </c>
    </row>
    <row r="38" spans="7:17" x14ac:dyDescent="0.25">
      <c r="G38" s="302">
        <v>3</v>
      </c>
      <c r="H38" s="302" t="s">
        <v>49</v>
      </c>
      <c r="I38" s="302">
        <v>7</v>
      </c>
      <c r="J38" s="304"/>
      <c r="K38" s="304"/>
      <c r="L38" s="304"/>
      <c r="M38" s="304"/>
      <c r="N38" s="304"/>
      <c r="O38" s="304"/>
      <c r="P38" s="304"/>
      <c r="Q38" s="678">
        <f t="shared" si="0"/>
        <v>7</v>
      </c>
    </row>
    <row r="39" spans="7:17" x14ac:dyDescent="0.25">
      <c r="Q39" s="678">
        <f>SUM(Q10:Q38)</f>
        <v>237</v>
      </c>
    </row>
    <row r="41" spans="7:17" x14ac:dyDescent="0.25">
      <c r="G41" s="307" t="s">
        <v>57</v>
      </c>
      <c r="H41" s="307" t="s">
        <v>86</v>
      </c>
    </row>
    <row r="42" spans="7:17" x14ac:dyDescent="0.25">
      <c r="G42" s="307" t="s">
        <v>44</v>
      </c>
      <c r="H42" s="307">
        <f>SUM(Q10+Q19+Q31)</f>
        <v>43</v>
      </c>
    </row>
    <row r="43" spans="7:17" x14ac:dyDescent="0.25">
      <c r="G43" s="307" t="s">
        <v>42</v>
      </c>
      <c r="H43" s="307">
        <f>SUM(Q11+Q20+Q30)</f>
        <v>44</v>
      </c>
    </row>
    <row r="44" spans="7:17" x14ac:dyDescent="0.25">
      <c r="G44" s="307" t="s">
        <v>41</v>
      </c>
      <c r="H44" s="307">
        <f>SUM(Q12+Q21+Q33)</f>
        <v>28</v>
      </c>
    </row>
    <row r="45" spans="7:17" x14ac:dyDescent="0.25">
      <c r="G45" s="693" t="s">
        <v>43</v>
      </c>
      <c r="H45" s="694">
        <f>SUM(Q13+Q22+Q32)</f>
        <v>45</v>
      </c>
    </row>
    <row r="46" spans="7:17" x14ac:dyDescent="0.25">
      <c r="G46" s="693" t="s">
        <v>47</v>
      </c>
      <c r="H46" s="694">
        <f>SUM(Q14+Q25+Q37)</f>
        <v>14</v>
      </c>
    </row>
    <row r="47" spans="7:17" x14ac:dyDescent="0.25">
      <c r="G47" s="693" t="s">
        <v>50</v>
      </c>
      <c r="H47" s="694">
        <f>SUM(Q15+Q26+Q36)</f>
        <v>13</v>
      </c>
    </row>
    <row r="48" spans="7:17" x14ac:dyDescent="0.25">
      <c r="G48" s="693" t="s">
        <v>54</v>
      </c>
      <c r="H48" s="694">
        <f>SUM(Q16+Q29+Q35)</f>
        <v>19</v>
      </c>
    </row>
    <row r="49" spans="7:8" x14ac:dyDescent="0.25">
      <c r="G49" s="693" t="s">
        <v>49</v>
      </c>
      <c r="H49" s="694">
        <f>SUM(Q17+Q27+Q38)</f>
        <v>13</v>
      </c>
    </row>
    <row r="50" spans="7:8" x14ac:dyDescent="0.25">
      <c r="G50" s="693" t="s">
        <v>244</v>
      </c>
      <c r="H50" s="695">
        <v>1</v>
      </c>
    </row>
    <row r="51" spans="7:8" x14ac:dyDescent="0.25">
      <c r="G51" s="307" t="s">
        <v>148</v>
      </c>
      <c r="H51" s="695">
        <v>1</v>
      </c>
    </row>
    <row r="52" spans="7:8" x14ac:dyDescent="0.25">
      <c r="G52" s="307" t="s">
        <v>45</v>
      </c>
      <c r="H52" s="695">
        <v>1</v>
      </c>
    </row>
    <row r="53" spans="7:8" x14ac:dyDescent="0.25">
      <c r="G53" s="307" t="s">
        <v>48</v>
      </c>
      <c r="H53" s="695">
        <v>1</v>
      </c>
    </row>
    <row r="54" spans="7:8" x14ac:dyDescent="0.25">
      <c r="G54" s="307" t="s">
        <v>51</v>
      </c>
      <c r="H54" s="695">
        <v>14</v>
      </c>
    </row>
    <row r="55" spans="7:8" x14ac:dyDescent="0.25">
      <c r="H55">
        <f>SUM(H41:H54)</f>
        <v>237</v>
      </c>
    </row>
  </sheetData>
  <mergeCells count="2">
    <mergeCell ref="A1:B1"/>
    <mergeCell ref="J8:L8"/>
  </mergeCells>
  <pageMargins left="0.7" right="0.7" top="0.75" bottom="0.75" header="0.3" footer="0.3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7"/>
  <sheetViews>
    <sheetView workbookViewId="0">
      <selection activeCell="B10" sqref="B10:D27"/>
    </sheetView>
  </sheetViews>
  <sheetFormatPr defaultColWidth="14.42578125" defaultRowHeight="15" customHeight="1" x14ac:dyDescent="0.25"/>
  <cols>
    <col min="6" max="6" width="6.7109375" customWidth="1"/>
  </cols>
  <sheetData>
    <row r="1" spans="1:17" ht="15.75" x14ac:dyDescent="0.25">
      <c r="A1" s="819" t="s">
        <v>240</v>
      </c>
      <c r="B1" s="788"/>
      <c r="C1" s="424"/>
      <c r="D1" s="424"/>
      <c r="E1" s="424"/>
      <c r="F1" s="425" t="s">
        <v>163</v>
      </c>
      <c r="G1" s="424"/>
      <c r="H1" s="280" t="s">
        <v>241</v>
      </c>
      <c r="I1" s="281"/>
      <c r="J1" s="424"/>
      <c r="K1" s="21"/>
      <c r="L1" s="11"/>
      <c r="M1" s="11"/>
      <c r="N1" s="11"/>
      <c r="O1" s="11"/>
      <c r="P1" s="11"/>
    </row>
    <row r="2" spans="1:17" ht="15.75" x14ac:dyDescent="0.25">
      <c r="A2" s="280" t="s">
        <v>19</v>
      </c>
      <c r="B2" s="429"/>
      <c r="C2" s="429"/>
      <c r="D2" s="429"/>
      <c r="E2" s="430" t="s">
        <v>8</v>
      </c>
      <c r="F2" s="430" t="s">
        <v>9</v>
      </c>
      <c r="G2" s="285" t="s">
        <v>242</v>
      </c>
      <c r="H2" s="289"/>
      <c r="I2" s="285" t="s">
        <v>12</v>
      </c>
      <c r="J2" s="424"/>
      <c r="K2" s="21"/>
      <c r="L2" s="11"/>
      <c r="M2" s="11"/>
      <c r="N2" s="11"/>
      <c r="O2" s="11"/>
      <c r="P2" s="11"/>
    </row>
    <row r="3" spans="1:17" ht="15.75" x14ac:dyDescent="0.25">
      <c r="A3" s="281"/>
      <c r="B3" s="431"/>
      <c r="C3" s="431"/>
      <c r="D3" s="429"/>
      <c r="E3" s="431"/>
      <c r="F3" s="430" t="s">
        <v>13</v>
      </c>
      <c r="G3" s="285" t="s">
        <v>14</v>
      </c>
      <c r="H3" s="289"/>
      <c r="I3" s="285" t="s">
        <v>12</v>
      </c>
      <c r="J3" s="424"/>
      <c r="K3" s="21"/>
      <c r="L3" s="11"/>
      <c r="M3" s="11"/>
      <c r="N3" s="11"/>
      <c r="O3" s="11"/>
      <c r="P3" s="11"/>
    </row>
    <row r="4" spans="1:17" ht="15.75" x14ac:dyDescent="0.25">
      <c r="A4" s="280" t="s">
        <v>21</v>
      </c>
      <c r="B4" s="431"/>
      <c r="C4" s="431"/>
      <c r="D4" s="429"/>
      <c r="E4" s="429"/>
      <c r="F4" s="430" t="s">
        <v>17</v>
      </c>
      <c r="G4" s="285" t="s">
        <v>14</v>
      </c>
      <c r="H4" s="289"/>
      <c r="I4" s="285" t="s">
        <v>243</v>
      </c>
      <c r="J4" s="278"/>
      <c r="K4" s="21"/>
      <c r="L4" s="11"/>
      <c r="M4" s="11"/>
      <c r="N4" s="11"/>
      <c r="O4" s="11"/>
      <c r="P4" s="11"/>
    </row>
    <row r="5" spans="1:17" ht="15.75" x14ac:dyDescent="0.25">
      <c r="A5" s="278"/>
      <c r="B5" s="431"/>
      <c r="C5" s="431"/>
      <c r="D5" s="429"/>
      <c r="E5" s="430" t="s">
        <v>22</v>
      </c>
      <c r="F5" s="432" t="s">
        <v>9</v>
      </c>
      <c r="G5" s="432" t="s">
        <v>13</v>
      </c>
      <c r="H5" s="432" t="s">
        <v>17</v>
      </c>
      <c r="I5" s="430" t="s">
        <v>23</v>
      </c>
      <c r="J5" s="424"/>
      <c r="K5" s="21"/>
      <c r="L5" s="11"/>
      <c r="M5" s="11"/>
      <c r="N5" s="11"/>
      <c r="O5" s="11"/>
      <c r="P5" s="11"/>
    </row>
    <row r="6" spans="1:17" ht="15" customHeight="1" x14ac:dyDescent="0.3">
      <c r="A6" s="280" t="s">
        <v>24</v>
      </c>
      <c r="B6" s="433"/>
      <c r="C6" s="433"/>
      <c r="D6" s="433"/>
      <c r="E6" s="433"/>
      <c r="F6" s="673">
        <v>1090</v>
      </c>
      <c r="G6" s="675">
        <f>484+445</f>
        <v>929</v>
      </c>
      <c r="H6" s="675">
        <f>599+685</f>
        <v>1284</v>
      </c>
      <c r="I6" s="433"/>
      <c r="J6" s="433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39"/>
      <c r="B8" s="101" t="s">
        <v>26</v>
      </c>
      <c r="C8" s="39"/>
      <c r="D8" s="39"/>
      <c r="E8" s="39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249" t="s">
        <v>28</v>
      </c>
      <c r="B9" s="249" t="s">
        <v>29</v>
      </c>
      <c r="C9" s="249" t="s">
        <v>30</v>
      </c>
      <c r="D9" s="249" t="s">
        <v>31</v>
      </c>
      <c r="E9" s="249" t="s">
        <v>32</v>
      </c>
      <c r="F9" s="11"/>
      <c r="G9" s="249" t="s">
        <v>28</v>
      </c>
      <c r="H9" s="249" t="s">
        <v>29</v>
      </c>
      <c r="I9" s="249" t="s">
        <v>33</v>
      </c>
      <c r="J9" s="249" t="s">
        <v>34</v>
      </c>
      <c r="K9" s="249" t="s">
        <v>35</v>
      </c>
      <c r="L9" s="249" t="s">
        <v>36</v>
      </c>
      <c r="M9" s="249" t="s">
        <v>37</v>
      </c>
      <c r="N9" s="249" t="s">
        <v>38</v>
      </c>
      <c r="O9" s="249" t="s">
        <v>39</v>
      </c>
      <c r="P9" s="249" t="s">
        <v>40</v>
      </c>
      <c r="Q9" s="103" t="s">
        <v>60</v>
      </c>
    </row>
    <row r="10" spans="1:17" ht="15.75" x14ac:dyDescent="0.25">
      <c r="A10" s="390">
        <v>1</v>
      </c>
      <c r="B10" s="390" t="s">
        <v>63</v>
      </c>
      <c r="C10" s="390">
        <v>223</v>
      </c>
      <c r="D10" s="390">
        <v>86</v>
      </c>
      <c r="E10" s="390" t="s">
        <v>64</v>
      </c>
      <c r="F10" s="11"/>
      <c r="G10" s="634">
        <v>1</v>
      </c>
      <c r="H10" s="634" t="s">
        <v>42</v>
      </c>
      <c r="I10" s="635"/>
      <c r="J10" s="635"/>
      <c r="K10" s="634">
        <v>1</v>
      </c>
      <c r="L10" s="635"/>
      <c r="M10" s="635"/>
      <c r="N10" s="635"/>
      <c r="O10" s="634">
        <v>13</v>
      </c>
      <c r="P10" s="634">
        <v>9</v>
      </c>
      <c r="Q10" s="258">
        <f t="shared" ref="Q10:Q20" si="0">SUM(I10:P10)</f>
        <v>23</v>
      </c>
    </row>
    <row r="11" spans="1:17" ht="15.75" x14ac:dyDescent="0.25">
      <c r="A11" s="390">
        <v>1</v>
      </c>
      <c r="B11" s="390" t="s">
        <v>63</v>
      </c>
      <c r="C11" s="390">
        <v>169</v>
      </c>
      <c r="D11" s="390">
        <v>57</v>
      </c>
      <c r="E11" s="390" t="s">
        <v>64</v>
      </c>
      <c r="F11" s="11"/>
      <c r="G11" s="634">
        <v>1</v>
      </c>
      <c r="H11" s="634" t="s">
        <v>41</v>
      </c>
      <c r="I11" s="635"/>
      <c r="J11" s="635"/>
      <c r="K11" s="635"/>
      <c r="L11" s="635"/>
      <c r="M11" s="635"/>
      <c r="N11" s="634">
        <v>1</v>
      </c>
      <c r="O11" s="634">
        <v>1</v>
      </c>
      <c r="P11" s="635"/>
      <c r="Q11" s="258">
        <f t="shared" si="0"/>
        <v>2</v>
      </c>
    </row>
    <row r="12" spans="1:17" ht="15.75" x14ac:dyDescent="0.25">
      <c r="A12" s="679">
        <v>2</v>
      </c>
      <c r="B12" s="679" t="s">
        <v>63</v>
      </c>
      <c r="C12" s="679">
        <v>165</v>
      </c>
      <c r="D12" s="679">
        <v>54</v>
      </c>
      <c r="E12" s="679" t="s">
        <v>64</v>
      </c>
      <c r="F12" s="11"/>
      <c r="G12" s="634">
        <v>1</v>
      </c>
      <c r="H12" s="634" t="s">
        <v>47</v>
      </c>
      <c r="I12" s="635"/>
      <c r="J12" s="634">
        <v>1</v>
      </c>
      <c r="K12" s="635"/>
      <c r="L12" s="635"/>
      <c r="M12" s="635"/>
      <c r="N12" s="635"/>
      <c r="O12" s="635"/>
      <c r="P12" s="635"/>
      <c r="Q12" s="258">
        <f t="shared" si="0"/>
        <v>1</v>
      </c>
    </row>
    <row r="13" spans="1:17" ht="15.75" x14ac:dyDescent="0.25">
      <c r="A13" s="679">
        <v>2</v>
      </c>
      <c r="B13" s="679" t="s">
        <v>63</v>
      </c>
      <c r="C13" s="679">
        <v>175</v>
      </c>
      <c r="D13" s="679">
        <v>59</v>
      </c>
      <c r="E13" s="679" t="s">
        <v>64</v>
      </c>
      <c r="F13" s="11"/>
      <c r="G13" s="634">
        <v>1</v>
      </c>
      <c r="H13" s="634" t="s">
        <v>54</v>
      </c>
      <c r="I13" s="634">
        <v>1</v>
      </c>
      <c r="J13" s="635"/>
      <c r="K13" s="635"/>
      <c r="L13" s="635"/>
      <c r="M13" s="635"/>
      <c r="N13" s="635"/>
      <c r="O13" s="635"/>
      <c r="P13" s="635"/>
      <c r="Q13" s="258">
        <f t="shared" si="0"/>
        <v>1</v>
      </c>
    </row>
    <row r="14" spans="1:17" ht="15.75" x14ac:dyDescent="0.25">
      <c r="A14" s="679">
        <v>2</v>
      </c>
      <c r="B14" s="679" t="s">
        <v>63</v>
      </c>
      <c r="C14" s="679">
        <v>194</v>
      </c>
      <c r="D14" s="679">
        <v>84</v>
      </c>
      <c r="E14" s="679" t="s">
        <v>64</v>
      </c>
      <c r="F14" s="11"/>
      <c r="G14" s="634">
        <v>1</v>
      </c>
      <c r="H14" s="634" t="s">
        <v>245</v>
      </c>
      <c r="I14" s="635"/>
      <c r="J14" s="635"/>
      <c r="K14" s="635"/>
      <c r="L14" s="635"/>
      <c r="M14" s="635"/>
      <c r="N14" s="635"/>
      <c r="O14" s="635"/>
      <c r="P14" s="634">
        <v>2</v>
      </c>
      <c r="Q14" s="258">
        <f t="shared" si="0"/>
        <v>2</v>
      </c>
    </row>
    <row r="15" spans="1:17" ht="15.75" x14ac:dyDescent="0.25">
      <c r="A15" s="679">
        <v>2</v>
      </c>
      <c r="B15" s="679" t="s">
        <v>63</v>
      </c>
      <c r="C15" s="679">
        <v>178</v>
      </c>
      <c r="D15" s="679">
        <v>64</v>
      </c>
      <c r="E15" s="679" t="s">
        <v>64</v>
      </c>
      <c r="F15" s="11"/>
      <c r="G15" s="687">
        <v>2</v>
      </c>
      <c r="H15" s="687" t="s">
        <v>42</v>
      </c>
      <c r="I15" s="687">
        <v>1</v>
      </c>
      <c r="J15" s="687">
        <v>1</v>
      </c>
      <c r="K15" s="689"/>
      <c r="L15" s="689"/>
      <c r="M15" s="689"/>
      <c r="N15" s="689"/>
      <c r="O15" s="687">
        <v>1</v>
      </c>
      <c r="P15" s="687">
        <v>2</v>
      </c>
      <c r="Q15" s="258">
        <f t="shared" si="0"/>
        <v>5</v>
      </c>
    </row>
    <row r="16" spans="1:17" x14ac:dyDescent="0.25">
      <c r="A16" s="690">
        <v>3</v>
      </c>
      <c r="B16" s="691" t="s">
        <v>63</v>
      </c>
      <c r="C16" s="690">
        <v>304</v>
      </c>
      <c r="D16" s="690">
        <v>262</v>
      </c>
      <c r="E16" s="690" t="s">
        <v>64</v>
      </c>
      <c r="G16" s="480">
        <v>2</v>
      </c>
      <c r="H16" s="480" t="s">
        <v>47</v>
      </c>
      <c r="I16" s="481"/>
      <c r="J16" s="481"/>
      <c r="K16" s="480">
        <v>2</v>
      </c>
      <c r="L16" s="481"/>
      <c r="M16" s="481"/>
      <c r="N16" s="481"/>
      <c r="O16" s="481"/>
      <c r="P16" s="481"/>
      <c r="Q16" s="258">
        <f t="shared" si="0"/>
        <v>2</v>
      </c>
    </row>
    <row r="17" spans="1:17" x14ac:dyDescent="0.25">
      <c r="A17" s="690">
        <v>3</v>
      </c>
      <c r="B17" s="691" t="s">
        <v>63</v>
      </c>
      <c r="C17" s="690">
        <v>299</v>
      </c>
      <c r="D17" s="690">
        <v>257</v>
      </c>
      <c r="E17" s="690" t="s">
        <v>64</v>
      </c>
      <c r="G17" s="480">
        <v>2</v>
      </c>
      <c r="H17" s="480" t="s">
        <v>43</v>
      </c>
      <c r="I17" s="480">
        <v>4</v>
      </c>
      <c r="J17" s="480">
        <v>1</v>
      </c>
      <c r="K17" s="481"/>
      <c r="L17" s="481"/>
      <c r="M17" s="481"/>
      <c r="N17" s="481"/>
      <c r="O17" s="481"/>
      <c r="P17" s="481"/>
      <c r="Q17" s="258">
        <f t="shared" si="0"/>
        <v>5</v>
      </c>
    </row>
    <row r="18" spans="1:17" x14ac:dyDescent="0.25">
      <c r="A18" s="690">
        <v>3</v>
      </c>
      <c r="B18" s="691" t="s">
        <v>63</v>
      </c>
      <c r="C18" s="690">
        <v>299</v>
      </c>
      <c r="D18" s="690">
        <v>262</v>
      </c>
      <c r="E18" s="690" t="s">
        <v>64</v>
      </c>
      <c r="G18" s="612">
        <v>3</v>
      </c>
      <c r="H18" s="612" t="s">
        <v>42</v>
      </c>
      <c r="I18" s="692"/>
      <c r="J18" s="692"/>
      <c r="K18" s="692"/>
      <c r="L18" s="692"/>
      <c r="M18" s="692"/>
      <c r="N18" s="692"/>
      <c r="O18" s="612">
        <v>5</v>
      </c>
      <c r="P18" s="612">
        <v>10</v>
      </c>
      <c r="Q18" s="258">
        <f t="shared" si="0"/>
        <v>15</v>
      </c>
    </row>
    <row r="19" spans="1:17" x14ac:dyDescent="0.25">
      <c r="A19" s="690">
        <v>3</v>
      </c>
      <c r="B19" s="691" t="s">
        <v>63</v>
      </c>
      <c r="C19" s="690">
        <v>239</v>
      </c>
      <c r="D19" s="690">
        <v>137</v>
      </c>
      <c r="E19" s="690" t="s">
        <v>64</v>
      </c>
      <c r="G19" s="612">
        <v>3</v>
      </c>
      <c r="H19" s="612" t="s">
        <v>41</v>
      </c>
      <c r="I19" s="692"/>
      <c r="J19" s="692"/>
      <c r="K19" s="692"/>
      <c r="L19" s="692"/>
      <c r="M19" s="612">
        <v>1</v>
      </c>
      <c r="N19" s="692"/>
      <c r="O19" s="692"/>
      <c r="P19" s="692"/>
      <c r="Q19" s="258">
        <f t="shared" si="0"/>
        <v>1</v>
      </c>
    </row>
    <row r="20" spans="1:17" x14ac:dyDescent="0.25">
      <c r="A20" s="690">
        <v>3</v>
      </c>
      <c r="B20" s="691" t="s">
        <v>63</v>
      </c>
      <c r="C20" s="690">
        <v>251</v>
      </c>
      <c r="D20" s="690">
        <v>160</v>
      </c>
      <c r="E20" s="690" t="s">
        <v>64</v>
      </c>
      <c r="G20" s="612">
        <v>3</v>
      </c>
      <c r="H20" s="612" t="s">
        <v>43</v>
      </c>
      <c r="I20" s="612">
        <v>1</v>
      </c>
      <c r="J20" s="692"/>
      <c r="K20" s="692"/>
      <c r="L20" s="692"/>
      <c r="M20" s="692"/>
      <c r="N20" s="692"/>
      <c r="O20" s="692"/>
      <c r="P20" s="692"/>
      <c r="Q20" s="258">
        <f t="shared" si="0"/>
        <v>1</v>
      </c>
    </row>
    <row r="21" spans="1:17" x14ac:dyDescent="0.25">
      <c r="A21" s="690">
        <v>3</v>
      </c>
      <c r="B21" s="691" t="s">
        <v>63</v>
      </c>
      <c r="C21" s="690">
        <v>272</v>
      </c>
      <c r="D21" s="690">
        <v>207</v>
      </c>
      <c r="E21" s="690" t="s">
        <v>64</v>
      </c>
      <c r="Q21" s="477">
        <f>SUM(I10:P20)</f>
        <v>58</v>
      </c>
    </row>
    <row r="22" spans="1:17" x14ac:dyDescent="0.25">
      <c r="A22" s="690">
        <v>3</v>
      </c>
      <c r="B22" s="691" t="s">
        <v>63</v>
      </c>
      <c r="C22" s="690">
        <v>197</v>
      </c>
      <c r="D22" s="690">
        <v>88</v>
      </c>
      <c r="E22" s="690" t="s">
        <v>64</v>
      </c>
    </row>
    <row r="23" spans="1:17" x14ac:dyDescent="0.25">
      <c r="A23" s="690">
        <v>3</v>
      </c>
      <c r="B23" s="691" t="s">
        <v>63</v>
      </c>
      <c r="C23" s="690">
        <v>134</v>
      </c>
      <c r="D23" s="690">
        <v>29</v>
      </c>
      <c r="E23" s="690" t="s">
        <v>64</v>
      </c>
    </row>
    <row r="24" spans="1:17" x14ac:dyDescent="0.25">
      <c r="A24" s="690">
        <v>3</v>
      </c>
      <c r="B24" s="691" t="s">
        <v>63</v>
      </c>
      <c r="C24" s="690">
        <v>313</v>
      </c>
      <c r="D24" s="690">
        <v>284</v>
      </c>
      <c r="E24" s="690" t="s">
        <v>64</v>
      </c>
    </row>
    <row r="25" spans="1:17" x14ac:dyDescent="0.25">
      <c r="A25" s="690">
        <v>3</v>
      </c>
      <c r="B25" s="691" t="s">
        <v>63</v>
      </c>
      <c r="C25" s="690">
        <v>247</v>
      </c>
      <c r="D25" s="690">
        <v>168</v>
      </c>
      <c r="E25" s="690" t="s">
        <v>64</v>
      </c>
    </row>
    <row r="26" spans="1:17" x14ac:dyDescent="0.25">
      <c r="A26" s="690">
        <v>3</v>
      </c>
      <c r="B26" s="691" t="s">
        <v>63</v>
      </c>
      <c r="C26" s="690">
        <v>214</v>
      </c>
      <c r="D26" s="690">
        <v>104</v>
      </c>
      <c r="E26" s="690" t="s">
        <v>64</v>
      </c>
    </row>
    <row r="27" spans="1:17" x14ac:dyDescent="0.25">
      <c r="A27" s="690">
        <v>3</v>
      </c>
      <c r="B27" s="691" t="s">
        <v>63</v>
      </c>
      <c r="C27" s="690">
        <v>154</v>
      </c>
      <c r="D27" s="690">
        <v>44</v>
      </c>
      <c r="E27" s="690" t="s">
        <v>64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3"/>
  <sheetViews>
    <sheetView workbookViewId="0">
      <selection sqref="A1:B1"/>
    </sheetView>
  </sheetViews>
  <sheetFormatPr defaultColWidth="14.42578125" defaultRowHeight="15" customHeight="1" x14ac:dyDescent="0.25"/>
  <cols>
    <col min="2" max="2" width="15.7109375" customWidth="1"/>
  </cols>
  <sheetData>
    <row r="1" spans="1:17" ht="15.75" x14ac:dyDescent="0.25">
      <c r="A1" s="787" t="s">
        <v>246</v>
      </c>
      <c r="B1" s="788"/>
      <c r="C1" s="12"/>
      <c r="D1" s="12"/>
      <c r="E1" s="12"/>
      <c r="F1" s="30" t="s">
        <v>118</v>
      </c>
      <c r="G1" s="12"/>
      <c r="H1" s="32" t="s">
        <v>3</v>
      </c>
      <c r="I1" s="33"/>
      <c r="J1" s="12"/>
      <c r="K1" s="21"/>
      <c r="L1" s="38" t="s">
        <v>16</v>
      </c>
      <c r="M1" s="39"/>
      <c r="N1" s="11"/>
      <c r="O1" s="11"/>
      <c r="P1" s="11"/>
    </row>
    <row r="2" spans="1:17" ht="30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45" t="s">
        <v>247</v>
      </c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641</v>
      </c>
      <c r="G6" s="100">
        <v>360</v>
      </c>
      <c r="H6" s="100">
        <v>217</v>
      </c>
      <c r="I6" s="67"/>
      <c r="J6" s="6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 x14ac:dyDescent="0.25">
      <c r="A10" s="322" t="s">
        <v>89</v>
      </c>
      <c r="B10" s="322" t="s">
        <v>89</v>
      </c>
      <c r="C10" s="322" t="s">
        <v>89</v>
      </c>
      <c r="D10" s="322" t="s">
        <v>89</v>
      </c>
      <c r="E10" s="322" t="s">
        <v>89</v>
      </c>
      <c r="G10" s="104">
        <v>1</v>
      </c>
      <c r="H10" s="104" t="s">
        <v>65</v>
      </c>
      <c r="I10" s="104">
        <v>5</v>
      </c>
      <c r="J10" s="106"/>
      <c r="K10" s="106"/>
      <c r="L10" s="106"/>
      <c r="M10" s="106"/>
      <c r="N10" s="106"/>
      <c r="O10" s="106"/>
      <c r="P10" s="106"/>
      <c r="Q10" s="103">
        <v>5</v>
      </c>
    </row>
    <row r="11" spans="1:17" x14ac:dyDescent="0.25">
      <c r="G11" s="108">
        <v>2</v>
      </c>
      <c r="H11" s="108" t="s">
        <v>65</v>
      </c>
      <c r="I11" s="108">
        <v>3</v>
      </c>
      <c r="J11" s="110"/>
      <c r="K11" s="110"/>
      <c r="L11" s="110"/>
      <c r="M11" s="110"/>
      <c r="N11" s="110"/>
      <c r="O11" s="110"/>
      <c r="P11" s="110"/>
      <c r="Q11" s="103">
        <v>3</v>
      </c>
    </row>
    <row r="12" spans="1:17" x14ac:dyDescent="0.25">
      <c r="G12" s="112">
        <v>3</v>
      </c>
      <c r="H12" s="112" t="s">
        <v>65</v>
      </c>
      <c r="I12" s="112">
        <v>17</v>
      </c>
      <c r="J12" s="114"/>
      <c r="K12" s="114"/>
      <c r="L12" s="114"/>
      <c r="M12" s="114"/>
      <c r="N12" s="114"/>
      <c r="O12" s="114"/>
      <c r="P12" s="114"/>
      <c r="Q12" s="103">
        <v>17</v>
      </c>
    </row>
    <row r="13" spans="1:17" x14ac:dyDescent="0.25">
      <c r="Q13" s="119">
        <v>25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2"/>
  <sheetViews>
    <sheetView workbookViewId="0">
      <selection activeCell="A26" sqref="A26"/>
    </sheetView>
  </sheetViews>
  <sheetFormatPr defaultColWidth="14.42578125" defaultRowHeight="15" customHeight="1" x14ac:dyDescent="0.25"/>
  <sheetData>
    <row r="1" spans="1:17" ht="15.75" x14ac:dyDescent="0.25">
      <c r="A1" s="787" t="s">
        <v>248</v>
      </c>
      <c r="B1" s="788"/>
      <c r="C1" s="12"/>
      <c r="D1" s="12"/>
      <c r="E1" s="12"/>
      <c r="F1" s="32" t="s">
        <v>151</v>
      </c>
      <c r="G1" s="12"/>
      <c r="H1" s="32" t="s">
        <v>249</v>
      </c>
      <c r="I1" s="33"/>
      <c r="J1" s="12"/>
      <c r="K1" s="21"/>
      <c r="L1" s="11"/>
      <c r="M1" s="11"/>
      <c r="N1" s="11"/>
      <c r="O1" s="11"/>
      <c r="P1" s="11"/>
    </row>
    <row r="2" spans="1:17" ht="15.75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48"/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12"/>
      <c r="K4" s="21"/>
      <c r="L4" s="11"/>
      <c r="M4" s="11"/>
      <c r="N4" s="11"/>
      <c r="O4" s="11"/>
      <c r="P4" s="11"/>
    </row>
    <row r="5" spans="1:17" ht="15.75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406</v>
      </c>
      <c r="G6" s="100">
        <v>653</v>
      </c>
      <c r="H6" s="100">
        <v>530</v>
      </c>
      <c r="I6" s="67"/>
      <c r="J6" s="6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86</v>
      </c>
    </row>
    <row r="10" spans="1:17" x14ac:dyDescent="0.25">
      <c r="A10" s="104">
        <v>1</v>
      </c>
      <c r="B10" s="104" t="s">
        <v>63</v>
      </c>
      <c r="C10" s="104">
        <v>266</v>
      </c>
      <c r="D10" s="104">
        <v>197</v>
      </c>
      <c r="E10" s="104" t="s">
        <v>64</v>
      </c>
      <c r="G10" s="104">
        <v>1</v>
      </c>
      <c r="H10" s="104" t="s">
        <v>131</v>
      </c>
      <c r="I10" s="106"/>
      <c r="J10" s="104">
        <v>3</v>
      </c>
      <c r="K10" s="106"/>
      <c r="L10" s="106"/>
      <c r="M10" s="106"/>
      <c r="N10" s="106"/>
      <c r="O10" s="106"/>
      <c r="P10" s="106"/>
      <c r="Q10" s="103">
        <v>3</v>
      </c>
    </row>
    <row r="11" spans="1:17" x14ac:dyDescent="0.25">
      <c r="A11" s="104">
        <v>1</v>
      </c>
      <c r="B11" s="104" t="s">
        <v>63</v>
      </c>
      <c r="C11" s="104">
        <v>224</v>
      </c>
      <c r="D11" s="104">
        <v>108</v>
      </c>
      <c r="E11" s="104" t="s">
        <v>64</v>
      </c>
      <c r="G11" s="478">
        <v>2</v>
      </c>
      <c r="H11" s="478" t="s">
        <v>131</v>
      </c>
      <c r="I11" s="478">
        <v>5</v>
      </c>
      <c r="J11" s="478">
        <v>5</v>
      </c>
      <c r="K11" s="478">
        <v>1</v>
      </c>
      <c r="L11" s="479"/>
      <c r="M11" s="479"/>
      <c r="N11" s="479"/>
      <c r="O11" s="479"/>
      <c r="P11" s="479"/>
      <c r="Q11" s="103">
        <v>11</v>
      </c>
    </row>
    <row r="12" spans="1:17" x14ac:dyDescent="0.25">
      <c r="A12" s="104">
        <v>1</v>
      </c>
      <c r="B12" s="104" t="s">
        <v>116</v>
      </c>
      <c r="C12" s="104">
        <v>181</v>
      </c>
      <c r="D12" s="104">
        <v>72</v>
      </c>
      <c r="E12" s="104" t="s">
        <v>117</v>
      </c>
      <c r="G12" s="478">
        <v>2</v>
      </c>
      <c r="H12" s="478" t="s">
        <v>65</v>
      </c>
      <c r="I12" s="478">
        <v>2</v>
      </c>
      <c r="J12" s="479"/>
      <c r="K12" s="479"/>
      <c r="L12" s="479"/>
      <c r="M12" s="479"/>
      <c r="N12" s="479"/>
      <c r="O12" s="479"/>
      <c r="P12" s="479"/>
      <c r="Q12" s="103">
        <v>2</v>
      </c>
    </row>
    <row r="13" spans="1:17" x14ac:dyDescent="0.25">
      <c r="A13" s="104">
        <v>1</v>
      </c>
      <c r="B13" s="104" t="s">
        <v>63</v>
      </c>
      <c r="C13" s="104">
        <v>131</v>
      </c>
      <c r="D13" s="104">
        <v>22</v>
      </c>
      <c r="E13" s="104" t="s">
        <v>64</v>
      </c>
      <c r="G13" s="112">
        <v>3</v>
      </c>
      <c r="H13" s="112" t="s">
        <v>65</v>
      </c>
      <c r="I13" s="112">
        <v>7</v>
      </c>
      <c r="J13" s="114"/>
      <c r="K13" s="114"/>
      <c r="L13" s="114"/>
      <c r="M13" s="114"/>
      <c r="N13" s="114"/>
      <c r="O13" s="114"/>
      <c r="P13" s="114"/>
      <c r="Q13" s="103">
        <v>7</v>
      </c>
    </row>
    <row r="14" spans="1:17" x14ac:dyDescent="0.25">
      <c r="A14" s="104">
        <v>1</v>
      </c>
      <c r="B14" s="104" t="s">
        <v>63</v>
      </c>
      <c r="C14" s="104">
        <v>238</v>
      </c>
      <c r="D14" s="104">
        <v>145</v>
      </c>
      <c r="E14" s="104" t="s">
        <v>64</v>
      </c>
      <c r="G14" s="112">
        <v>3</v>
      </c>
      <c r="H14" s="112" t="s">
        <v>131</v>
      </c>
      <c r="I14" s="114"/>
      <c r="J14" s="112">
        <v>3</v>
      </c>
      <c r="K14" s="114"/>
      <c r="L14" s="114"/>
      <c r="M14" s="114"/>
      <c r="N14" s="114"/>
      <c r="O14" s="114"/>
      <c r="P14" s="114"/>
      <c r="Q14" s="103">
        <v>3</v>
      </c>
    </row>
    <row r="15" spans="1:17" x14ac:dyDescent="0.25">
      <c r="A15" s="104">
        <v>1</v>
      </c>
      <c r="B15" s="104" t="s">
        <v>63</v>
      </c>
      <c r="C15" s="104">
        <v>153</v>
      </c>
      <c r="D15" s="104">
        <v>36</v>
      </c>
      <c r="E15" s="104" t="s">
        <v>64</v>
      </c>
      <c r="Q15" s="322">
        <v>26</v>
      </c>
    </row>
    <row r="16" spans="1:17" x14ac:dyDescent="0.25">
      <c r="A16" s="104">
        <v>1</v>
      </c>
      <c r="B16" s="104" t="s">
        <v>116</v>
      </c>
      <c r="C16" s="104">
        <v>165</v>
      </c>
      <c r="D16" s="104">
        <v>59</v>
      </c>
      <c r="E16" s="104" t="s">
        <v>117</v>
      </c>
    </row>
    <row r="17" spans="1:5" x14ac:dyDescent="0.25">
      <c r="A17" s="104">
        <v>1</v>
      </c>
      <c r="B17" s="104" t="s">
        <v>63</v>
      </c>
      <c r="C17" s="104">
        <v>110</v>
      </c>
      <c r="D17" s="104">
        <v>17</v>
      </c>
      <c r="E17" s="104" t="s">
        <v>64</v>
      </c>
    </row>
    <row r="18" spans="1:5" x14ac:dyDescent="0.25">
      <c r="A18" s="478">
        <v>2</v>
      </c>
      <c r="B18" s="478" t="s">
        <v>116</v>
      </c>
      <c r="C18" s="478">
        <v>216</v>
      </c>
      <c r="D18" s="478">
        <v>107</v>
      </c>
      <c r="E18" s="478" t="s">
        <v>117</v>
      </c>
    </row>
    <row r="19" spans="1:5" x14ac:dyDescent="0.25">
      <c r="A19" s="478">
        <v>2</v>
      </c>
      <c r="B19" s="478" t="s">
        <v>63</v>
      </c>
      <c r="C19" s="478">
        <v>146</v>
      </c>
      <c r="D19" s="478">
        <v>34</v>
      </c>
      <c r="E19" s="478" t="s">
        <v>64</v>
      </c>
    </row>
    <row r="20" spans="1:5" x14ac:dyDescent="0.25">
      <c r="A20" s="478">
        <v>2</v>
      </c>
      <c r="B20" s="478" t="s">
        <v>63</v>
      </c>
      <c r="C20" s="478">
        <v>120</v>
      </c>
      <c r="D20" s="478">
        <v>22</v>
      </c>
      <c r="E20" s="478" t="s">
        <v>64</v>
      </c>
    </row>
    <row r="21" spans="1:5" x14ac:dyDescent="0.25">
      <c r="A21" s="478">
        <v>2</v>
      </c>
      <c r="B21" s="478" t="s">
        <v>63</v>
      </c>
      <c r="C21" s="478">
        <v>94</v>
      </c>
      <c r="D21" s="478">
        <v>12</v>
      </c>
      <c r="E21" s="478" t="s">
        <v>64</v>
      </c>
    </row>
    <row r="22" spans="1:5" x14ac:dyDescent="0.25">
      <c r="A22" s="112">
        <v>3</v>
      </c>
      <c r="B22" s="112" t="s">
        <v>63</v>
      </c>
      <c r="C22" s="112">
        <v>230</v>
      </c>
      <c r="D22" s="112">
        <v>136</v>
      </c>
      <c r="E22" s="112" t="s">
        <v>64</v>
      </c>
    </row>
    <row r="23" spans="1:5" x14ac:dyDescent="0.25">
      <c r="A23" s="112">
        <v>3</v>
      </c>
      <c r="B23" s="112" t="s">
        <v>63</v>
      </c>
      <c r="C23" s="112">
        <v>156</v>
      </c>
      <c r="D23" s="112">
        <v>43</v>
      </c>
      <c r="E23" s="112" t="s">
        <v>64</v>
      </c>
    </row>
    <row r="24" spans="1:5" x14ac:dyDescent="0.25">
      <c r="A24" s="112">
        <v>3</v>
      </c>
      <c r="B24" s="112" t="s">
        <v>63</v>
      </c>
      <c r="C24" s="112">
        <v>138</v>
      </c>
      <c r="D24" s="112">
        <v>32</v>
      </c>
      <c r="E24" s="112" t="s">
        <v>64</v>
      </c>
    </row>
    <row r="25" spans="1:5" x14ac:dyDescent="0.25">
      <c r="A25" s="112">
        <v>3</v>
      </c>
      <c r="B25" s="112" t="s">
        <v>63</v>
      </c>
      <c r="C25" s="112">
        <v>176</v>
      </c>
      <c r="D25" s="112">
        <v>63</v>
      </c>
      <c r="E25" s="112" t="s">
        <v>64</v>
      </c>
    </row>
    <row r="29" spans="1:5" x14ac:dyDescent="0.25">
      <c r="A29" s="702" t="s">
        <v>116</v>
      </c>
      <c r="B29" s="702">
        <v>3</v>
      </c>
    </row>
    <row r="30" spans="1:5" x14ac:dyDescent="0.25">
      <c r="A30" s="702" t="s">
        <v>80</v>
      </c>
      <c r="B30" s="702">
        <v>0</v>
      </c>
    </row>
    <row r="31" spans="1:5" x14ac:dyDescent="0.25">
      <c r="A31" s="702" t="s">
        <v>82</v>
      </c>
      <c r="B31" s="702">
        <v>3</v>
      </c>
    </row>
    <row r="32" spans="1:5" x14ac:dyDescent="0.25">
      <c r="A32" s="702" t="s">
        <v>209</v>
      </c>
      <c r="B32" s="702">
        <v>0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80"/>
  <sheetViews>
    <sheetView zoomScale="80" zoomScaleNormal="80" workbookViewId="0">
      <selection activeCell="L2" sqref="L2"/>
    </sheetView>
  </sheetViews>
  <sheetFormatPr defaultColWidth="14.42578125" defaultRowHeight="15" customHeight="1" x14ac:dyDescent="0.25"/>
  <sheetData>
    <row r="1" spans="1:15" x14ac:dyDescent="0.25">
      <c r="A1" s="499" t="s">
        <v>250</v>
      </c>
      <c r="B1" s="2"/>
      <c r="C1" s="3"/>
      <c r="D1" s="3"/>
      <c r="E1" s="4"/>
      <c r="F1" s="500" t="s">
        <v>251</v>
      </c>
      <c r="G1" s="4"/>
      <c r="H1" s="5" t="s">
        <v>3</v>
      </c>
      <c r="I1" s="8"/>
      <c r="J1" s="3"/>
      <c r="K1" s="4"/>
      <c r="L1" s="10"/>
      <c r="M1" s="646" t="s">
        <v>252</v>
      </c>
      <c r="N1" s="545"/>
      <c r="O1" s="10"/>
    </row>
    <row r="2" spans="1:15" x14ac:dyDescent="0.2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13" t="s">
        <v>11</v>
      </c>
      <c r="H2" s="28"/>
      <c r="I2" s="13" t="s">
        <v>12</v>
      </c>
      <c r="J2" s="15"/>
      <c r="K2" s="17"/>
      <c r="L2" s="10"/>
      <c r="M2" s="10"/>
      <c r="N2" s="10"/>
      <c r="O2" s="10"/>
    </row>
    <row r="3" spans="1:15" x14ac:dyDescent="0.2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</row>
    <row r="4" spans="1:15" x14ac:dyDescent="0.2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</row>
    <row r="5" spans="1:15" x14ac:dyDescent="0.2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</row>
    <row r="6" spans="1:15" x14ac:dyDescent="0.25">
      <c r="A6" s="60" t="s">
        <v>25</v>
      </c>
      <c r="B6" s="62">
        <v>25</v>
      </c>
      <c r="C6" s="63"/>
      <c r="D6" s="76"/>
      <c r="E6" s="63"/>
      <c r="F6" s="502">
        <v>697</v>
      </c>
      <c r="G6" s="502">
        <v>627</v>
      </c>
      <c r="H6" s="503">
        <v>267</v>
      </c>
      <c r="I6" s="63"/>
      <c r="J6" s="63"/>
      <c r="K6" s="76"/>
      <c r="L6" s="10"/>
      <c r="M6" s="10"/>
      <c r="N6" s="10"/>
      <c r="O6" s="10"/>
    </row>
    <row r="7" spans="1:15" x14ac:dyDescent="0.25">
      <c r="A7" s="79"/>
      <c r="B7" s="79"/>
      <c r="C7" s="79"/>
      <c r="D7" s="79"/>
      <c r="E7" s="647"/>
      <c r="F7" s="648" t="s">
        <v>55</v>
      </c>
      <c r="G7" s="649"/>
      <c r="H7" s="82"/>
      <c r="I7" s="82"/>
      <c r="J7" s="79"/>
      <c r="K7" s="79"/>
      <c r="L7" s="10"/>
      <c r="M7" s="10"/>
      <c r="N7" s="10"/>
      <c r="O7" s="10"/>
    </row>
    <row r="8" spans="1:15" x14ac:dyDescent="0.25">
      <c r="A8" s="565" t="s">
        <v>28</v>
      </c>
      <c r="B8" s="650" t="s">
        <v>29</v>
      </c>
      <c r="C8" s="651" t="s">
        <v>33</v>
      </c>
      <c r="D8" s="650" t="s">
        <v>34</v>
      </c>
      <c r="E8" s="650" t="s">
        <v>35</v>
      </c>
      <c r="F8" s="650" t="s">
        <v>36</v>
      </c>
      <c r="G8" s="650" t="s">
        <v>37</v>
      </c>
      <c r="H8" s="650" t="s">
        <v>38</v>
      </c>
      <c r="I8" s="650" t="s">
        <v>39</v>
      </c>
      <c r="J8" s="650" t="s">
        <v>40</v>
      </c>
      <c r="K8" s="650" t="s">
        <v>56</v>
      </c>
      <c r="L8" s="86"/>
      <c r="M8" s="87" t="s">
        <v>57</v>
      </c>
      <c r="N8" s="88" t="s">
        <v>58</v>
      </c>
      <c r="O8" s="10"/>
    </row>
    <row r="9" spans="1:15" x14ac:dyDescent="0.25">
      <c r="A9" s="652">
        <v>1</v>
      </c>
      <c r="B9" s="653" t="s">
        <v>42</v>
      </c>
      <c r="C9" s="655"/>
      <c r="D9" s="655"/>
      <c r="E9" s="655"/>
      <c r="F9" s="656"/>
      <c r="G9" s="654">
        <v>2</v>
      </c>
      <c r="H9" s="654">
        <v>4</v>
      </c>
      <c r="I9" s="654">
        <v>2</v>
      </c>
      <c r="J9" s="654">
        <v>1</v>
      </c>
      <c r="K9" s="703">
        <f t="shared" ref="K9:K20" si="0">SUM(C9:J9)</f>
        <v>9</v>
      </c>
      <c r="L9" s="86"/>
      <c r="M9" s="704" t="s">
        <v>42</v>
      </c>
      <c r="N9" s="704">
        <v>21</v>
      </c>
      <c r="O9" s="95"/>
    </row>
    <row r="10" spans="1:15" x14ac:dyDescent="0.25">
      <c r="A10" s="705">
        <v>1</v>
      </c>
      <c r="B10" s="654" t="s">
        <v>41</v>
      </c>
      <c r="C10" s="655"/>
      <c r="D10" s="654">
        <v>1</v>
      </c>
      <c r="E10" s="654">
        <v>9</v>
      </c>
      <c r="F10" s="654">
        <v>2</v>
      </c>
      <c r="G10" s="654">
        <v>5</v>
      </c>
      <c r="H10" s="655"/>
      <c r="I10" s="656"/>
      <c r="J10" s="655"/>
      <c r="K10" s="703">
        <f t="shared" si="0"/>
        <v>17</v>
      </c>
      <c r="L10" s="98"/>
      <c r="M10" s="706" t="s">
        <v>41</v>
      </c>
      <c r="N10" s="706">
        <v>38</v>
      </c>
      <c r="O10" s="10"/>
    </row>
    <row r="11" spans="1:15" x14ac:dyDescent="0.25">
      <c r="A11" s="705">
        <v>1</v>
      </c>
      <c r="B11" s="654" t="s">
        <v>47</v>
      </c>
      <c r="C11" s="655"/>
      <c r="D11" s="654">
        <v>16</v>
      </c>
      <c r="E11" s="654">
        <v>5</v>
      </c>
      <c r="F11" s="656"/>
      <c r="G11" s="655"/>
      <c r="H11" s="655"/>
      <c r="I11" s="655"/>
      <c r="J11" s="656"/>
      <c r="K11" s="703">
        <f t="shared" si="0"/>
        <v>21</v>
      </c>
      <c r="L11" s="98"/>
      <c r="M11" s="704" t="s">
        <v>47</v>
      </c>
      <c r="N11" s="704">
        <v>25</v>
      </c>
      <c r="O11" s="95"/>
    </row>
    <row r="12" spans="1:15" x14ac:dyDescent="0.25">
      <c r="A12" s="705">
        <v>1</v>
      </c>
      <c r="B12" s="654" t="s">
        <v>48</v>
      </c>
      <c r="C12" s="654">
        <v>1</v>
      </c>
      <c r="D12" s="654">
        <v>1</v>
      </c>
      <c r="E12" s="655"/>
      <c r="F12" s="656"/>
      <c r="G12" s="655"/>
      <c r="H12" s="655"/>
      <c r="I12" s="655"/>
      <c r="J12" s="656"/>
      <c r="K12" s="703">
        <f t="shared" si="0"/>
        <v>2</v>
      </c>
      <c r="L12" s="98"/>
      <c r="M12" s="706" t="s">
        <v>48</v>
      </c>
      <c r="N12" s="706">
        <v>4</v>
      </c>
      <c r="O12" s="10"/>
    </row>
    <row r="13" spans="1:15" x14ac:dyDescent="0.25">
      <c r="A13" s="707">
        <v>1</v>
      </c>
      <c r="B13" s="708" t="s">
        <v>54</v>
      </c>
      <c r="C13" s="708">
        <v>1</v>
      </c>
      <c r="D13" s="709"/>
      <c r="E13" s="709"/>
      <c r="F13" s="710"/>
      <c r="G13" s="709"/>
      <c r="H13" s="709"/>
      <c r="I13" s="709"/>
      <c r="J13" s="709"/>
      <c r="K13" s="703">
        <f t="shared" si="0"/>
        <v>1</v>
      </c>
      <c r="L13" s="98"/>
      <c r="M13" s="704" t="s">
        <v>54</v>
      </c>
      <c r="N13" s="704">
        <v>1</v>
      </c>
      <c r="O13" s="10"/>
    </row>
    <row r="14" spans="1:15" x14ac:dyDescent="0.25">
      <c r="A14" s="705">
        <v>1</v>
      </c>
      <c r="B14" s="654" t="s">
        <v>65</v>
      </c>
      <c r="C14" s="654">
        <v>1</v>
      </c>
      <c r="D14" s="655"/>
      <c r="E14" s="655"/>
      <c r="F14" s="656"/>
      <c r="G14" s="655"/>
      <c r="H14" s="655"/>
      <c r="I14" s="655"/>
      <c r="J14" s="656"/>
      <c r="K14" s="703">
        <f t="shared" si="0"/>
        <v>1</v>
      </c>
      <c r="L14" s="98"/>
      <c r="M14" s="706" t="s">
        <v>65</v>
      </c>
      <c r="N14" s="706">
        <v>1</v>
      </c>
      <c r="O14" s="10"/>
    </row>
    <row r="15" spans="1:15" x14ac:dyDescent="0.25">
      <c r="A15" s="659">
        <v>2</v>
      </c>
      <c r="B15" s="661" t="s">
        <v>42</v>
      </c>
      <c r="C15" s="663"/>
      <c r="D15" s="663"/>
      <c r="E15" s="663"/>
      <c r="F15" s="663"/>
      <c r="G15" s="661">
        <v>1</v>
      </c>
      <c r="H15" s="661">
        <v>8</v>
      </c>
      <c r="I15" s="661">
        <v>3</v>
      </c>
      <c r="J15" s="663"/>
      <c r="K15" s="703">
        <f t="shared" si="0"/>
        <v>12</v>
      </c>
      <c r="L15" s="98"/>
      <c r="M15" s="109"/>
      <c r="N15" s="109"/>
      <c r="O15" s="95"/>
    </row>
    <row r="16" spans="1:15" x14ac:dyDescent="0.25">
      <c r="A16" s="659">
        <v>2</v>
      </c>
      <c r="B16" s="661" t="s">
        <v>41</v>
      </c>
      <c r="C16" s="663"/>
      <c r="D16" s="661">
        <v>1</v>
      </c>
      <c r="E16" s="661">
        <v>5</v>
      </c>
      <c r="F16" s="661">
        <v>12</v>
      </c>
      <c r="G16" s="661">
        <v>2</v>
      </c>
      <c r="H16" s="662"/>
      <c r="I16" s="663"/>
      <c r="J16" s="662"/>
      <c r="K16" s="703">
        <f t="shared" si="0"/>
        <v>20</v>
      </c>
      <c r="L16" s="98"/>
      <c r="M16" s="105"/>
      <c r="N16" s="105"/>
      <c r="O16" s="10"/>
    </row>
    <row r="17" spans="1:15" x14ac:dyDescent="0.25">
      <c r="A17" s="659">
        <v>2</v>
      </c>
      <c r="B17" s="661" t="s">
        <v>48</v>
      </c>
      <c r="C17" s="663"/>
      <c r="D17" s="661">
        <v>2</v>
      </c>
      <c r="E17" s="663"/>
      <c r="F17" s="663"/>
      <c r="G17" s="662"/>
      <c r="H17" s="662"/>
      <c r="I17" s="662"/>
      <c r="J17" s="663"/>
      <c r="K17" s="703">
        <f t="shared" si="0"/>
        <v>2</v>
      </c>
      <c r="L17" s="98"/>
      <c r="M17" s="109"/>
      <c r="N17" s="109"/>
      <c r="O17" s="10"/>
    </row>
    <row r="18" spans="1:15" x14ac:dyDescent="0.25">
      <c r="A18" s="659">
        <v>2</v>
      </c>
      <c r="B18" s="661" t="s">
        <v>47</v>
      </c>
      <c r="C18" s="663"/>
      <c r="D18" s="661">
        <v>2</v>
      </c>
      <c r="E18" s="661">
        <v>1</v>
      </c>
      <c r="F18" s="663"/>
      <c r="G18" s="662"/>
      <c r="H18" s="662"/>
      <c r="I18" s="662"/>
      <c r="J18" s="662"/>
      <c r="K18" s="703">
        <f t="shared" si="0"/>
        <v>3</v>
      </c>
      <c r="L18" s="98"/>
      <c r="M18" s="105"/>
      <c r="N18" s="105"/>
      <c r="O18" s="10"/>
    </row>
    <row r="19" spans="1:15" x14ac:dyDescent="0.25">
      <c r="A19" s="712">
        <v>3</v>
      </c>
      <c r="B19" s="714" t="s">
        <v>41</v>
      </c>
      <c r="C19" s="715"/>
      <c r="D19" s="715"/>
      <c r="E19" s="715"/>
      <c r="F19" s="714">
        <v>1</v>
      </c>
      <c r="G19" s="715"/>
      <c r="H19" s="715"/>
      <c r="I19" s="715"/>
      <c r="J19" s="715"/>
      <c r="K19" s="703">
        <f t="shared" si="0"/>
        <v>1</v>
      </c>
      <c r="L19" s="98"/>
      <c r="M19" s="109"/>
      <c r="N19" s="109"/>
      <c r="O19" s="10"/>
    </row>
    <row r="20" spans="1:15" x14ac:dyDescent="0.25">
      <c r="A20" s="666">
        <v>3</v>
      </c>
      <c r="B20" s="668" t="s">
        <v>47</v>
      </c>
      <c r="C20" s="670"/>
      <c r="D20" s="670"/>
      <c r="E20" s="668">
        <v>1</v>
      </c>
      <c r="F20" s="670"/>
      <c r="G20" s="670"/>
      <c r="H20" s="670"/>
      <c r="I20" s="670"/>
      <c r="J20" s="670"/>
      <c r="K20" s="703">
        <f t="shared" si="0"/>
        <v>1</v>
      </c>
      <c r="L20" s="98"/>
      <c r="M20" s="105"/>
      <c r="N20" s="105"/>
      <c r="O20" s="10"/>
    </row>
    <row r="21" spans="1:15" x14ac:dyDescent="0.25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716">
        <f>SUM(K9:K20)</f>
        <v>90</v>
      </c>
      <c r="L21" s="98"/>
      <c r="M21" s="109"/>
      <c r="N21" s="109"/>
      <c r="O21" s="10"/>
    </row>
    <row r="22" spans="1:15" x14ac:dyDescent="0.25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105"/>
      <c r="N22" s="105"/>
      <c r="O22" s="10"/>
    </row>
    <row r="23" spans="1:15" x14ac:dyDescent="0.2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109"/>
      <c r="N23" s="109"/>
      <c r="O23" s="10"/>
    </row>
    <row r="24" spans="1:15" x14ac:dyDescent="0.25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105"/>
      <c r="N24" s="105"/>
      <c r="O24" s="10"/>
    </row>
    <row r="25" spans="1:15" x14ac:dyDescent="0.2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109"/>
      <c r="N25" s="109"/>
      <c r="O25" s="10"/>
    </row>
    <row r="26" spans="1:15" x14ac:dyDescent="0.25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105"/>
      <c r="N26" s="105"/>
      <c r="O26" s="10"/>
    </row>
    <row r="27" spans="1:15" x14ac:dyDescent="0.2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109"/>
      <c r="N27" s="109"/>
      <c r="O27" s="10"/>
    </row>
    <row r="28" spans="1:15" x14ac:dyDescent="0.25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105"/>
      <c r="N28" s="105"/>
      <c r="O28" s="10"/>
    </row>
    <row r="29" spans="1:15" x14ac:dyDescent="0.25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109"/>
      <c r="N29" s="109"/>
      <c r="O29" s="10"/>
    </row>
    <row r="30" spans="1:15" x14ac:dyDescent="0.25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105"/>
      <c r="N30" s="105"/>
      <c r="O30" s="10"/>
    </row>
    <row r="31" spans="1:15" x14ac:dyDescent="0.2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109"/>
      <c r="N31" s="109"/>
      <c r="O31" s="10"/>
    </row>
    <row r="32" spans="1:15" x14ac:dyDescent="0.25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105"/>
      <c r="N32" s="105"/>
      <c r="O32" s="10"/>
    </row>
    <row r="33" spans="1:15" x14ac:dyDescent="0.25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109"/>
      <c r="N33" s="109"/>
      <c r="O33" s="10"/>
    </row>
    <row r="34" spans="1:15" x14ac:dyDescent="0.25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105"/>
      <c r="N34" s="105"/>
      <c r="O34" s="10"/>
    </row>
    <row r="35" spans="1:15" x14ac:dyDescent="0.2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109"/>
      <c r="N35" s="109"/>
      <c r="O35" s="10"/>
    </row>
    <row r="36" spans="1:15" x14ac:dyDescent="0.25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105"/>
      <c r="N36" s="105"/>
      <c r="O36" s="10"/>
    </row>
    <row r="37" spans="1:15" x14ac:dyDescent="0.2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109"/>
      <c r="N37" s="109"/>
      <c r="O37" s="10"/>
    </row>
    <row r="38" spans="1:15" x14ac:dyDescent="0.25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105"/>
      <c r="N38" s="105"/>
      <c r="O38" s="10"/>
    </row>
    <row r="39" spans="1:15" x14ac:dyDescent="0.25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109"/>
      <c r="N39" s="109"/>
      <c r="O39" s="10"/>
    </row>
    <row r="40" spans="1:15" x14ac:dyDescent="0.25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105"/>
      <c r="N40" s="105"/>
      <c r="O40" s="10"/>
    </row>
    <row r="41" spans="1:15" x14ac:dyDescent="0.25">
      <c r="A41" s="680" t="s">
        <v>28</v>
      </c>
      <c r="B41" s="682" t="s">
        <v>29</v>
      </c>
      <c r="C41" s="684" t="s">
        <v>30</v>
      </c>
      <c r="D41" s="685" t="s">
        <v>31</v>
      </c>
      <c r="E41" s="686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  <c r="O41" s="10"/>
    </row>
    <row r="42" spans="1:15" x14ac:dyDescent="0.25">
      <c r="A42" s="717" t="s">
        <v>89</v>
      </c>
      <c r="B42" s="717" t="s">
        <v>89</v>
      </c>
      <c r="C42" s="717" t="s">
        <v>89</v>
      </c>
      <c r="D42" s="717" t="s">
        <v>89</v>
      </c>
      <c r="E42" s="717" t="s">
        <v>89</v>
      </c>
      <c r="F42" s="98"/>
      <c r="G42" s="173" t="s">
        <v>85</v>
      </c>
      <c r="H42" s="174"/>
      <c r="I42" s="174"/>
      <c r="J42" s="174"/>
      <c r="K42" s="10"/>
      <c r="L42" s="10"/>
      <c r="M42" s="10"/>
      <c r="N42" s="10"/>
      <c r="O42" s="10"/>
    </row>
    <row r="43" spans="1:15" x14ac:dyDescent="0.25">
      <c r="A43" s="176"/>
      <c r="B43" s="127"/>
      <c r="C43" s="127"/>
      <c r="D43" s="127"/>
      <c r="E43" s="127"/>
      <c r="F43" s="98"/>
      <c r="G43" s="179" t="s">
        <v>87</v>
      </c>
      <c r="H43" s="180"/>
      <c r="I43" s="180"/>
      <c r="J43" s="180"/>
      <c r="K43" s="10"/>
      <c r="L43" s="10"/>
      <c r="M43" s="10"/>
      <c r="N43" s="10"/>
      <c r="O43" s="10"/>
    </row>
    <row r="44" spans="1:15" x14ac:dyDescent="0.25">
      <c r="A44" s="181"/>
      <c r="B44" s="92"/>
      <c r="C44" s="92"/>
      <c r="D44" s="92"/>
      <c r="E44" s="92"/>
      <c r="F44" s="98"/>
      <c r="G44" s="173" t="s">
        <v>88</v>
      </c>
      <c r="H44" s="174"/>
      <c r="I44" s="174"/>
      <c r="J44" s="174"/>
      <c r="K44" s="10"/>
      <c r="L44" s="10"/>
      <c r="M44" s="10"/>
      <c r="N44" s="10"/>
      <c r="O44" s="10"/>
    </row>
    <row r="45" spans="1:15" x14ac:dyDescent="0.25">
      <c r="A45" s="176"/>
      <c r="B45" s="127"/>
      <c r="C45" s="127"/>
      <c r="D45" s="127"/>
      <c r="E45" s="127"/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  <c r="O45" s="10"/>
    </row>
    <row r="46" spans="1:15" x14ac:dyDescent="0.25">
      <c r="A46" s="181"/>
      <c r="B46" s="92"/>
      <c r="C46" s="92"/>
      <c r="D46" s="92"/>
      <c r="E46" s="92"/>
      <c r="F46" s="98"/>
      <c r="G46" s="183" t="s">
        <v>85</v>
      </c>
      <c r="H46" s="184"/>
      <c r="I46" s="184"/>
      <c r="J46" s="184"/>
      <c r="K46" s="10"/>
      <c r="L46" s="10"/>
      <c r="M46" s="10"/>
      <c r="N46" s="10"/>
      <c r="O46" s="10"/>
    </row>
    <row r="47" spans="1:15" x14ac:dyDescent="0.25">
      <c r="A47" s="176"/>
      <c r="B47" s="127"/>
      <c r="C47" s="127"/>
      <c r="D47" s="127"/>
      <c r="E47" s="127"/>
      <c r="F47" s="98"/>
      <c r="G47" s="186" t="s">
        <v>87</v>
      </c>
      <c r="H47" s="188"/>
      <c r="I47" s="188"/>
      <c r="J47" s="189"/>
      <c r="K47" s="10"/>
      <c r="L47" s="10"/>
      <c r="M47" s="10"/>
      <c r="N47" s="10"/>
      <c r="O47" s="10"/>
    </row>
    <row r="48" spans="1:15" x14ac:dyDescent="0.25">
      <c r="A48" s="181"/>
      <c r="B48" s="92"/>
      <c r="C48" s="92"/>
      <c r="D48" s="92"/>
      <c r="E48" s="92"/>
      <c r="F48" s="98"/>
      <c r="G48" s="183" t="s">
        <v>88</v>
      </c>
      <c r="H48" s="184"/>
      <c r="I48" s="184"/>
      <c r="J48" s="184"/>
      <c r="K48" s="10"/>
      <c r="L48" s="10"/>
      <c r="M48" s="10"/>
      <c r="N48" s="10"/>
      <c r="O48" s="10"/>
    </row>
    <row r="49" spans="1:15" x14ac:dyDescent="0.25">
      <c r="A49" s="176"/>
      <c r="B49" s="127"/>
      <c r="C49" s="127"/>
      <c r="D49" s="127"/>
      <c r="E49" s="127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25">
      <c r="A50" s="181"/>
      <c r="B50" s="92"/>
      <c r="C50" s="92"/>
      <c r="D50" s="92"/>
      <c r="E50" s="92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x14ac:dyDescent="0.25">
      <c r="A51" s="176"/>
      <c r="B51" s="127"/>
      <c r="C51" s="127"/>
      <c r="D51" s="127"/>
      <c r="E51" s="127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5">
      <c r="A52" s="181"/>
      <c r="B52" s="92"/>
      <c r="C52" s="92"/>
      <c r="D52" s="92"/>
      <c r="E52" s="92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5">
      <c r="A53" s="176"/>
      <c r="B53" s="127"/>
      <c r="C53" s="127"/>
      <c r="D53" s="127"/>
      <c r="E53" s="127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5">
      <c r="A54" s="181"/>
      <c r="B54" s="92"/>
      <c r="C54" s="92"/>
      <c r="D54" s="92"/>
      <c r="E54" s="92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x14ac:dyDescent="0.25">
      <c r="A55" s="176"/>
      <c r="B55" s="127"/>
      <c r="C55" s="127"/>
      <c r="D55" s="127"/>
      <c r="E55" s="127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25">
      <c r="A56" s="181"/>
      <c r="B56" s="92"/>
      <c r="C56" s="92"/>
      <c r="D56" s="92"/>
      <c r="E56" s="92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25">
      <c r="A57" s="176"/>
      <c r="B57" s="127"/>
      <c r="C57" s="127"/>
      <c r="D57" s="127"/>
      <c r="E57" s="127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x14ac:dyDescent="0.25">
      <c r="A58" s="181"/>
      <c r="B58" s="92"/>
      <c r="C58" s="92"/>
      <c r="D58" s="92"/>
      <c r="E58" s="92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x14ac:dyDescent="0.25">
      <c r="A59" s="176"/>
      <c r="B59" s="127"/>
      <c r="C59" s="127"/>
      <c r="D59" s="127"/>
      <c r="E59" s="127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25">
      <c r="A60" s="181"/>
      <c r="B60" s="92"/>
      <c r="C60" s="92"/>
      <c r="D60" s="92"/>
      <c r="E60" s="92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25">
      <c r="A61" s="176"/>
      <c r="B61" s="127"/>
      <c r="C61" s="127"/>
      <c r="D61" s="127"/>
      <c r="E61" s="127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25">
      <c r="A62" s="181"/>
      <c r="B62" s="92"/>
      <c r="C62" s="92"/>
      <c r="D62" s="92"/>
      <c r="E62" s="92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x14ac:dyDescent="0.25">
      <c r="A63" s="176"/>
      <c r="B63" s="127"/>
      <c r="C63" s="127"/>
      <c r="D63" s="127"/>
      <c r="E63" s="127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25">
      <c r="A64" s="181"/>
      <c r="B64" s="92"/>
      <c r="C64" s="92"/>
      <c r="D64" s="92"/>
      <c r="E64" s="92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25">
      <c r="A65" s="176"/>
      <c r="B65" s="127"/>
      <c r="C65" s="127"/>
      <c r="D65" s="127"/>
      <c r="E65" s="127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x14ac:dyDescent="0.25">
      <c r="A66" s="181"/>
      <c r="B66" s="92"/>
      <c r="C66" s="92"/>
      <c r="D66" s="92"/>
      <c r="E66" s="92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25">
      <c r="A67" s="176"/>
      <c r="B67" s="127"/>
      <c r="C67" s="127"/>
      <c r="D67" s="127"/>
      <c r="E67" s="127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25">
      <c r="A68" s="181"/>
      <c r="B68" s="92"/>
      <c r="C68" s="92"/>
      <c r="D68" s="92"/>
      <c r="E68" s="92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25">
      <c r="A69" s="176"/>
      <c r="B69" s="127"/>
      <c r="C69" s="127"/>
      <c r="D69" s="127"/>
      <c r="E69" s="127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x14ac:dyDescent="0.25">
      <c r="A70" s="181"/>
      <c r="B70" s="92"/>
      <c r="C70" s="92"/>
      <c r="D70" s="92"/>
      <c r="E70" s="92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x14ac:dyDescent="0.25">
      <c r="A71" s="176"/>
      <c r="B71" s="127"/>
      <c r="C71" s="127"/>
      <c r="D71" s="127"/>
      <c r="E71" s="127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25">
      <c r="A72" s="181"/>
      <c r="B72" s="92"/>
      <c r="C72" s="92"/>
      <c r="D72" s="92"/>
      <c r="E72" s="92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25">
      <c r="A73" s="176"/>
      <c r="B73" s="127"/>
      <c r="C73" s="127"/>
      <c r="D73" s="127"/>
      <c r="E73" s="127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25">
      <c r="A74" s="181"/>
      <c r="B74" s="92"/>
      <c r="C74" s="92"/>
      <c r="D74" s="92"/>
      <c r="E74" s="92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B10" sqref="B10:D10"/>
    </sheetView>
  </sheetViews>
  <sheetFormatPr defaultColWidth="14.42578125" defaultRowHeight="15" customHeight="1" x14ac:dyDescent="0.25"/>
  <cols>
    <col min="1" max="1" width="16.28515625" customWidth="1"/>
    <col min="2" max="2" width="15.7109375" customWidth="1"/>
    <col min="3" max="3" width="14.140625" customWidth="1"/>
    <col min="4" max="4" width="17.28515625" customWidth="1"/>
    <col min="5" max="5" width="14.85546875" customWidth="1"/>
    <col min="6" max="7" width="8.7109375" customWidth="1"/>
    <col min="8" max="8" width="17.85546875" customWidth="1"/>
    <col min="9" max="9" width="8.7109375" customWidth="1"/>
    <col min="10" max="10" width="16.7109375" customWidth="1"/>
    <col min="11" max="26" width="8.7109375" customWidth="1"/>
  </cols>
  <sheetData>
    <row r="1" spans="1:16" ht="15.75" x14ac:dyDescent="0.25">
      <c r="A1" s="99" t="s">
        <v>0</v>
      </c>
      <c r="B1" s="799" t="s">
        <v>59</v>
      </c>
      <c r="C1" s="800"/>
      <c r="D1" s="788"/>
      <c r="E1" s="102"/>
      <c r="F1" s="794" t="s">
        <v>61</v>
      </c>
      <c r="G1" s="788"/>
      <c r="H1" s="794" t="s">
        <v>62</v>
      </c>
      <c r="I1" s="800"/>
      <c r="J1" s="788"/>
      <c r="K1" s="21"/>
      <c r="L1" s="11"/>
      <c r="M1" s="11"/>
      <c r="N1" s="11"/>
      <c r="O1" s="11"/>
      <c r="P1" s="11"/>
    </row>
    <row r="2" spans="1:16" ht="15.75" x14ac:dyDescent="0.25">
      <c r="A2" s="99" t="s">
        <v>6</v>
      </c>
      <c r="B2" s="111">
        <v>300</v>
      </c>
      <c r="C2" s="113"/>
      <c r="D2" s="113"/>
      <c r="E2" s="99" t="s">
        <v>66</v>
      </c>
      <c r="F2" s="115" t="s">
        <v>9</v>
      </c>
      <c r="G2" s="795" t="s">
        <v>67</v>
      </c>
      <c r="H2" s="790"/>
      <c r="I2" s="115" t="s">
        <v>12</v>
      </c>
      <c r="J2" s="102"/>
      <c r="K2" s="790" t="s">
        <v>68</v>
      </c>
      <c r="L2" s="790"/>
      <c r="M2" s="798" t="s">
        <v>69</v>
      </c>
      <c r="N2" s="790"/>
      <c r="O2" s="11"/>
      <c r="P2" s="11"/>
    </row>
    <row r="3" spans="1:16" ht="15.75" x14ac:dyDescent="0.25">
      <c r="A3" s="123"/>
      <c r="B3" s="124"/>
      <c r="C3" s="124"/>
      <c r="D3" s="113"/>
      <c r="E3" s="123"/>
      <c r="F3" s="115" t="s">
        <v>13</v>
      </c>
      <c r="G3" s="115" t="s">
        <v>14</v>
      </c>
      <c r="H3" s="124"/>
      <c r="I3" s="115" t="s">
        <v>12</v>
      </c>
      <c r="J3" s="102"/>
      <c r="K3" s="790" t="s">
        <v>70</v>
      </c>
      <c r="L3" s="790"/>
      <c r="M3" s="11"/>
      <c r="N3" s="11"/>
      <c r="O3" s="11"/>
      <c r="P3" s="11"/>
    </row>
    <row r="4" spans="1:16" ht="15.75" x14ac:dyDescent="0.25">
      <c r="A4" s="99" t="s">
        <v>15</v>
      </c>
      <c r="B4" s="125">
        <v>30</v>
      </c>
      <c r="C4" s="124"/>
      <c r="D4" s="113"/>
      <c r="E4" s="102"/>
      <c r="F4" s="115" t="s">
        <v>17</v>
      </c>
      <c r="G4" s="115" t="s">
        <v>14</v>
      </c>
      <c r="H4" s="124"/>
      <c r="I4" s="794" t="s">
        <v>71</v>
      </c>
      <c r="J4" s="788"/>
      <c r="K4" s="790" t="s">
        <v>72</v>
      </c>
      <c r="L4" s="790"/>
      <c r="M4" s="11"/>
      <c r="N4" s="11"/>
      <c r="O4" s="11"/>
      <c r="P4" s="11"/>
    </row>
    <row r="5" spans="1:16" ht="15.75" x14ac:dyDescent="0.25">
      <c r="A5" s="102"/>
      <c r="B5" s="124"/>
      <c r="C5" s="124"/>
      <c r="D5" s="113"/>
      <c r="E5" s="99" t="s">
        <v>22</v>
      </c>
      <c r="F5" s="133" t="s">
        <v>9</v>
      </c>
      <c r="G5" s="133" t="s">
        <v>13</v>
      </c>
      <c r="H5" s="133" t="s">
        <v>17</v>
      </c>
      <c r="I5" s="99" t="s">
        <v>23</v>
      </c>
      <c r="J5" s="102"/>
      <c r="K5" s="790" t="s">
        <v>74</v>
      </c>
      <c r="L5" s="790"/>
      <c r="M5" s="11"/>
      <c r="N5" s="11"/>
      <c r="O5" s="11"/>
      <c r="P5" s="11"/>
    </row>
    <row r="6" spans="1:16" ht="15.75" x14ac:dyDescent="0.25">
      <c r="A6" s="99" t="s">
        <v>25</v>
      </c>
      <c r="B6" s="135">
        <v>20</v>
      </c>
      <c r="C6" s="138"/>
      <c r="D6" s="138"/>
      <c r="E6" s="138"/>
      <c r="F6" s="135">
        <v>1310</v>
      </c>
      <c r="G6" s="135">
        <v>1447</v>
      </c>
      <c r="H6" s="135">
        <v>1067</v>
      </c>
      <c r="I6" s="138"/>
      <c r="J6" s="138"/>
      <c r="K6" s="790" t="s">
        <v>76</v>
      </c>
      <c r="L6" s="790"/>
      <c r="M6" s="790"/>
      <c r="N6" s="11"/>
      <c r="O6" s="11"/>
      <c r="P6" s="11"/>
    </row>
    <row r="7" spans="1:16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23.25" x14ac:dyDescent="0.35">
      <c r="A8" s="140"/>
      <c r="B8" s="797" t="s">
        <v>26</v>
      </c>
      <c r="C8" s="790"/>
      <c r="D8" s="140"/>
      <c r="E8" s="140"/>
      <c r="F8" s="11"/>
      <c r="G8" s="140"/>
      <c r="H8" s="140"/>
      <c r="I8" s="140"/>
      <c r="J8" s="796" t="s">
        <v>27</v>
      </c>
      <c r="K8" s="790"/>
      <c r="L8" s="790"/>
      <c r="M8" s="140"/>
      <c r="N8" s="140"/>
      <c r="O8" s="140"/>
      <c r="P8" s="140"/>
    </row>
    <row r="9" spans="1:16" ht="15.75" x14ac:dyDescent="0.25">
      <c r="A9" s="143" t="s">
        <v>28</v>
      </c>
      <c r="B9" s="143" t="s">
        <v>29</v>
      </c>
      <c r="C9" s="143" t="s">
        <v>30</v>
      </c>
      <c r="D9" s="143" t="s">
        <v>31</v>
      </c>
      <c r="E9" s="143" t="s">
        <v>32</v>
      </c>
      <c r="F9" s="11"/>
      <c r="G9" s="143" t="s">
        <v>28</v>
      </c>
      <c r="H9" s="143" t="s">
        <v>29</v>
      </c>
      <c r="I9" s="143" t="s">
        <v>33</v>
      </c>
      <c r="J9" s="143" t="s">
        <v>34</v>
      </c>
      <c r="K9" s="143" t="s">
        <v>35</v>
      </c>
      <c r="L9" s="143" t="s">
        <v>36</v>
      </c>
      <c r="M9" s="143" t="s">
        <v>37</v>
      </c>
      <c r="N9" s="143" t="s">
        <v>38</v>
      </c>
      <c r="O9" s="143" t="s">
        <v>39</v>
      </c>
      <c r="P9" s="143" t="s">
        <v>40</v>
      </c>
    </row>
    <row r="10" spans="1:16" ht="15.75" x14ac:dyDescent="0.25">
      <c r="A10" s="146">
        <v>3</v>
      </c>
      <c r="B10" s="146" t="s">
        <v>63</v>
      </c>
      <c r="C10" s="146">
        <v>177</v>
      </c>
      <c r="D10" s="146">
        <v>53</v>
      </c>
      <c r="E10" s="146" t="s">
        <v>64</v>
      </c>
      <c r="F10" s="11"/>
      <c r="G10" s="146">
        <v>1</v>
      </c>
      <c r="H10" s="148" t="s">
        <v>42</v>
      </c>
      <c r="I10" s="153"/>
      <c r="J10" s="148">
        <v>2</v>
      </c>
      <c r="K10" s="148">
        <v>2</v>
      </c>
      <c r="L10" s="148">
        <v>2</v>
      </c>
      <c r="M10" s="148">
        <v>1</v>
      </c>
      <c r="N10" s="148">
        <v>3</v>
      </c>
      <c r="O10" s="153"/>
      <c r="P10" s="146">
        <v>9</v>
      </c>
    </row>
    <row r="11" spans="1:16" ht="15.75" x14ac:dyDescent="0.25">
      <c r="A11" s="155"/>
      <c r="B11" s="155"/>
      <c r="C11" s="155"/>
      <c r="D11" s="155"/>
      <c r="E11" s="155"/>
      <c r="F11" s="11"/>
      <c r="G11" s="146">
        <v>1</v>
      </c>
      <c r="H11" s="148" t="s">
        <v>41</v>
      </c>
      <c r="I11" s="153"/>
      <c r="J11" s="148">
        <v>2</v>
      </c>
      <c r="K11" s="148">
        <v>10</v>
      </c>
      <c r="L11" s="148">
        <v>5</v>
      </c>
      <c r="M11" s="148">
        <v>1</v>
      </c>
      <c r="N11" s="153"/>
      <c r="O11" s="148">
        <v>1</v>
      </c>
      <c r="P11" s="157"/>
    </row>
    <row r="12" spans="1:16" ht="15.75" x14ac:dyDescent="0.25">
      <c r="A12" s="155"/>
      <c r="B12" s="155"/>
      <c r="C12" s="155"/>
      <c r="D12" s="155"/>
      <c r="E12" s="155"/>
      <c r="F12" s="11"/>
      <c r="G12" s="146">
        <v>1</v>
      </c>
      <c r="H12" s="148" t="s">
        <v>54</v>
      </c>
      <c r="I12" s="153"/>
      <c r="J12" s="148">
        <v>2</v>
      </c>
      <c r="K12" s="153"/>
      <c r="L12" s="153"/>
      <c r="M12" s="153"/>
      <c r="N12" s="153"/>
      <c r="O12" s="153"/>
      <c r="P12" s="157"/>
    </row>
    <row r="13" spans="1:16" ht="15.75" x14ac:dyDescent="0.25">
      <c r="A13" s="158" t="s">
        <v>78</v>
      </c>
      <c r="B13" s="160">
        <v>0</v>
      </c>
      <c r="C13" s="158" t="s">
        <v>79</v>
      </c>
      <c r="D13" s="162">
        <v>1</v>
      </c>
      <c r="E13" s="21"/>
      <c r="F13" s="11"/>
      <c r="G13" s="146">
        <v>1</v>
      </c>
      <c r="H13" s="146" t="s">
        <v>47</v>
      </c>
      <c r="I13" s="157"/>
      <c r="J13" s="146">
        <v>1</v>
      </c>
      <c r="K13" s="157"/>
      <c r="L13" s="157"/>
      <c r="M13" s="157"/>
      <c r="N13" s="157"/>
      <c r="O13" s="157"/>
      <c r="P13" s="157"/>
    </row>
    <row r="14" spans="1:16" ht="15.75" x14ac:dyDescent="0.25">
      <c r="A14" s="158" t="s">
        <v>80</v>
      </c>
      <c r="B14" s="160">
        <v>0</v>
      </c>
      <c r="C14" s="158" t="s">
        <v>80</v>
      </c>
      <c r="D14" s="162">
        <v>0</v>
      </c>
      <c r="E14" s="21"/>
      <c r="F14" s="11"/>
      <c r="G14" s="146">
        <v>2</v>
      </c>
      <c r="H14" s="148" t="s">
        <v>42</v>
      </c>
      <c r="I14" s="153"/>
      <c r="J14" s="153"/>
      <c r="K14" s="153"/>
      <c r="L14" s="148">
        <v>1</v>
      </c>
      <c r="M14" s="153"/>
      <c r="N14" s="153"/>
      <c r="O14" s="148">
        <v>2</v>
      </c>
      <c r="P14" s="146">
        <v>12</v>
      </c>
    </row>
    <row r="15" spans="1:16" ht="15.75" x14ac:dyDescent="0.25">
      <c r="A15" s="158" t="s">
        <v>81</v>
      </c>
      <c r="B15" s="160">
        <v>0</v>
      </c>
      <c r="C15" s="158" t="s">
        <v>82</v>
      </c>
      <c r="D15" s="162">
        <v>1</v>
      </c>
      <c r="E15" s="21"/>
      <c r="F15" s="11"/>
      <c r="G15" s="146">
        <v>2</v>
      </c>
      <c r="H15" s="148" t="s">
        <v>41</v>
      </c>
      <c r="I15" s="153"/>
      <c r="J15" s="148">
        <v>1</v>
      </c>
      <c r="K15" s="148">
        <v>2</v>
      </c>
      <c r="L15" s="148">
        <v>4</v>
      </c>
      <c r="M15" s="148">
        <v>1</v>
      </c>
      <c r="N15" s="153"/>
      <c r="O15" s="153"/>
      <c r="P15" s="157"/>
    </row>
    <row r="16" spans="1:16" ht="15.75" x14ac:dyDescent="0.25">
      <c r="A16" s="21"/>
      <c r="B16" s="21"/>
      <c r="C16" s="21"/>
      <c r="D16" s="21"/>
      <c r="E16" s="21"/>
      <c r="F16" s="11"/>
      <c r="G16" s="146">
        <v>2</v>
      </c>
      <c r="H16" s="148" t="s">
        <v>54</v>
      </c>
      <c r="I16" s="148">
        <v>1</v>
      </c>
      <c r="J16" s="153"/>
      <c r="K16" s="153"/>
      <c r="L16" s="153"/>
      <c r="M16" s="153"/>
      <c r="N16" s="153"/>
      <c r="O16" s="153"/>
      <c r="P16" s="157"/>
    </row>
    <row r="17" spans="1:16" ht="15.75" x14ac:dyDescent="0.25">
      <c r="A17" s="21"/>
      <c r="B17" s="21"/>
      <c r="C17" s="21"/>
      <c r="D17" s="21"/>
      <c r="E17" s="21"/>
      <c r="F17" s="11"/>
      <c r="G17" s="146">
        <v>2</v>
      </c>
      <c r="H17" s="148" t="s">
        <v>49</v>
      </c>
      <c r="I17" s="148">
        <v>1</v>
      </c>
      <c r="J17" s="153"/>
      <c r="K17" s="153"/>
      <c r="L17" s="153"/>
      <c r="M17" s="153"/>
      <c r="N17" s="153"/>
      <c r="O17" s="153"/>
      <c r="P17" s="157"/>
    </row>
    <row r="18" spans="1:16" ht="15.75" x14ac:dyDescent="0.25">
      <c r="A18" s="21"/>
      <c r="B18" s="21"/>
      <c r="C18" s="21"/>
      <c r="D18" s="21"/>
      <c r="E18" s="21"/>
      <c r="F18" s="11"/>
      <c r="G18" s="146">
        <v>2</v>
      </c>
      <c r="H18" s="146" t="s">
        <v>47</v>
      </c>
      <c r="I18" s="146">
        <v>1</v>
      </c>
      <c r="J18" s="157"/>
      <c r="K18" s="157"/>
      <c r="L18" s="157"/>
      <c r="M18" s="157"/>
      <c r="N18" s="157"/>
      <c r="O18" s="157"/>
      <c r="P18" s="157"/>
    </row>
    <row r="19" spans="1:16" ht="15.75" x14ac:dyDescent="0.25">
      <c r="A19" s="21"/>
      <c r="B19" s="21"/>
      <c r="C19" s="21"/>
      <c r="D19" s="21"/>
      <c r="E19" s="21"/>
      <c r="F19" s="11"/>
      <c r="G19" s="146">
        <v>3</v>
      </c>
      <c r="H19" s="148" t="s">
        <v>41</v>
      </c>
      <c r="I19" s="148">
        <v>1</v>
      </c>
      <c r="J19" s="148">
        <v>5</v>
      </c>
      <c r="K19" s="148">
        <v>14</v>
      </c>
      <c r="L19" s="148">
        <v>13</v>
      </c>
      <c r="M19" s="148">
        <v>1</v>
      </c>
      <c r="N19" s="148">
        <v>4</v>
      </c>
      <c r="O19" s="148">
        <v>3</v>
      </c>
      <c r="P19" s="146">
        <v>3</v>
      </c>
    </row>
    <row r="20" spans="1:16" ht="15.75" x14ac:dyDescent="0.25">
      <c r="A20" s="21"/>
      <c r="B20" s="21"/>
      <c r="C20" s="21"/>
      <c r="D20" s="21"/>
      <c r="E20" s="21"/>
      <c r="F20" s="11"/>
      <c r="G20" s="146">
        <v>3</v>
      </c>
      <c r="H20" s="148" t="s">
        <v>42</v>
      </c>
      <c r="I20" s="153"/>
      <c r="J20" s="153"/>
      <c r="K20" s="153"/>
      <c r="L20" s="153"/>
      <c r="M20" s="148">
        <v>1</v>
      </c>
      <c r="N20" s="153"/>
      <c r="O20" s="148">
        <v>2</v>
      </c>
      <c r="P20" s="146">
        <v>3</v>
      </c>
    </row>
    <row r="21" spans="1:16" ht="15.75" customHeight="1" x14ac:dyDescent="0.25">
      <c r="A21" s="11"/>
      <c r="B21" s="11"/>
      <c r="C21" s="11"/>
      <c r="D21" s="11"/>
      <c r="E21" s="11"/>
      <c r="F21" s="11"/>
      <c r="G21" s="146">
        <v>3</v>
      </c>
      <c r="H21" s="148" t="s">
        <v>47</v>
      </c>
      <c r="I21" s="153"/>
      <c r="J21" s="148">
        <v>6</v>
      </c>
      <c r="K21" s="148">
        <v>6</v>
      </c>
      <c r="L21" s="153"/>
      <c r="M21" s="153"/>
      <c r="N21" s="153"/>
      <c r="O21" s="153"/>
      <c r="P21" s="157"/>
    </row>
    <row r="22" spans="1:16" ht="15.75" customHeight="1" x14ac:dyDescent="0.25">
      <c r="A22" s="11"/>
      <c r="B22" s="11"/>
      <c r="C22" s="11"/>
      <c r="D22" s="11"/>
      <c r="E22" s="11"/>
      <c r="F22" s="11"/>
      <c r="G22" s="146">
        <v>3</v>
      </c>
      <c r="H22" s="148" t="s">
        <v>65</v>
      </c>
      <c r="I22" s="153"/>
      <c r="J22" s="148">
        <v>1</v>
      </c>
      <c r="K22" s="153"/>
      <c r="L22" s="153"/>
      <c r="M22" s="153"/>
      <c r="N22" s="153"/>
      <c r="O22" s="153"/>
      <c r="P22" s="157"/>
    </row>
    <row r="23" spans="1:16" ht="15.75" customHeight="1" x14ac:dyDescent="0.25">
      <c r="A23" s="11"/>
      <c r="B23" s="11"/>
      <c r="C23" s="11"/>
      <c r="D23" s="11"/>
      <c r="E23" s="11"/>
      <c r="F23" s="11"/>
      <c r="G23" s="146">
        <v>3</v>
      </c>
      <c r="H23" s="148" t="s">
        <v>49</v>
      </c>
      <c r="I23" s="148">
        <v>1</v>
      </c>
      <c r="J23" s="148">
        <v>2</v>
      </c>
      <c r="K23" s="153"/>
      <c r="L23" s="153"/>
      <c r="M23" s="153"/>
      <c r="N23" s="153"/>
      <c r="O23" s="153"/>
      <c r="P23" s="157"/>
    </row>
    <row r="24" spans="1:16" ht="15.75" customHeight="1" x14ac:dyDescent="0.25">
      <c r="A24" s="11"/>
      <c r="B24" s="11"/>
      <c r="C24" s="11"/>
      <c r="D24" s="11"/>
      <c r="E24" s="11"/>
      <c r="F24" s="11"/>
      <c r="G24" s="146">
        <v>3</v>
      </c>
      <c r="H24" s="146" t="s">
        <v>54</v>
      </c>
      <c r="I24" s="157"/>
      <c r="J24" s="146">
        <v>2</v>
      </c>
      <c r="K24" s="157"/>
      <c r="L24" s="157"/>
      <c r="M24" s="157"/>
      <c r="N24" s="157"/>
      <c r="O24" s="157"/>
      <c r="P24" s="157"/>
    </row>
    <row r="25" spans="1:16" ht="15.7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 customHeight="1" x14ac:dyDescent="0.25">
      <c r="A26" s="11"/>
      <c r="B26" s="11"/>
      <c r="C26" s="11"/>
      <c r="D26" s="11"/>
      <c r="E26" s="11"/>
      <c r="F26" s="11"/>
      <c r="G26" s="175" t="s">
        <v>57</v>
      </c>
      <c r="H26" s="175" t="s">
        <v>86</v>
      </c>
      <c r="I26" s="11"/>
      <c r="J26" s="11"/>
      <c r="K26" s="11"/>
      <c r="L26" s="11"/>
      <c r="M26" s="11"/>
      <c r="N26" s="11"/>
      <c r="O26" s="11"/>
      <c r="P26" s="11"/>
    </row>
    <row r="27" spans="1:16" ht="15.75" customHeight="1" x14ac:dyDescent="0.25">
      <c r="A27" s="11"/>
      <c r="B27" s="11"/>
      <c r="C27" s="11"/>
      <c r="D27" s="11"/>
      <c r="E27" s="11"/>
      <c r="F27" s="11"/>
      <c r="G27" s="177" t="s">
        <v>42</v>
      </c>
      <c r="H27" s="178">
        <v>40</v>
      </c>
      <c r="I27" s="11"/>
      <c r="J27" s="11"/>
      <c r="K27" s="11"/>
      <c r="L27" s="11"/>
      <c r="M27" s="11"/>
      <c r="N27" s="11"/>
      <c r="O27" s="11"/>
      <c r="P27" s="11"/>
    </row>
    <row r="28" spans="1:16" ht="15.75" customHeight="1" x14ac:dyDescent="0.25">
      <c r="A28" s="11"/>
      <c r="B28" s="11"/>
      <c r="C28" s="11"/>
      <c r="D28" s="11"/>
      <c r="E28" s="11"/>
      <c r="F28" s="11"/>
      <c r="G28" s="177" t="s">
        <v>41</v>
      </c>
      <c r="H28" s="178">
        <v>71</v>
      </c>
      <c r="I28" s="11"/>
      <c r="J28" s="11"/>
      <c r="K28" s="11"/>
      <c r="L28" s="11"/>
      <c r="M28" s="11"/>
      <c r="N28" s="11"/>
      <c r="O28" s="11"/>
      <c r="P28" s="11"/>
    </row>
    <row r="29" spans="1:16" ht="15.75" customHeight="1" x14ac:dyDescent="0.25">
      <c r="A29" s="11"/>
      <c r="B29" s="11"/>
      <c r="C29" s="11"/>
      <c r="D29" s="11"/>
      <c r="E29" s="11"/>
      <c r="F29" s="11"/>
      <c r="G29" s="177" t="s">
        <v>54</v>
      </c>
      <c r="H29" s="178">
        <v>5</v>
      </c>
      <c r="I29" s="11"/>
      <c r="J29" s="11"/>
      <c r="K29" s="11"/>
      <c r="L29" s="11"/>
      <c r="M29" s="11"/>
      <c r="N29" s="11"/>
      <c r="O29" s="11"/>
      <c r="P29" s="11"/>
    </row>
    <row r="30" spans="1:16" ht="15.75" customHeight="1" x14ac:dyDescent="0.25">
      <c r="A30" s="11"/>
      <c r="B30" s="11"/>
      <c r="C30" s="11"/>
      <c r="D30" s="11"/>
      <c r="E30" s="11"/>
      <c r="F30" s="11"/>
      <c r="G30" s="177" t="s">
        <v>47</v>
      </c>
      <c r="H30" s="178">
        <v>14</v>
      </c>
      <c r="I30" s="11"/>
      <c r="J30" s="11"/>
      <c r="K30" s="11"/>
      <c r="L30" s="11"/>
      <c r="M30" s="11"/>
      <c r="N30" s="11"/>
      <c r="O30" s="11"/>
      <c r="P30" s="11"/>
    </row>
    <row r="31" spans="1:16" ht="15.75" customHeight="1" x14ac:dyDescent="0.25">
      <c r="A31" s="11"/>
      <c r="B31" s="11"/>
      <c r="C31" s="11"/>
      <c r="D31" s="11"/>
      <c r="E31" s="11"/>
      <c r="F31" s="11"/>
      <c r="G31" s="177" t="s">
        <v>49</v>
      </c>
      <c r="H31" s="178">
        <v>4</v>
      </c>
      <c r="I31" s="11"/>
      <c r="J31" s="11"/>
      <c r="K31" s="11"/>
      <c r="L31" s="11"/>
      <c r="M31" s="11"/>
      <c r="N31" s="11"/>
      <c r="O31" s="11"/>
      <c r="P31" s="11"/>
    </row>
    <row r="32" spans="1:16" ht="15.75" customHeight="1" x14ac:dyDescent="0.25">
      <c r="A32" s="11"/>
      <c r="B32" s="11"/>
      <c r="C32" s="11"/>
      <c r="D32" s="11"/>
      <c r="E32" s="11"/>
      <c r="F32" s="11"/>
      <c r="G32" s="177" t="s">
        <v>65</v>
      </c>
      <c r="H32" s="178">
        <v>1</v>
      </c>
      <c r="I32" s="11"/>
      <c r="J32" s="11"/>
      <c r="K32" s="11"/>
      <c r="L32" s="11"/>
      <c r="M32" s="11"/>
      <c r="N32" s="11"/>
      <c r="O32" s="11"/>
      <c r="P32" s="11"/>
    </row>
    <row r="33" spans="1:16" ht="15.75" customHeight="1" x14ac:dyDescent="0.25">
      <c r="A33" s="11"/>
      <c r="B33" s="11"/>
      <c r="C33" s="11"/>
      <c r="D33" s="11"/>
      <c r="E33" s="11"/>
      <c r="F33" s="11"/>
      <c r="G33" s="177" t="s">
        <v>63</v>
      </c>
      <c r="H33" s="178">
        <v>1</v>
      </c>
      <c r="I33" s="11"/>
      <c r="J33" s="11"/>
      <c r="K33" s="11"/>
      <c r="L33" s="11"/>
      <c r="M33" s="11"/>
      <c r="N33" s="11"/>
      <c r="O33" s="11"/>
      <c r="P33" s="11"/>
    </row>
    <row r="34" spans="1:16" ht="15.75" customHeight="1" x14ac:dyDescent="0.25">
      <c r="A34" s="11"/>
      <c r="B34" s="11"/>
      <c r="C34" s="11"/>
      <c r="D34" s="11"/>
      <c r="E34" s="11"/>
      <c r="F34" s="11"/>
      <c r="G34" s="11"/>
      <c r="H34" s="11">
        <f>SUM(H27:H33)</f>
        <v>136</v>
      </c>
      <c r="I34" s="11"/>
      <c r="J34" s="11"/>
      <c r="K34" s="11"/>
      <c r="L34" s="11"/>
      <c r="M34" s="11"/>
      <c r="N34" s="11"/>
      <c r="O34" s="11"/>
      <c r="P34" s="11"/>
    </row>
    <row r="35" spans="1:16" ht="15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 customHeight="1" x14ac:dyDescent="0.25"/>
    <row r="40" spans="1:16" ht="15.75" customHeight="1" x14ac:dyDescent="0.25"/>
    <row r="41" spans="1:16" ht="15.75" customHeight="1" x14ac:dyDescent="0.25"/>
    <row r="42" spans="1:16" ht="15.75" customHeight="1" x14ac:dyDescent="0.25"/>
    <row r="43" spans="1:16" ht="15.75" customHeight="1" x14ac:dyDescent="0.25"/>
    <row r="44" spans="1:16" ht="15.75" customHeight="1" x14ac:dyDescent="0.25"/>
    <row r="45" spans="1:16" ht="15.75" customHeight="1" x14ac:dyDescent="0.25"/>
    <row r="46" spans="1:16" ht="15.75" customHeight="1" x14ac:dyDescent="0.25"/>
    <row r="47" spans="1:16" ht="15.75" customHeight="1" x14ac:dyDescent="0.25"/>
    <row r="48" spans="1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F1:G1"/>
    <mergeCell ref="G2:H2"/>
    <mergeCell ref="K6:M6"/>
    <mergeCell ref="J8:L8"/>
    <mergeCell ref="B8:C8"/>
    <mergeCell ref="K2:L2"/>
    <mergeCell ref="K4:L4"/>
    <mergeCell ref="K3:L3"/>
    <mergeCell ref="M2:N2"/>
    <mergeCell ref="K5:L5"/>
    <mergeCell ref="B1:D1"/>
    <mergeCell ref="H1:J1"/>
    <mergeCell ref="I4:J4"/>
  </mergeCells>
  <pageMargins left="0.7" right="0.7" top="0.75" bottom="0.75" header="0" footer="0"/>
  <pageSetup orientation="landscape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Y308"/>
  <sheetViews>
    <sheetView zoomScale="80" zoomScaleNormal="80" workbookViewId="0">
      <selection activeCell="B11" sqref="B11:D308"/>
    </sheetView>
  </sheetViews>
  <sheetFormatPr defaultColWidth="14.42578125" defaultRowHeight="15" customHeight="1" x14ac:dyDescent="0.25"/>
  <cols>
    <col min="5" max="5" width="16.42578125" customWidth="1"/>
  </cols>
  <sheetData>
    <row r="2" spans="1:16" ht="15.75" x14ac:dyDescent="0.25">
      <c r="A2" s="818" t="s">
        <v>282</v>
      </c>
      <c r="B2" s="808"/>
      <c r="C2" s="608"/>
      <c r="D2" s="608"/>
      <c r="E2" s="608"/>
      <c r="F2" s="609" t="s">
        <v>182</v>
      </c>
      <c r="G2" s="608"/>
      <c r="H2" s="609" t="s">
        <v>108</v>
      </c>
      <c r="I2" s="611"/>
      <c r="J2" s="608"/>
      <c r="K2" s="21"/>
      <c r="L2" s="11"/>
      <c r="M2" s="11"/>
      <c r="N2" s="11"/>
      <c r="O2" s="11"/>
      <c r="P2" s="11"/>
    </row>
    <row r="3" spans="1:16" ht="15.75" x14ac:dyDescent="0.25">
      <c r="A3" s="609" t="s">
        <v>19</v>
      </c>
      <c r="B3" s="613"/>
      <c r="C3" s="613"/>
      <c r="D3" s="613"/>
      <c r="E3" s="614" t="s">
        <v>8</v>
      </c>
      <c r="F3" s="614" t="s">
        <v>9</v>
      </c>
      <c r="G3" s="614" t="s">
        <v>283</v>
      </c>
      <c r="H3" s="617"/>
      <c r="I3" s="614" t="s">
        <v>12</v>
      </c>
      <c r="J3" s="608"/>
      <c r="K3" s="21"/>
      <c r="L3" s="11"/>
      <c r="M3" s="11"/>
      <c r="N3" s="11"/>
      <c r="O3" s="11"/>
      <c r="P3" s="11"/>
    </row>
    <row r="4" spans="1:16" ht="15.75" x14ac:dyDescent="0.25">
      <c r="A4" s="611"/>
      <c r="B4" s="617"/>
      <c r="C4" s="617"/>
      <c r="D4" s="613"/>
      <c r="E4" s="617"/>
      <c r="F4" s="614" t="s">
        <v>13</v>
      </c>
      <c r="G4" s="614" t="s">
        <v>14</v>
      </c>
      <c r="H4" s="617"/>
      <c r="I4" s="614" t="s">
        <v>12</v>
      </c>
      <c r="J4" s="608"/>
      <c r="K4" s="21"/>
      <c r="L4" s="11"/>
      <c r="M4" s="11"/>
      <c r="N4" s="11"/>
      <c r="O4" s="11"/>
      <c r="P4" s="11"/>
    </row>
    <row r="5" spans="1:16" ht="15.75" x14ac:dyDescent="0.25">
      <c r="A5" s="609" t="s">
        <v>112</v>
      </c>
      <c r="B5" s="617"/>
      <c r="C5" s="617"/>
      <c r="D5" s="613"/>
      <c r="E5" s="613"/>
      <c r="F5" s="614" t="s">
        <v>17</v>
      </c>
      <c r="G5" s="614" t="s">
        <v>14</v>
      </c>
      <c r="H5" s="617"/>
      <c r="I5" s="614" t="s">
        <v>12</v>
      </c>
      <c r="J5" s="608"/>
      <c r="K5" s="21"/>
      <c r="L5" s="11"/>
      <c r="M5" s="11"/>
      <c r="N5" s="11"/>
      <c r="O5" s="11"/>
      <c r="P5" s="11"/>
    </row>
    <row r="6" spans="1:16" ht="15.75" x14ac:dyDescent="0.25">
      <c r="A6" s="608"/>
      <c r="B6" s="617"/>
      <c r="C6" s="617"/>
      <c r="D6" s="613"/>
      <c r="E6" s="614" t="s">
        <v>22</v>
      </c>
      <c r="F6" s="618" t="s">
        <v>9</v>
      </c>
      <c r="G6" s="618" t="s">
        <v>13</v>
      </c>
      <c r="H6" s="618" t="s">
        <v>17</v>
      </c>
      <c r="I6" s="614" t="s">
        <v>23</v>
      </c>
      <c r="J6" s="608"/>
      <c r="K6" s="21"/>
      <c r="L6" s="11"/>
      <c r="M6" s="11"/>
      <c r="N6" s="11"/>
      <c r="O6" s="11"/>
      <c r="P6" s="11"/>
    </row>
    <row r="7" spans="1:16" ht="15" customHeight="1" x14ac:dyDescent="0.3">
      <c r="A7" s="609" t="s">
        <v>24</v>
      </c>
      <c r="B7" s="619"/>
      <c r="C7" s="619"/>
      <c r="D7" s="619"/>
      <c r="E7" s="619"/>
      <c r="F7" s="620">
        <f>(1089*2)</f>
        <v>2178</v>
      </c>
      <c r="G7" s="620">
        <f>(1082*2)</f>
        <v>2164</v>
      </c>
      <c r="H7" s="620">
        <f>(547*2)</f>
        <v>1094</v>
      </c>
      <c r="I7" s="619"/>
      <c r="J7" s="619"/>
      <c r="K7" s="11"/>
      <c r="L7" s="11"/>
      <c r="M7" s="11"/>
      <c r="N7" s="11"/>
      <c r="O7" s="11"/>
      <c r="P7" s="11"/>
    </row>
    <row r="8" spans="1:16" ht="15.75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ht="15" customHeight="1" x14ac:dyDescent="0.35">
      <c r="A9" s="11"/>
      <c r="B9" s="61" t="s">
        <v>26</v>
      </c>
      <c r="C9" s="11"/>
      <c r="D9" s="11"/>
      <c r="E9" s="11"/>
      <c r="F9" s="11"/>
      <c r="G9" s="11"/>
      <c r="H9" s="11"/>
      <c r="I9" s="11"/>
      <c r="J9" s="793" t="s">
        <v>27</v>
      </c>
      <c r="K9" s="790"/>
      <c r="L9" s="790"/>
      <c r="M9" s="11"/>
      <c r="N9" s="11"/>
      <c r="O9" s="11"/>
      <c r="P9" s="11"/>
    </row>
    <row r="10" spans="1:16" ht="15.75" x14ac:dyDescent="0.25">
      <c r="A10" s="297" t="s">
        <v>28</v>
      </c>
      <c r="B10" s="297" t="s">
        <v>29</v>
      </c>
      <c r="C10" s="297" t="s">
        <v>30</v>
      </c>
      <c r="D10" s="297" t="s">
        <v>31</v>
      </c>
      <c r="E10" s="297" t="s">
        <v>32</v>
      </c>
      <c r="F10" s="11"/>
      <c r="G10" s="297" t="s">
        <v>28</v>
      </c>
      <c r="H10" s="297" t="s">
        <v>29</v>
      </c>
      <c r="I10" s="297" t="s">
        <v>33</v>
      </c>
      <c r="J10" s="297" t="s">
        <v>34</v>
      </c>
      <c r="K10" s="297" t="s">
        <v>35</v>
      </c>
      <c r="L10" s="297" t="s">
        <v>36</v>
      </c>
      <c r="M10" s="297" t="s">
        <v>37</v>
      </c>
      <c r="N10" s="297" t="s">
        <v>38</v>
      </c>
      <c r="O10" s="297" t="s">
        <v>39</v>
      </c>
      <c r="P10" s="297" t="s">
        <v>40</v>
      </c>
    </row>
    <row r="11" spans="1:16" x14ac:dyDescent="0.25">
      <c r="A11" s="676">
        <v>1</v>
      </c>
      <c r="B11" s="676" t="s">
        <v>63</v>
      </c>
      <c r="C11" s="676">
        <v>13.1</v>
      </c>
      <c r="D11" s="676">
        <v>361</v>
      </c>
      <c r="E11" s="676" t="s">
        <v>64</v>
      </c>
      <c r="G11" s="676">
        <v>1</v>
      </c>
      <c r="H11" s="676" t="s">
        <v>42</v>
      </c>
      <c r="I11" s="677"/>
      <c r="J11" s="677"/>
      <c r="K11" s="677"/>
      <c r="L11" s="677"/>
      <c r="M11" s="677"/>
      <c r="N11" s="677"/>
      <c r="O11" s="677"/>
      <c r="P11" s="676">
        <v>1</v>
      </c>
    </row>
    <row r="12" spans="1:16" x14ac:dyDescent="0.25">
      <c r="A12" s="763">
        <v>1</v>
      </c>
      <c r="B12" s="676" t="s">
        <v>63</v>
      </c>
      <c r="C12" s="676">
        <v>12</v>
      </c>
      <c r="D12" s="676">
        <v>280</v>
      </c>
      <c r="E12" s="676" t="s">
        <v>64</v>
      </c>
      <c r="G12" s="676">
        <v>1</v>
      </c>
      <c r="H12" s="676" t="s">
        <v>47</v>
      </c>
      <c r="I12" s="677"/>
      <c r="J12" s="676">
        <v>2</v>
      </c>
      <c r="K12" s="677"/>
      <c r="L12" s="677"/>
      <c r="M12" s="677"/>
      <c r="N12" s="677"/>
      <c r="O12" s="677"/>
      <c r="P12" s="677"/>
    </row>
    <row r="13" spans="1:16" x14ac:dyDescent="0.25">
      <c r="A13" s="763">
        <v>1</v>
      </c>
      <c r="B13" s="676" t="s">
        <v>63</v>
      </c>
      <c r="C13" s="676">
        <v>12.8</v>
      </c>
      <c r="D13" s="676">
        <v>285</v>
      </c>
      <c r="E13" s="676" t="s">
        <v>64</v>
      </c>
      <c r="G13" s="302">
        <v>2</v>
      </c>
      <c r="H13" s="302" t="s">
        <v>65</v>
      </c>
      <c r="I13" s="302">
        <v>1</v>
      </c>
      <c r="J13" s="304"/>
      <c r="K13" s="304"/>
      <c r="L13" s="304"/>
      <c r="M13" s="304"/>
      <c r="N13" s="304"/>
      <c r="O13" s="304"/>
      <c r="P13" s="304"/>
    </row>
    <row r="14" spans="1:16" x14ac:dyDescent="0.25">
      <c r="A14" s="763">
        <v>1</v>
      </c>
      <c r="B14" s="676" t="s">
        <v>63</v>
      </c>
      <c r="C14" s="676">
        <v>6.3</v>
      </c>
      <c r="D14" s="676">
        <v>44</v>
      </c>
      <c r="E14" s="676" t="s">
        <v>64</v>
      </c>
      <c r="G14" s="681">
        <v>3</v>
      </c>
      <c r="H14" s="681" t="s">
        <v>42</v>
      </c>
      <c r="I14" s="683"/>
      <c r="J14" s="683"/>
      <c r="K14" s="683"/>
      <c r="L14" s="683"/>
      <c r="M14" s="683"/>
      <c r="N14" s="683"/>
      <c r="O14" s="683"/>
      <c r="P14" s="681">
        <v>1</v>
      </c>
    </row>
    <row r="15" spans="1:16" x14ac:dyDescent="0.25">
      <c r="A15" s="763">
        <v>1</v>
      </c>
      <c r="B15" s="676" t="s">
        <v>63</v>
      </c>
      <c r="C15" s="676">
        <v>13.6</v>
      </c>
      <c r="D15" s="676">
        <v>373</v>
      </c>
      <c r="E15" s="676" t="s">
        <v>64</v>
      </c>
      <c r="G15" s="764"/>
      <c r="H15" s="764"/>
      <c r="I15" s="764"/>
      <c r="J15" s="764"/>
      <c r="K15" s="764"/>
      <c r="L15" s="764"/>
      <c r="M15" s="764"/>
      <c r="N15" s="764"/>
      <c r="O15" s="764"/>
      <c r="P15" s="764"/>
    </row>
    <row r="16" spans="1:16" x14ac:dyDescent="0.25">
      <c r="A16" s="763">
        <v>1</v>
      </c>
      <c r="B16" s="676" t="s">
        <v>63</v>
      </c>
      <c r="C16" s="676">
        <v>10.8</v>
      </c>
      <c r="D16" s="676">
        <v>209</v>
      </c>
      <c r="E16" s="676" t="s">
        <v>64</v>
      </c>
      <c r="G16" s="764"/>
      <c r="H16" s="764"/>
      <c r="I16" s="764"/>
      <c r="J16" s="764"/>
      <c r="K16" s="764"/>
      <c r="L16" s="764"/>
      <c r="M16" s="764"/>
      <c r="N16" s="764"/>
      <c r="O16" s="764"/>
      <c r="P16" s="764"/>
    </row>
    <row r="17" spans="1:25" x14ac:dyDescent="0.25">
      <c r="A17" s="763">
        <v>1</v>
      </c>
      <c r="B17" s="676" t="s">
        <v>63</v>
      </c>
      <c r="C17" s="676">
        <v>11.4</v>
      </c>
      <c r="D17" s="676">
        <v>234</v>
      </c>
      <c r="E17" s="676" t="s">
        <v>64</v>
      </c>
      <c r="G17" s="764"/>
      <c r="H17" s="764"/>
      <c r="I17" s="764"/>
      <c r="J17" s="764"/>
      <c r="K17" s="764"/>
      <c r="L17" s="764"/>
      <c r="M17" s="764"/>
      <c r="N17" s="764"/>
      <c r="O17" s="764"/>
      <c r="P17" s="764"/>
    </row>
    <row r="18" spans="1:25" x14ac:dyDescent="0.25">
      <c r="A18" s="763">
        <v>1</v>
      </c>
      <c r="B18" s="676" t="s">
        <v>63</v>
      </c>
      <c r="C18" s="676">
        <v>7.9</v>
      </c>
      <c r="D18" s="676">
        <v>89</v>
      </c>
      <c r="E18" s="676" t="s">
        <v>64</v>
      </c>
      <c r="G18" s="247" t="s">
        <v>28</v>
      </c>
      <c r="H18" s="247" t="s">
        <v>78</v>
      </c>
      <c r="I18" s="247" t="s">
        <v>83</v>
      </c>
      <c r="J18" s="247" t="s">
        <v>84</v>
      </c>
      <c r="K18" s="764"/>
      <c r="L18" s="764"/>
      <c r="M18" s="764"/>
      <c r="N18" s="764"/>
      <c r="O18" s="764"/>
      <c r="P18" s="764"/>
    </row>
    <row r="19" spans="1:25" x14ac:dyDescent="0.25">
      <c r="A19" s="763">
        <v>1</v>
      </c>
      <c r="B19" s="676" t="s">
        <v>63</v>
      </c>
      <c r="C19" s="676">
        <v>9.6</v>
      </c>
      <c r="D19" s="676">
        <v>145</v>
      </c>
      <c r="E19" s="676" t="s">
        <v>64</v>
      </c>
      <c r="G19" s="628" t="s">
        <v>85</v>
      </c>
      <c r="H19" s="631">
        <v>1</v>
      </c>
      <c r="I19" s="628"/>
      <c r="J19" s="628"/>
      <c r="K19" s="764"/>
      <c r="L19" s="764"/>
      <c r="M19" s="764"/>
      <c r="N19" s="764"/>
      <c r="O19" s="764"/>
      <c r="P19" s="764"/>
    </row>
    <row r="20" spans="1:25" x14ac:dyDescent="0.25">
      <c r="A20" s="763">
        <v>1</v>
      </c>
      <c r="B20" s="676" t="s">
        <v>63</v>
      </c>
      <c r="C20" s="676">
        <v>6.9</v>
      </c>
      <c r="D20" s="676">
        <v>60</v>
      </c>
      <c r="E20" s="676" t="s">
        <v>64</v>
      </c>
      <c r="G20" s="628" t="s">
        <v>87</v>
      </c>
      <c r="H20" s="631">
        <v>1</v>
      </c>
      <c r="I20" s="628"/>
      <c r="J20" s="628"/>
      <c r="K20" s="764"/>
      <c r="L20" s="764"/>
      <c r="M20" s="764"/>
      <c r="N20" s="764"/>
      <c r="O20" s="764"/>
      <c r="P20" s="764"/>
    </row>
    <row r="21" spans="1:25" x14ac:dyDescent="0.25">
      <c r="A21" s="763">
        <v>1</v>
      </c>
      <c r="B21" s="676" t="s">
        <v>116</v>
      </c>
      <c r="C21" s="676">
        <v>9.8000000000000007</v>
      </c>
      <c r="D21" s="676">
        <v>151</v>
      </c>
      <c r="E21" s="676" t="s">
        <v>64</v>
      </c>
      <c r="G21" s="628" t="s">
        <v>88</v>
      </c>
      <c r="H21" s="631">
        <v>1</v>
      </c>
      <c r="I21" s="628"/>
      <c r="J21" s="628"/>
      <c r="K21" s="764"/>
      <c r="L21" s="764"/>
      <c r="M21" s="764"/>
      <c r="N21" s="764"/>
      <c r="O21" s="764"/>
      <c r="P21" s="764"/>
    </row>
    <row r="22" spans="1:25" x14ac:dyDescent="0.25">
      <c r="A22" s="763">
        <v>1</v>
      </c>
      <c r="B22" s="676" t="s">
        <v>116</v>
      </c>
      <c r="C22" s="676">
        <v>9.4</v>
      </c>
      <c r="D22" s="676">
        <v>130</v>
      </c>
      <c r="E22" s="676" t="s">
        <v>64</v>
      </c>
      <c r="G22" s="247" t="s">
        <v>28</v>
      </c>
      <c r="H22" s="247" t="s">
        <v>79</v>
      </c>
      <c r="I22" s="247" t="s">
        <v>83</v>
      </c>
      <c r="J22" s="247" t="s">
        <v>84</v>
      </c>
      <c r="K22" s="764"/>
      <c r="L22" s="764"/>
      <c r="M22" s="764"/>
      <c r="N22" s="764"/>
      <c r="O22" s="764"/>
      <c r="P22" s="764"/>
    </row>
    <row r="23" spans="1:25" x14ac:dyDescent="0.25">
      <c r="A23" s="763">
        <v>1</v>
      </c>
      <c r="B23" s="676" t="s">
        <v>116</v>
      </c>
      <c r="C23" s="676">
        <v>8.5</v>
      </c>
      <c r="D23" s="676">
        <v>101</v>
      </c>
      <c r="E23" s="676" t="s">
        <v>64</v>
      </c>
      <c r="G23" s="628" t="s">
        <v>85</v>
      </c>
      <c r="H23" s="631">
        <v>1</v>
      </c>
      <c r="I23" s="628"/>
      <c r="J23" s="628"/>
      <c r="K23" s="764"/>
      <c r="L23" s="764"/>
      <c r="M23" s="764"/>
      <c r="N23" s="764"/>
      <c r="O23" s="764"/>
      <c r="P23" s="764"/>
    </row>
    <row r="24" spans="1:25" x14ac:dyDescent="0.25">
      <c r="A24" s="763">
        <v>1</v>
      </c>
      <c r="B24" s="676" t="s">
        <v>116</v>
      </c>
      <c r="C24" s="676">
        <v>8.3000000000000007</v>
      </c>
      <c r="D24" s="676">
        <v>94</v>
      </c>
      <c r="E24" s="676" t="s">
        <v>64</v>
      </c>
      <c r="G24" s="628" t="s">
        <v>87</v>
      </c>
      <c r="H24" s="631">
        <v>1</v>
      </c>
      <c r="I24" s="765"/>
      <c r="J24" s="765"/>
      <c r="K24" s="764"/>
      <c r="L24" s="764"/>
      <c r="M24" s="764"/>
      <c r="N24" s="764"/>
      <c r="O24" s="764"/>
      <c r="P24" s="764"/>
    </row>
    <row r="25" spans="1:25" x14ac:dyDescent="0.25">
      <c r="A25" s="763">
        <v>1</v>
      </c>
      <c r="B25" s="676" t="s">
        <v>116</v>
      </c>
      <c r="C25" s="676">
        <v>11.8</v>
      </c>
      <c r="D25" s="676">
        <v>243</v>
      </c>
      <c r="E25" s="676" t="s">
        <v>64</v>
      </c>
      <c r="G25" s="628" t="s">
        <v>88</v>
      </c>
      <c r="H25" s="631">
        <v>1</v>
      </c>
      <c r="I25" s="628"/>
      <c r="J25" s="628"/>
      <c r="K25" s="764"/>
      <c r="L25" s="764"/>
      <c r="M25" s="764"/>
      <c r="N25" s="764"/>
      <c r="O25" s="764"/>
      <c r="P25" s="764"/>
    </row>
    <row r="26" spans="1:25" x14ac:dyDescent="0.25">
      <c r="A26" s="763">
        <v>1</v>
      </c>
      <c r="B26" s="676" t="s">
        <v>116</v>
      </c>
      <c r="C26" s="676">
        <v>9</v>
      </c>
      <c r="D26" s="676">
        <v>118</v>
      </c>
      <c r="E26" s="676" t="s">
        <v>64</v>
      </c>
      <c r="G26" s="764"/>
      <c r="H26" s="764"/>
      <c r="I26" s="764"/>
      <c r="J26" s="764"/>
      <c r="K26" s="764"/>
      <c r="L26" s="764"/>
      <c r="M26" s="764"/>
      <c r="N26" s="764"/>
      <c r="O26" s="764"/>
      <c r="P26" s="764"/>
    </row>
    <row r="27" spans="1:25" x14ac:dyDescent="0.25">
      <c r="A27" s="763">
        <v>1</v>
      </c>
      <c r="B27" s="676" t="s">
        <v>116</v>
      </c>
      <c r="C27" s="676">
        <v>10.3</v>
      </c>
      <c r="D27" s="676">
        <v>158</v>
      </c>
      <c r="E27" s="676" t="s">
        <v>64</v>
      </c>
      <c r="G27" s="764"/>
      <c r="H27" s="764"/>
      <c r="I27" s="764"/>
      <c r="J27" s="764"/>
      <c r="K27" s="764"/>
      <c r="L27" s="764"/>
      <c r="M27" s="764"/>
      <c r="N27" s="764"/>
      <c r="O27" s="764"/>
      <c r="P27" s="764"/>
      <c r="W27" s="766" t="s">
        <v>116</v>
      </c>
      <c r="X27" s="492" t="s">
        <v>63</v>
      </c>
      <c r="Y27" s="767"/>
    </row>
    <row r="28" spans="1:25" x14ac:dyDescent="0.25">
      <c r="A28" s="763">
        <v>1</v>
      </c>
      <c r="B28" s="676" t="s">
        <v>116</v>
      </c>
      <c r="C28" s="676">
        <v>9.1999999999999993</v>
      </c>
      <c r="D28" s="676">
        <v>120</v>
      </c>
      <c r="E28" s="676" t="s">
        <v>64</v>
      </c>
      <c r="G28" s="763">
        <v>1</v>
      </c>
      <c r="H28" s="676" t="s">
        <v>116</v>
      </c>
      <c r="I28" s="676">
        <v>9.8000000000000007</v>
      </c>
      <c r="J28" s="676">
        <v>151</v>
      </c>
      <c r="K28" s="676" t="s">
        <v>64</v>
      </c>
      <c r="L28" s="302">
        <v>2</v>
      </c>
      <c r="M28" s="302" t="s">
        <v>116</v>
      </c>
      <c r="N28" s="302">
        <v>9.8000000000000007</v>
      </c>
      <c r="O28" s="302">
        <v>150</v>
      </c>
      <c r="P28" s="302" t="s">
        <v>64</v>
      </c>
      <c r="Q28" s="681">
        <v>3</v>
      </c>
      <c r="R28" s="681" t="s">
        <v>116</v>
      </c>
      <c r="S28" s="681">
        <v>10.5</v>
      </c>
      <c r="T28" s="681">
        <v>175</v>
      </c>
      <c r="U28" s="681" t="s">
        <v>64</v>
      </c>
      <c r="W28" s="768">
        <v>9.8000000000000007</v>
      </c>
      <c r="X28" s="768">
        <v>13.1</v>
      </c>
    </row>
    <row r="29" spans="1:25" x14ac:dyDescent="0.25">
      <c r="A29" s="763">
        <v>1</v>
      </c>
      <c r="B29" s="676" t="s">
        <v>116</v>
      </c>
      <c r="C29" s="676">
        <v>9.1</v>
      </c>
      <c r="D29" s="676">
        <v>141</v>
      </c>
      <c r="E29" s="676" t="s">
        <v>64</v>
      </c>
      <c r="G29" s="763">
        <v>1</v>
      </c>
      <c r="H29" s="676" t="s">
        <v>116</v>
      </c>
      <c r="I29" s="676">
        <v>9.4</v>
      </c>
      <c r="J29" s="676">
        <v>130</v>
      </c>
      <c r="K29" s="676" t="s">
        <v>64</v>
      </c>
      <c r="L29" s="302">
        <v>2</v>
      </c>
      <c r="M29" s="302" t="s">
        <v>116</v>
      </c>
      <c r="N29" s="302">
        <v>9.3000000000000007</v>
      </c>
      <c r="O29" s="302">
        <v>108</v>
      </c>
      <c r="P29" s="302" t="s">
        <v>64</v>
      </c>
      <c r="Q29" s="681">
        <v>3</v>
      </c>
      <c r="R29" s="681" t="s">
        <v>116</v>
      </c>
      <c r="S29" s="681">
        <v>2.9</v>
      </c>
      <c r="T29" s="681">
        <v>4</v>
      </c>
      <c r="U29" s="681" t="s">
        <v>64</v>
      </c>
      <c r="W29" s="768">
        <v>9.4</v>
      </c>
      <c r="X29" s="768">
        <v>12</v>
      </c>
    </row>
    <row r="30" spans="1:25" x14ac:dyDescent="0.25">
      <c r="A30" s="763">
        <v>1</v>
      </c>
      <c r="B30" s="676" t="s">
        <v>116</v>
      </c>
      <c r="C30" s="676">
        <v>9.6</v>
      </c>
      <c r="D30" s="676">
        <v>145</v>
      </c>
      <c r="E30" s="676" t="s">
        <v>64</v>
      </c>
      <c r="G30" s="763">
        <v>1</v>
      </c>
      <c r="H30" s="676" t="s">
        <v>116</v>
      </c>
      <c r="I30" s="676">
        <v>8.5</v>
      </c>
      <c r="J30" s="676">
        <v>101</v>
      </c>
      <c r="K30" s="676" t="s">
        <v>64</v>
      </c>
      <c r="L30" s="302">
        <v>2</v>
      </c>
      <c r="M30" s="302" t="s">
        <v>116</v>
      </c>
      <c r="N30" s="302">
        <v>10.199999999999999</v>
      </c>
      <c r="O30" s="302">
        <v>146</v>
      </c>
      <c r="P30" s="302" t="s">
        <v>64</v>
      </c>
      <c r="Q30" s="681">
        <v>3</v>
      </c>
      <c r="R30" s="681" t="s">
        <v>116</v>
      </c>
      <c r="S30" s="681">
        <v>9.4</v>
      </c>
      <c r="T30" s="681">
        <v>125</v>
      </c>
      <c r="U30" s="681" t="s">
        <v>64</v>
      </c>
      <c r="W30" s="768">
        <v>8.5</v>
      </c>
      <c r="X30" s="768">
        <v>12.8</v>
      </c>
    </row>
    <row r="31" spans="1:25" x14ac:dyDescent="0.25">
      <c r="A31" s="763">
        <v>1</v>
      </c>
      <c r="B31" s="676" t="s">
        <v>116</v>
      </c>
      <c r="C31" s="676">
        <v>10.1</v>
      </c>
      <c r="D31" s="676">
        <v>172</v>
      </c>
      <c r="E31" s="676" t="s">
        <v>64</v>
      </c>
      <c r="G31" s="763">
        <v>1</v>
      </c>
      <c r="H31" s="676" t="s">
        <v>116</v>
      </c>
      <c r="I31" s="676">
        <v>8.3000000000000007</v>
      </c>
      <c r="J31" s="676">
        <v>94</v>
      </c>
      <c r="K31" s="676" t="s">
        <v>64</v>
      </c>
      <c r="L31" s="302">
        <v>2</v>
      </c>
      <c r="M31" s="302" t="s">
        <v>116</v>
      </c>
      <c r="N31" s="302">
        <v>7.2</v>
      </c>
      <c r="O31" s="302">
        <v>60</v>
      </c>
      <c r="P31" s="302" t="s">
        <v>64</v>
      </c>
      <c r="Q31" s="681">
        <v>3</v>
      </c>
      <c r="R31" s="681" t="s">
        <v>116</v>
      </c>
      <c r="S31" s="681">
        <v>8.3000000000000007</v>
      </c>
      <c r="T31" s="681">
        <v>82</v>
      </c>
      <c r="U31" s="681" t="s">
        <v>64</v>
      </c>
      <c r="W31" s="768">
        <v>8.3000000000000007</v>
      </c>
      <c r="X31" s="768">
        <v>6.3</v>
      </c>
    </row>
    <row r="32" spans="1:25" x14ac:dyDescent="0.25">
      <c r="A32" s="763">
        <v>1</v>
      </c>
      <c r="B32" s="676" t="s">
        <v>116</v>
      </c>
      <c r="C32" s="676">
        <v>8.1999999999999993</v>
      </c>
      <c r="D32" s="676">
        <v>108</v>
      </c>
      <c r="E32" s="676" t="s">
        <v>64</v>
      </c>
      <c r="G32" s="763">
        <v>1</v>
      </c>
      <c r="H32" s="676" t="s">
        <v>116</v>
      </c>
      <c r="I32" s="676">
        <v>11.8</v>
      </c>
      <c r="J32" s="676">
        <v>243</v>
      </c>
      <c r="K32" s="676" t="s">
        <v>64</v>
      </c>
      <c r="L32" s="302">
        <v>2</v>
      </c>
      <c r="M32" s="302" t="s">
        <v>116</v>
      </c>
      <c r="N32" s="302">
        <v>9.8000000000000007</v>
      </c>
      <c r="O32" s="302">
        <v>165</v>
      </c>
      <c r="P32" s="302" t="s">
        <v>64</v>
      </c>
      <c r="Q32" s="681">
        <v>3</v>
      </c>
      <c r="R32" s="681" t="s">
        <v>116</v>
      </c>
      <c r="S32" s="681">
        <v>6.7</v>
      </c>
      <c r="T32" s="681">
        <v>45</v>
      </c>
      <c r="U32" s="681" t="s">
        <v>64</v>
      </c>
      <c r="W32" s="768">
        <v>11.8</v>
      </c>
      <c r="X32" s="768">
        <v>13.6</v>
      </c>
    </row>
    <row r="33" spans="1:24" x14ac:dyDescent="0.25">
      <c r="A33" s="763">
        <v>1</v>
      </c>
      <c r="B33" s="676" t="s">
        <v>116</v>
      </c>
      <c r="C33" s="676">
        <v>9.3000000000000007</v>
      </c>
      <c r="D33" s="676">
        <v>133</v>
      </c>
      <c r="E33" s="676" t="s">
        <v>64</v>
      </c>
      <c r="G33" s="763">
        <v>1</v>
      </c>
      <c r="H33" s="676" t="s">
        <v>116</v>
      </c>
      <c r="I33" s="676">
        <v>9</v>
      </c>
      <c r="J33" s="676">
        <v>118</v>
      </c>
      <c r="K33" s="676" t="s">
        <v>64</v>
      </c>
      <c r="L33" s="302">
        <v>2</v>
      </c>
      <c r="M33" s="302" t="s">
        <v>116</v>
      </c>
      <c r="N33" s="302">
        <v>7.2</v>
      </c>
      <c r="O33" s="302">
        <v>58</v>
      </c>
      <c r="P33" s="302" t="s">
        <v>64</v>
      </c>
      <c r="Q33" s="769">
        <v>3</v>
      </c>
      <c r="R33" s="769" t="s">
        <v>63</v>
      </c>
      <c r="S33" s="769">
        <v>12.2</v>
      </c>
      <c r="T33" s="769">
        <v>266</v>
      </c>
      <c r="U33" s="769" t="s">
        <v>64</v>
      </c>
      <c r="W33" s="768">
        <v>9</v>
      </c>
      <c r="X33" s="768">
        <v>10.8</v>
      </c>
    </row>
    <row r="34" spans="1:24" x14ac:dyDescent="0.25">
      <c r="A34" s="763">
        <v>1</v>
      </c>
      <c r="B34" s="676" t="s">
        <v>116</v>
      </c>
      <c r="C34" s="676">
        <v>8.9</v>
      </c>
      <c r="D34" s="676">
        <v>103</v>
      </c>
      <c r="E34" s="676" t="s">
        <v>64</v>
      </c>
      <c r="G34" s="763">
        <v>1</v>
      </c>
      <c r="H34" s="676" t="s">
        <v>116</v>
      </c>
      <c r="I34" s="676">
        <v>10.3</v>
      </c>
      <c r="J34" s="676">
        <v>158</v>
      </c>
      <c r="K34" s="676" t="s">
        <v>64</v>
      </c>
      <c r="L34" s="302">
        <v>2</v>
      </c>
      <c r="M34" s="302" t="s">
        <v>116</v>
      </c>
      <c r="N34" s="302">
        <v>10</v>
      </c>
      <c r="O34" s="302">
        <v>149</v>
      </c>
      <c r="P34" s="302" t="s">
        <v>64</v>
      </c>
      <c r="Q34" s="769">
        <v>3</v>
      </c>
      <c r="R34" s="769" t="s">
        <v>63</v>
      </c>
      <c r="S34" s="769">
        <v>10.8</v>
      </c>
      <c r="T34" s="769">
        <v>187</v>
      </c>
      <c r="U34" s="769" t="s">
        <v>64</v>
      </c>
      <c r="W34" s="768">
        <v>10.3</v>
      </c>
      <c r="X34" s="768">
        <v>11.4</v>
      </c>
    </row>
    <row r="35" spans="1:24" x14ac:dyDescent="0.25">
      <c r="A35" s="763">
        <v>1</v>
      </c>
      <c r="B35" s="676" t="s">
        <v>116</v>
      </c>
      <c r="C35" s="676">
        <v>8.6</v>
      </c>
      <c r="D35" s="676">
        <v>85</v>
      </c>
      <c r="E35" s="676" t="s">
        <v>64</v>
      </c>
      <c r="G35" s="763">
        <v>1</v>
      </c>
      <c r="H35" s="676" t="s">
        <v>116</v>
      </c>
      <c r="I35" s="676">
        <v>9.1999999999999993</v>
      </c>
      <c r="J35" s="676">
        <v>120</v>
      </c>
      <c r="K35" s="676" t="s">
        <v>64</v>
      </c>
      <c r="L35" s="302">
        <v>2</v>
      </c>
      <c r="M35" s="302" t="s">
        <v>116</v>
      </c>
      <c r="N35" s="302">
        <v>9.1999999999999993</v>
      </c>
      <c r="O35" s="302">
        <v>103</v>
      </c>
      <c r="P35" s="302" t="s">
        <v>64</v>
      </c>
      <c r="Q35" s="769">
        <v>3</v>
      </c>
      <c r="R35" s="769" t="s">
        <v>63</v>
      </c>
      <c r="S35" s="769">
        <v>10</v>
      </c>
      <c r="T35" s="769">
        <v>168</v>
      </c>
      <c r="U35" s="769" t="s">
        <v>64</v>
      </c>
      <c r="W35" s="768">
        <v>9.1999999999999993</v>
      </c>
      <c r="X35" s="768">
        <v>7.9</v>
      </c>
    </row>
    <row r="36" spans="1:24" x14ac:dyDescent="0.25">
      <c r="A36" s="763">
        <v>1</v>
      </c>
      <c r="B36" s="676" t="s">
        <v>63</v>
      </c>
      <c r="C36" s="676">
        <v>11</v>
      </c>
      <c r="D36" s="676">
        <v>204</v>
      </c>
      <c r="E36" s="676" t="s">
        <v>64</v>
      </c>
      <c r="G36" s="763">
        <v>1</v>
      </c>
      <c r="H36" s="676" t="s">
        <v>116</v>
      </c>
      <c r="I36" s="676">
        <v>9.1</v>
      </c>
      <c r="J36" s="676">
        <v>141</v>
      </c>
      <c r="K36" s="676" t="s">
        <v>64</v>
      </c>
      <c r="L36" s="302">
        <v>2</v>
      </c>
      <c r="M36" s="302" t="s">
        <v>116</v>
      </c>
      <c r="N36" s="302">
        <v>9.8000000000000007</v>
      </c>
      <c r="O36" s="302">
        <v>134</v>
      </c>
      <c r="P36" s="302" t="s">
        <v>64</v>
      </c>
      <c r="Q36" s="769">
        <v>3</v>
      </c>
      <c r="R36" s="769" t="s">
        <v>63</v>
      </c>
      <c r="S36" s="769">
        <v>10.1</v>
      </c>
      <c r="T36" s="769">
        <v>133</v>
      </c>
      <c r="U36" s="769" t="s">
        <v>64</v>
      </c>
      <c r="W36" s="768">
        <v>9.1</v>
      </c>
      <c r="X36" s="768">
        <v>9.6</v>
      </c>
    </row>
    <row r="37" spans="1:24" x14ac:dyDescent="0.25">
      <c r="A37" s="763">
        <v>1</v>
      </c>
      <c r="B37" s="676" t="s">
        <v>63</v>
      </c>
      <c r="C37" s="676">
        <v>9.8000000000000007</v>
      </c>
      <c r="D37" s="676">
        <v>161</v>
      </c>
      <c r="E37" s="676" t="s">
        <v>64</v>
      </c>
      <c r="G37" s="763">
        <v>1</v>
      </c>
      <c r="H37" s="676" t="s">
        <v>116</v>
      </c>
      <c r="I37" s="676">
        <v>9.6</v>
      </c>
      <c r="J37" s="676">
        <v>145</v>
      </c>
      <c r="K37" s="676" t="s">
        <v>64</v>
      </c>
      <c r="L37" s="302">
        <v>2</v>
      </c>
      <c r="M37" s="302" t="s">
        <v>116</v>
      </c>
      <c r="N37" s="302">
        <v>6.9</v>
      </c>
      <c r="O37" s="302">
        <v>54</v>
      </c>
      <c r="P37" s="302" t="s">
        <v>64</v>
      </c>
      <c r="Q37" s="769">
        <v>3</v>
      </c>
      <c r="R37" s="769" t="s">
        <v>63</v>
      </c>
      <c r="S37" s="769">
        <v>11.3</v>
      </c>
      <c r="T37" s="769">
        <v>241</v>
      </c>
      <c r="U37" s="769" t="s">
        <v>64</v>
      </c>
      <c r="W37" s="768">
        <v>9.6</v>
      </c>
      <c r="X37" s="768">
        <v>6.9</v>
      </c>
    </row>
    <row r="38" spans="1:24" x14ac:dyDescent="0.25">
      <c r="A38" s="763">
        <v>1</v>
      </c>
      <c r="B38" s="676" t="s">
        <v>63</v>
      </c>
      <c r="C38" s="676">
        <v>9.9</v>
      </c>
      <c r="D38" s="676">
        <v>159</v>
      </c>
      <c r="E38" s="676" t="s">
        <v>64</v>
      </c>
      <c r="G38" s="763">
        <v>1</v>
      </c>
      <c r="H38" s="676" t="s">
        <v>116</v>
      </c>
      <c r="I38" s="676">
        <v>10.1</v>
      </c>
      <c r="J38" s="676">
        <v>172</v>
      </c>
      <c r="K38" s="676" t="s">
        <v>64</v>
      </c>
      <c r="L38" s="302">
        <v>2</v>
      </c>
      <c r="M38" s="302" t="s">
        <v>116</v>
      </c>
      <c r="N38" s="302">
        <v>5.8</v>
      </c>
      <c r="O38" s="302">
        <v>34</v>
      </c>
      <c r="P38" s="302" t="s">
        <v>64</v>
      </c>
      <c r="Q38" s="769">
        <v>3</v>
      </c>
      <c r="R38" s="769" t="s">
        <v>63</v>
      </c>
      <c r="S38" s="769">
        <v>10.3</v>
      </c>
      <c r="T38" s="769">
        <v>169</v>
      </c>
      <c r="U38" s="769" t="s">
        <v>64</v>
      </c>
      <c r="W38" s="768">
        <v>10.1</v>
      </c>
      <c r="X38" s="768">
        <v>11</v>
      </c>
    </row>
    <row r="39" spans="1:24" x14ac:dyDescent="0.25">
      <c r="A39" s="763">
        <v>1</v>
      </c>
      <c r="B39" s="676" t="s">
        <v>63</v>
      </c>
      <c r="C39" s="676">
        <v>9.6999999999999993</v>
      </c>
      <c r="D39" s="676">
        <v>131</v>
      </c>
      <c r="E39" s="676" t="s">
        <v>64</v>
      </c>
      <c r="G39" s="763">
        <v>1</v>
      </c>
      <c r="H39" s="676" t="s">
        <v>116</v>
      </c>
      <c r="I39" s="676">
        <v>8.1999999999999993</v>
      </c>
      <c r="J39" s="676">
        <v>108</v>
      </c>
      <c r="K39" s="676" t="s">
        <v>64</v>
      </c>
      <c r="L39" s="302">
        <v>2</v>
      </c>
      <c r="M39" s="302" t="s">
        <v>116</v>
      </c>
      <c r="N39" s="302">
        <v>7.3</v>
      </c>
      <c r="O39" s="302">
        <v>57</v>
      </c>
      <c r="P39" s="302" t="s">
        <v>64</v>
      </c>
      <c r="Q39" s="769">
        <v>3</v>
      </c>
      <c r="R39" s="769" t="s">
        <v>63</v>
      </c>
      <c r="S39" s="769">
        <v>14.6</v>
      </c>
      <c r="T39" s="769">
        <v>425</v>
      </c>
      <c r="U39" s="769" t="s">
        <v>64</v>
      </c>
      <c r="W39" s="768">
        <v>8.1999999999999993</v>
      </c>
      <c r="X39" s="768">
        <v>9.8000000000000007</v>
      </c>
    </row>
    <row r="40" spans="1:24" x14ac:dyDescent="0.25">
      <c r="A40" s="763">
        <v>1</v>
      </c>
      <c r="B40" s="676" t="s">
        <v>63</v>
      </c>
      <c r="C40" s="676">
        <v>10.3</v>
      </c>
      <c r="D40" s="676">
        <v>179</v>
      </c>
      <c r="E40" s="676" t="s">
        <v>64</v>
      </c>
      <c r="G40" s="763">
        <v>1</v>
      </c>
      <c r="H40" s="676" t="s">
        <v>116</v>
      </c>
      <c r="I40" s="676">
        <v>9.3000000000000007</v>
      </c>
      <c r="J40" s="676">
        <v>133</v>
      </c>
      <c r="K40" s="676" t="s">
        <v>64</v>
      </c>
      <c r="L40" s="302">
        <v>2</v>
      </c>
      <c r="M40" s="302" t="s">
        <v>116</v>
      </c>
      <c r="N40" s="302">
        <v>5.8</v>
      </c>
      <c r="O40" s="302" t="s">
        <v>89</v>
      </c>
      <c r="P40" s="302" t="s">
        <v>64</v>
      </c>
      <c r="Q40" s="769">
        <v>3</v>
      </c>
      <c r="R40" s="769" t="s">
        <v>63</v>
      </c>
      <c r="S40" s="769">
        <v>10.3</v>
      </c>
      <c r="T40" s="769">
        <v>169</v>
      </c>
      <c r="U40" s="769" t="s">
        <v>64</v>
      </c>
      <c r="W40" s="768">
        <v>9.3000000000000007</v>
      </c>
      <c r="X40" s="768">
        <v>9.9</v>
      </c>
    </row>
    <row r="41" spans="1:24" x14ac:dyDescent="0.25">
      <c r="A41" s="763">
        <v>1</v>
      </c>
      <c r="B41" s="676" t="s">
        <v>63</v>
      </c>
      <c r="C41" s="676">
        <v>10.5</v>
      </c>
      <c r="D41" s="676">
        <v>157</v>
      </c>
      <c r="E41" s="676" t="s">
        <v>64</v>
      </c>
      <c r="G41" s="763">
        <v>1</v>
      </c>
      <c r="H41" s="676" t="s">
        <v>116</v>
      </c>
      <c r="I41" s="676">
        <v>8.9</v>
      </c>
      <c r="J41" s="676">
        <v>103</v>
      </c>
      <c r="K41" s="676" t="s">
        <v>64</v>
      </c>
      <c r="L41" s="302">
        <v>2</v>
      </c>
      <c r="M41" s="302" t="s">
        <v>116</v>
      </c>
      <c r="N41" s="302">
        <v>9.4</v>
      </c>
      <c r="O41" s="302">
        <v>135</v>
      </c>
      <c r="P41" s="302" t="s">
        <v>64</v>
      </c>
      <c r="Q41" s="769">
        <v>3</v>
      </c>
      <c r="R41" s="769" t="s">
        <v>63</v>
      </c>
      <c r="S41" s="769">
        <v>9.4</v>
      </c>
      <c r="T41" s="769">
        <v>132</v>
      </c>
      <c r="U41" s="769" t="s">
        <v>64</v>
      </c>
      <c r="W41" s="768">
        <v>8.9</v>
      </c>
      <c r="X41" s="768">
        <v>9.6999999999999993</v>
      </c>
    </row>
    <row r="42" spans="1:24" x14ac:dyDescent="0.25">
      <c r="A42" s="763">
        <v>1</v>
      </c>
      <c r="B42" s="676" t="s">
        <v>63</v>
      </c>
      <c r="C42" s="676">
        <v>11.3</v>
      </c>
      <c r="D42" s="676">
        <v>223</v>
      </c>
      <c r="E42" s="676" t="s">
        <v>64</v>
      </c>
      <c r="G42" s="763">
        <v>1</v>
      </c>
      <c r="H42" s="676" t="s">
        <v>116</v>
      </c>
      <c r="I42" s="676">
        <v>8.6</v>
      </c>
      <c r="J42" s="676">
        <v>85</v>
      </c>
      <c r="K42" s="676" t="s">
        <v>64</v>
      </c>
      <c r="L42" s="302">
        <v>2</v>
      </c>
      <c r="M42" s="302" t="s">
        <v>116</v>
      </c>
      <c r="N42" s="302">
        <v>8.4</v>
      </c>
      <c r="O42" s="302">
        <v>90</v>
      </c>
      <c r="P42" s="302" t="s">
        <v>64</v>
      </c>
      <c r="Q42" s="769">
        <v>3</v>
      </c>
      <c r="R42" s="769" t="s">
        <v>63</v>
      </c>
      <c r="S42" s="769">
        <v>10.199999999999999</v>
      </c>
      <c r="T42" s="769">
        <v>175</v>
      </c>
      <c r="U42" s="769" t="s">
        <v>64</v>
      </c>
      <c r="W42" s="768">
        <v>8.6</v>
      </c>
      <c r="X42" s="768">
        <v>10.3</v>
      </c>
    </row>
    <row r="43" spans="1:24" x14ac:dyDescent="0.25">
      <c r="A43" s="763">
        <v>1</v>
      </c>
      <c r="B43" s="676" t="s">
        <v>63</v>
      </c>
      <c r="C43" s="676">
        <v>9.5</v>
      </c>
      <c r="D43" s="676">
        <v>122</v>
      </c>
      <c r="E43" s="676" t="s">
        <v>64</v>
      </c>
      <c r="G43" s="763">
        <v>1</v>
      </c>
      <c r="H43" s="676" t="s">
        <v>116</v>
      </c>
      <c r="I43" s="676">
        <v>7.6</v>
      </c>
      <c r="J43" s="676">
        <v>67</v>
      </c>
      <c r="K43" s="676" t="s">
        <v>64</v>
      </c>
      <c r="L43" s="302">
        <v>2</v>
      </c>
      <c r="M43" s="302" t="s">
        <v>116</v>
      </c>
      <c r="N43" s="302">
        <v>7.4</v>
      </c>
      <c r="O43" s="302">
        <v>64</v>
      </c>
      <c r="P43" s="302" t="s">
        <v>64</v>
      </c>
      <c r="Q43" s="769">
        <v>3</v>
      </c>
      <c r="R43" s="769" t="s">
        <v>63</v>
      </c>
      <c r="S43" s="769">
        <v>9.5</v>
      </c>
      <c r="T43" s="769">
        <v>151</v>
      </c>
      <c r="U43" s="769" t="s">
        <v>64</v>
      </c>
      <c r="W43" s="768">
        <v>7.6</v>
      </c>
      <c r="X43" s="768">
        <v>10.5</v>
      </c>
    </row>
    <row r="44" spans="1:24" x14ac:dyDescent="0.25">
      <c r="A44" s="763">
        <v>1</v>
      </c>
      <c r="B44" s="676" t="s">
        <v>63</v>
      </c>
      <c r="C44" s="676">
        <v>7.1</v>
      </c>
      <c r="D44" s="676">
        <v>69</v>
      </c>
      <c r="E44" s="676" t="s">
        <v>64</v>
      </c>
      <c r="G44" s="763">
        <v>1</v>
      </c>
      <c r="H44" s="676" t="s">
        <v>116</v>
      </c>
      <c r="I44" s="676">
        <v>8.5</v>
      </c>
      <c r="J44" s="676">
        <v>100</v>
      </c>
      <c r="K44" s="676" t="s">
        <v>64</v>
      </c>
      <c r="L44" s="302">
        <v>2</v>
      </c>
      <c r="M44" s="302" t="s">
        <v>116</v>
      </c>
      <c r="N44" s="302">
        <v>5.9</v>
      </c>
      <c r="O44" s="302">
        <v>38</v>
      </c>
      <c r="P44" s="302" t="s">
        <v>64</v>
      </c>
      <c r="Q44" s="769">
        <v>3</v>
      </c>
      <c r="R44" s="769" t="s">
        <v>63</v>
      </c>
      <c r="S44" s="769">
        <v>10.6</v>
      </c>
      <c r="T44" s="769">
        <v>196</v>
      </c>
      <c r="U44" s="769" t="s">
        <v>64</v>
      </c>
      <c r="W44" s="768">
        <v>8.5</v>
      </c>
      <c r="X44" s="768">
        <v>11.3</v>
      </c>
    </row>
    <row r="45" spans="1:24" x14ac:dyDescent="0.25">
      <c r="A45" s="763">
        <v>1</v>
      </c>
      <c r="B45" s="676" t="s">
        <v>63</v>
      </c>
      <c r="C45" s="676">
        <v>10.3</v>
      </c>
      <c r="D45" s="676">
        <v>178</v>
      </c>
      <c r="E45" s="676" t="s">
        <v>64</v>
      </c>
      <c r="G45" s="763">
        <v>1</v>
      </c>
      <c r="H45" s="676" t="s">
        <v>116</v>
      </c>
      <c r="I45" s="676">
        <v>7.7</v>
      </c>
      <c r="J45" s="676">
        <v>76</v>
      </c>
      <c r="K45" s="676" t="s">
        <v>64</v>
      </c>
      <c r="L45" s="302">
        <v>2</v>
      </c>
      <c r="M45" s="302" t="s">
        <v>116</v>
      </c>
      <c r="N45" s="302">
        <v>3.1</v>
      </c>
      <c r="O45" s="302">
        <v>6</v>
      </c>
      <c r="P45" s="302" t="s">
        <v>64</v>
      </c>
      <c r="Q45" s="769">
        <v>3</v>
      </c>
      <c r="R45" s="769" t="s">
        <v>63</v>
      </c>
      <c r="S45" s="769">
        <v>9.9</v>
      </c>
      <c r="T45" s="769">
        <v>147</v>
      </c>
      <c r="U45" s="769" t="s">
        <v>64</v>
      </c>
      <c r="W45" s="768">
        <v>7.7</v>
      </c>
      <c r="X45" s="768">
        <v>9.5</v>
      </c>
    </row>
    <row r="46" spans="1:24" x14ac:dyDescent="0.25">
      <c r="A46" s="763">
        <v>1</v>
      </c>
      <c r="B46" s="676" t="s">
        <v>63</v>
      </c>
      <c r="C46" s="676">
        <v>7.7</v>
      </c>
      <c r="D46" s="676">
        <v>79</v>
      </c>
      <c r="E46" s="676" t="s">
        <v>64</v>
      </c>
      <c r="G46" s="763">
        <v>1</v>
      </c>
      <c r="H46" s="676" t="s">
        <v>116</v>
      </c>
      <c r="I46" s="676">
        <v>6.6</v>
      </c>
      <c r="J46" s="676">
        <v>48</v>
      </c>
      <c r="K46" s="676" t="s">
        <v>64</v>
      </c>
      <c r="L46" s="302">
        <v>2</v>
      </c>
      <c r="M46" s="302" t="s">
        <v>116</v>
      </c>
      <c r="N46" s="302">
        <v>3.6</v>
      </c>
      <c r="O46" s="302">
        <v>10</v>
      </c>
      <c r="P46" s="302" t="s">
        <v>64</v>
      </c>
      <c r="Q46" s="769">
        <v>3</v>
      </c>
      <c r="R46" s="769" t="s">
        <v>63</v>
      </c>
      <c r="S46" s="769">
        <v>6.2</v>
      </c>
      <c r="T46" s="769">
        <v>40</v>
      </c>
      <c r="U46" s="769" t="s">
        <v>64</v>
      </c>
      <c r="W46" s="768">
        <v>6.6</v>
      </c>
      <c r="X46" s="768">
        <v>7.1</v>
      </c>
    </row>
    <row r="47" spans="1:24" x14ac:dyDescent="0.25">
      <c r="A47" s="763">
        <v>1</v>
      </c>
      <c r="B47" s="676" t="s">
        <v>63</v>
      </c>
      <c r="C47" s="676">
        <v>9.3000000000000007</v>
      </c>
      <c r="D47" s="676">
        <v>132</v>
      </c>
      <c r="E47" s="676" t="s">
        <v>64</v>
      </c>
      <c r="G47" s="763">
        <v>1</v>
      </c>
      <c r="H47" s="676" t="s">
        <v>116</v>
      </c>
      <c r="I47" s="676">
        <v>7.5</v>
      </c>
      <c r="J47" s="676">
        <v>69</v>
      </c>
      <c r="K47" s="676" t="s">
        <v>64</v>
      </c>
      <c r="L47" s="302">
        <v>2</v>
      </c>
      <c r="M47" s="302" t="s">
        <v>116</v>
      </c>
      <c r="N47" s="302">
        <v>3.3</v>
      </c>
      <c r="O47" s="302">
        <v>7</v>
      </c>
      <c r="P47" s="302" t="s">
        <v>64</v>
      </c>
      <c r="Q47" s="769">
        <v>3</v>
      </c>
      <c r="R47" s="769" t="s">
        <v>63</v>
      </c>
      <c r="S47" s="769">
        <v>6.7</v>
      </c>
      <c r="T47" s="769">
        <v>50</v>
      </c>
      <c r="U47" s="769" t="s">
        <v>64</v>
      </c>
      <c r="W47" s="768">
        <v>7.5</v>
      </c>
      <c r="X47" s="768">
        <v>10.3</v>
      </c>
    </row>
    <row r="48" spans="1:24" x14ac:dyDescent="0.25">
      <c r="A48" s="763">
        <v>1</v>
      </c>
      <c r="B48" s="676" t="s">
        <v>63</v>
      </c>
      <c r="C48" s="676">
        <v>7.6</v>
      </c>
      <c r="D48" s="676">
        <v>82</v>
      </c>
      <c r="E48" s="676" t="s">
        <v>64</v>
      </c>
      <c r="G48" s="763">
        <v>1</v>
      </c>
      <c r="H48" s="676" t="s">
        <v>116</v>
      </c>
      <c r="I48" s="676">
        <v>3.5</v>
      </c>
      <c r="J48" s="676">
        <v>11</v>
      </c>
      <c r="K48" s="676" t="s">
        <v>64</v>
      </c>
      <c r="L48" s="302">
        <v>2</v>
      </c>
      <c r="M48" s="302" t="s">
        <v>116</v>
      </c>
      <c r="N48" s="302">
        <v>7.5</v>
      </c>
      <c r="O48" s="302">
        <v>4</v>
      </c>
      <c r="P48" s="302" t="s">
        <v>64</v>
      </c>
      <c r="W48" s="768">
        <v>3.5</v>
      </c>
      <c r="X48" s="768">
        <v>7.7</v>
      </c>
    </row>
    <row r="49" spans="1:24" x14ac:dyDescent="0.25">
      <c r="A49" s="763">
        <v>1</v>
      </c>
      <c r="B49" s="676" t="s">
        <v>63</v>
      </c>
      <c r="C49" s="676">
        <v>6.4</v>
      </c>
      <c r="D49" s="676">
        <v>47</v>
      </c>
      <c r="E49" s="676" t="s">
        <v>64</v>
      </c>
      <c r="G49" s="763">
        <v>1</v>
      </c>
      <c r="H49" s="676" t="s">
        <v>116</v>
      </c>
      <c r="I49" s="676">
        <v>3.2</v>
      </c>
      <c r="J49" s="676">
        <v>10</v>
      </c>
      <c r="K49" s="676" t="s">
        <v>64</v>
      </c>
      <c r="L49" s="302">
        <v>2</v>
      </c>
      <c r="M49" s="302" t="s">
        <v>116</v>
      </c>
      <c r="N49" s="302">
        <v>3.8</v>
      </c>
      <c r="O49" s="302">
        <v>9</v>
      </c>
      <c r="P49" s="302" t="s">
        <v>64</v>
      </c>
      <c r="W49" s="768">
        <v>3.2</v>
      </c>
      <c r="X49" s="768">
        <v>9.3000000000000007</v>
      </c>
    </row>
    <row r="50" spans="1:24" x14ac:dyDescent="0.25">
      <c r="A50" s="763">
        <v>1</v>
      </c>
      <c r="B50" s="676" t="s">
        <v>63</v>
      </c>
      <c r="C50" s="676">
        <v>7</v>
      </c>
      <c r="D50" s="676">
        <v>64</v>
      </c>
      <c r="E50" s="676" t="s">
        <v>64</v>
      </c>
      <c r="G50" s="763">
        <v>1</v>
      </c>
      <c r="H50" s="676" t="s">
        <v>116</v>
      </c>
      <c r="I50" s="676">
        <v>3.3</v>
      </c>
      <c r="J50" s="676">
        <v>10</v>
      </c>
      <c r="K50" s="676" t="s">
        <v>64</v>
      </c>
      <c r="L50" s="302">
        <v>2</v>
      </c>
      <c r="M50" s="302" t="s">
        <v>116</v>
      </c>
      <c r="N50" s="302">
        <v>6.1</v>
      </c>
      <c r="O50" s="302">
        <v>39</v>
      </c>
      <c r="P50" s="302" t="s">
        <v>64</v>
      </c>
      <c r="W50" s="768">
        <v>3.3</v>
      </c>
      <c r="X50" s="768">
        <v>7.6</v>
      </c>
    </row>
    <row r="51" spans="1:24" x14ac:dyDescent="0.25">
      <c r="A51" s="763">
        <v>1</v>
      </c>
      <c r="B51" s="676" t="s">
        <v>63</v>
      </c>
      <c r="C51" s="676">
        <v>7.7</v>
      </c>
      <c r="D51" s="676">
        <v>86</v>
      </c>
      <c r="E51" s="676" t="s">
        <v>64</v>
      </c>
      <c r="G51" s="763">
        <v>1</v>
      </c>
      <c r="H51" s="676" t="s">
        <v>116</v>
      </c>
      <c r="I51" s="676">
        <v>3.4</v>
      </c>
      <c r="J51" s="676">
        <v>10</v>
      </c>
      <c r="K51" s="676" t="s">
        <v>64</v>
      </c>
      <c r="L51" s="302">
        <v>2</v>
      </c>
      <c r="M51" s="302" t="s">
        <v>116</v>
      </c>
      <c r="N51" s="302">
        <v>3.2</v>
      </c>
      <c r="O51" s="302">
        <v>5</v>
      </c>
      <c r="P51" s="302" t="s">
        <v>64</v>
      </c>
      <c r="W51" s="768">
        <v>3.4</v>
      </c>
      <c r="X51" s="768">
        <v>6.4</v>
      </c>
    </row>
    <row r="52" spans="1:24" x14ac:dyDescent="0.25">
      <c r="A52" s="763">
        <v>1</v>
      </c>
      <c r="B52" s="676" t="s">
        <v>63</v>
      </c>
      <c r="C52" s="676">
        <v>9.1999999999999993</v>
      </c>
      <c r="D52" s="676">
        <v>141</v>
      </c>
      <c r="E52" s="676" t="s">
        <v>64</v>
      </c>
      <c r="G52" s="763">
        <v>1</v>
      </c>
      <c r="H52" s="676" t="s">
        <v>116</v>
      </c>
      <c r="I52" s="676">
        <v>3.3</v>
      </c>
      <c r="J52" s="676">
        <v>6</v>
      </c>
      <c r="K52" s="676" t="s">
        <v>64</v>
      </c>
      <c r="L52" s="302">
        <v>2</v>
      </c>
      <c r="M52" s="302" t="s">
        <v>116</v>
      </c>
      <c r="N52" s="302">
        <v>3.8</v>
      </c>
      <c r="O52" s="302">
        <v>10</v>
      </c>
      <c r="P52" s="302" t="s">
        <v>64</v>
      </c>
      <c r="W52" s="768">
        <v>3.3</v>
      </c>
      <c r="X52" s="768">
        <v>7</v>
      </c>
    </row>
    <row r="53" spans="1:24" x14ac:dyDescent="0.25">
      <c r="A53" s="763">
        <v>1</v>
      </c>
      <c r="B53" s="676" t="s">
        <v>63</v>
      </c>
      <c r="C53" s="676">
        <v>6.7</v>
      </c>
      <c r="D53" s="676">
        <v>52</v>
      </c>
      <c r="E53" s="676" t="s">
        <v>64</v>
      </c>
      <c r="G53" s="763">
        <v>1</v>
      </c>
      <c r="H53" s="676" t="s">
        <v>116</v>
      </c>
      <c r="I53" s="676">
        <v>2.6</v>
      </c>
      <c r="J53" s="676">
        <v>2</v>
      </c>
      <c r="K53" s="676" t="s">
        <v>64</v>
      </c>
      <c r="L53" s="302">
        <v>2</v>
      </c>
      <c r="M53" s="302" t="s">
        <v>116</v>
      </c>
      <c r="N53" s="302">
        <v>3.3</v>
      </c>
      <c r="O53" s="302">
        <v>6</v>
      </c>
      <c r="P53" s="302" t="s">
        <v>64</v>
      </c>
      <c r="W53" s="768">
        <v>2.6</v>
      </c>
      <c r="X53" s="768">
        <v>7.7</v>
      </c>
    </row>
    <row r="54" spans="1:24" x14ac:dyDescent="0.25">
      <c r="A54" s="763">
        <v>1</v>
      </c>
      <c r="B54" s="676" t="s">
        <v>116</v>
      </c>
      <c r="C54" s="676">
        <v>7.6</v>
      </c>
      <c r="D54" s="676">
        <v>67</v>
      </c>
      <c r="E54" s="676" t="s">
        <v>64</v>
      </c>
      <c r="G54" s="763">
        <v>1</v>
      </c>
      <c r="H54" s="676" t="s">
        <v>116</v>
      </c>
      <c r="I54" s="676">
        <v>3.2</v>
      </c>
      <c r="J54" s="676">
        <v>4</v>
      </c>
      <c r="K54" s="676" t="s">
        <v>64</v>
      </c>
      <c r="L54" s="302">
        <v>2</v>
      </c>
      <c r="M54" s="302" t="s">
        <v>116</v>
      </c>
      <c r="N54" s="302">
        <v>3.4</v>
      </c>
      <c r="O54" s="302">
        <v>6</v>
      </c>
      <c r="P54" s="302" t="s">
        <v>64</v>
      </c>
      <c r="W54" s="768">
        <v>3.2</v>
      </c>
      <c r="X54" s="768">
        <v>9.1999999999999993</v>
      </c>
    </row>
    <row r="55" spans="1:24" x14ac:dyDescent="0.25">
      <c r="A55" s="763">
        <v>1</v>
      </c>
      <c r="B55" s="676" t="s">
        <v>116</v>
      </c>
      <c r="C55" s="676">
        <v>8.5</v>
      </c>
      <c r="D55" s="676">
        <v>100</v>
      </c>
      <c r="E55" s="676" t="s">
        <v>64</v>
      </c>
      <c r="G55" s="763">
        <v>1</v>
      </c>
      <c r="H55" s="676" t="s">
        <v>116</v>
      </c>
      <c r="I55" s="676">
        <v>3.9</v>
      </c>
      <c r="J55" s="676">
        <v>8</v>
      </c>
      <c r="K55" s="676" t="s">
        <v>64</v>
      </c>
      <c r="L55" s="302">
        <v>2</v>
      </c>
      <c r="M55" s="302" t="s">
        <v>116</v>
      </c>
      <c r="N55" s="302">
        <v>3.4</v>
      </c>
      <c r="O55" s="302">
        <v>6</v>
      </c>
      <c r="P55" s="302" t="s">
        <v>64</v>
      </c>
      <c r="W55" s="768">
        <v>3.9</v>
      </c>
      <c r="X55" s="768">
        <v>6.7</v>
      </c>
    </row>
    <row r="56" spans="1:24" x14ac:dyDescent="0.25">
      <c r="A56" s="763">
        <v>1</v>
      </c>
      <c r="B56" s="676" t="s">
        <v>116</v>
      </c>
      <c r="C56" s="676">
        <v>7.7</v>
      </c>
      <c r="D56" s="676">
        <v>76</v>
      </c>
      <c r="E56" s="676" t="s">
        <v>64</v>
      </c>
      <c r="G56" s="763">
        <v>1</v>
      </c>
      <c r="H56" s="676" t="s">
        <v>116</v>
      </c>
      <c r="I56" s="676">
        <v>3.5</v>
      </c>
      <c r="J56" s="676">
        <v>4</v>
      </c>
      <c r="K56" s="676" t="s">
        <v>64</v>
      </c>
      <c r="L56" s="302">
        <v>2</v>
      </c>
      <c r="M56" s="302" t="s">
        <v>116</v>
      </c>
      <c r="N56" s="302">
        <v>3.3</v>
      </c>
      <c r="O56" s="302">
        <v>6</v>
      </c>
      <c r="P56" s="302" t="s">
        <v>64</v>
      </c>
      <c r="W56" s="768">
        <v>3.5</v>
      </c>
      <c r="X56" s="768">
        <v>2.8</v>
      </c>
    </row>
    <row r="57" spans="1:24" x14ac:dyDescent="0.25">
      <c r="A57" s="763">
        <v>1</v>
      </c>
      <c r="B57" s="676" t="s">
        <v>116</v>
      </c>
      <c r="C57" s="676">
        <v>6.6</v>
      </c>
      <c r="D57" s="676">
        <v>48</v>
      </c>
      <c r="E57" s="676" t="s">
        <v>64</v>
      </c>
      <c r="G57" s="763">
        <v>1</v>
      </c>
      <c r="H57" s="676" t="s">
        <v>116</v>
      </c>
      <c r="I57" s="676">
        <v>3</v>
      </c>
      <c r="J57" s="676">
        <v>4</v>
      </c>
      <c r="K57" s="676" t="s">
        <v>64</v>
      </c>
      <c r="L57" s="302">
        <v>2</v>
      </c>
      <c r="M57" s="302" t="s">
        <v>116</v>
      </c>
      <c r="N57" s="302">
        <v>3.5</v>
      </c>
      <c r="O57" s="302">
        <v>6</v>
      </c>
      <c r="P57" s="302" t="s">
        <v>64</v>
      </c>
      <c r="W57" s="768">
        <v>3</v>
      </c>
      <c r="X57" s="768">
        <v>2.4</v>
      </c>
    </row>
    <row r="58" spans="1:24" x14ac:dyDescent="0.25">
      <c r="A58" s="763">
        <v>1</v>
      </c>
      <c r="B58" s="676" t="s">
        <v>116</v>
      </c>
      <c r="C58" s="676">
        <v>7.5</v>
      </c>
      <c r="D58" s="676">
        <v>69</v>
      </c>
      <c r="E58" s="676" t="s">
        <v>64</v>
      </c>
      <c r="G58" s="763">
        <v>1</v>
      </c>
      <c r="H58" s="676" t="s">
        <v>116</v>
      </c>
      <c r="I58" s="676">
        <v>3</v>
      </c>
      <c r="J58" s="676">
        <v>4</v>
      </c>
      <c r="K58" s="676" t="s">
        <v>64</v>
      </c>
      <c r="L58" s="302">
        <v>2</v>
      </c>
      <c r="M58" s="302" t="s">
        <v>116</v>
      </c>
      <c r="N58" s="302">
        <v>2.9</v>
      </c>
      <c r="O58" s="302">
        <v>4</v>
      </c>
      <c r="P58" s="302" t="s">
        <v>64</v>
      </c>
      <c r="W58" s="768">
        <v>3</v>
      </c>
      <c r="X58" s="768">
        <v>8</v>
      </c>
    </row>
    <row r="59" spans="1:24" x14ac:dyDescent="0.25">
      <c r="A59" s="763">
        <v>1</v>
      </c>
      <c r="B59" s="676" t="s">
        <v>116</v>
      </c>
      <c r="C59" s="676">
        <v>3.5</v>
      </c>
      <c r="D59" s="676">
        <v>11</v>
      </c>
      <c r="E59" s="676" t="s">
        <v>64</v>
      </c>
      <c r="G59" s="763">
        <v>1</v>
      </c>
      <c r="H59" s="676" t="s">
        <v>116</v>
      </c>
      <c r="I59" s="676">
        <v>2.9</v>
      </c>
      <c r="J59" s="676">
        <v>3</v>
      </c>
      <c r="K59" s="676" t="s">
        <v>64</v>
      </c>
      <c r="L59" s="302">
        <v>2</v>
      </c>
      <c r="M59" s="302" t="s">
        <v>116</v>
      </c>
      <c r="N59" s="302">
        <v>3</v>
      </c>
      <c r="O59" s="302">
        <v>5</v>
      </c>
      <c r="P59" s="302" t="s">
        <v>64</v>
      </c>
      <c r="W59" s="768">
        <v>2.9</v>
      </c>
      <c r="X59" s="768">
        <v>6.7</v>
      </c>
    </row>
    <row r="60" spans="1:24" x14ac:dyDescent="0.25">
      <c r="A60" s="763">
        <v>1</v>
      </c>
      <c r="B60" s="676" t="s">
        <v>116</v>
      </c>
      <c r="C60" s="676">
        <v>3.2</v>
      </c>
      <c r="D60" s="676">
        <v>10</v>
      </c>
      <c r="E60" s="676" t="s">
        <v>64</v>
      </c>
      <c r="G60" s="763">
        <v>1</v>
      </c>
      <c r="H60" s="676" t="s">
        <v>116</v>
      </c>
      <c r="I60" s="676">
        <v>7.4</v>
      </c>
      <c r="J60" s="676">
        <v>70</v>
      </c>
      <c r="K60" s="676" t="s">
        <v>64</v>
      </c>
      <c r="L60" s="302">
        <v>2</v>
      </c>
      <c r="M60" s="302" t="s">
        <v>116</v>
      </c>
      <c r="N60" s="302">
        <v>3.6</v>
      </c>
      <c r="O60" s="302">
        <v>9</v>
      </c>
      <c r="P60" s="302" t="s">
        <v>64</v>
      </c>
      <c r="W60" s="768">
        <v>7.4</v>
      </c>
      <c r="X60" s="768">
        <v>5.9</v>
      </c>
    </row>
    <row r="61" spans="1:24" x14ac:dyDescent="0.25">
      <c r="A61" s="763">
        <v>1</v>
      </c>
      <c r="B61" s="676" t="s">
        <v>116</v>
      </c>
      <c r="C61" s="676">
        <v>3.3</v>
      </c>
      <c r="D61" s="676">
        <v>10</v>
      </c>
      <c r="E61" s="676" t="s">
        <v>64</v>
      </c>
      <c r="G61" s="763">
        <v>1</v>
      </c>
      <c r="H61" s="676" t="s">
        <v>116</v>
      </c>
      <c r="I61" s="676">
        <v>7.3</v>
      </c>
      <c r="J61" s="676">
        <v>64</v>
      </c>
      <c r="K61" s="676" t="s">
        <v>64</v>
      </c>
      <c r="L61" s="302">
        <v>2</v>
      </c>
      <c r="M61" s="302" t="s">
        <v>116</v>
      </c>
      <c r="N61" s="302">
        <v>2.6</v>
      </c>
      <c r="O61" s="302">
        <v>3</v>
      </c>
      <c r="P61" s="302" t="s">
        <v>64</v>
      </c>
      <c r="W61" s="768">
        <v>7.3</v>
      </c>
      <c r="X61" s="768">
        <v>7</v>
      </c>
    </row>
    <row r="62" spans="1:24" x14ac:dyDescent="0.25">
      <c r="A62" s="763">
        <v>1</v>
      </c>
      <c r="B62" s="676" t="s">
        <v>116</v>
      </c>
      <c r="C62" s="676">
        <v>3.4</v>
      </c>
      <c r="D62" s="676">
        <v>10</v>
      </c>
      <c r="E62" s="676" t="s">
        <v>64</v>
      </c>
      <c r="G62" s="763">
        <v>1</v>
      </c>
      <c r="H62" s="676" t="s">
        <v>116</v>
      </c>
      <c r="I62" s="676">
        <v>2.9</v>
      </c>
      <c r="J62" s="676">
        <v>5</v>
      </c>
      <c r="K62" s="676" t="s">
        <v>64</v>
      </c>
      <c r="L62" s="302">
        <v>2</v>
      </c>
      <c r="M62" s="302" t="s">
        <v>116</v>
      </c>
      <c r="N62" s="302">
        <v>3.1</v>
      </c>
      <c r="O62" s="302">
        <v>5</v>
      </c>
      <c r="P62" s="302" t="s">
        <v>64</v>
      </c>
      <c r="W62" s="768">
        <v>2.9</v>
      </c>
      <c r="X62" s="768">
        <v>5.2</v>
      </c>
    </row>
    <row r="63" spans="1:24" x14ac:dyDescent="0.25">
      <c r="A63" s="763">
        <v>1</v>
      </c>
      <c r="B63" s="676" t="s">
        <v>116</v>
      </c>
      <c r="C63" s="676">
        <v>3.3</v>
      </c>
      <c r="D63" s="676">
        <v>6</v>
      </c>
      <c r="E63" s="676" t="s">
        <v>64</v>
      </c>
      <c r="G63" s="763">
        <v>1</v>
      </c>
      <c r="H63" s="676" t="s">
        <v>116</v>
      </c>
      <c r="I63" s="676">
        <v>3.1</v>
      </c>
      <c r="J63" s="676">
        <v>4</v>
      </c>
      <c r="K63" s="676" t="s">
        <v>64</v>
      </c>
      <c r="L63" s="302">
        <v>2</v>
      </c>
      <c r="M63" s="302" t="s">
        <v>116</v>
      </c>
      <c r="N63" s="302">
        <v>3.5</v>
      </c>
      <c r="O63" s="302">
        <v>7</v>
      </c>
      <c r="P63" s="302" t="s">
        <v>64</v>
      </c>
      <c r="W63" s="768">
        <v>3.1</v>
      </c>
      <c r="X63" s="768">
        <v>5.2</v>
      </c>
    </row>
    <row r="64" spans="1:24" x14ac:dyDescent="0.25">
      <c r="A64" s="763">
        <v>1</v>
      </c>
      <c r="B64" s="676" t="s">
        <v>116</v>
      </c>
      <c r="C64" s="676">
        <v>2.6</v>
      </c>
      <c r="D64" s="676">
        <v>2</v>
      </c>
      <c r="E64" s="676" t="s">
        <v>64</v>
      </c>
      <c r="G64" s="763">
        <v>1</v>
      </c>
      <c r="H64" s="676" t="s">
        <v>116</v>
      </c>
      <c r="I64" s="676">
        <v>3.5</v>
      </c>
      <c r="J64" s="676">
        <v>7</v>
      </c>
      <c r="K64" s="676" t="s">
        <v>64</v>
      </c>
      <c r="L64" s="302">
        <v>2</v>
      </c>
      <c r="M64" s="302" t="s">
        <v>116</v>
      </c>
      <c r="N64" s="302">
        <v>2.7</v>
      </c>
      <c r="O64" s="302">
        <v>2</v>
      </c>
      <c r="P64" s="302" t="s">
        <v>64</v>
      </c>
      <c r="W64" s="768">
        <v>3.5</v>
      </c>
      <c r="X64" s="768">
        <v>5</v>
      </c>
    </row>
    <row r="65" spans="1:24" x14ac:dyDescent="0.25">
      <c r="A65" s="763">
        <v>1</v>
      </c>
      <c r="B65" s="676" t="s">
        <v>116</v>
      </c>
      <c r="C65" s="676">
        <v>3.2</v>
      </c>
      <c r="D65" s="676">
        <v>4</v>
      </c>
      <c r="E65" s="676" t="s">
        <v>64</v>
      </c>
      <c r="G65" s="763">
        <v>1</v>
      </c>
      <c r="H65" s="676" t="s">
        <v>116</v>
      </c>
      <c r="I65" s="676">
        <v>3.2</v>
      </c>
      <c r="J65" s="676">
        <v>5</v>
      </c>
      <c r="K65" s="676" t="s">
        <v>64</v>
      </c>
      <c r="L65" s="302">
        <v>2</v>
      </c>
      <c r="M65" s="302" t="s">
        <v>116</v>
      </c>
      <c r="N65" s="302">
        <v>6.7</v>
      </c>
      <c r="O65" s="302">
        <v>48</v>
      </c>
      <c r="P65" s="302" t="s">
        <v>64</v>
      </c>
      <c r="W65" s="768">
        <v>3.2</v>
      </c>
      <c r="X65" s="768">
        <v>2.9</v>
      </c>
    </row>
    <row r="66" spans="1:24" x14ac:dyDescent="0.25">
      <c r="A66" s="763">
        <v>1</v>
      </c>
      <c r="B66" s="676" t="s">
        <v>116</v>
      </c>
      <c r="C66" s="676">
        <v>3.9</v>
      </c>
      <c r="D66" s="676">
        <v>8</v>
      </c>
      <c r="E66" s="676" t="s">
        <v>64</v>
      </c>
      <c r="G66" s="763">
        <v>1</v>
      </c>
      <c r="H66" s="676" t="s">
        <v>116</v>
      </c>
      <c r="I66" s="676">
        <v>3.6</v>
      </c>
      <c r="J66" s="676">
        <v>6</v>
      </c>
      <c r="K66" s="676" t="s">
        <v>64</v>
      </c>
      <c r="L66" s="302">
        <v>2</v>
      </c>
      <c r="M66" s="302" t="s">
        <v>116</v>
      </c>
      <c r="N66" s="302">
        <v>3.4</v>
      </c>
      <c r="O66" s="302">
        <v>5</v>
      </c>
      <c r="P66" s="302" t="s">
        <v>64</v>
      </c>
      <c r="W66" s="768">
        <v>3.6</v>
      </c>
      <c r="X66" s="768">
        <v>2.8</v>
      </c>
    </row>
    <row r="67" spans="1:24" x14ac:dyDescent="0.25">
      <c r="A67" s="763">
        <v>1</v>
      </c>
      <c r="B67" s="676" t="s">
        <v>116</v>
      </c>
      <c r="C67" s="676">
        <v>3.5</v>
      </c>
      <c r="D67" s="676">
        <v>4</v>
      </c>
      <c r="E67" s="676" t="s">
        <v>64</v>
      </c>
      <c r="G67" s="763">
        <v>1</v>
      </c>
      <c r="H67" s="676" t="s">
        <v>116</v>
      </c>
      <c r="I67" s="676">
        <v>2.8</v>
      </c>
      <c r="J67" s="676">
        <v>3</v>
      </c>
      <c r="K67" s="676" t="s">
        <v>64</v>
      </c>
      <c r="L67" s="302">
        <v>2</v>
      </c>
      <c r="M67" s="302" t="s">
        <v>116</v>
      </c>
      <c r="N67" s="302">
        <v>3.7</v>
      </c>
      <c r="O67" s="302">
        <v>8</v>
      </c>
      <c r="P67" s="302" t="s">
        <v>64</v>
      </c>
      <c r="W67" s="768">
        <v>2.8</v>
      </c>
      <c r="X67" s="768">
        <v>2.9</v>
      </c>
    </row>
    <row r="68" spans="1:24" x14ac:dyDescent="0.25">
      <c r="A68" s="763">
        <v>1</v>
      </c>
      <c r="B68" s="676" t="s">
        <v>63</v>
      </c>
      <c r="C68" s="676">
        <v>2.8</v>
      </c>
      <c r="D68" s="676">
        <v>1</v>
      </c>
      <c r="E68" s="676" t="s">
        <v>64</v>
      </c>
      <c r="G68" s="763">
        <v>1</v>
      </c>
      <c r="H68" s="676" t="s">
        <v>116</v>
      </c>
      <c r="I68" s="676">
        <v>2.5</v>
      </c>
      <c r="J68" s="676">
        <v>2</v>
      </c>
      <c r="K68" s="676" t="s">
        <v>64</v>
      </c>
      <c r="L68" s="302">
        <v>2</v>
      </c>
      <c r="M68" s="302" t="s">
        <v>116</v>
      </c>
      <c r="N68" s="302">
        <v>9.1</v>
      </c>
      <c r="O68" s="302">
        <v>112</v>
      </c>
      <c r="P68" s="302" t="s">
        <v>64</v>
      </c>
      <c r="W68" s="768">
        <v>2.5</v>
      </c>
      <c r="X68" s="768">
        <v>2.7</v>
      </c>
    </row>
    <row r="69" spans="1:24" x14ac:dyDescent="0.25">
      <c r="A69" s="763">
        <v>1</v>
      </c>
      <c r="B69" s="676" t="s">
        <v>63</v>
      </c>
      <c r="C69" s="676">
        <v>2.4</v>
      </c>
      <c r="D69" s="676">
        <v>1</v>
      </c>
      <c r="E69" s="676" t="s">
        <v>64</v>
      </c>
      <c r="G69" s="763">
        <v>1</v>
      </c>
      <c r="H69" s="676" t="s">
        <v>116</v>
      </c>
      <c r="I69" s="676">
        <v>3.2</v>
      </c>
      <c r="J69" s="676">
        <v>4</v>
      </c>
      <c r="K69" s="676" t="s">
        <v>64</v>
      </c>
      <c r="L69" s="302">
        <v>2</v>
      </c>
      <c r="M69" s="302" t="s">
        <v>116</v>
      </c>
      <c r="N69" s="302">
        <v>3.7</v>
      </c>
      <c r="O69" s="302">
        <v>8</v>
      </c>
      <c r="P69" s="302" t="s">
        <v>64</v>
      </c>
      <c r="W69" s="768">
        <v>3.2</v>
      </c>
      <c r="X69" s="768">
        <v>2.7</v>
      </c>
    </row>
    <row r="70" spans="1:24" x14ac:dyDescent="0.25">
      <c r="A70" s="763">
        <v>1</v>
      </c>
      <c r="B70" s="676" t="s">
        <v>116</v>
      </c>
      <c r="C70" s="676">
        <v>3</v>
      </c>
      <c r="D70" s="676">
        <v>4</v>
      </c>
      <c r="E70" s="676" t="s">
        <v>64</v>
      </c>
      <c r="G70" s="763">
        <v>1</v>
      </c>
      <c r="H70" s="676" t="s">
        <v>116</v>
      </c>
      <c r="I70" s="676">
        <v>2.5</v>
      </c>
      <c r="J70" s="676">
        <v>2</v>
      </c>
      <c r="K70" s="676" t="s">
        <v>64</v>
      </c>
      <c r="L70" s="302">
        <v>2</v>
      </c>
      <c r="M70" s="302" t="s">
        <v>116</v>
      </c>
      <c r="N70" s="302">
        <v>3.4</v>
      </c>
      <c r="O70" s="302">
        <v>6</v>
      </c>
      <c r="P70" s="302" t="s">
        <v>64</v>
      </c>
      <c r="W70" s="768">
        <v>2.5</v>
      </c>
      <c r="X70" s="768">
        <v>2.5</v>
      </c>
    </row>
    <row r="71" spans="1:24" x14ac:dyDescent="0.25">
      <c r="A71" s="763">
        <v>1</v>
      </c>
      <c r="B71" s="676" t="s">
        <v>63</v>
      </c>
      <c r="C71" s="676">
        <v>8</v>
      </c>
      <c r="D71" s="676">
        <v>92</v>
      </c>
      <c r="E71" s="676" t="s">
        <v>64</v>
      </c>
      <c r="G71" s="763">
        <v>1</v>
      </c>
      <c r="H71" s="676" t="s">
        <v>116</v>
      </c>
      <c r="I71" s="676">
        <v>3</v>
      </c>
      <c r="J71" s="676">
        <v>5</v>
      </c>
      <c r="K71" s="676" t="s">
        <v>64</v>
      </c>
      <c r="L71" s="302">
        <v>2</v>
      </c>
      <c r="M71" s="302" t="s">
        <v>116</v>
      </c>
      <c r="N71" s="302">
        <v>7</v>
      </c>
      <c r="O71" s="302">
        <v>60</v>
      </c>
      <c r="P71" s="302" t="s">
        <v>64</v>
      </c>
      <c r="W71" s="768">
        <v>3</v>
      </c>
      <c r="X71" s="768">
        <v>3</v>
      </c>
    </row>
    <row r="72" spans="1:24" x14ac:dyDescent="0.25">
      <c r="A72" s="763">
        <v>1</v>
      </c>
      <c r="B72" s="676" t="s">
        <v>63</v>
      </c>
      <c r="C72" s="676">
        <v>6.7</v>
      </c>
      <c r="D72" s="676">
        <v>54</v>
      </c>
      <c r="E72" s="676" t="s">
        <v>64</v>
      </c>
      <c r="G72" s="763">
        <v>1</v>
      </c>
      <c r="H72" s="676" t="s">
        <v>116</v>
      </c>
      <c r="I72" s="676">
        <v>3</v>
      </c>
      <c r="J72" s="676">
        <v>4</v>
      </c>
      <c r="K72" s="676" t="s">
        <v>64</v>
      </c>
      <c r="L72" s="302">
        <v>2</v>
      </c>
      <c r="M72" s="302" t="s">
        <v>116</v>
      </c>
      <c r="N72" s="302">
        <v>9.5</v>
      </c>
      <c r="O72" s="302">
        <v>122</v>
      </c>
      <c r="P72" s="302" t="s">
        <v>64</v>
      </c>
      <c r="W72" s="768">
        <v>3</v>
      </c>
      <c r="X72" s="768">
        <v>3.4</v>
      </c>
    </row>
    <row r="73" spans="1:24" x14ac:dyDescent="0.25">
      <c r="A73" s="763">
        <v>1</v>
      </c>
      <c r="B73" s="676" t="s">
        <v>63</v>
      </c>
      <c r="C73" s="676">
        <v>5.9</v>
      </c>
      <c r="D73" s="676">
        <v>36</v>
      </c>
      <c r="E73" s="676" t="s">
        <v>64</v>
      </c>
      <c r="G73" s="763">
        <v>1</v>
      </c>
      <c r="H73" s="676" t="s">
        <v>116</v>
      </c>
      <c r="I73" s="676">
        <v>3.4</v>
      </c>
      <c r="J73" s="676">
        <v>7</v>
      </c>
      <c r="K73" s="676" t="s">
        <v>64</v>
      </c>
      <c r="L73" s="302">
        <v>2</v>
      </c>
      <c r="M73" s="302" t="s">
        <v>116</v>
      </c>
      <c r="N73" s="302">
        <v>3.3</v>
      </c>
      <c r="O73" s="302">
        <v>6</v>
      </c>
      <c r="P73" s="302" t="s">
        <v>64</v>
      </c>
      <c r="W73" s="768">
        <v>3.4</v>
      </c>
      <c r="X73" s="768">
        <v>2.9</v>
      </c>
    </row>
    <row r="74" spans="1:24" x14ac:dyDescent="0.25">
      <c r="A74" s="763">
        <v>1</v>
      </c>
      <c r="B74" s="676" t="s">
        <v>63</v>
      </c>
      <c r="C74" s="676">
        <v>7</v>
      </c>
      <c r="D74" s="676">
        <v>56</v>
      </c>
      <c r="E74" s="676" t="s">
        <v>64</v>
      </c>
      <c r="G74" s="763"/>
      <c r="H74" s="676" t="s">
        <v>116</v>
      </c>
      <c r="I74" s="676">
        <v>3.7</v>
      </c>
      <c r="J74" s="676">
        <v>9</v>
      </c>
      <c r="K74" s="676" t="s">
        <v>64</v>
      </c>
      <c r="L74" s="302">
        <v>2</v>
      </c>
      <c r="M74" s="302" t="s">
        <v>116</v>
      </c>
      <c r="N74" s="302">
        <v>2.9</v>
      </c>
      <c r="O74" s="302">
        <v>3</v>
      </c>
      <c r="P74" s="302" t="s">
        <v>64</v>
      </c>
      <c r="W74" s="768">
        <v>3.7</v>
      </c>
      <c r="X74" s="768">
        <v>2.5</v>
      </c>
    </row>
    <row r="75" spans="1:24" x14ac:dyDescent="0.25">
      <c r="A75" s="763">
        <v>1</v>
      </c>
      <c r="B75" s="676" t="s">
        <v>63</v>
      </c>
      <c r="C75" s="676">
        <v>5.2</v>
      </c>
      <c r="D75" s="676">
        <v>24</v>
      </c>
      <c r="E75" s="676" t="s">
        <v>64</v>
      </c>
      <c r="G75" s="763">
        <v>1</v>
      </c>
      <c r="H75" s="676" t="s">
        <v>116</v>
      </c>
      <c r="I75" s="676">
        <v>2.4</v>
      </c>
      <c r="J75" s="676">
        <v>2</v>
      </c>
      <c r="K75" s="676" t="s">
        <v>64</v>
      </c>
      <c r="L75" s="302">
        <v>2</v>
      </c>
      <c r="M75" s="302" t="s">
        <v>116</v>
      </c>
      <c r="N75" s="302">
        <v>3.2</v>
      </c>
      <c r="O75" s="302">
        <v>5</v>
      </c>
      <c r="P75" s="302" t="s">
        <v>64</v>
      </c>
      <c r="W75" s="768">
        <v>2.4</v>
      </c>
      <c r="X75" s="768">
        <v>2.5</v>
      </c>
    </row>
    <row r="76" spans="1:24" x14ac:dyDescent="0.25">
      <c r="A76" s="763">
        <v>1</v>
      </c>
      <c r="B76" s="676" t="s">
        <v>63</v>
      </c>
      <c r="C76" s="676">
        <v>5.2</v>
      </c>
      <c r="D76" s="676">
        <v>23</v>
      </c>
      <c r="E76" s="676" t="s">
        <v>64</v>
      </c>
      <c r="G76" s="763">
        <v>1</v>
      </c>
      <c r="H76" s="676" t="s">
        <v>116</v>
      </c>
      <c r="I76" s="676">
        <v>2.5</v>
      </c>
      <c r="J76" s="676">
        <v>2</v>
      </c>
      <c r="K76" s="676" t="s">
        <v>64</v>
      </c>
      <c r="L76" s="302">
        <v>2</v>
      </c>
      <c r="M76" s="302" t="s">
        <v>116</v>
      </c>
      <c r="N76" s="302">
        <v>2.9</v>
      </c>
      <c r="O76" s="302">
        <v>5</v>
      </c>
      <c r="P76" s="302" t="s">
        <v>64</v>
      </c>
      <c r="W76" s="768">
        <v>2.5</v>
      </c>
      <c r="X76" s="768">
        <v>11.6</v>
      </c>
    </row>
    <row r="77" spans="1:24" x14ac:dyDescent="0.25">
      <c r="A77" s="763">
        <v>1</v>
      </c>
      <c r="B77" s="676" t="s">
        <v>63</v>
      </c>
      <c r="C77" s="676">
        <v>5</v>
      </c>
      <c r="D77" s="676">
        <v>21</v>
      </c>
      <c r="E77" s="676" t="s">
        <v>64</v>
      </c>
      <c r="G77" s="763">
        <v>1</v>
      </c>
      <c r="H77" s="676" t="s">
        <v>116</v>
      </c>
      <c r="I77" s="676">
        <v>3.4</v>
      </c>
      <c r="J77" s="676">
        <v>7</v>
      </c>
      <c r="K77" s="676" t="s">
        <v>64</v>
      </c>
      <c r="L77" s="302">
        <v>2</v>
      </c>
      <c r="M77" s="302" t="s">
        <v>116</v>
      </c>
      <c r="N77" s="302">
        <v>3.4</v>
      </c>
      <c r="O77" s="302">
        <v>6</v>
      </c>
      <c r="P77" s="302" t="s">
        <v>64</v>
      </c>
      <c r="W77" s="768">
        <v>3.4</v>
      </c>
      <c r="X77" s="768">
        <v>12.7</v>
      </c>
    </row>
    <row r="78" spans="1:24" x14ac:dyDescent="0.25">
      <c r="A78" s="763">
        <v>1</v>
      </c>
      <c r="B78" s="676" t="s">
        <v>63</v>
      </c>
      <c r="C78" s="676">
        <v>2.9</v>
      </c>
      <c r="D78" s="676">
        <v>4</v>
      </c>
      <c r="E78" s="676" t="s">
        <v>64</v>
      </c>
      <c r="G78" s="763">
        <v>1</v>
      </c>
      <c r="H78" s="676" t="s">
        <v>116</v>
      </c>
      <c r="I78" s="676">
        <v>2.5</v>
      </c>
      <c r="J78" s="676">
        <v>3</v>
      </c>
      <c r="K78" s="676" t="s">
        <v>64</v>
      </c>
      <c r="L78" s="302">
        <v>2</v>
      </c>
      <c r="M78" s="302" t="s">
        <v>116</v>
      </c>
      <c r="N78" s="302">
        <v>2.6</v>
      </c>
      <c r="O78" s="302">
        <v>3</v>
      </c>
      <c r="P78" s="302" t="s">
        <v>64</v>
      </c>
      <c r="W78" s="768">
        <v>2.5</v>
      </c>
      <c r="X78" s="768">
        <v>12.9</v>
      </c>
    </row>
    <row r="79" spans="1:24" x14ac:dyDescent="0.25">
      <c r="A79" s="763">
        <v>1</v>
      </c>
      <c r="B79" s="676" t="s">
        <v>63</v>
      </c>
      <c r="C79" s="676">
        <v>2.8</v>
      </c>
      <c r="D79" s="676">
        <v>4</v>
      </c>
      <c r="E79" s="676" t="s">
        <v>64</v>
      </c>
      <c r="G79" s="763">
        <v>1</v>
      </c>
      <c r="H79" s="676" t="s">
        <v>116</v>
      </c>
      <c r="I79" s="676">
        <v>2.4</v>
      </c>
      <c r="J79" s="676">
        <v>3</v>
      </c>
      <c r="K79" s="676" t="s">
        <v>64</v>
      </c>
      <c r="L79" s="302">
        <v>2</v>
      </c>
      <c r="M79" s="302" t="s">
        <v>116</v>
      </c>
      <c r="N79" s="302">
        <v>3.5</v>
      </c>
      <c r="O79" s="302">
        <v>7</v>
      </c>
      <c r="P79" s="302" t="s">
        <v>64</v>
      </c>
      <c r="W79" s="768">
        <v>2.4</v>
      </c>
      <c r="X79" s="768">
        <v>9.6</v>
      </c>
    </row>
    <row r="80" spans="1:24" x14ac:dyDescent="0.25">
      <c r="A80" s="763">
        <v>1</v>
      </c>
      <c r="B80" s="676" t="s">
        <v>63</v>
      </c>
      <c r="C80" s="676">
        <v>2.9</v>
      </c>
      <c r="D80" s="676">
        <v>4</v>
      </c>
      <c r="E80" s="676" t="s">
        <v>64</v>
      </c>
      <c r="G80" s="763">
        <v>1</v>
      </c>
      <c r="H80" s="676" t="s">
        <v>116</v>
      </c>
      <c r="I80" s="676">
        <v>2.4</v>
      </c>
      <c r="J80" s="676">
        <v>2</v>
      </c>
      <c r="K80" s="676" t="s">
        <v>64</v>
      </c>
      <c r="L80" s="302">
        <v>2</v>
      </c>
      <c r="M80" s="302" t="s">
        <v>116</v>
      </c>
      <c r="N80" s="302">
        <v>2.9</v>
      </c>
      <c r="O80" s="302">
        <v>4</v>
      </c>
      <c r="P80" s="302" t="s">
        <v>64</v>
      </c>
      <c r="W80" s="768">
        <v>2.4</v>
      </c>
      <c r="X80" s="768">
        <v>10.7</v>
      </c>
    </row>
    <row r="81" spans="1:24" x14ac:dyDescent="0.25">
      <c r="A81" s="763">
        <v>1</v>
      </c>
      <c r="B81" s="676" t="s">
        <v>63</v>
      </c>
      <c r="C81" s="676">
        <v>2.7</v>
      </c>
      <c r="D81" s="676">
        <v>3</v>
      </c>
      <c r="E81" s="676" t="s">
        <v>64</v>
      </c>
      <c r="G81" s="763">
        <v>1</v>
      </c>
      <c r="H81" s="676" t="s">
        <v>116</v>
      </c>
      <c r="I81" s="676">
        <v>2.4</v>
      </c>
      <c r="J81" s="676">
        <v>2</v>
      </c>
      <c r="K81" s="676" t="s">
        <v>64</v>
      </c>
      <c r="L81" s="302">
        <v>2</v>
      </c>
      <c r="M81" s="302" t="s">
        <v>116</v>
      </c>
      <c r="N81" s="302">
        <v>3.4</v>
      </c>
      <c r="O81" s="302">
        <v>6</v>
      </c>
      <c r="P81" s="302" t="s">
        <v>64</v>
      </c>
      <c r="W81" s="768">
        <v>2.4</v>
      </c>
      <c r="X81" s="768">
        <v>7.5</v>
      </c>
    </row>
    <row r="82" spans="1:24" x14ac:dyDescent="0.25">
      <c r="A82" s="763">
        <v>1</v>
      </c>
      <c r="B82" s="676" t="s">
        <v>63</v>
      </c>
      <c r="C82" s="676">
        <v>2.7</v>
      </c>
      <c r="D82" s="676">
        <v>3</v>
      </c>
      <c r="E82" s="676" t="s">
        <v>64</v>
      </c>
      <c r="G82" s="779">
        <v>1</v>
      </c>
      <c r="H82" s="779" t="s">
        <v>63</v>
      </c>
      <c r="I82" s="779">
        <v>13.1</v>
      </c>
      <c r="J82" s="779">
        <v>361</v>
      </c>
      <c r="K82" s="779" t="s">
        <v>64</v>
      </c>
      <c r="L82" s="302">
        <v>2</v>
      </c>
      <c r="M82" s="302" t="s">
        <v>116</v>
      </c>
      <c r="N82" s="302">
        <v>3.5</v>
      </c>
      <c r="O82" s="302">
        <v>7</v>
      </c>
      <c r="P82" s="302" t="s">
        <v>64</v>
      </c>
      <c r="W82" s="768">
        <v>9.8000000000000007</v>
      </c>
      <c r="X82" s="768">
        <v>8.1</v>
      </c>
    </row>
    <row r="83" spans="1:24" x14ac:dyDescent="0.25">
      <c r="A83" s="763">
        <v>1</v>
      </c>
      <c r="B83" s="676" t="s">
        <v>63</v>
      </c>
      <c r="C83" s="676">
        <v>2.5</v>
      </c>
      <c r="D83" s="676">
        <v>2</v>
      </c>
      <c r="E83" s="676" t="s">
        <v>64</v>
      </c>
      <c r="G83" s="780">
        <v>1</v>
      </c>
      <c r="H83" s="779" t="s">
        <v>63</v>
      </c>
      <c r="I83" s="779">
        <v>12</v>
      </c>
      <c r="J83" s="779">
        <v>280</v>
      </c>
      <c r="K83" s="779" t="s">
        <v>64</v>
      </c>
      <c r="L83" s="302">
        <v>2</v>
      </c>
      <c r="M83" s="302" t="s">
        <v>116</v>
      </c>
      <c r="N83" s="302">
        <v>2.7</v>
      </c>
      <c r="O83" s="302">
        <v>4</v>
      </c>
      <c r="P83" s="302" t="s">
        <v>64</v>
      </c>
      <c r="W83" s="768">
        <v>9.3000000000000007</v>
      </c>
      <c r="X83" s="768">
        <v>6.2</v>
      </c>
    </row>
    <row r="84" spans="1:24" x14ac:dyDescent="0.25">
      <c r="A84" s="763">
        <v>1</v>
      </c>
      <c r="B84" s="676" t="s">
        <v>63</v>
      </c>
      <c r="C84" s="676">
        <v>3</v>
      </c>
      <c r="D84" s="676">
        <v>5</v>
      </c>
      <c r="E84" s="676" t="s">
        <v>64</v>
      </c>
      <c r="G84" s="780">
        <v>1</v>
      </c>
      <c r="H84" s="779" t="s">
        <v>63</v>
      </c>
      <c r="I84" s="779">
        <v>12.8</v>
      </c>
      <c r="J84" s="779">
        <v>285</v>
      </c>
      <c r="K84" s="779" t="s">
        <v>64</v>
      </c>
      <c r="L84" s="302">
        <v>2</v>
      </c>
      <c r="M84" s="302" t="s">
        <v>116</v>
      </c>
      <c r="N84" s="302">
        <v>2.8</v>
      </c>
      <c r="O84" s="302">
        <v>3</v>
      </c>
      <c r="P84" s="302" t="s">
        <v>64</v>
      </c>
      <c r="W84" s="768">
        <v>10.199999999999999</v>
      </c>
      <c r="X84" s="768">
        <v>6.7</v>
      </c>
    </row>
    <row r="85" spans="1:24" x14ac:dyDescent="0.25">
      <c r="A85" s="763">
        <v>1</v>
      </c>
      <c r="B85" s="676" t="s">
        <v>63</v>
      </c>
      <c r="C85" s="676">
        <v>3.4</v>
      </c>
      <c r="D85" s="676">
        <v>6</v>
      </c>
      <c r="E85" s="676" t="s">
        <v>64</v>
      </c>
      <c r="G85" s="780">
        <v>1</v>
      </c>
      <c r="H85" s="779" t="s">
        <v>63</v>
      </c>
      <c r="I85" s="779">
        <v>6.3</v>
      </c>
      <c r="J85" s="779">
        <v>44</v>
      </c>
      <c r="K85" s="779" t="s">
        <v>64</v>
      </c>
      <c r="L85" s="781">
        <v>2</v>
      </c>
      <c r="M85" s="781" t="s">
        <v>63</v>
      </c>
      <c r="N85" s="781">
        <v>13.6</v>
      </c>
      <c r="O85" s="781">
        <v>399</v>
      </c>
      <c r="P85" s="781" t="s">
        <v>64</v>
      </c>
      <c r="W85" s="768">
        <v>7.2</v>
      </c>
      <c r="X85" s="768">
        <v>7.1</v>
      </c>
    </row>
    <row r="86" spans="1:24" x14ac:dyDescent="0.25">
      <c r="A86" s="763">
        <v>1</v>
      </c>
      <c r="B86" s="676" t="s">
        <v>63</v>
      </c>
      <c r="C86" s="676">
        <v>2.9</v>
      </c>
      <c r="D86" s="676">
        <v>3</v>
      </c>
      <c r="E86" s="676" t="s">
        <v>64</v>
      </c>
      <c r="G86" s="780">
        <v>1</v>
      </c>
      <c r="H86" s="779" t="s">
        <v>63</v>
      </c>
      <c r="I86" s="779">
        <v>13.6</v>
      </c>
      <c r="J86" s="779">
        <v>373</v>
      </c>
      <c r="K86" s="779" t="s">
        <v>64</v>
      </c>
      <c r="L86" s="781">
        <v>2</v>
      </c>
      <c r="M86" s="781" t="s">
        <v>63</v>
      </c>
      <c r="N86" s="781">
        <v>10.7</v>
      </c>
      <c r="O86" s="781">
        <v>205</v>
      </c>
      <c r="P86" s="781" t="s">
        <v>64</v>
      </c>
      <c r="W86" s="768">
        <v>9.8000000000000007</v>
      </c>
      <c r="X86" s="768">
        <v>5.8</v>
      </c>
    </row>
    <row r="87" spans="1:24" x14ac:dyDescent="0.25">
      <c r="A87" s="763">
        <v>1</v>
      </c>
      <c r="B87" s="676" t="s">
        <v>63</v>
      </c>
      <c r="C87" s="676">
        <v>2.5</v>
      </c>
      <c r="D87" s="676">
        <v>2</v>
      </c>
      <c r="E87" s="676" t="s">
        <v>64</v>
      </c>
      <c r="G87" s="780">
        <v>1</v>
      </c>
      <c r="H87" s="779" t="s">
        <v>63</v>
      </c>
      <c r="I87" s="779">
        <v>10.8</v>
      </c>
      <c r="J87" s="779">
        <v>209</v>
      </c>
      <c r="K87" s="779" t="s">
        <v>64</v>
      </c>
      <c r="L87" s="781">
        <v>2</v>
      </c>
      <c r="M87" s="781" t="s">
        <v>63</v>
      </c>
      <c r="N87" s="781">
        <v>10.9</v>
      </c>
      <c r="O87" s="781">
        <v>245</v>
      </c>
      <c r="P87" s="781" t="s">
        <v>64</v>
      </c>
      <c r="W87" s="768">
        <v>7.2</v>
      </c>
      <c r="X87" s="768">
        <v>3</v>
      </c>
    </row>
    <row r="88" spans="1:24" x14ac:dyDescent="0.25">
      <c r="A88" s="763">
        <v>1</v>
      </c>
      <c r="B88" s="676" t="s">
        <v>63</v>
      </c>
      <c r="C88" s="676">
        <v>2.5</v>
      </c>
      <c r="D88" s="676">
        <v>2</v>
      </c>
      <c r="E88" s="676" t="s">
        <v>64</v>
      </c>
      <c r="G88" s="780">
        <v>1</v>
      </c>
      <c r="H88" s="779" t="s">
        <v>63</v>
      </c>
      <c r="I88" s="779">
        <v>11.4</v>
      </c>
      <c r="J88" s="779">
        <v>234</v>
      </c>
      <c r="K88" s="779" t="s">
        <v>64</v>
      </c>
      <c r="L88" s="781">
        <v>2</v>
      </c>
      <c r="M88" s="781" t="s">
        <v>63</v>
      </c>
      <c r="N88" s="781">
        <v>7.3</v>
      </c>
      <c r="O88" s="781">
        <v>70</v>
      </c>
      <c r="P88" s="781" t="s">
        <v>64</v>
      </c>
      <c r="W88" s="768">
        <v>10</v>
      </c>
      <c r="X88" s="768">
        <v>2.7</v>
      </c>
    </row>
    <row r="89" spans="1:24" x14ac:dyDescent="0.25">
      <c r="A89" s="763">
        <v>1</v>
      </c>
      <c r="B89" s="676" t="s">
        <v>116</v>
      </c>
      <c r="C89" s="676">
        <v>3</v>
      </c>
      <c r="D89" s="676">
        <v>4</v>
      </c>
      <c r="E89" s="676" t="s">
        <v>64</v>
      </c>
      <c r="G89" s="780">
        <v>1</v>
      </c>
      <c r="H89" s="779" t="s">
        <v>63</v>
      </c>
      <c r="I89" s="779">
        <v>7.9</v>
      </c>
      <c r="J89" s="779">
        <v>89</v>
      </c>
      <c r="K89" s="779" t="s">
        <v>64</v>
      </c>
      <c r="L89" s="781">
        <v>2</v>
      </c>
      <c r="M89" s="781" t="s">
        <v>63</v>
      </c>
      <c r="N89" s="781">
        <v>11.9</v>
      </c>
      <c r="O89" s="781">
        <v>299</v>
      </c>
      <c r="P89" s="781" t="s">
        <v>64</v>
      </c>
      <c r="W89" s="768">
        <v>9.1999999999999993</v>
      </c>
      <c r="X89" s="768">
        <v>2.7</v>
      </c>
    </row>
    <row r="90" spans="1:24" x14ac:dyDescent="0.25">
      <c r="A90" s="763">
        <v>1</v>
      </c>
      <c r="B90" s="676" t="s">
        <v>116</v>
      </c>
      <c r="C90" s="676">
        <v>2.9</v>
      </c>
      <c r="D90" s="676">
        <v>3</v>
      </c>
      <c r="E90" s="676" t="s">
        <v>64</v>
      </c>
      <c r="G90" s="780">
        <v>1</v>
      </c>
      <c r="H90" s="779" t="s">
        <v>63</v>
      </c>
      <c r="I90" s="779">
        <v>9.6</v>
      </c>
      <c r="J90" s="779">
        <v>145</v>
      </c>
      <c r="K90" s="779" t="s">
        <v>64</v>
      </c>
      <c r="L90" s="781">
        <v>2</v>
      </c>
      <c r="M90" s="781" t="s">
        <v>63</v>
      </c>
      <c r="N90" s="781">
        <v>6.6</v>
      </c>
      <c r="O90" s="781">
        <v>52</v>
      </c>
      <c r="P90" s="781" t="s">
        <v>64</v>
      </c>
      <c r="W90" s="768">
        <v>9.8000000000000007</v>
      </c>
      <c r="X90" s="768">
        <v>3</v>
      </c>
    </row>
    <row r="91" spans="1:24" x14ac:dyDescent="0.25">
      <c r="A91" s="763">
        <v>1</v>
      </c>
      <c r="B91" s="676" t="s">
        <v>63</v>
      </c>
      <c r="C91" s="676">
        <v>11.6</v>
      </c>
      <c r="D91" s="676">
        <v>228</v>
      </c>
      <c r="E91" s="676" t="s">
        <v>64</v>
      </c>
      <c r="G91" s="780">
        <v>1</v>
      </c>
      <c r="H91" s="779" t="s">
        <v>63</v>
      </c>
      <c r="I91" s="779">
        <v>6.9</v>
      </c>
      <c r="J91" s="779">
        <v>60</v>
      </c>
      <c r="K91" s="779" t="s">
        <v>64</v>
      </c>
      <c r="L91" s="781">
        <v>2</v>
      </c>
      <c r="M91" s="781" t="s">
        <v>63</v>
      </c>
      <c r="N91" s="781">
        <v>9.6999999999999993</v>
      </c>
      <c r="O91" s="781">
        <v>130</v>
      </c>
      <c r="P91" s="781" t="s">
        <v>64</v>
      </c>
      <c r="W91" s="768">
        <v>6.9</v>
      </c>
      <c r="X91" s="768">
        <v>2.8</v>
      </c>
    </row>
    <row r="92" spans="1:24" x14ac:dyDescent="0.25">
      <c r="A92" s="763">
        <v>1</v>
      </c>
      <c r="B92" s="676" t="s">
        <v>63</v>
      </c>
      <c r="C92" s="676">
        <v>12.7</v>
      </c>
      <c r="D92" s="676">
        <v>290</v>
      </c>
      <c r="E92" s="676" t="s">
        <v>64</v>
      </c>
      <c r="G92" s="780">
        <v>1</v>
      </c>
      <c r="H92" s="779" t="s">
        <v>63</v>
      </c>
      <c r="I92" s="779">
        <v>11</v>
      </c>
      <c r="J92" s="779">
        <v>204</v>
      </c>
      <c r="K92" s="779" t="s">
        <v>64</v>
      </c>
      <c r="L92" s="781">
        <v>2</v>
      </c>
      <c r="M92" s="781" t="s">
        <v>63</v>
      </c>
      <c r="N92" s="781">
        <v>11.3</v>
      </c>
      <c r="O92" s="781">
        <v>221</v>
      </c>
      <c r="P92" s="781" t="s">
        <v>64</v>
      </c>
      <c r="W92" s="768">
        <v>5.8</v>
      </c>
      <c r="X92" s="768">
        <v>2.4</v>
      </c>
    </row>
    <row r="93" spans="1:24" x14ac:dyDescent="0.25">
      <c r="A93" s="763">
        <v>1</v>
      </c>
      <c r="B93" s="676" t="s">
        <v>63</v>
      </c>
      <c r="C93" s="676">
        <v>12.9</v>
      </c>
      <c r="D93" s="676">
        <v>352</v>
      </c>
      <c r="E93" s="676" t="s">
        <v>64</v>
      </c>
      <c r="G93" s="780">
        <v>1</v>
      </c>
      <c r="H93" s="779" t="s">
        <v>63</v>
      </c>
      <c r="I93" s="779">
        <v>9.8000000000000007</v>
      </c>
      <c r="J93" s="779">
        <v>161</v>
      </c>
      <c r="K93" s="779" t="s">
        <v>64</v>
      </c>
      <c r="L93" s="781">
        <v>2</v>
      </c>
      <c r="M93" s="781" t="s">
        <v>63</v>
      </c>
      <c r="N93" s="781">
        <v>9.5</v>
      </c>
      <c r="O93" s="781">
        <v>129</v>
      </c>
      <c r="P93" s="781" t="s">
        <v>64</v>
      </c>
      <c r="W93" s="768">
        <v>7.3</v>
      </c>
      <c r="X93" s="768">
        <v>2.8</v>
      </c>
    </row>
    <row r="94" spans="1:24" x14ac:dyDescent="0.25">
      <c r="A94" s="763">
        <v>1</v>
      </c>
      <c r="B94" s="676" t="s">
        <v>63</v>
      </c>
      <c r="C94" s="676">
        <v>9.6</v>
      </c>
      <c r="D94" s="676">
        <v>154</v>
      </c>
      <c r="E94" s="676" t="s">
        <v>64</v>
      </c>
      <c r="G94" s="780">
        <v>1</v>
      </c>
      <c r="H94" s="779" t="s">
        <v>63</v>
      </c>
      <c r="I94" s="779">
        <v>9.9</v>
      </c>
      <c r="J94" s="779">
        <v>159</v>
      </c>
      <c r="K94" s="779" t="s">
        <v>64</v>
      </c>
      <c r="L94" s="781">
        <v>2</v>
      </c>
      <c r="M94" s="781" t="s">
        <v>63</v>
      </c>
      <c r="N94" s="781">
        <v>7.9</v>
      </c>
      <c r="O94" s="781">
        <v>72</v>
      </c>
      <c r="P94" s="781" t="s">
        <v>64</v>
      </c>
      <c r="W94" s="768">
        <v>5.8</v>
      </c>
      <c r="X94" s="768">
        <v>2.7</v>
      </c>
    </row>
    <row r="95" spans="1:24" x14ac:dyDescent="0.25">
      <c r="A95" s="763">
        <v>1</v>
      </c>
      <c r="B95" s="676" t="s">
        <v>63</v>
      </c>
      <c r="C95" s="676">
        <v>10.7</v>
      </c>
      <c r="D95" s="676">
        <v>195</v>
      </c>
      <c r="E95" s="676" t="s">
        <v>64</v>
      </c>
      <c r="G95" s="780">
        <v>1</v>
      </c>
      <c r="H95" s="779" t="s">
        <v>63</v>
      </c>
      <c r="I95" s="779">
        <v>9.6999999999999993</v>
      </c>
      <c r="J95" s="779">
        <v>131</v>
      </c>
      <c r="K95" s="779" t="s">
        <v>64</v>
      </c>
      <c r="L95" s="781">
        <v>2</v>
      </c>
      <c r="M95" s="781" t="s">
        <v>63</v>
      </c>
      <c r="N95" s="781">
        <v>7.8</v>
      </c>
      <c r="O95" s="781">
        <v>77</v>
      </c>
      <c r="P95" s="781" t="s">
        <v>64</v>
      </c>
      <c r="W95" s="768">
        <v>9.4</v>
      </c>
      <c r="X95" s="768">
        <v>2.7</v>
      </c>
    </row>
    <row r="96" spans="1:24" x14ac:dyDescent="0.25">
      <c r="A96" s="763">
        <v>1</v>
      </c>
      <c r="B96" s="676" t="s">
        <v>63</v>
      </c>
      <c r="C96" s="676">
        <v>7.5</v>
      </c>
      <c r="D96" s="676">
        <v>75</v>
      </c>
      <c r="E96" s="676" t="s">
        <v>64</v>
      </c>
      <c r="G96" s="780">
        <v>1</v>
      </c>
      <c r="H96" s="779" t="s">
        <v>63</v>
      </c>
      <c r="I96" s="779">
        <v>10.3</v>
      </c>
      <c r="J96" s="779">
        <v>179</v>
      </c>
      <c r="K96" s="779" t="s">
        <v>64</v>
      </c>
      <c r="L96" s="781">
        <v>2</v>
      </c>
      <c r="M96" s="781" t="s">
        <v>63</v>
      </c>
      <c r="N96" s="781">
        <v>7.6</v>
      </c>
      <c r="O96" s="781">
        <v>80</v>
      </c>
      <c r="P96" s="781" t="s">
        <v>64</v>
      </c>
      <c r="W96" s="768">
        <v>8.4</v>
      </c>
      <c r="X96" s="768">
        <v>2.7</v>
      </c>
    </row>
    <row r="97" spans="1:24" x14ac:dyDescent="0.25">
      <c r="A97" s="763">
        <v>1</v>
      </c>
      <c r="B97" s="676" t="s">
        <v>63</v>
      </c>
      <c r="C97" s="676">
        <v>8.1</v>
      </c>
      <c r="D97" s="676">
        <v>89</v>
      </c>
      <c r="E97" s="676" t="s">
        <v>64</v>
      </c>
      <c r="G97" s="780">
        <v>1</v>
      </c>
      <c r="H97" s="779" t="s">
        <v>63</v>
      </c>
      <c r="I97" s="779">
        <v>10.5</v>
      </c>
      <c r="J97" s="779">
        <v>157</v>
      </c>
      <c r="K97" s="779" t="s">
        <v>64</v>
      </c>
      <c r="L97" s="781">
        <v>2</v>
      </c>
      <c r="M97" s="781" t="s">
        <v>63</v>
      </c>
      <c r="N97" s="781">
        <v>10.4</v>
      </c>
      <c r="O97" s="781">
        <v>185</v>
      </c>
      <c r="P97" s="781" t="s">
        <v>64</v>
      </c>
      <c r="W97" s="768">
        <v>7.4</v>
      </c>
      <c r="X97" s="768">
        <v>2.2999999999999998</v>
      </c>
    </row>
    <row r="98" spans="1:24" x14ac:dyDescent="0.25">
      <c r="A98" s="763">
        <v>1</v>
      </c>
      <c r="B98" s="676" t="s">
        <v>63</v>
      </c>
      <c r="C98" s="676">
        <v>6.2</v>
      </c>
      <c r="D98" s="676">
        <v>36</v>
      </c>
      <c r="E98" s="676" t="s">
        <v>64</v>
      </c>
      <c r="G98" s="780">
        <v>1</v>
      </c>
      <c r="H98" s="779" t="s">
        <v>63</v>
      </c>
      <c r="I98" s="779">
        <v>11.3</v>
      </c>
      <c r="J98" s="779">
        <v>223</v>
      </c>
      <c r="K98" s="779" t="s">
        <v>64</v>
      </c>
      <c r="L98" s="781">
        <v>2</v>
      </c>
      <c r="M98" s="781" t="s">
        <v>63</v>
      </c>
      <c r="N98" s="781">
        <v>11.2</v>
      </c>
      <c r="O98" s="781">
        <v>234</v>
      </c>
      <c r="P98" s="781" t="s">
        <v>64</v>
      </c>
      <c r="W98" s="768">
        <v>5.9</v>
      </c>
      <c r="X98" s="768">
        <v>2.7</v>
      </c>
    </row>
    <row r="99" spans="1:24" x14ac:dyDescent="0.25">
      <c r="A99" s="763">
        <v>1</v>
      </c>
      <c r="B99" s="676" t="s">
        <v>63</v>
      </c>
      <c r="C99" s="676">
        <v>6.7</v>
      </c>
      <c r="D99" s="676">
        <v>52</v>
      </c>
      <c r="E99" s="676" t="s">
        <v>64</v>
      </c>
      <c r="G99" s="780">
        <v>1</v>
      </c>
      <c r="H99" s="779" t="s">
        <v>63</v>
      </c>
      <c r="I99" s="779">
        <v>9.5</v>
      </c>
      <c r="J99" s="779">
        <v>122</v>
      </c>
      <c r="K99" s="779" t="s">
        <v>64</v>
      </c>
      <c r="L99" s="781">
        <v>2</v>
      </c>
      <c r="M99" s="781" t="s">
        <v>63</v>
      </c>
      <c r="N99" s="781">
        <v>10.4</v>
      </c>
      <c r="O99" s="781">
        <v>197</v>
      </c>
      <c r="P99" s="781" t="s">
        <v>64</v>
      </c>
      <c r="W99" s="768">
        <v>3.1</v>
      </c>
      <c r="X99" s="768">
        <v>2.5</v>
      </c>
    </row>
    <row r="100" spans="1:24" x14ac:dyDescent="0.25">
      <c r="A100" s="763">
        <v>1</v>
      </c>
      <c r="B100" s="676" t="s">
        <v>116</v>
      </c>
      <c r="C100" s="676">
        <v>7.4</v>
      </c>
      <c r="D100" s="676">
        <v>70</v>
      </c>
      <c r="E100" s="676" t="s">
        <v>64</v>
      </c>
      <c r="G100" s="780">
        <v>1</v>
      </c>
      <c r="H100" s="779" t="s">
        <v>63</v>
      </c>
      <c r="I100" s="779">
        <v>7.1</v>
      </c>
      <c r="J100" s="779">
        <v>69</v>
      </c>
      <c r="K100" s="779" t="s">
        <v>64</v>
      </c>
      <c r="L100" s="781">
        <v>2</v>
      </c>
      <c r="M100" s="781" t="s">
        <v>63</v>
      </c>
      <c r="N100" s="781">
        <v>9.4</v>
      </c>
      <c r="O100" s="781">
        <v>141</v>
      </c>
      <c r="P100" s="781" t="s">
        <v>64</v>
      </c>
      <c r="W100" s="768">
        <v>3.6</v>
      </c>
      <c r="X100" s="768">
        <v>13.6</v>
      </c>
    </row>
    <row r="101" spans="1:24" x14ac:dyDescent="0.25">
      <c r="A101" s="763">
        <v>1</v>
      </c>
      <c r="B101" s="676" t="s">
        <v>116</v>
      </c>
      <c r="C101" s="676">
        <v>7.3</v>
      </c>
      <c r="D101" s="676">
        <v>64</v>
      </c>
      <c r="E101" s="676" t="s">
        <v>64</v>
      </c>
      <c r="G101" s="780">
        <v>1</v>
      </c>
      <c r="H101" s="779" t="s">
        <v>63</v>
      </c>
      <c r="I101" s="779">
        <v>10.3</v>
      </c>
      <c r="J101" s="779">
        <v>178</v>
      </c>
      <c r="K101" s="779" t="s">
        <v>64</v>
      </c>
      <c r="L101" s="781">
        <v>2</v>
      </c>
      <c r="M101" s="781" t="s">
        <v>63</v>
      </c>
      <c r="N101" s="781">
        <v>12.3</v>
      </c>
      <c r="O101" s="781">
        <v>312</v>
      </c>
      <c r="P101" s="781" t="s">
        <v>64</v>
      </c>
      <c r="W101" s="768">
        <v>3.3</v>
      </c>
      <c r="X101" s="768">
        <v>10.7</v>
      </c>
    </row>
    <row r="102" spans="1:24" x14ac:dyDescent="0.25">
      <c r="A102" s="763">
        <v>1</v>
      </c>
      <c r="B102" s="676" t="s">
        <v>63</v>
      </c>
      <c r="C102" s="676">
        <v>7.1</v>
      </c>
      <c r="D102" s="676">
        <v>59</v>
      </c>
      <c r="E102" s="676" t="s">
        <v>64</v>
      </c>
      <c r="G102" s="780">
        <v>1</v>
      </c>
      <c r="H102" s="779" t="s">
        <v>63</v>
      </c>
      <c r="I102" s="779">
        <v>7.7</v>
      </c>
      <c r="J102" s="779">
        <v>79</v>
      </c>
      <c r="K102" s="779" t="s">
        <v>64</v>
      </c>
      <c r="L102" s="781">
        <v>2</v>
      </c>
      <c r="M102" s="781" t="s">
        <v>63</v>
      </c>
      <c r="N102" s="781">
        <v>6.6</v>
      </c>
      <c r="O102" s="781">
        <v>51</v>
      </c>
      <c r="P102" s="781" t="s">
        <v>64</v>
      </c>
      <c r="W102" s="768">
        <v>7.5</v>
      </c>
      <c r="X102" s="768">
        <v>10.9</v>
      </c>
    </row>
    <row r="103" spans="1:24" x14ac:dyDescent="0.25">
      <c r="A103" s="763">
        <v>1</v>
      </c>
      <c r="B103" s="676" t="s">
        <v>63</v>
      </c>
      <c r="C103" s="676">
        <v>5.8</v>
      </c>
      <c r="D103" s="676">
        <v>35</v>
      </c>
      <c r="E103" s="676" t="s">
        <v>64</v>
      </c>
      <c r="G103" s="780">
        <v>1</v>
      </c>
      <c r="H103" s="779" t="s">
        <v>63</v>
      </c>
      <c r="I103" s="779">
        <v>9.3000000000000007</v>
      </c>
      <c r="J103" s="779">
        <v>132</v>
      </c>
      <c r="K103" s="779" t="s">
        <v>64</v>
      </c>
      <c r="L103" s="781">
        <v>2</v>
      </c>
      <c r="M103" s="781" t="s">
        <v>63</v>
      </c>
      <c r="N103" s="781">
        <v>7.9</v>
      </c>
      <c r="O103" s="781">
        <v>82</v>
      </c>
      <c r="P103" s="781" t="s">
        <v>64</v>
      </c>
      <c r="W103" s="768">
        <v>3.8</v>
      </c>
      <c r="X103" s="768">
        <v>7.3</v>
      </c>
    </row>
    <row r="104" spans="1:24" x14ac:dyDescent="0.25">
      <c r="A104" s="763">
        <v>1</v>
      </c>
      <c r="B104" s="676" t="s">
        <v>116</v>
      </c>
      <c r="C104" s="676">
        <v>2.9</v>
      </c>
      <c r="D104" s="676">
        <v>5</v>
      </c>
      <c r="E104" s="676" t="s">
        <v>64</v>
      </c>
      <c r="G104" s="780">
        <v>1</v>
      </c>
      <c r="H104" s="779" t="s">
        <v>63</v>
      </c>
      <c r="I104" s="779">
        <v>7.6</v>
      </c>
      <c r="J104" s="779">
        <v>82</v>
      </c>
      <c r="K104" s="779" t="s">
        <v>64</v>
      </c>
      <c r="L104" s="781">
        <v>2</v>
      </c>
      <c r="M104" s="781" t="s">
        <v>63</v>
      </c>
      <c r="N104" s="781">
        <v>7.5</v>
      </c>
      <c r="O104" s="781">
        <v>69</v>
      </c>
      <c r="P104" s="781" t="s">
        <v>64</v>
      </c>
      <c r="W104" s="768">
        <v>6.1</v>
      </c>
      <c r="X104" s="768">
        <v>11.9</v>
      </c>
    </row>
    <row r="105" spans="1:24" x14ac:dyDescent="0.25">
      <c r="A105" s="763">
        <v>1</v>
      </c>
      <c r="B105" s="676" t="s">
        <v>116</v>
      </c>
      <c r="C105" s="676">
        <v>3.1</v>
      </c>
      <c r="D105" s="676">
        <v>4</v>
      </c>
      <c r="E105" s="676" t="s">
        <v>64</v>
      </c>
      <c r="G105" s="780">
        <v>1</v>
      </c>
      <c r="H105" s="779" t="s">
        <v>63</v>
      </c>
      <c r="I105" s="779">
        <v>6.4</v>
      </c>
      <c r="J105" s="779">
        <v>47</v>
      </c>
      <c r="K105" s="779" t="s">
        <v>64</v>
      </c>
      <c r="L105" s="781">
        <v>2</v>
      </c>
      <c r="M105" s="781" t="s">
        <v>63</v>
      </c>
      <c r="N105" s="781">
        <v>7.3</v>
      </c>
      <c r="O105" s="781">
        <v>71</v>
      </c>
      <c r="P105" s="781" t="s">
        <v>64</v>
      </c>
      <c r="W105" s="768">
        <v>3.2</v>
      </c>
      <c r="X105" s="768">
        <v>6.6</v>
      </c>
    </row>
    <row r="106" spans="1:24" x14ac:dyDescent="0.25">
      <c r="A106" s="763">
        <v>1</v>
      </c>
      <c r="B106" s="676" t="s">
        <v>63</v>
      </c>
      <c r="C106" s="676">
        <v>3</v>
      </c>
      <c r="D106" s="676">
        <v>4</v>
      </c>
      <c r="E106" s="676" t="s">
        <v>64</v>
      </c>
      <c r="G106" s="780">
        <v>1</v>
      </c>
      <c r="H106" s="779" t="s">
        <v>63</v>
      </c>
      <c r="I106" s="779">
        <v>7</v>
      </c>
      <c r="J106" s="779">
        <v>64</v>
      </c>
      <c r="K106" s="779" t="s">
        <v>64</v>
      </c>
      <c r="L106" s="781">
        <v>2</v>
      </c>
      <c r="M106" s="781" t="s">
        <v>63</v>
      </c>
      <c r="N106" s="781">
        <v>8</v>
      </c>
      <c r="O106" s="781">
        <v>96</v>
      </c>
      <c r="P106" s="781" t="s">
        <v>64</v>
      </c>
      <c r="W106" s="768">
        <v>3.8</v>
      </c>
      <c r="X106" s="768">
        <v>9.6999999999999993</v>
      </c>
    </row>
    <row r="107" spans="1:24" x14ac:dyDescent="0.25">
      <c r="A107" s="763">
        <v>1</v>
      </c>
      <c r="B107" s="676" t="s">
        <v>63</v>
      </c>
      <c r="C107" s="676">
        <v>2.7</v>
      </c>
      <c r="D107" s="676">
        <v>3</v>
      </c>
      <c r="E107" s="676" t="s">
        <v>64</v>
      </c>
      <c r="G107" s="780">
        <v>1</v>
      </c>
      <c r="H107" s="779" t="s">
        <v>63</v>
      </c>
      <c r="I107" s="779">
        <v>7.7</v>
      </c>
      <c r="J107" s="779">
        <v>86</v>
      </c>
      <c r="K107" s="779" t="s">
        <v>64</v>
      </c>
      <c r="L107" s="781">
        <v>2</v>
      </c>
      <c r="M107" s="781" t="s">
        <v>63</v>
      </c>
      <c r="N107" s="781">
        <v>7.3</v>
      </c>
      <c r="O107" s="781">
        <v>62</v>
      </c>
      <c r="P107" s="781" t="s">
        <v>64</v>
      </c>
      <c r="W107" s="768">
        <v>3.3</v>
      </c>
      <c r="X107" s="768">
        <v>11.3</v>
      </c>
    </row>
    <row r="108" spans="1:24" x14ac:dyDescent="0.25">
      <c r="A108" s="763">
        <v>1</v>
      </c>
      <c r="B108" s="676" t="s">
        <v>116</v>
      </c>
      <c r="C108" s="676">
        <v>3.5</v>
      </c>
      <c r="D108" s="676">
        <v>7</v>
      </c>
      <c r="E108" s="676" t="s">
        <v>64</v>
      </c>
      <c r="G108" s="780">
        <v>1</v>
      </c>
      <c r="H108" s="779" t="s">
        <v>63</v>
      </c>
      <c r="I108" s="779">
        <v>9.1999999999999993</v>
      </c>
      <c r="J108" s="779">
        <v>141</v>
      </c>
      <c r="K108" s="779" t="s">
        <v>64</v>
      </c>
      <c r="L108" s="781">
        <v>2</v>
      </c>
      <c r="M108" s="781" t="s">
        <v>63</v>
      </c>
      <c r="N108" s="781">
        <v>8.4</v>
      </c>
      <c r="O108" s="781">
        <v>118</v>
      </c>
      <c r="P108" s="781" t="s">
        <v>64</v>
      </c>
      <c r="W108" s="768">
        <v>3.4</v>
      </c>
      <c r="X108" s="768">
        <v>9.5</v>
      </c>
    </row>
    <row r="109" spans="1:24" x14ac:dyDescent="0.25">
      <c r="A109" s="763">
        <v>1</v>
      </c>
      <c r="B109" s="676" t="s">
        <v>116</v>
      </c>
      <c r="C109" s="676">
        <v>3.2</v>
      </c>
      <c r="D109" s="676">
        <v>5</v>
      </c>
      <c r="E109" s="676" t="s">
        <v>64</v>
      </c>
      <c r="G109" s="780">
        <v>1</v>
      </c>
      <c r="H109" s="779" t="s">
        <v>63</v>
      </c>
      <c r="I109" s="779">
        <v>6.7</v>
      </c>
      <c r="J109" s="779">
        <v>52</v>
      </c>
      <c r="K109" s="779" t="s">
        <v>64</v>
      </c>
      <c r="L109" s="781">
        <v>2</v>
      </c>
      <c r="M109" s="781" t="s">
        <v>63</v>
      </c>
      <c r="N109" s="781">
        <v>6.5</v>
      </c>
      <c r="O109" s="781">
        <v>50</v>
      </c>
      <c r="P109" s="781" t="s">
        <v>64</v>
      </c>
      <c r="W109" s="768">
        <v>3.4</v>
      </c>
      <c r="X109" s="768">
        <v>7.9</v>
      </c>
    </row>
    <row r="110" spans="1:24" x14ac:dyDescent="0.25">
      <c r="A110" s="763">
        <v>1</v>
      </c>
      <c r="B110" s="676" t="s">
        <v>63</v>
      </c>
      <c r="C110" s="676">
        <v>2.7</v>
      </c>
      <c r="D110" s="676">
        <v>4</v>
      </c>
      <c r="E110" s="676" t="s">
        <v>64</v>
      </c>
      <c r="G110" s="780">
        <v>1</v>
      </c>
      <c r="H110" s="779" t="s">
        <v>63</v>
      </c>
      <c r="I110" s="779">
        <v>2.8</v>
      </c>
      <c r="J110" s="779">
        <v>1</v>
      </c>
      <c r="K110" s="779" t="s">
        <v>64</v>
      </c>
      <c r="L110" s="781">
        <v>2</v>
      </c>
      <c r="M110" s="781" t="s">
        <v>63</v>
      </c>
      <c r="N110" s="781">
        <v>7.6</v>
      </c>
      <c r="O110" s="781">
        <v>81</v>
      </c>
      <c r="P110" s="781" t="s">
        <v>64</v>
      </c>
      <c r="W110" s="768">
        <v>3.3</v>
      </c>
      <c r="X110" s="768">
        <v>7.8</v>
      </c>
    </row>
    <row r="111" spans="1:24" x14ac:dyDescent="0.25">
      <c r="A111" s="763">
        <v>1</v>
      </c>
      <c r="B111" s="676" t="s">
        <v>116</v>
      </c>
      <c r="C111" s="676">
        <v>3.6</v>
      </c>
      <c r="D111" s="676">
        <v>6</v>
      </c>
      <c r="E111" s="676" t="s">
        <v>64</v>
      </c>
      <c r="G111" s="780">
        <v>1</v>
      </c>
      <c r="H111" s="779" t="s">
        <v>63</v>
      </c>
      <c r="I111" s="779">
        <v>2.4</v>
      </c>
      <c r="J111" s="779">
        <v>1</v>
      </c>
      <c r="K111" s="779" t="s">
        <v>64</v>
      </c>
      <c r="L111" s="781">
        <v>2</v>
      </c>
      <c r="M111" s="781" t="s">
        <v>63</v>
      </c>
      <c r="N111" s="781">
        <v>8.6999999999999993</v>
      </c>
      <c r="O111" s="781">
        <v>125</v>
      </c>
      <c r="P111" s="781" t="s">
        <v>64</v>
      </c>
      <c r="W111" s="768">
        <v>3.5</v>
      </c>
      <c r="X111" s="768">
        <v>7.6</v>
      </c>
    </row>
    <row r="112" spans="1:24" x14ac:dyDescent="0.25">
      <c r="A112" s="763">
        <v>1</v>
      </c>
      <c r="B112" s="676" t="s">
        <v>116</v>
      </c>
      <c r="C112" s="676">
        <v>2.8</v>
      </c>
      <c r="D112" s="676">
        <v>3</v>
      </c>
      <c r="E112" s="676" t="s">
        <v>64</v>
      </c>
      <c r="G112" s="780">
        <v>1</v>
      </c>
      <c r="H112" s="779" t="s">
        <v>63</v>
      </c>
      <c r="I112" s="779">
        <v>8</v>
      </c>
      <c r="J112" s="779">
        <v>92</v>
      </c>
      <c r="K112" s="779" t="s">
        <v>64</v>
      </c>
      <c r="L112" s="781">
        <v>2</v>
      </c>
      <c r="M112" s="781" t="s">
        <v>63</v>
      </c>
      <c r="N112" s="781">
        <v>6.1</v>
      </c>
      <c r="O112" s="781">
        <v>37</v>
      </c>
      <c r="P112" s="781" t="s">
        <v>64</v>
      </c>
      <c r="W112" s="768">
        <v>2.9</v>
      </c>
      <c r="X112" s="768">
        <v>10.4</v>
      </c>
    </row>
    <row r="113" spans="1:24" x14ac:dyDescent="0.25">
      <c r="A113" s="763">
        <v>1</v>
      </c>
      <c r="B113" s="676" t="s">
        <v>116</v>
      </c>
      <c r="C113" s="676">
        <v>2.5</v>
      </c>
      <c r="D113" s="676">
        <v>2</v>
      </c>
      <c r="E113" s="676" t="s">
        <v>64</v>
      </c>
      <c r="G113" s="780">
        <v>1</v>
      </c>
      <c r="H113" s="779" t="s">
        <v>63</v>
      </c>
      <c r="I113" s="779">
        <v>6.7</v>
      </c>
      <c r="J113" s="779">
        <v>54</v>
      </c>
      <c r="K113" s="779" t="s">
        <v>64</v>
      </c>
      <c r="L113" s="781">
        <v>2</v>
      </c>
      <c r="M113" s="781" t="s">
        <v>63</v>
      </c>
      <c r="N113" s="781">
        <v>6.6</v>
      </c>
      <c r="O113" s="781">
        <v>56</v>
      </c>
      <c r="P113" s="781" t="s">
        <v>64</v>
      </c>
      <c r="W113" s="768">
        <v>3</v>
      </c>
      <c r="X113" s="768">
        <v>11.2</v>
      </c>
    </row>
    <row r="114" spans="1:24" x14ac:dyDescent="0.25">
      <c r="A114" s="763">
        <v>1</v>
      </c>
      <c r="B114" s="676" t="s">
        <v>116</v>
      </c>
      <c r="C114" s="676">
        <v>3.2</v>
      </c>
      <c r="D114" s="676">
        <v>4</v>
      </c>
      <c r="E114" s="676" t="s">
        <v>64</v>
      </c>
      <c r="G114" s="780">
        <v>1</v>
      </c>
      <c r="H114" s="779" t="s">
        <v>63</v>
      </c>
      <c r="I114" s="779">
        <v>5.9</v>
      </c>
      <c r="J114" s="779">
        <v>36</v>
      </c>
      <c r="K114" s="779" t="s">
        <v>64</v>
      </c>
      <c r="L114" s="781">
        <v>2</v>
      </c>
      <c r="M114" s="781" t="s">
        <v>63</v>
      </c>
      <c r="N114" s="781">
        <v>5.9</v>
      </c>
      <c r="O114" s="781">
        <v>32</v>
      </c>
      <c r="P114" s="781" t="s">
        <v>64</v>
      </c>
      <c r="W114" s="768">
        <v>3.6</v>
      </c>
      <c r="X114" s="768">
        <v>10.4</v>
      </c>
    </row>
    <row r="115" spans="1:24" x14ac:dyDescent="0.25">
      <c r="A115" s="763">
        <v>1</v>
      </c>
      <c r="B115" s="676" t="s">
        <v>63</v>
      </c>
      <c r="C115" s="676">
        <v>3</v>
      </c>
      <c r="D115" s="676">
        <v>3</v>
      </c>
      <c r="E115" s="676" t="s">
        <v>64</v>
      </c>
      <c r="G115" s="780">
        <v>1</v>
      </c>
      <c r="H115" s="779" t="s">
        <v>63</v>
      </c>
      <c r="I115" s="779">
        <v>7</v>
      </c>
      <c r="J115" s="779">
        <v>56</v>
      </c>
      <c r="K115" s="779" t="s">
        <v>64</v>
      </c>
      <c r="L115" s="781">
        <v>2</v>
      </c>
      <c r="M115" s="781" t="s">
        <v>63</v>
      </c>
      <c r="N115" s="781">
        <v>6.4</v>
      </c>
      <c r="O115" s="781">
        <v>48</v>
      </c>
      <c r="P115" s="781" t="s">
        <v>64</v>
      </c>
      <c r="W115" s="768">
        <v>2.6</v>
      </c>
      <c r="X115" s="768">
        <v>9.4</v>
      </c>
    </row>
    <row r="116" spans="1:24" x14ac:dyDescent="0.25">
      <c r="A116" s="763">
        <v>1</v>
      </c>
      <c r="B116" s="676" t="s">
        <v>63</v>
      </c>
      <c r="C116" s="676">
        <v>2.8</v>
      </c>
      <c r="D116" s="676">
        <v>3</v>
      </c>
      <c r="E116" s="676" t="s">
        <v>64</v>
      </c>
      <c r="G116" s="780">
        <v>1</v>
      </c>
      <c r="H116" s="779" t="s">
        <v>63</v>
      </c>
      <c r="I116" s="779">
        <v>5.2</v>
      </c>
      <c r="J116" s="779">
        <v>24</v>
      </c>
      <c r="K116" s="779" t="s">
        <v>64</v>
      </c>
      <c r="L116" s="781">
        <v>2</v>
      </c>
      <c r="M116" s="781" t="s">
        <v>63</v>
      </c>
      <c r="N116" s="781">
        <v>6.4</v>
      </c>
      <c r="O116" s="781">
        <v>44</v>
      </c>
      <c r="P116" s="781" t="s">
        <v>64</v>
      </c>
      <c r="W116" s="768">
        <v>3.1</v>
      </c>
      <c r="X116" s="768">
        <v>12.3</v>
      </c>
    </row>
    <row r="117" spans="1:24" x14ac:dyDescent="0.25">
      <c r="A117" s="763">
        <v>1</v>
      </c>
      <c r="B117" s="676" t="s">
        <v>63</v>
      </c>
      <c r="C117" s="676">
        <v>2.4</v>
      </c>
      <c r="D117" s="676">
        <v>2</v>
      </c>
      <c r="E117" s="676" t="s">
        <v>64</v>
      </c>
      <c r="G117" s="780">
        <v>1</v>
      </c>
      <c r="H117" s="779" t="s">
        <v>63</v>
      </c>
      <c r="I117" s="779">
        <v>5.2</v>
      </c>
      <c r="J117" s="779">
        <v>23</v>
      </c>
      <c r="K117" s="779" t="s">
        <v>64</v>
      </c>
      <c r="L117" s="781">
        <v>2</v>
      </c>
      <c r="M117" s="781" t="s">
        <v>63</v>
      </c>
      <c r="N117" s="781">
        <v>6.5</v>
      </c>
      <c r="O117" s="781">
        <v>46</v>
      </c>
      <c r="P117" s="781" t="s">
        <v>64</v>
      </c>
      <c r="W117" s="768">
        <v>3.5</v>
      </c>
      <c r="X117" s="768">
        <v>6.6</v>
      </c>
    </row>
    <row r="118" spans="1:24" x14ac:dyDescent="0.25">
      <c r="A118" s="763">
        <v>1</v>
      </c>
      <c r="B118" s="676" t="s">
        <v>116</v>
      </c>
      <c r="C118" s="676">
        <v>2.5</v>
      </c>
      <c r="D118" s="676">
        <v>2</v>
      </c>
      <c r="E118" s="676" t="s">
        <v>64</v>
      </c>
      <c r="G118" s="780">
        <v>1</v>
      </c>
      <c r="H118" s="779" t="s">
        <v>63</v>
      </c>
      <c r="I118" s="779">
        <v>5</v>
      </c>
      <c r="J118" s="779">
        <v>21</v>
      </c>
      <c r="K118" s="779" t="s">
        <v>64</v>
      </c>
      <c r="L118" s="781">
        <v>2</v>
      </c>
      <c r="M118" s="781" t="s">
        <v>63</v>
      </c>
      <c r="N118" s="781">
        <v>6.3</v>
      </c>
      <c r="O118" s="781">
        <v>44</v>
      </c>
      <c r="P118" s="781" t="s">
        <v>64</v>
      </c>
      <c r="W118" s="768">
        <v>2.7</v>
      </c>
      <c r="X118" s="768">
        <v>7.9</v>
      </c>
    </row>
    <row r="119" spans="1:24" x14ac:dyDescent="0.25">
      <c r="A119" s="763">
        <v>1</v>
      </c>
      <c r="B119" s="676" t="s">
        <v>116</v>
      </c>
      <c r="C119" s="676">
        <v>3</v>
      </c>
      <c r="D119" s="676">
        <v>5</v>
      </c>
      <c r="E119" s="676" t="s">
        <v>64</v>
      </c>
      <c r="G119" s="780">
        <v>1</v>
      </c>
      <c r="H119" s="779" t="s">
        <v>63</v>
      </c>
      <c r="I119" s="779">
        <v>2.9</v>
      </c>
      <c r="J119" s="779">
        <v>4</v>
      </c>
      <c r="K119" s="779" t="s">
        <v>64</v>
      </c>
      <c r="L119" s="781">
        <v>2</v>
      </c>
      <c r="M119" s="781" t="s">
        <v>63</v>
      </c>
      <c r="N119" s="781">
        <v>5.2</v>
      </c>
      <c r="O119" s="781">
        <v>23</v>
      </c>
      <c r="P119" s="781" t="s">
        <v>64</v>
      </c>
      <c r="W119" s="768">
        <v>6.7</v>
      </c>
      <c r="X119" s="768">
        <v>7.5</v>
      </c>
    </row>
    <row r="120" spans="1:24" x14ac:dyDescent="0.25">
      <c r="A120" s="763">
        <v>1</v>
      </c>
      <c r="B120" s="676" t="s">
        <v>63</v>
      </c>
      <c r="C120" s="676">
        <v>2.8</v>
      </c>
      <c r="D120" s="676">
        <v>3</v>
      </c>
      <c r="E120" s="676" t="s">
        <v>64</v>
      </c>
      <c r="G120" s="780">
        <v>1</v>
      </c>
      <c r="H120" s="779" t="s">
        <v>63</v>
      </c>
      <c r="I120" s="779">
        <v>2.8</v>
      </c>
      <c r="J120" s="779">
        <v>4</v>
      </c>
      <c r="K120" s="779" t="s">
        <v>64</v>
      </c>
      <c r="L120" s="781">
        <v>2</v>
      </c>
      <c r="M120" s="781" t="s">
        <v>63</v>
      </c>
      <c r="N120" s="781">
        <v>6.1</v>
      </c>
      <c r="O120" s="781">
        <v>37</v>
      </c>
      <c r="P120" s="781" t="s">
        <v>64</v>
      </c>
      <c r="W120" s="768">
        <v>3.4</v>
      </c>
      <c r="X120" s="768">
        <v>7.3</v>
      </c>
    </row>
    <row r="121" spans="1:24" x14ac:dyDescent="0.25">
      <c r="A121" s="763">
        <v>1</v>
      </c>
      <c r="B121" s="676" t="s">
        <v>63</v>
      </c>
      <c r="C121" s="676">
        <v>2.7</v>
      </c>
      <c r="D121" s="676">
        <v>3</v>
      </c>
      <c r="E121" s="676" t="s">
        <v>64</v>
      </c>
      <c r="G121" s="780">
        <v>1</v>
      </c>
      <c r="H121" s="779" t="s">
        <v>63</v>
      </c>
      <c r="I121" s="779">
        <v>2.9</v>
      </c>
      <c r="J121" s="779">
        <v>4</v>
      </c>
      <c r="K121" s="779" t="s">
        <v>64</v>
      </c>
      <c r="L121" s="781">
        <v>2</v>
      </c>
      <c r="M121" s="781" t="s">
        <v>63</v>
      </c>
      <c r="N121" s="781">
        <v>5.7</v>
      </c>
      <c r="O121" s="781">
        <v>29</v>
      </c>
      <c r="P121" s="781" t="s">
        <v>64</v>
      </c>
      <c r="W121" s="768">
        <v>3.7</v>
      </c>
      <c r="X121" s="768">
        <v>8</v>
      </c>
    </row>
    <row r="122" spans="1:24" x14ac:dyDescent="0.25">
      <c r="A122" s="763">
        <v>1</v>
      </c>
      <c r="B122" s="676" t="s">
        <v>63</v>
      </c>
      <c r="C122" s="676">
        <v>2.7</v>
      </c>
      <c r="D122" s="676">
        <v>3</v>
      </c>
      <c r="E122" s="676" t="s">
        <v>64</v>
      </c>
      <c r="G122" s="780">
        <v>1</v>
      </c>
      <c r="H122" s="779" t="s">
        <v>63</v>
      </c>
      <c r="I122" s="779">
        <v>2.7</v>
      </c>
      <c r="J122" s="779">
        <v>3</v>
      </c>
      <c r="K122" s="779" t="s">
        <v>64</v>
      </c>
      <c r="L122" s="781">
        <v>2</v>
      </c>
      <c r="M122" s="781" t="s">
        <v>63</v>
      </c>
      <c r="N122" s="781">
        <v>6.7</v>
      </c>
      <c r="O122" s="781">
        <v>50</v>
      </c>
      <c r="P122" s="781" t="s">
        <v>64</v>
      </c>
      <c r="W122" s="768">
        <v>9.1</v>
      </c>
      <c r="X122" s="768">
        <v>7.3</v>
      </c>
    </row>
    <row r="123" spans="1:24" x14ac:dyDescent="0.25">
      <c r="A123" s="763">
        <v>1</v>
      </c>
      <c r="B123" s="676" t="s">
        <v>116</v>
      </c>
      <c r="C123" s="676">
        <v>3</v>
      </c>
      <c r="D123" s="676">
        <v>4</v>
      </c>
      <c r="E123" s="676" t="s">
        <v>64</v>
      </c>
      <c r="G123" s="780">
        <v>1</v>
      </c>
      <c r="H123" s="779" t="s">
        <v>63</v>
      </c>
      <c r="I123" s="779">
        <v>2.7</v>
      </c>
      <c r="J123" s="779">
        <v>3</v>
      </c>
      <c r="K123" s="779" t="s">
        <v>64</v>
      </c>
      <c r="L123" s="781">
        <v>2</v>
      </c>
      <c r="M123" s="781" t="s">
        <v>63</v>
      </c>
      <c r="N123" s="781">
        <v>2.9</v>
      </c>
      <c r="O123" s="781">
        <v>4</v>
      </c>
      <c r="P123" s="781" t="s">
        <v>64</v>
      </c>
      <c r="W123" s="768">
        <v>3.7</v>
      </c>
      <c r="X123" s="768">
        <v>8.4</v>
      </c>
    </row>
    <row r="124" spans="1:24" x14ac:dyDescent="0.25">
      <c r="A124" s="763">
        <v>1</v>
      </c>
      <c r="B124" s="676" t="s">
        <v>116</v>
      </c>
      <c r="C124" s="676">
        <v>3.4</v>
      </c>
      <c r="D124" s="676">
        <v>7</v>
      </c>
      <c r="E124" s="676" t="s">
        <v>64</v>
      </c>
      <c r="G124" s="780">
        <v>1</v>
      </c>
      <c r="H124" s="779" t="s">
        <v>63</v>
      </c>
      <c r="I124" s="779">
        <v>2.5</v>
      </c>
      <c r="J124" s="779">
        <v>2</v>
      </c>
      <c r="K124" s="779" t="s">
        <v>64</v>
      </c>
      <c r="L124" s="781">
        <v>2</v>
      </c>
      <c r="M124" s="781" t="s">
        <v>63</v>
      </c>
      <c r="N124" s="781">
        <v>2.8</v>
      </c>
      <c r="O124" s="781">
        <v>4</v>
      </c>
      <c r="P124" s="781" t="s">
        <v>64</v>
      </c>
      <c r="W124" s="768">
        <v>3.4</v>
      </c>
      <c r="X124" s="768">
        <v>6.5</v>
      </c>
    </row>
    <row r="125" spans="1:24" x14ac:dyDescent="0.25">
      <c r="A125" s="763"/>
      <c r="B125" s="676" t="s">
        <v>116</v>
      </c>
      <c r="C125" s="676">
        <v>3.7</v>
      </c>
      <c r="D125" s="676">
        <v>9</v>
      </c>
      <c r="E125" s="676" t="s">
        <v>64</v>
      </c>
      <c r="G125" s="780">
        <v>1</v>
      </c>
      <c r="H125" s="779" t="s">
        <v>63</v>
      </c>
      <c r="I125" s="779">
        <v>3</v>
      </c>
      <c r="J125" s="779">
        <v>5</v>
      </c>
      <c r="K125" s="779" t="s">
        <v>64</v>
      </c>
      <c r="L125" s="781">
        <v>2</v>
      </c>
      <c r="M125" s="781" t="s">
        <v>63</v>
      </c>
      <c r="N125" s="781">
        <v>3</v>
      </c>
      <c r="O125" s="781">
        <v>5</v>
      </c>
      <c r="P125" s="781" t="s">
        <v>64</v>
      </c>
      <c r="W125" s="768">
        <v>7</v>
      </c>
      <c r="X125" s="768">
        <v>7.6</v>
      </c>
    </row>
    <row r="126" spans="1:24" x14ac:dyDescent="0.25">
      <c r="A126" s="763">
        <v>1</v>
      </c>
      <c r="B126" s="676" t="s">
        <v>116</v>
      </c>
      <c r="C126" s="676">
        <v>2.4</v>
      </c>
      <c r="D126" s="676">
        <v>2</v>
      </c>
      <c r="E126" s="676" t="s">
        <v>64</v>
      </c>
      <c r="G126" s="780">
        <v>1</v>
      </c>
      <c r="H126" s="779" t="s">
        <v>63</v>
      </c>
      <c r="I126" s="779">
        <v>3.4</v>
      </c>
      <c r="J126" s="779">
        <v>6</v>
      </c>
      <c r="K126" s="779" t="s">
        <v>64</v>
      </c>
      <c r="L126" s="781">
        <v>2</v>
      </c>
      <c r="M126" s="781" t="s">
        <v>63</v>
      </c>
      <c r="N126" s="781">
        <v>2.4</v>
      </c>
      <c r="O126" s="781">
        <v>3</v>
      </c>
      <c r="P126" s="781" t="s">
        <v>64</v>
      </c>
      <c r="W126" s="768">
        <v>9.5</v>
      </c>
      <c r="X126" s="768">
        <v>8.6999999999999993</v>
      </c>
    </row>
    <row r="127" spans="1:24" x14ac:dyDescent="0.25">
      <c r="A127" s="763">
        <v>1</v>
      </c>
      <c r="B127" s="676" t="s">
        <v>63</v>
      </c>
      <c r="C127" s="676">
        <v>2.7</v>
      </c>
      <c r="D127" s="676">
        <v>3</v>
      </c>
      <c r="E127" s="676" t="s">
        <v>64</v>
      </c>
      <c r="G127" s="780">
        <v>1</v>
      </c>
      <c r="H127" s="779" t="s">
        <v>63</v>
      </c>
      <c r="I127" s="779">
        <v>2.9</v>
      </c>
      <c r="J127" s="779">
        <v>3</v>
      </c>
      <c r="K127" s="779" t="s">
        <v>64</v>
      </c>
      <c r="L127" s="781">
        <v>2</v>
      </c>
      <c r="M127" s="781" t="s">
        <v>63</v>
      </c>
      <c r="N127" s="781">
        <v>2.5</v>
      </c>
      <c r="O127" s="781">
        <v>3</v>
      </c>
      <c r="P127" s="781" t="s">
        <v>64</v>
      </c>
      <c r="W127" s="768">
        <v>3.3</v>
      </c>
      <c r="X127" s="768">
        <v>6.1</v>
      </c>
    </row>
    <row r="128" spans="1:24" x14ac:dyDescent="0.25">
      <c r="A128" s="763">
        <v>1</v>
      </c>
      <c r="B128" s="676" t="s">
        <v>63</v>
      </c>
      <c r="C128" s="676">
        <v>2.2999999999999998</v>
      </c>
      <c r="D128" s="676">
        <v>2</v>
      </c>
      <c r="E128" s="676" t="s">
        <v>64</v>
      </c>
      <c r="G128" s="780">
        <v>1</v>
      </c>
      <c r="H128" s="779" t="s">
        <v>63</v>
      </c>
      <c r="I128" s="779">
        <v>2.5</v>
      </c>
      <c r="J128" s="779">
        <v>2</v>
      </c>
      <c r="K128" s="779" t="s">
        <v>64</v>
      </c>
      <c r="L128" s="781">
        <v>2</v>
      </c>
      <c r="M128" s="781" t="s">
        <v>63</v>
      </c>
      <c r="N128" s="781">
        <v>2.9</v>
      </c>
      <c r="O128" s="781">
        <v>3</v>
      </c>
      <c r="P128" s="781" t="s">
        <v>64</v>
      </c>
      <c r="W128" s="768">
        <v>2.9</v>
      </c>
      <c r="X128" s="768">
        <v>6.6</v>
      </c>
    </row>
    <row r="129" spans="1:24" x14ac:dyDescent="0.25">
      <c r="A129" s="763">
        <v>1</v>
      </c>
      <c r="B129" s="676" t="s">
        <v>116</v>
      </c>
      <c r="C129" s="676">
        <v>2.5</v>
      </c>
      <c r="D129" s="676">
        <v>2</v>
      </c>
      <c r="E129" s="676" t="s">
        <v>64</v>
      </c>
      <c r="G129" s="780">
        <v>1</v>
      </c>
      <c r="H129" s="779" t="s">
        <v>63</v>
      </c>
      <c r="I129" s="779">
        <v>2.5</v>
      </c>
      <c r="J129" s="779">
        <v>2</v>
      </c>
      <c r="K129" s="779" t="s">
        <v>64</v>
      </c>
      <c r="L129" s="781">
        <v>2</v>
      </c>
      <c r="M129" s="781" t="s">
        <v>63</v>
      </c>
      <c r="N129" s="781">
        <v>2.5</v>
      </c>
      <c r="O129" s="781">
        <v>2</v>
      </c>
      <c r="P129" s="781" t="s">
        <v>64</v>
      </c>
      <c r="W129" s="768">
        <v>3.2</v>
      </c>
      <c r="X129" s="768">
        <v>5.9</v>
      </c>
    </row>
    <row r="130" spans="1:24" x14ac:dyDescent="0.25">
      <c r="A130" s="763">
        <v>1</v>
      </c>
      <c r="B130" s="676" t="s">
        <v>116</v>
      </c>
      <c r="C130" s="676">
        <v>3.4</v>
      </c>
      <c r="D130" s="676">
        <v>7</v>
      </c>
      <c r="E130" s="676" t="s">
        <v>64</v>
      </c>
      <c r="G130" s="780">
        <v>1</v>
      </c>
      <c r="H130" s="779" t="s">
        <v>63</v>
      </c>
      <c r="I130" s="779">
        <v>11.6</v>
      </c>
      <c r="J130" s="779">
        <v>228</v>
      </c>
      <c r="K130" s="779" t="s">
        <v>64</v>
      </c>
      <c r="L130" s="781">
        <v>2</v>
      </c>
      <c r="M130" s="781" t="s">
        <v>63</v>
      </c>
      <c r="N130" s="781">
        <v>2.8</v>
      </c>
      <c r="O130" s="781">
        <v>4</v>
      </c>
      <c r="P130" s="781" t="s">
        <v>64</v>
      </c>
      <c r="W130" s="768">
        <v>2.9</v>
      </c>
      <c r="X130" s="768">
        <v>6.4</v>
      </c>
    </row>
    <row r="131" spans="1:24" x14ac:dyDescent="0.25">
      <c r="A131" s="763">
        <v>1</v>
      </c>
      <c r="B131" s="676" t="s">
        <v>63</v>
      </c>
      <c r="C131" s="676">
        <v>2.7</v>
      </c>
      <c r="D131" s="676">
        <v>4</v>
      </c>
      <c r="E131" s="676" t="s">
        <v>64</v>
      </c>
      <c r="G131" s="780">
        <v>1</v>
      </c>
      <c r="H131" s="779" t="s">
        <v>63</v>
      </c>
      <c r="I131" s="779">
        <v>12.7</v>
      </c>
      <c r="J131" s="779">
        <v>290</v>
      </c>
      <c r="K131" s="779" t="s">
        <v>64</v>
      </c>
      <c r="L131" s="781">
        <v>2</v>
      </c>
      <c r="M131" s="781" t="s">
        <v>63</v>
      </c>
      <c r="N131" s="781">
        <v>2.7</v>
      </c>
      <c r="O131" s="781">
        <v>3</v>
      </c>
      <c r="P131" s="781" t="s">
        <v>64</v>
      </c>
      <c r="W131" s="768">
        <v>3.4</v>
      </c>
      <c r="X131" s="768">
        <v>6.4</v>
      </c>
    </row>
    <row r="132" spans="1:24" x14ac:dyDescent="0.25">
      <c r="A132" s="763">
        <v>1</v>
      </c>
      <c r="B132" s="676" t="s">
        <v>63</v>
      </c>
      <c r="C132" s="676">
        <v>2.5</v>
      </c>
      <c r="D132" s="676">
        <v>2</v>
      </c>
      <c r="E132" s="676" t="s">
        <v>64</v>
      </c>
      <c r="G132" s="780">
        <v>1</v>
      </c>
      <c r="H132" s="779" t="s">
        <v>63</v>
      </c>
      <c r="I132" s="779">
        <v>12.9</v>
      </c>
      <c r="J132" s="779">
        <v>352</v>
      </c>
      <c r="K132" s="779" t="s">
        <v>64</v>
      </c>
      <c r="L132" s="781">
        <v>2</v>
      </c>
      <c r="M132" s="781" t="s">
        <v>63</v>
      </c>
      <c r="N132" s="781">
        <v>2.6</v>
      </c>
      <c r="O132" s="781">
        <v>3</v>
      </c>
      <c r="P132" s="781" t="s">
        <v>64</v>
      </c>
      <c r="W132" s="768">
        <v>2.6</v>
      </c>
      <c r="X132" s="768">
        <v>6.5</v>
      </c>
    </row>
    <row r="133" spans="1:24" x14ac:dyDescent="0.25">
      <c r="A133" s="763">
        <v>1</v>
      </c>
      <c r="B133" s="676" t="s">
        <v>116</v>
      </c>
      <c r="C133" s="676">
        <v>2.5</v>
      </c>
      <c r="D133" s="676">
        <v>3</v>
      </c>
      <c r="E133" s="676" t="s">
        <v>64</v>
      </c>
      <c r="G133" s="780">
        <v>1</v>
      </c>
      <c r="H133" s="779" t="s">
        <v>63</v>
      </c>
      <c r="I133" s="779">
        <v>9.6</v>
      </c>
      <c r="J133" s="779">
        <v>154</v>
      </c>
      <c r="K133" s="779" t="s">
        <v>64</v>
      </c>
      <c r="L133" s="781">
        <v>2</v>
      </c>
      <c r="M133" s="781" t="s">
        <v>63</v>
      </c>
      <c r="N133" s="781">
        <v>2.9</v>
      </c>
      <c r="O133" s="781">
        <v>3</v>
      </c>
      <c r="P133" s="781" t="s">
        <v>64</v>
      </c>
      <c r="W133" s="768">
        <v>3.5</v>
      </c>
      <c r="X133" s="768">
        <v>6.3</v>
      </c>
    </row>
    <row r="134" spans="1:24" x14ac:dyDescent="0.25">
      <c r="A134" s="763">
        <v>1</v>
      </c>
      <c r="B134" s="676" t="s">
        <v>116</v>
      </c>
      <c r="C134" s="676">
        <v>2.4</v>
      </c>
      <c r="D134" s="676">
        <v>3</v>
      </c>
      <c r="E134" s="676" t="s">
        <v>64</v>
      </c>
      <c r="G134" s="780">
        <v>1</v>
      </c>
      <c r="H134" s="779" t="s">
        <v>63</v>
      </c>
      <c r="I134" s="779">
        <v>10.7</v>
      </c>
      <c r="J134" s="779">
        <v>195</v>
      </c>
      <c r="K134" s="779" t="s">
        <v>64</v>
      </c>
      <c r="L134" s="781">
        <v>2</v>
      </c>
      <c r="M134" s="781" t="s">
        <v>63</v>
      </c>
      <c r="N134" s="781">
        <v>2.2999999999999998</v>
      </c>
      <c r="O134" s="781">
        <v>2</v>
      </c>
      <c r="P134" s="781" t="s">
        <v>64</v>
      </c>
      <c r="W134" s="768">
        <v>2.9</v>
      </c>
      <c r="X134" s="768">
        <v>5.2</v>
      </c>
    </row>
    <row r="135" spans="1:24" x14ac:dyDescent="0.25">
      <c r="A135" s="763">
        <v>1</v>
      </c>
      <c r="B135" s="676" t="s">
        <v>116</v>
      </c>
      <c r="C135" s="676">
        <v>2.4</v>
      </c>
      <c r="D135" s="676">
        <v>2</v>
      </c>
      <c r="E135" s="676" t="s">
        <v>64</v>
      </c>
      <c r="G135" s="780">
        <v>1</v>
      </c>
      <c r="H135" s="779" t="s">
        <v>63</v>
      </c>
      <c r="I135" s="779">
        <v>7.5</v>
      </c>
      <c r="J135" s="779">
        <v>75</v>
      </c>
      <c r="K135" s="779" t="s">
        <v>64</v>
      </c>
      <c r="L135" s="781">
        <v>2</v>
      </c>
      <c r="M135" s="781" t="s">
        <v>63</v>
      </c>
      <c r="N135" s="781">
        <v>3</v>
      </c>
      <c r="O135" s="781">
        <v>4</v>
      </c>
      <c r="P135" s="781" t="s">
        <v>64</v>
      </c>
      <c r="W135" s="768">
        <v>3.4</v>
      </c>
      <c r="X135" s="768">
        <v>6.1</v>
      </c>
    </row>
    <row r="136" spans="1:24" x14ac:dyDescent="0.25">
      <c r="A136" s="763">
        <v>1</v>
      </c>
      <c r="B136" s="676" t="s">
        <v>116</v>
      </c>
      <c r="C136" s="676">
        <v>2.4</v>
      </c>
      <c r="D136" s="676">
        <v>2</v>
      </c>
      <c r="E136" s="676" t="s">
        <v>64</v>
      </c>
      <c r="G136" s="780">
        <v>1</v>
      </c>
      <c r="H136" s="779" t="s">
        <v>63</v>
      </c>
      <c r="I136" s="779">
        <v>8.1</v>
      </c>
      <c r="J136" s="779">
        <v>89</v>
      </c>
      <c r="K136" s="779" t="s">
        <v>64</v>
      </c>
      <c r="L136" s="781">
        <v>2</v>
      </c>
      <c r="M136" s="781" t="s">
        <v>63</v>
      </c>
      <c r="N136" s="781">
        <v>2.5</v>
      </c>
      <c r="O136" s="781">
        <v>2</v>
      </c>
      <c r="P136" s="781" t="s">
        <v>64</v>
      </c>
      <c r="W136" s="768">
        <v>3.5</v>
      </c>
      <c r="X136" s="768">
        <v>5.7</v>
      </c>
    </row>
    <row r="137" spans="1:24" x14ac:dyDescent="0.25">
      <c r="A137" s="302">
        <v>2</v>
      </c>
      <c r="B137" s="302" t="s">
        <v>63</v>
      </c>
      <c r="C137" s="302">
        <v>13.6</v>
      </c>
      <c r="D137" s="302">
        <v>399</v>
      </c>
      <c r="E137" s="302" t="s">
        <v>64</v>
      </c>
      <c r="G137" s="780">
        <v>1</v>
      </c>
      <c r="H137" s="779" t="s">
        <v>63</v>
      </c>
      <c r="I137" s="779">
        <v>6.2</v>
      </c>
      <c r="J137" s="779">
        <v>36</v>
      </c>
      <c r="K137" s="779" t="s">
        <v>64</v>
      </c>
      <c r="L137" s="781">
        <v>2</v>
      </c>
      <c r="M137" s="781" t="s">
        <v>63</v>
      </c>
      <c r="N137" s="781">
        <v>2.8</v>
      </c>
      <c r="O137" s="781">
        <v>3</v>
      </c>
      <c r="P137" s="781" t="s">
        <v>64</v>
      </c>
      <c r="W137" s="768">
        <v>2.7</v>
      </c>
      <c r="X137" s="768">
        <v>6.7</v>
      </c>
    </row>
    <row r="138" spans="1:24" x14ac:dyDescent="0.25">
      <c r="A138" s="302">
        <v>2</v>
      </c>
      <c r="B138" s="302" t="s">
        <v>63</v>
      </c>
      <c r="C138" s="302">
        <v>10.7</v>
      </c>
      <c r="D138" s="302">
        <v>205</v>
      </c>
      <c r="E138" s="302" t="s">
        <v>64</v>
      </c>
      <c r="G138" s="780">
        <v>1</v>
      </c>
      <c r="H138" s="779" t="s">
        <v>63</v>
      </c>
      <c r="I138" s="779">
        <v>6.7</v>
      </c>
      <c r="J138" s="779">
        <v>52</v>
      </c>
      <c r="K138" s="779" t="s">
        <v>64</v>
      </c>
      <c r="L138" s="781">
        <v>2</v>
      </c>
      <c r="M138" s="781" t="s">
        <v>63</v>
      </c>
      <c r="N138" s="781">
        <v>2.6</v>
      </c>
      <c r="O138" s="781">
        <v>2</v>
      </c>
      <c r="P138" s="781" t="s">
        <v>64</v>
      </c>
      <c r="W138" s="768">
        <v>2.8</v>
      </c>
      <c r="X138" s="768">
        <v>2.9</v>
      </c>
    </row>
    <row r="139" spans="1:24" x14ac:dyDescent="0.25">
      <c r="A139" s="302">
        <v>2</v>
      </c>
      <c r="B139" s="302" t="s">
        <v>63</v>
      </c>
      <c r="C139" s="302">
        <v>10.9</v>
      </c>
      <c r="D139" s="302">
        <v>245</v>
      </c>
      <c r="E139" s="302" t="s">
        <v>64</v>
      </c>
      <c r="G139" s="780">
        <v>1</v>
      </c>
      <c r="H139" s="779" t="s">
        <v>63</v>
      </c>
      <c r="I139" s="779">
        <v>7.1</v>
      </c>
      <c r="J139" s="779">
        <v>59</v>
      </c>
      <c r="K139" s="779" t="s">
        <v>64</v>
      </c>
      <c r="L139" s="781">
        <v>2</v>
      </c>
      <c r="M139" s="781" t="s">
        <v>63</v>
      </c>
      <c r="N139" s="781">
        <v>12.2</v>
      </c>
      <c r="O139" s="781">
        <v>265</v>
      </c>
      <c r="P139" s="781" t="s">
        <v>64</v>
      </c>
      <c r="W139" s="768">
        <v>10.5</v>
      </c>
      <c r="X139" s="768">
        <v>2.8</v>
      </c>
    </row>
    <row r="140" spans="1:24" x14ac:dyDescent="0.25">
      <c r="A140" s="302">
        <v>2</v>
      </c>
      <c r="B140" s="302" t="s">
        <v>63</v>
      </c>
      <c r="C140" s="302">
        <v>7.3</v>
      </c>
      <c r="D140" s="302">
        <v>70</v>
      </c>
      <c r="E140" s="302" t="s">
        <v>64</v>
      </c>
      <c r="G140" s="780">
        <v>1</v>
      </c>
      <c r="H140" s="779" t="s">
        <v>63</v>
      </c>
      <c r="I140" s="779">
        <v>5.8</v>
      </c>
      <c r="J140" s="779">
        <v>35</v>
      </c>
      <c r="K140" s="779" t="s">
        <v>64</v>
      </c>
      <c r="L140" s="781">
        <v>2</v>
      </c>
      <c r="M140" s="781" t="s">
        <v>63</v>
      </c>
      <c r="N140" s="781">
        <v>11.4</v>
      </c>
      <c r="O140" s="781">
        <v>220</v>
      </c>
      <c r="P140" s="781" t="s">
        <v>64</v>
      </c>
      <c r="W140" s="768">
        <v>2.9</v>
      </c>
      <c r="X140" s="768">
        <v>3</v>
      </c>
    </row>
    <row r="141" spans="1:24" x14ac:dyDescent="0.25">
      <c r="A141" s="302">
        <v>2</v>
      </c>
      <c r="B141" s="302" t="s">
        <v>63</v>
      </c>
      <c r="C141" s="302">
        <v>11.9</v>
      </c>
      <c r="D141" s="302">
        <v>299</v>
      </c>
      <c r="E141" s="302" t="s">
        <v>64</v>
      </c>
      <c r="G141" s="780">
        <v>1</v>
      </c>
      <c r="H141" s="779" t="s">
        <v>63</v>
      </c>
      <c r="I141" s="779">
        <v>3</v>
      </c>
      <c r="J141" s="779">
        <v>4</v>
      </c>
      <c r="K141" s="779" t="s">
        <v>64</v>
      </c>
      <c r="L141" s="781">
        <v>2</v>
      </c>
      <c r="M141" s="781" t="s">
        <v>63</v>
      </c>
      <c r="N141" s="781">
        <v>12.6</v>
      </c>
      <c r="O141" s="781">
        <v>261</v>
      </c>
      <c r="P141" s="781" t="s">
        <v>64</v>
      </c>
      <c r="W141" s="768">
        <v>9.4</v>
      </c>
      <c r="X141" s="768">
        <v>2.4</v>
      </c>
    </row>
    <row r="142" spans="1:24" x14ac:dyDescent="0.25">
      <c r="A142" s="302">
        <v>2</v>
      </c>
      <c r="B142" s="302" t="s">
        <v>63</v>
      </c>
      <c r="C142" s="302">
        <v>6.6</v>
      </c>
      <c r="D142" s="302">
        <v>52</v>
      </c>
      <c r="E142" s="302" t="s">
        <v>64</v>
      </c>
      <c r="G142" s="780">
        <v>1</v>
      </c>
      <c r="H142" s="779" t="s">
        <v>63</v>
      </c>
      <c r="I142" s="779">
        <v>2.7</v>
      </c>
      <c r="J142" s="779">
        <v>3</v>
      </c>
      <c r="K142" s="779" t="s">
        <v>64</v>
      </c>
      <c r="L142" s="781">
        <v>2</v>
      </c>
      <c r="M142" s="781" t="s">
        <v>63</v>
      </c>
      <c r="N142" s="781">
        <v>10.7</v>
      </c>
      <c r="O142" s="781">
        <v>191</v>
      </c>
      <c r="P142" s="781" t="s">
        <v>64</v>
      </c>
      <c r="W142" s="768">
        <v>8.3000000000000007</v>
      </c>
      <c r="X142" s="768">
        <v>2.5</v>
      </c>
    </row>
    <row r="143" spans="1:24" x14ac:dyDescent="0.25">
      <c r="A143" s="302">
        <v>2</v>
      </c>
      <c r="B143" s="302" t="s">
        <v>63</v>
      </c>
      <c r="C143" s="302">
        <v>9.6999999999999993</v>
      </c>
      <c r="D143" s="302">
        <v>130</v>
      </c>
      <c r="E143" s="302" t="s">
        <v>64</v>
      </c>
      <c r="G143" s="780">
        <v>1</v>
      </c>
      <c r="H143" s="779" t="s">
        <v>63</v>
      </c>
      <c r="I143" s="779">
        <v>2.7</v>
      </c>
      <c r="J143" s="779">
        <v>4</v>
      </c>
      <c r="K143" s="779" t="s">
        <v>64</v>
      </c>
      <c r="L143" s="781">
        <v>2</v>
      </c>
      <c r="M143" s="781" t="s">
        <v>63</v>
      </c>
      <c r="N143" s="781">
        <v>6.3</v>
      </c>
      <c r="O143" s="781">
        <v>48</v>
      </c>
      <c r="P143" s="781" t="s">
        <v>64</v>
      </c>
      <c r="W143" s="768">
        <v>6.7</v>
      </c>
      <c r="X143" s="768">
        <v>2.9</v>
      </c>
    </row>
    <row r="144" spans="1:24" x14ac:dyDescent="0.25">
      <c r="A144" s="302">
        <v>2</v>
      </c>
      <c r="B144" s="302" t="s">
        <v>63</v>
      </c>
      <c r="C144" s="302">
        <v>11.3</v>
      </c>
      <c r="D144" s="302">
        <v>221</v>
      </c>
      <c r="E144" s="302" t="s">
        <v>64</v>
      </c>
      <c r="G144" s="780">
        <v>1</v>
      </c>
      <c r="H144" s="779" t="s">
        <v>63</v>
      </c>
      <c r="I144" s="779">
        <v>3</v>
      </c>
      <c r="J144" s="779">
        <v>3</v>
      </c>
      <c r="K144" s="779" t="s">
        <v>64</v>
      </c>
      <c r="L144" s="781">
        <v>2</v>
      </c>
      <c r="M144" s="781" t="s">
        <v>63</v>
      </c>
      <c r="N144" s="781">
        <v>11.1</v>
      </c>
      <c r="O144" s="781">
        <v>227</v>
      </c>
      <c r="P144" s="781" t="s">
        <v>64</v>
      </c>
      <c r="W144" s="782"/>
      <c r="X144" s="768">
        <v>2.5</v>
      </c>
    </row>
    <row r="145" spans="1:24" x14ac:dyDescent="0.25">
      <c r="A145" s="302">
        <v>2</v>
      </c>
      <c r="B145" s="302" t="s">
        <v>63</v>
      </c>
      <c r="C145" s="302">
        <v>9.5</v>
      </c>
      <c r="D145" s="302">
        <v>129</v>
      </c>
      <c r="E145" s="302" t="s">
        <v>64</v>
      </c>
      <c r="G145" s="780">
        <v>1</v>
      </c>
      <c r="H145" s="779" t="s">
        <v>63</v>
      </c>
      <c r="I145" s="779">
        <v>2.8</v>
      </c>
      <c r="J145" s="779">
        <v>3</v>
      </c>
      <c r="K145" s="779" t="s">
        <v>64</v>
      </c>
      <c r="L145" s="781">
        <v>2</v>
      </c>
      <c r="M145" s="781" t="s">
        <v>63</v>
      </c>
      <c r="N145" s="781">
        <v>12</v>
      </c>
      <c r="O145" s="781">
        <v>261</v>
      </c>
      <c r="P145" s="781" t="s">
        <v>64</v>
      </c>
      <c r="W145" s="782"/>
      <c r="X145" s="768">
        <v>2.8</v>
      </c>
    </row>
    <row r="146" spans="1:24" x14ac:dyDescent="0.25">
      <c r="A146" s="302">
        <v>2</v>
      </c>
      <c r="B146" s="302" t="s">
        <v>63</v>
      </c>
      <c r="C146" s="302">
        <v>7.9</v>
      </c>
      <c r="D146" s="302">
        <v>72</v>
      </c>
      <c r="E146" s="302" t="s">
        <v>64</v>
      </c>
      <c r="G146" s="780">
        <v>1</v>
      </c>
      <c r="H146" s="779" t="s">
        <v>63</v>
      </c>
      <c r="I146" s="779">
        <v>2.4</v>
      </c>
      <c r="J146" s="779">
        <v>2</v>
      </c>
      <c r="K146" s="779" t="s">
        <v>64</v>
      </c>
      <c r="L146" s="781">
        <v>2</v>
      </c>
      <c r="M146" s="781" t="s">
        <v>63</v>
      </c>
      <c r="N146" s="781">
        <v>8.1999999999999993</v>
      </c>
      <c r="O146" s="781">
        <v>90</v>
      </c>
      <c r="P146" s="781" t="s">
        <v>64</v>
      </c>
      <c r="W146" s="782"/>
      <c r="X146" s="768">
        <v>2.7</v>
      </c>
    </row>
    <row r="147" spans="1:24" x14ac:dyDescent="0.25">
      <c r="A147" s="302">
        <v>2</v>
      </c>
      <c r="B147" s="302" t="s">
        <v>63</v>
      </c>
      <c r="C147" s="302">
        <v>7.8</v>
      </c>
      <c r="D147" s="302">
        <v>77</v>
      </c>
      <c r="E147" s="302" t="s">
        <v>64</v>
      </c>
      <c r="G147" s="780">
        <v>1</v>
      </c>
      <c r="H147" s="779" t="s">
        <v>63</v>
      </c>
      <c r="I147" s="779">
        <v>2.8</v>
      </c>
      <c r="J147" s="779">
        <v>3</v>
      </c>
      <c r="K147" s="779" t="s">
        <v>64</v>
      </c>
      <c r="L147" s="781">
        <v>2</v>
      </c>
      <c r="M147" s="781" t="s">
        <v>63</v>
      </c>
      <c r="N147" s="781">
        <v>9.8000000000000007</v>
      </c>
      <c r="O147" s="781">
        <v>167</v>
      </c>
      <c r="P147" s="781" t="s">
        <v>64</v>
      </c>
      <c r="W147" s="782"/>
      <c r="X147" s="768">
        <v>2.6</v>
      </c>
    </row>
    <row r="148" spans="1:24" x14ac:dyDescent="0.25">
      <c r="A148" s="302">
        <v>2</v>
      </c>
      <c r="B148" s="302" t="s">
        <v>63</v>
      </c>
      <c r="C148" s="302">
        <v>7.6</v>
      </c>
      <c r="D148" s="302">
        <v>80</v>
      </c>
      <c r="E148" s="302" t="s">
        <v>64</v>
      </c>
      <c r="G148" s="780">
        <v>1</v>
      </c>
      <c r="H148" s="779" t="s">
        <v>63</v>
      </c>
      <c r="I148" s="779">
        <v>2.7</v>
      </c>
      <c r="J148" s="779">
        <v>3</v>
      </c>
      <c r="K148" s="779" t="s">
        <v>64</v>
      </c>
      <c r="L148" s="781">
        <v>2</v>
      </c>
      <c r="M148" s="781" t="s">
        <v>63</v>
      </c>
      <c r="N148" s="781">
        <v>7.4</v>
      </c>
      <c r="O148" s="781">
        <v>77</v>
      </c>
      <c r="P148" s="781" t="s">
        <v>64</v>
      </c>
      <c r="W148" s="782"/>
      <c r="X148" s="768">
        <v>2.9</v>
      </c>
    </row>
    <row r="149" spans="1:24" x14ac:dyDescent="0.25">
      <c r="A149" s="302">
        <v>2</v>
      </c>
      <c r="B149" s="302" t="s">
        <v>63</v>
      </c>
      <c r="C149" s="302">
        <v>10.4</v>
      </c>
      <c r="D149" s="302">
        <v>185</v>
      </c>
      <c r="E149" s="302" t="s">
        <v>64</v>
      </c>
      <c r="G149" s="780">
        <v>1</v>
      </c>
      <c r="H149" s="779" t="s">
        <v>63</v>
      </c>
      <c r="I149" s="779">
        <v>2.7</v>
      </c>
      <c r="J149" s="779">
        <v>3</v>
      </c>
      <c r="K149" s="779" t="s">
        <v>64</v>
      </c>
      <c r="L149" s="781">
        <v>2</v>
      </c>
      <c r="M149" s="781" t="s">
        <v>63</v>
      </c>
      <c r="N149" s="781">
        <v>8.6999999999999993</v>
      </c>
      <c r="O149" s="781">
        <v>99</v>
      </c>
      <c r="P149" s="781" t="s">
        <v>64</v>
      </c>
      <c r="W149" s="782"/>
      <c r="X149" s="768">
        <v>2.2999999999999998</v>
      </c>
    </row>
    <row r="150" spans="1:24" x14ac:dyDescent="0.25">
      <c r="A150" s="302">
        <v>2</v>
      </c>
      <c r="B150" s="302" t="s">
        <v>63</v>
      </c>
      <c r="C150" s="302">
        <v>11.2</v>
      </c>
      <c r="D150" s="302">
        <v>234</v>
      </c>
      <c r="E150" s="302" t="s">
        <v>64</v>
      </c>
      <c r="G150" s="780">
        <v>1</v>
      </c>
      <c r="H150" s="779" t="s">
        <v>63</v>
      </c>
      <c r="I150" s="779">
        <v>2.7</v>
      </c>
      <c r="J150" s="779">
        <v>3</v>
      </c>
      <c r="K150" s="779" t="s">
        <v>64</v>
      </c>
      <c r="L150" s="781">
        <v>2</v>
      </c>
      <c r="M150" s="781" t="s">
        <v>63</v>
      </c>
      <c r="N150" s="781">
        <v>6.6</v>
      </c>
      <c r="O150" s="781">
        <v>46</v>
      </c>
      <c r="P150" s="781" t="s">
        <v>64</v>
      </c>
      <c r="W150" s="782"/>
      <c r="X150" s="768">
        <v>3</v>
      </c>
    </row>
    <row r="151" spans="1:24" x14ac:dyDescent="0.25">
      <c r="A151" s="302">
        <v>2</v>
      </c>
      <c r="B151" s="302" t="s">
        <v>63</v>
      </c>
      <c r="C151" s="302">
        <v>10.4</v>
      </c>
      <c r="D151" s="302">
        <v>197</v>
      </c>
      <c r="E151" s="302" t="s">
        <v>64</v>
      </c>
      <c r="G151" s="780">
        <v>1</v>
      </c>
      <c r="H151" s="779" t="s">
        <v>63</v>
      </c>
      <c r="I151" s="779">
        <v>2.2999999999999998</v>
      </c>
      <c r="J151" s="779">
        <v>2</v>
      </c>
      <c r="K151" s="779" t="s">
        <v>64</v>
      </c>
      <c r="L151" s="781">
        <v>2</v>
      </c>
      <c r="M151" s="781" t="s">
        <v>63</v>
      </c>
      <c r="N151" s="781">
        <v>5.4</v>
      </c>
      <c r="O151" s="781">
        <v>30</v>
      </c>
      <c r="P151" s="781" t="s">
        <v>64</v>
      </c>
      <c r="W151" s="782"/>
      <c r="X151" s="768">
        <v>2.5</v>
      </c>
    </row>
    <row r="152" spans="1:24" x14ac:dyDescent="0.25">
      <c r="A152" s="302">
        <v>2</v>
      </c>
      <c r="B152" s="302" t="s">
        <v>116</v>
      </c>
      <c r="C152" s="302">
        <v>9.8000000000000007</v>
      </c>
      <c r="D152" s="302">
        <v>150</v>
      </c>
      <c r="E152" s="302" t="s">
        <v>64</v>
      </c>
      <c r="G152" s="780">
        <v>1</v>
      </c>
      <c r="H152" s="779" t="s">
        <v>63</v>
      </c>
      <c r="I152" s="779">
        <v>2.7</v>
      </c>
      <c r="J152" s="779">
        <v>4</v>
      </c>
      <c r="K152" s="779" t="s">
        <v>64</v>
      </c>
      <c r="L152" s="781">
        <v>2</v>
      </c>
      <c r="M152" s="781" t="s">
        <v>63</v>
      </c>
      <c r="N152" s="781">
        <v>5.5</v>
      </c>
      <c r="O152" s="781">
        <v>27</v>
      </c>
      <c r="P152" s="781" t="s">
        <v>64</v>
      </c>
      <c r="W152" s="782"/>
      <c r="X152" s="768">
        <v>2.8</v>
      </c>
    </row>
    <row r="153" spans="1:24" x14ac:dyDescent="0.25">
      <c r="A153" s="302">
        <v>2</v>
      </c>
      <c r="B153" s="302" t="s">
        <v>116</v>
      </c>
      <c r="C153" s="302">
        <v>9.3000000000000007</v>
      </c>
      <c r="D153" s="302">
        <v>108</v>
      </c>
      <c r="E153" s="302" t="s">
        <v>64</v>
      </c>
      <c r="G153" s="780">
        <v>1</v>
      </c>
      <c r="H153" s="779" t="s">
        <v>63</v>
      </c>
      <c r="I153" s="779">
        <v>2.5</v>
      </c>
      <c r="J153" s="779">
        <v>2</v>
      </c>
      <c r="K153" s="779" t="s">
        <v>64</v>
      </c>
      <c r="L153" s="781">
        <v>2</v>
      </c>
      <c r="M153" s="781" t="s">
        <v>63</v>
      </c>
      <c r="N153" s="781">
        <v>6.5</v>
      </c>
      <c r="O153" s="781">
        <v>45</v>
      </c>
      <c r="P153" s="781" t="s">
        <v>64</v>
      </c>
      <c r="W153" s="782"/>
      <c r="X153" s="768">
        <v>2.6</v>
      </c>
    </row>
    <row r="154" spans="1:24" x14ac:dyDescent="0.25">
      <c r="A154" s="302">
        <v>2</v>
      </c>
      <c r="B154" s="302" t="s">
        <v>116</v>
      </c>
      <c r="C154" s="302">
        <v>10.199999999999999</v>
      </c>
      <c r="D154" s="302">
        <v>146</v>
      </c>
      <c r="E154" s="302" t="s">
        <v>64</v>
      </c>
      <c r="L154" s="781">
        <v>2</v>
      </c>
      <c r="M154" s="781" t="s">
        <v>63</v>
      </c>
      <c r="N154" s="781">
        <v>5.4</v>
      </c>
      <c r="O154" s="781">
        <v>29</v>
      </c>
      <c r="P154" s="781" t="s">
        <v>64</v>
      </c>
      <c r="W154" s="782"/>
      <c r="X154" s="768">
        <v>12.2</v>
      </c>
    </row>
    <row r="155" spans="1:24" x14ac:dyDescent="0.25">
      <c r="A155" s="302">
        <v>2</v>
      </c>
      <c r="B155" s="302" t="s">
        <v>116</v>
      </c>
      <c r="C155" s="302">
        <v>7.2</v>
      </c>
      <c r="D155" s="302">
        <v>60</v>
      </c>
      <c r="E155" s="302" t="s">
        <v>64</v>
      </c>
      <c r="L155" s="781">
        <v>2</v>
      </c>
      <c r="M155" s="781" t="s">
        <v>63</v>
      </c>
      <c r="N155" s="781">
        <v>7</v>
      </c>
      <c r="O155" s="781">
        <v>62</v>
      </c>
      <c r="P155" s="781" t="s">
        <v>64</v>
      </c>
      <c r="W155" s="782"/>
      <c r="X155" s="768">
        <v>11.4</v>
      </c>
    </row>
    <row r="156" spans="1:24" x14ac:dyDescent="0.25">
      <c r="A156" s="302">
        <v>2</v>
      </c>
      <c r="B156" s="302" t="s">
        <v>116</v>
      </c>
      <c r="C156" s="302">
        <v>9.8000000000000007</v>
      </c>
      <c r="D156" s="302">
        <v>165</v>
      </c>
      <c r="E156" s="302" t="s">
        <v>64</v>
      </c>
      <c r="L156" s="781">
        <v>2</v>
      </c>
      <c r="M156" s="781" t="s">
        <v>63</v>
      </c>
      <c r="N156" s="781">
        <v>7.3</v>
      </c>
      <c r="O156" s="781">
        <v>65</v>
      </c>
      <c r="P156" s="781" t="s">
        <v>64</v>
      </c>
      <c r="W156" s="782"/>
      <c r="X156" s="768">
        <v>12.6</v>
      </c>
    </row>
    <row r="157" spans="1:24" x14ac:dyDescent="0.25">
      <c r="A157" s="302">
        <v>2</v>
      </c>
      <c r="B157" s="302" t="s">
        <v>116</v>
      </c>
      <c r="C157" s="302">
        <v>7.2</v>
      </c>
      <c r="D157" s="302">
        <v>58</v>
      </c>
      <c r="E157" s="302" t="s">
        <v>64</v>
      </c>
      <c r="L157" s="781">
        <v>2</v>
      </c>
      <c r="M157" s="781" t="s">
        <v>63</v>
      </c>
      <c r="N157" s="781">
        <v>7.4</v>
      </c>
      <c r="O157" s="781">
        <v>74</v>
      </c>
      <c r="P157" s="781" t="s">
        <v>64</v>
      </c>
      <c r="W157" s="782"/>
      <c r="X157" s="768">
        <v>10.7</v>
      </c>
    </row>
    <row r="158" spans="1:24" x14ac:dyDescent="0.25">
      <c r="A158" s="302">
        <v>2</v>
      </c>
      <c r="B158" s="302" t="s">
        <v>116</v>
      </c>
      <c r="C158" s="302">
        <v>10</v>
      </c>
      <c r="D158" s="302">
        <v>149</v>
      </c>
      <c r="E158" s="302" t="s">
        <v>64</v>
      </c>
      <c r="L158" s="781">
        <v>2</v>
      </c>
      <c r="M158" s="781" t="s">
        <v>63</v>
      </c>
      <c r="N158" s="781">
        <v>6.1</v>
      </c>
      <c r="O158" s="781">
        <v>37</v>
      </c>
      <c r="P158" s="781" t="s">
        <v>64</v>
      </c>
      <c r="W158" s="782"/>
      <c r="X158" s="768">
        <v>6.3</v>
      </c>
    </row>
    <row r="159" spans="1:24" x14ac:dyDescent="0.25">
      <c r="A159" s="302">
        <v>2</v>
      </c>
      <c r="B159" s="302" t="s">
        <v>116</v>
      </c>
      <c r="C159" s="302">
        <v>9.1999999999999993</v>
      </c>
      <c r="D159" s="302">
        <v>103</v>
      </c>
      <c r="E159" s="302" t="s">
        <v>64</v>
      </c>
      <c r="L159" s="781">
        <v>2</v>
      </c>
      <c r="M159" s="781" t="s">
        <v>63</v>
      </c>
      <c r="N159" s="781">
        <v>6.9</v>
      </c>
      <c r="O159" s="781">
        <v>53</v>
      </c>
      <c r="P159" s="781" t="s">
        <v>64</v>
      </c>
      <c r="W159" s="782"/>
      <c r="X159" s="768">
        <v>11.1</v>
      </c>
    </row>
    <row r="160" spans="1:24" x14ac:dyDescent="0.25">
      <c r="A160" s="302">
        <v>2</v>
      </c>
      <c r="B160" s="302" t="s">
        <v>116</v>
      </c>
      <c r="C160" s="302">
        <v>9.8000000000000007</v>
      </c>
      <c r="D160" s="302">
        <v>134</v>
      </c>
      <c r="E160" s="302" t="s">
        <v>64</v>
      </c>
      <c r="L160" s="781">
        <v>2</v>
      </c>
      <c r="M160" s="781" t="s">
        <v>63</v>
      </c>
      <c r="N160" s="781">
        <v>7.4</v>
      </c>
      <c r="O160" s="781">
        <v>72</v>
      </c>
      <c r="P160" s="781" t="s">
        <v>64</v>
      </c>
      <c r="W160" s="782"/>
      <c r="X160" s="768">
        <v>12</v>
      </c>
    </row>
    <row r="161" spans="1:24" x14ac:dyDescent="0.25">
      <c r="A161" s="302">
        <v>2</v>
      </c>
      <c r="B161" s="302" t="s">
        <v>116</v>
      </c>
      <c r="C161" s="302">
        <v>6.9</v>
      </c>
      <c r="D161" s="302">
        <v>54</v>
      </c>
      <c r="E161" s="302" t="s">
        <v>64</v>
      </c>
      <c r="L161" s="781">
        <v>2</v>
      </c>
      <c r="M161" s="781" t="s">
        <v>63</v>
      </c>
      <c r="N161" s="781">
        <v>6.9</v>
      </c>
      <c r="O161" s="781">
        <v>55</v>
      </c>
      <c r="P161" s="781" t="s">
        <v>64</v>
      </c>
      <c r="W161" s="782"/>
      <c r="X161" s="768">
        <v>8.1999999999999993</v>
      </c>
    </row>
    <row r="162" spans="1:24" x14ac:dyDescent="0.25">
      <c r="A162" s="302">
        <v>2</v>
      </c>
      <c r="B162" s="302" t="s">
        <v>116</v>
      </c>
      <c r="C162" s="302">
        <v>5.8</v>
      </c>
      <c r="D162" s="302">
        <v>34</v>
      </c>
      <c r="E162" s="302" t="s">
        <v>64</v>
      </c>
      <c r="L162" s="781">
        <v>2</v>
      </c>
      <c r="M162" s="781" t="s">
        <v>63</v>
      </c>
      <c r="N162" s="781">
        <v>5.5</v>
      </c>
      <c r="O162" s="781">
        <v>28</v>
      </c>
      <c r="P162" s="781" t="s">
        <v>64</v>
      </c>
      <c r="W162" s="782"/>
      <c r="X162" s="768">
        <v>9.8000000000000007</v>
      </c>
    </row>
    <row r="163" spans="1:24" x14ac:dyDescent="0.25">
      <c r="A163" s="302">
        <v>2</v>
      </c>
      <c r="B163" s="302" t="s">
        <v>116</v>
      </c>
      <c r="C163" s="302">
        <v>7.3</v>
      </c>
      <c r="D163" s="302">
        <v>57</v>
      </c>
      <c r="E163" s="302" t="s">
        <v>64</v>
      </c>
      <c r="L163" s="781">
        <v>2</v>
      </c>
      <c r="M163" s="781" t="s">
        <v>63</v>
      </c>
      <c r="N163" s="781">
        <v>5.0999999999999996</v>
      </c>
      <c r="O163" s="781">
        <v>26</v>
      </c>
      <c r="P163" s="781" t="s">
        <v>64</v>
      </c>
      <c r="W163" s="782"/>
      <c r="X163" s="768">
        <v>7.4</v>
      </c>
    </row>
    <row r="164" spans="1:24" x14ac:dyDescent="0.25">
      <c r="A164" s="302">
        <v>2</v>
      </c>
      <c r="B164" s="302" t="s">
        <v>116</v>
      </c>
      <c r="C164" s="302">
        <v>5.8</v>
      </c>
      <c r="D164" s="302" t="s">
        <v>89</v>
      </c>
      <c r="E164" s="302" t="s">
        <v>64</v>
      </c>
      <c r="L164" s="781">
        <v>2</v>
      </c>
      <c r="M164" s="781" t="s">
        <v>63</v>
      </c>
      <c r="N164" s="781">
        <v>5.0999999999999996</v>
      </c>
      <c r="O164" s="781">
        <v>24</v>
      </c>
      <c r="P164" s="781" t="s">
        <v>64</v>
      </c>
      <c r="W164" s="782"/>
      <c r="X164" s="768">
        <v>8.6999999999999993</v>
      </c>
    </row>
    <row r="165" spans="1:24" x14ac:dyDescent="0.25">
      <c r="A165" s="302">
        <v>2</v>
      </c>
      <c r="B165" s="302" t="s">
        <v>63</v>
      </c>
      <c r="C165" s="302">
        <v>9.4</v>
      </c>
      <c r="D165" s="302">
        <v>141</v>
      </c>
      <c r="E165" s="302" t="s">
        <v>64</v>
      </c>
      <c r="L165" s="781">
        <v>2</v>
      </c>
      <c r="M165" s="781" t="s">
        <v>63</v>
      </c>
      <c r="N165" s="781">
        <v>7.1</v>
      </c>
      <c r="O165" s="781">
        <v>63</v>
      </c>
      <c r="P165" s="781" t="s">
        <v>64</v>
      </c>
      <c r="W165" s="782"/>
      <c r="X165" s="768">
        <v>6.6</v>
      </c>
    </row>
    <row r="166" spans="1:24" x14ac:dyDescent="0.25">
      <c r="A166" s="302">
        <v>2</v>
      </c>
      <c r="B166" s="302" t="s">
        <v>63</v>
      </c>
      <c r="C166" s="302">
        <v>12.3</v>
      </c>
      <c r="D166" s="302">
        <v>312</v>
      </c>
      <c r="E166" s="302" t="s">
        <v>64</v>
      </c>
      <c r="L166" s="781">
        <v>2</v>
      </c>
      <c r="M166" s="781" t="s">
        <v>63</v>
      </c>
      <c r="N166" s="781">
        <v>7.5</v>
      </c>
      <c r="O166" s="781">
        <v>76</v>
      </c>
      <c r="P166" s="781" t="s">
        <v>64</v>
      </c>
      <c r="W166" s="782"/>
      <c r="X166" s="768">
        <v>5.4</v>
      </c>
    </row>
    <row r="167" spans="1:24" x14ac:dyDescent="0.25">
      <c r="A167" s="302">
        <v>2</v>
      </c>
      <c r="B167" s="302" t="s">
        <v>63</v>
      </c>
      <c r="C167" s="302">
        <v>6.6</v>
      </c>
      <c r="D167" s="302">
        <v>51</v>
      </c>
      <c r="E167" s="302" t="s">
        <v>64</v>
      </c>
      <c r="L167" s="781">
        <v>2</v>
      </c>
      <c r="M167" s="781" t="s">
        <v>63</v>
      </c>
      <c r="N167" s="781">
        <v>7</v>
      </c>
      <c r="O167" s="781">
        <v>64</v>
      </c>
      <c r="P167" s="781" t="s">
        <v>64</v>
      </c>
      <c r="W167" s="782"/>
      <c r="X167" s="768">
        <v>5.5</v>
      </c>
    </row>
    <row r="168" spans="1:24" x14ac:dyDescent="0.25">
      <c r="A168" s="302">
        <v>2</v>
      </c>
      <c r="B168" s="302" t="s">
        <v>63</v>
      </c>
      <c r="C168" s="302">
        <v>7.9</v>
      </c>
      <c r="D168" s="302">
        <v>82</v>
      </c>
      <c r="E168" s="302" t="s">
        <v>64</v>
      </c>
      <c r="L168" s="781">
        <v>2</v>
      </c>
      <c r="M168" s="781" t="s">
        <v>63</v>
      </c>
      <c r="N168" s="781">
        <v>5.6</v>
      </c>
      <c r="O168" s="781">
        <v>31</v>
      </c>
      <c r="P168" s="781" t="s">
        <v>64</v>
      </c>
      <c r="W168" s="782"/>
      <c r="X168" s="768">
        <v>6.5</v>
      </c>
    </row>
    <row r="169" spans="1:24" x14ac:dyDescent="0.25">
      <c r="A169" s="302">
        <v>2</v>
      </c>
      <c r="B169" s="302" t="s">
        <v>63</v>
      </c>
      <c r="C169" s="302">
        <v>7.5</v>
      </c>
      <c r="D169" s="302">
        <v>69</v>
      </c>
      <c r="E169" s="302" t="s">
        <v>64</v>
      </c>
      <c r="L169" s="781">
        <v>2</v>
      </c>
      <c r="M169" s="781" t="s">
        <v>63</v>
      </c>
      <c r="N169" s="781">
        <v>7.7</v>
      </c>
      <c r="O169" s="781">
        <v>76</v>
      </c>
      <c r="P169" s="781" t="s">
        <v>64</v>
      </c>
      <c r="W169" s="782"/>
      <c r="X169" s="768">
        <v>5.4</v>
      </c>
    </row>
    <row r="170" spans="1:24" x14ac:dyDescent="0.25">
      <c r="A170" s="302">
        <v>2</v>
      </c>
      <c r="B170" s="302" t="s">
        <v>63</v>
      </c>
      <c r="C170" s="302">
        <v>7.3</v>
      </c>
      <c r="D170" s="302">
        <v>71</v>
      </c>
      <c r="E170" s="302" t="s">
        <v>64</v>
      </c>
      <c r="L170" s="781">
        <v>2</v>
      </c>
      <c r="M170" s="781" t="s">
        <v>63</v>
      </c>
      <c r="N170" s="781">
        <v>6.5</v>
      </c>
      <c r="O170" s="781">
        <v>48</v>
      </c>
      <c r="P170" s="781" t="s">
        <v>64</v>
      </c>
      <c r="W170" s="782"/>
      <c r="X170" s="768">
        <v>7</v>
      </c>
    </row>
    <row r="171" spans="1:24" x14ac:dyDescent="0.25">
      <c r="A171" s="302">
        <v>2</v>
      </c>
      <c r="B171" s="302" t="s">
        <v>63</v>
      </c>
      <c r="C171" s="302">
        <v>8</v>
      </c>
      <c r="D171" s="302">
        <v>96</v>
      </c>
      <c r="E171" s="302" t="s">
        <v>64</v>
      </c>
      <c r="L171" s="781">
        <v>2</v>
      </c>
      <c r="M171" s="781" t="s">
        <v>63</v>
      </c>
      <c r="N171" s="781">
        <v>5.4</v>
      </c>
      <c r="O171" s="781">
        <v>25</v>
      </c>
      <c r="P171" s="781" t="s">
        <v>64</v>
      </c>
      <c r="W171" s="782"/>
      <c r="X171" s="768">
        <v>7.3</v>
      </c>
    </row>
    <row r="172" spans="1:24" x14ac:dyDescent="0.25">
      <c r="A172" s="302">
        <v>2</v>
      </c>
      <c r="B172" s="302" t="s">
        <v>63</v>
      </c>
      <c r="C172" s="302">
        <v>7.3</v>
      </c>
      <c r="D172" s="302">
        <v>62</v>
      </c>
      <c r="E172" s="302" t="s">
        <v>64</v>
      </c>
      <c r="L172" s="781">
        <v>2</v>
      </c>
      <c r="M172" s="781" t="s">
        <v>63</v>
      </c>
      <c r="N172" s="781">
        <v>6.5</v>
      </c>
      <c r="O172" s="781">
        <v>46</v>
      </c>
      <c r="P172" s="781" t="s">
        <v>64</v>
      </c>
      <c r="W172" s="782"/>
      <c r="X172" s="768">
        <v>7.4</v>
      </c>
    </row>
    <row r="173" spans="1:24" x14ac:dyDescent="0.25">
      <c r="A173" s="302">
        <v>2</v>
      </c>
      <c r="B173" s="302" t="s">
        <v>63</v>
      </c>
      <c r="C173" s="302">
        <v>8.4</v>
      </c>
      <c r="D173" s="302">
        <v>118</v>
      </c>
      <c r="E173" s="302" t="s">
        <v>64</v>
      </c>
      <c r="L173" s="781">
        <v>2</v>
      </c>
      <c r="M173" s="781" t="s">
        <v>63</v>
      </c>
      <c r="N173" s="781">
        <v>6.4</v>
      </c>
      <c r="O173" s="781">
        <v>45</v>
      </c>
      <c r="P173" s="781" t="s">
        <v>64</v>
      </c>
      <c r="W173" s="782"/>
      <c r="X173" s="768">
        <v>6.1</v>
      </c>
    </row>
    <row r="174" spans="1:24" x14ac:dyDescent="0.25">
      <c r="A174" s="302">
        <v>2</v>
      </c>
      <c r="B174" s="302" t="s">
        <v>63</v>
      </c>
      <c r="C174" s="302">
        <v>6.5</v>
      </c>
      <c r="D174" s="302">
        <v>50</v>
      </c>
      <c r="E174" s="302" t="s">
        <v>64</v>
      </c>
      <c r="L174" s="781">
        <v>2</v>
      </c>
      <c r="M174" s="781" t="s">
        <v>63</v>
      </c>
      <c r="N174" s="781">
        <v>6.3</v>
      </c>
      <c r="O174" s="781">
        <v>42</v>
      </c>
      <c r="P174" s="781" t="s">
        <v>64</v>
      </c>
      <c r="W174" s="782"/>
      <c r="X174" s="768">
        <v>6.9</v>
      </c>
    </row>
    <row r="175" spans="1:24" x14ac:dyDescent="0.25">
      <c r="A175" s="302">
        <v>2</v>
      </c>
      <c r="B175" s="302" t="s">
        <v>63</v>
      </c>
      <c r="C175" s="302">
        <v>7.6</v>
      </c>
      <c r="D175" s="302">
        <v>81</v>
      </c>
      <c r="E175" s="302" t="s">
        <v>64</v>
      </c>
      <c r="L175" s="781">
        <v>2</v>
      </c>
      <c r="M175" s="781" t="s">
        <v>63</v>
      </c>
      <c r="N175" s="781">
        <v>6.3</v>
      </c>
      <c r="O175" s="781">
        <v>39</v>
      </c>
      <c r="P175" s="781" t="s">
        <v>64</v>
      </c>
      <c r="W175" s="782"/>
      <c r="X175" s="768">
        <v>7.4</v>
      </c>
    </row>
    <row r="176" spans="1:24" x14ac:dyDescent="0.25">
      <c r="A176" s="302">
        <v>2</v>
      </c>
      <c r="B176" s="302" t="s">
        <v>63</v>
      </c>
      <c r="C176" s="302">
        <v>8.6999999999999993</v>
      </c>
      <c r="D176" s="302">
        <v>125</v>
      </c>
      <c r="E176" s="302" t="s">
        <v>64</v>
      </c>
      <c r="L176" s="781">
        <v>2</v>
      </c>
      <c r="M176" s="781" t="s">
        <v>63</v>
      </c>
      <c r="N176" s="781">
        <v>2.2000000000000002</v>
      </c>
      <c r="O176" s="781">
        <v>1</v>
      </c>
      <c r="P176" s="781" t="s">
        <v>64</v>
      </c>
      <c r="W176" s="782"/>
      <c r="X176" s="768">
        <v>6.9</v>
      </c>
    </row>
    <row r="177" spans="1:24" x14ac:dyDescent="0.25">
      <c r="A177" s="302">
        <v>2</v>
      </c>
      <c r="B177" s="302" t="s">
        <v>63</v>
      </c>
      <c r="C177" s="302">
        <v>6.1</v>
      </c>
      <c r="D177" s="302">
        <v>37</v>
      </c>
      <c r="E177" s="302" t="s">
        <v>64</v>
      </c>
      <c r="L177" s="781">
        <v>2</v>
      </c>
      <c r="M177" s="781" t="s">
        <v>63</v>
      </c>
      <c r="N177" s="781">
        <v>2.5</v>
      </c>
      <c r="O177" s="781">
        <v>3</v>
      </c>
      <c r="P177" s="781" t="s">
        <v>64</v>
      </c>
      <c r="W177" s="782"/>
      <c r="X177" s="768">
        <v>5.5</v>
      </c>
    </row>
    <row r="178" spans="1:24" x14ac:dyDescent="0.25">
      <c r="A178" s="302">
        <v>2</v>
      </c>
      <c r="B178" s="302" t="s">
        <v>63</v>
      </c>
      <c r="C178" s="302">
        <v>6.6</v>
      </c>
      <c r="D178" s="302">
        <v>56</v>
      </c>
      <c r="E178" s="302" t="s">
        <v>64</v>
      </c>
      <c r="L178" s="781">
        <v>2</v>
      </c>
      <c r="M178" s="781" t="s">
        <v>63</v>
      </c>
      <c r="N178" s="781">
        <v>3</v>
      </c>
      <c r="O178" s="781">
        <v>4</v>
      </c>
      <c r="P178" s="781" t="s">
        <v>64</v>
      </c>
      <c r="W178" s="782"/>
      <c r="X178" s="768">
        <v>5.0999999999999996</v>
      </c>
    </row>
    <row r="179" spans="1:24" x14ac:dyDescent="0.25">
      <c r="A179" s="302">
        <v>2</v>
      </c>
      <c r="B179" s="302" t="s">
        <v>116</v>
      </c>
      <c r="C179" s="302">
        <v>9.4</v>
      </c>
      <c r="D179" s="302">
        <v>135</v>
      </c>
      <c r="E179" s="302" t="s">
        <v>64</v>
      </c>
      <c r="L179" s="781">
        <v>2</v>
      </c>
      <c r="M179" s="781" t="s">
        <v>63</v>
      </c>
      <c r="N179" s="781">
        <v>2.9</v>
      </c>
      <c r="O179" s="781">
        <v>4</v>
      </c>
      <c r="P179" s="781" t="s">
        <v>64</v>
      </c>
      <c r="W179" s="782"/>
      <c r="X179" s="768">
        <v>5.0999999999999996</v>
      </c>
    </row>
    <row r="180" spans="1:24" x14ac:dyDescent="0.25">
      <c r="A180" s="302">
        <v>2</v>
      </c>
      <c r="B180" s="302" t="s">
        <v>116</v>
      </c>
      <c r="C180" s="302">
        <v>8.4</v>
      </c>
      <c r="D180" s="302">
        <v>90</v>
      </c>
      <c r="E180" s="302" t="s">
        <v>64</v>
      </c>
      <c r="W180" s="782"/>
      <c r="X180" s="768">
        <v>7.1</v>
      </c>
    </row>
    <row r="181" spans="1:24" x14ac:dyDescent="0.25">
      <c r="A181" s="302">
        <v>2</v>
      </c>
      <c r="B181" s="302" t="s">
        <v>116</v>
      </c>
      <c r="C181" s="302">
        <v>7.4</v>
      </c>
      <c r="D181" s="302">
        <v>64</v>
      </c>
      <c r="E181" s="302" t="s">
        <v>64</v>
      </c>
      <c r="W181" s="782"/>
      <c r="X181" s="768">
        <v>7.5</v>
      </c>
    </row>
    <row r="182" spans="1:24" x14ac:dyDescent="0.25">
      <c r="A182" s="302">
        <v>2</v>
      </c>
      <c r="B182" s="302" t="s">
        <v>116</v>
      </c>
      <c r="C182" s="302">
        <v>5.9</v>
      </c>
      <c r="D182" s="302">
        <v>38</v>
      </c>
      <c r="E182" s="302" t="s">
        <v>64</v>
      </c>
      <c r="W182" s="782"/>
      <c r="X182" s="768">
        <v>7</v>
      </c>
    </row>
    <row r="183" spans="1:24" x14ac:dyDescent="0.25">
      <c r="A183" s="302">
        <v>2</v>
      </c>
      <c r="B183" s="302" t="s">
        <v>116</v>
      </c>
      <c r="C183" s="302">
        <v>3.1</v>
      </c>
      <c r="D183" s="302">
        <v>6</v>
      </c>
      <c r="E183" s="302" t="s">
        <v>64</v>
      </c>
      <c r="W183" s="782"/>
      <c r="X183" s="768">
        <v>5.6</v>
      </c>
    </row>
    <row r="184" spans="1:24" x14ac:dyDescent="0.25">
      <c r="A184" s="302">
        <v>2</v>
      </c>
      <c r="B184" s="302" t="s">
        <v>116</v>
      </c>
      <c r="C184" s="302">
        <v>3.6</v>
      </c>
      <c r="D184" s="302">
        <v>10</v>
      </c>
      <c r="E184" s="302" t="s">
        <v>64</v>
      </c>
      <c r="W184" s="782"/>
      <c r="X184" s="768">
        <v>7.7</v>
      </c>
    </row>
    <row r="185" spans="1:24" x14ac:dyDescent="0.25">
      <c r="A185" s="302">
        <v>2</v>
      </c>
      <c r="B185" s="302" t="s">
        <v>116</v>
      </c>
      <c r="C185" s="302">
        <v>3.3</v>
      </c>
      <c r="D185" s="302">
        <v>7</v>
      </c>
      <c r="E185" s="302" t="s">
        <v>64</v>
      </c>
      <c r="W185" s="782"/>
      <c r="X185" s="768">
        <v>6.5</v>
      </c>
    </row>
    <row r="186" spans="1:24" x14ac:dyDescent="0.25">
      <c r="A186" s="302">
        <v>2</v>
      </c>
      <c r="B186" s="302" t="s">
        <v>116</v>
      </c>
      <c r="C186" s="302">
        <v>7.5</v>
      </c>
      <c r="D186" s="302">
        <v>4</v>
      </c>
      <c r="E186" s="302" t="s">
        <v>64</v>
      </c>
      <c r="W186" s="782"/>
      <c r="X186" s="768">
        <v>5.4</v>
      </c>
    </row>
    <row r="187" spans="1:24" x14ac:dyDescent="0.25">
      <c r="A187" s="302">
        <v>2</v>
      </c>
      <c r="B187" s="302" t="s">
        <v>116</v>
      </c>
      <c r="C187" s="302">
        <v>3.8</v>
      </c>
      <c r="D187" s="302">
        <v>9</v>
      </c>
      <c r="E187" s="302" t="s">
        <v>64</v>
      </c>
      <c r="W187" s="782"/>
      <c r="X187" s="768">
        <v>6.5</v>
      </c>
    </row>
    <row r="188" spans="1:24" x14ac:dyDescent="0.25">
      <c r="A188" s="302">
        <v>2</v>
      </c>
      <c r="B188" s="302" t="s">
        <v>116</v>
      </c>
      <c r="C188" s="302">
        <v>6.1</v>
      </c>
      <c r="D188" s="302">
        <v>39</v>
      </c>
      <c r="E188" s="302" t="s">
        <v>64</v>
      </c>
      <c r="W188" s="782"/>
      <c r="X188" s="768">
        <v>6.4</v>
      </c>
    </row>
    <row r="189" spans="1:24" x14ac:dyDescent="0.25">
      <c r="A189" s="302">
        <v>2</v>
      </c>
      <c r="B189" s="302" t="s">
        <v>116</v>
      </c>
      <c r="C189" s="302">
        <v>3.2</v>
      </c>
      <c r="D189" s="302">
        <v>5</v>
      </c>
      <c r="E189" s="302" t="s">
        <v>64</v>
      </c>
      <c r="W189" s="782"/>
      <c r="X189" s="768">
        <v>6.3</v>
      </c>
    </row>
    <row r="190" spans="1:24" x14ac:dyDescent="0.25">
      <c r="A190" s="302">
        <v>2</v>
      </c>
      <c r="B190" s="302" t="s">
        <v>116</v>
      </c>
      <c r="C190" s="302">
        <v>3.8</v>
      </c>
      <c r="D190" s="302">
        <v>10</v>
      </c>
      <c r="E190" s="302" t="s">
        <v>64</v>
      </c>
      <c r="W190" s="782"/>
      <c r="X190" s="768">
        <v>6.3</v>
      </c>
    </row>
    <row r="191" spans="1:24" x14ac:dyDescent="0.25">
      <c r="A191" s="302">
        <v>2</v>
      </c>
      <c r="B191" s="302" t="s">
        <v>116</v>
      </c>
      <c r="C191" s="302">
        <v>3.3</v>
      </c>
      <c r="D191" s="302">
        <v>6</v>
      </c>
      <c r="E191" s="302" t="s">
        <v>64</v>
      </c>
      <c r="W191" s="782"/>
      <c r="X191" s="768">
        <v>2.2000000000000002</v>
      </c>
    </row>
    <row r="192" spans="1:24" x14ac:dyDescent="0.25">
      <c r="A192" s="302">
        <v>2</v>
      </c>
      <c r="B192" s="302" t="s">
        <v>116</v>
      </c>
      <c r="C192" s="302">
        <v>3.4</v>
      </c>
      <c r="D192" s="302">
        <v>6</v>
      </c>
      <c r="E192" s="302" t="s">
        <v>64</v>
      </c>
      <c r="W192" s="782"/>
      <c r="X192" s="768">
        <v>2.5</v>
      </c>
    </row>
    <row r="193" spans="1:24" x14ac:dyDescent="0.25">
      <c r="A193" s="302">
        <v>2</v>
      </c>
      <c r="B193" s="302" t="s">
        <v>116</v>
      </c>
      <c r="C193" s="302">
        <v>3.4</v>
      </c>
      <c r="D193" s="302">
        <v>6</v>
      </c>
      <c r="E193" s="302" t="s">
        <v>64</v>
      </c>
      <c r="W193" s="782"/>
      <c r="X193" s="768">
        <v>3</v>
      </c>
    </row>
    <row r="194" spans="1:24" x14ac:dyDescent="0.25">
      <c r="A194" s="302">
        <v>2</v>
      </c>
      <c r="B194" s="302" t="s">
        <v>116</v>
      </c>
      <c r="C194" s="302">
        <v>3.3</v>
      </c>
      <c r="D194" s="302">
        <v>6</v>
      </c>
      <c r="E194" s="302" t="s">
        <v>64</v>
      </c>
      <c r="W194" s="782"/>
      <c r="X194" s="768">
        <v>2.9</v>
      </c>
    </row>
    <row r="195" spans="1:24" x14ac:dyDescent="0.25">
      <c r="A195" s="302">
        <v>2</v>
      </c>
      <c r="B195" s="302" t="s">
        <v>116</v>
      </c>
      <c r="C195" s="302">
        <v>3.5</v>
      </c>
      <c r="D195" s="302">
        <v>6</v>
      </c>
      <c r="E195" s="302" t="s">
        <v>64</v>
      </c>
      <c r="W195" s="782"/>
      <c r="X195" s="768">
        <v>12.2</v>
      </c>
    </row>
    <row r="196" spans="1:24" x14ac:dyDescent="0.25">
      <c r="A196" s="302">
        <v>2</v>
      </c>
      <c r="B196" s="302" t="s">
        <v>116</v>
      </c>
      <c r="C196" s="302">
        <v>2.9</v>
      </c>
      <c r="D196" s="302">
        <v>4</v>
      </c>
      <c r="E196" s="302" t="s">
        <v>64</v>
      </c>
      <c r="W196" s="782"/>
      <c r="X196" s="768">
        <v>10.8</v>
      </c>
    </row>
    <row r="197" spans="1:24" x14ac:dyDescent="0.25">
      <c r="A197" s="302">
        <v>2</v>
      </c>
      <c r="B197" s="302" t="s">
        <v>116</v>
      </c>
      <c r="C197" s="302">
        <v>3</v>
      </c>
      <c r="D197" s="302">
        <v>5</v>
      </c>
      <c r="E197" s="302" t="s">
        <v>64</v>
      </c>
      <c r="W197" s="782"/>
      <c r="X197" s="768">
        <v>10</v>
      </c>
    </row>
    <row r="198" spans="1:24" x14ac:dyDescent="0.25">
      <c r="A198" s="302">
        <v>2</v>
      </c>
      <c r="B198" s="302" t="s">
        <v>116</v>
      </c>
      <c r="C198" s="302">
        <v>3.6</v>
      </c>
      <c r="D198" s="302">
        <v>9</v>
      </c>
      <c r="E198" s="302" t="s">
        <v>64</v>
      </c>
      <c r="W198" s="782"/>
      <c r="X198" s="768">
        <v>10.1</v>
      </c>
    </row>
    <row r="199" spans="1:24" x14ac:dyDescent="0.25">
      <c r="A199" s="302">
        <v>2</v>
      </c>
      <c r="B199" s="302" t="s">
        <v>63</v>
      </c>
      <c r="C199" s="302">
        <v>5.9</v>
      </c>
      <c r="D199" s="302">
        <v>32</v>
      </c>
      <c r="E199" s="302" t="s">
        <v>64</v>
      </c>
      <c r="W199" s="782"/>
      <c r="X199" s="768">
        <v>11.3</v>
      </c>
    </row>
    <row r="200" spans="1:24" x14ac:dyDescent="0.25">
      <c r="A200" s="302">
        <v>2</v>
      </c>
      <c r="B200" s="302" t="s">
        <v>63</v>
      </c>
      <c r="C200" s="302">
        <v>6.4</v>
      </c>
      <c r="D200" s="302">
        <v>48</v>
      </c>
      <c r="E200" s="302" t="s">
        <v>64</v>
      </c>
      <c r="W200" s="782"/>
      <c r="X200" s="768">
        <v>10.3</v>
      </c>
    </row>
    <row r="201" spans="1:24" x14ac:dyDescent="0.25">
      <c r="A201" s="302">
        <v>2</v>
      </c>
      <c r="B201" s="302" t="s">
        <v>63</v>
      </c>
      <c r="C201" s="302">
        <v>6.4</v>
      </c>
      <c r="D201" s="302">
        <v>44</v>
      </c>
      <c r="E201" s="302" t="s">
        <v>64</v>
      </c>
      <c r="W201" s="782"/>
      <c r="X201" s="768">
        <v>14.6</v>
      </c>
    </row>
    <row r="202" spans="1:24" x14ac:dyDescent="0.25">
      <c r="A202" s="302">
        <v>2</v>
      </c>
      <c r="B202" s="302" t="s">
        <v>63</v>
      </c>
      <c r="C202" s="302">
        <v>6.5</v>
      </c>
      <c r="D202" s="302">
        <v>46</v>
      </c>
      <c r="E202" s="302" t="s">
        <v>64</v>
      </c>
      <c r="W202" s="782"/>
      <c r="X202" s="768">
        <v>10.3</v>
      </c>
    </row>
    <row r="203" spans="1:24" x14ac:dyDescent="0.25">
      <c r="A203" s="302">
        <v>2</v>
      </c>
      <c r="B203" s="302" t="s">
        <v>63</v>
      </c>
      <c r="C203" s="302">
        <v>6.3</v>
      </c>
      <c r="D203" s="302">
        <v>44</v>
      </c>
      <c r="E203" s="302" t="s">
        <v>64</v>
      </c>
      <c r="W203" s="782"/>
      <c r="X203" s="768">
        <v>9.4</v>
      </c>
    </row>
    <row r="204" spans="1:24" x14ac:dyDescent="0.25">
      <c r="A204" s="302">
        <v>2</v>
      </c>
      <c r="B204" s="302" t="s">
        <v>63</v>
      </c>
      <c r="C204" s="302">
        <v>5.2</v>
      </c>
      <c r="D204" s="302">
        <v>23</v>
      </c>
      <c r="E204" s="302" t="s">
        <v>64</v>
      </c>
      <c r="W204" s="782"/>
      <c r="X204" s="768">
        <v>10.199999999999999</v>
      </c>
    </row>
    <row r="205" spans="1:24" x14ac:dyDescent="0.25">
      <c r="A205" s="302">
        <v>2</v>
      </c>
      <c r="B205" s="302" t="s">
        <v>63</v>
      </c>
      <c r="C205" s="302">
        <v>6.1</v>
      </c>
      <c r="D205" s="302">
        <v>37</v>
      </c>
      <c r="E205" s="302" t="s">
        <v>64</v>
      </c>
      <c r="W205" s="782"/>
      <c r="X205" s="768">
        <v>9.5</v>
      </c>
    </row>
    <row r="206" spans="1:24" x14ac:dyDescent="0.25">
      <c r="A206" s="302">
        <v>2</v>
      </c>
      <c r="B206" s="302" t="s">
        <v>63</v>
      </c>
      <c r="C206" s="302">
        <v>5.7</v>
      </c>
      <c r="D206" s="302">
        <v>29</v>
      </c>
      <c r="E206" s="302" t="s">
        <v>64</v>
      </c>
      <c r="W206" s="782"/>
      <c r="X206" s="768">
        <v>10.6</v>
      </c>
    </row>
    <row r="207" spans="1:24" x14ac:dyDescent="0.25">
      <c r="A207" s="302">
        <v>2</v>
      </c>
      <c r="B207" s="302" t="s">
        <v>63</v>
      </c>
      <c r="C207" s="302">
        <v>6.7</v>
      </c>
      <c r="D207" s="302">
        <v>50</v>
      </c>
      <c r="E207" s="302" t="s">
        <v>64</v>
      </c>
      <c r="W207" s="782"/>
      <c r="X207" s="768">
        <v>9.9</v>
      </c>
    </row>
    <row r="208" spans="1:24" x14ac:dyDescent="0.25">
      <c r="A208" s="302">
        <v>2</v>
      </c>
      <c r="B208" s="302" t="s">
        <v>63</v>
      </c>
      <c r="C208" s="302">
        <v>2.9</v>
      </c>
      <c r="D208" s="302">
        <v>4</v>
      </c>
      <c r="E208" s="302" t="s">
        <v>64</v>
      </c>
      <c r="W208" s="782"/>
      <c r="X208" s="768">
        <v>6.2</v>
      </c>
    </row>
    <row r="209" spans="1:24" x14ac:dyDescent="0.25">
      <c r="A209" s="302">
        <v>2</v>
      </c>
      <c r="B209" s="302" t="s">
        <v>63</v>
      </c>
      <c r="C209" s="302">
        <v>2.8</v>
      </c>
      <c r="D209" s="302">
        <v>4</v>
      </c>
      <c r="E209" s="302" t="s">
        <v>64</v>
      </c>
      <c r="W209" s="782"/>
      <c r="X209" s="768">
        <v>6.7</v>
      </c>
    </row>
    <row r="210" spans="1:24" x14ac:dyDescent="0.25">
      <c r="A210" s="302">
        <v>2</v>
      </c>
      <c r="B210" s="302" t="s">
        <v>63</v>
      </c>
      <c r="C210" s="302">
        <v>3</v>
      </c>
      <c r="D210" s="302">
        <v>5</v>
      </c>
      <c r="E210" s="302" t="s">
        <v>64</v>
      </c>
      <c r="W210" s="782"/>
      <c r="X210" s="782"/>
    </row>
    <row r="211" spans="1:24" x14ac:dyDescent="0.25">
      <c r="A211" s="302">
        <v>2</v>
      </c>
      <c r="B211" s="302" t="s">
        <v>63</v>
      </c>
      <c r="C211" s="302">
        <v>2.4</v>
      </c>
      <c r="D211" s="302">
        <v>3</v>
      </c>
      <c r="E211" s="302" t="s">
        <v>64</v>
      </c>
      <c r="W211" s="782"/>
      <c r="X211" s="782"/>
    </row>
    <row r="212" spans="1:24" x14ac:dyDescent="0.25">
      <c r="A212" s="302">
        <v>2</v>
      </c>
      <c r="B212" s="302" t="s">
        <v>63</v>
      </c>
      <c r="C212" s="302">
        <v>2.5</v>
      </c>
      <c r="D212" s="302">
        <v>3</v>
      </c>
      <c r="E212" s="302" t="s">
        <v>64</v>
      </c>
      <c r="W212" s="782"/>
      <c r="X212" s="782"/>
    </row>
    <row r="213" spans="1:24" x14ac:dyDescent="0.25">
      <c r="A213" s="302">
        <v>2</v>
      </c>
      <c r="B213" s="302" t="s">
        <v>63</v>
      </c>
      <c r="C213" s="302">
        <v>2.9</v>
      </c>
      <c r="D213" s="302">
        <v>3</v>
      </c>
      <c r="E213" s="302" t="s">
        <v>64</v>
      </c>
      <c r="W213" s="782"/>
      <c r="X213" s="782"/>
    </row>
    <row r="214" spans="1:24" x14ac:dyDescent="0.25">
      <c r="A214" s="302">
        <v>2</v>
      </c>
      <c r="B214" s="302" t="s">
        <v>63</v>
      </c>
      <c r="C214" s="302">
        <v>2.5</v>
      </c>
      <c r="D214" s="302">
        <v>2</v>
      </c>
      <c r="E214" s="302" t="s">
        <v>64</v>
      </c>
    </row>
    <row r="215" spans="1:24" x14ac:dyDescent="0.25">
      <c r="A215" s="302">
        <v>2</v>
      </c>
      <c r="B215" s="302" t="s">
        <v>63</v>
      </c>
      <c r="C215" s="302">
        <v>2.8</v>
      </c>
      <c r="D215" s="302">
        <v>4</v>
      </c>
      <c r="E215" s="302" t="s">
        <v>64</v>
      </c>
    </row>
    <row r="216" spans="1:24" x14ac:dyDescent="0.25">
      <c r="A216" s="302">
        <v>2</v>
      </c>
      <c r="B216" s="302" t="s">
        <v>63</v>
      </c>
      <c r="C216" s="302">
        <v>2.7</v>
      </c>
      <c r="D216" s="302">
        <v>3</v>
      </c>
      <c r="E216" s="302" t="s">
        <v>64</v>
      </c>
    </row>
    <row r="217" spans="1:24" x14ac:dyDescent="0.25">
      <c r="A217" s="302">
        <v>2</v>
      </c>
      <c r="B217" s="302" t="s">
        <v>63</v>
      </c>
      <c r="C217" s="302">
        <v>2.6</v>
      </c>
      <c r="D217" s="302">
        <v>3</v>
      </c>
      <c r="E217" s="302" t="s">
        <v>64</v>
      </c>
    </row>
    <row r="218" spans="1:24" x14ac:dyDescent="0.25">
      <c r="A218" s="302">
        <v>2</v>
      </c>
      <c r="B218" s="302" t="s">
        <v>63</v>
      </c>
      <c r="C218" s="302">
        <v>2.9</v>
      </c>
      <c r="D218" s="302">
        <v>3</v>
      </c>
      <c r="E218" s="302" t="s">
        <v>64</v>
      </c>
    </row>
    <row r="219" spans="1:24" x14ac:dyDescent="0.25">
      <c r="A219" s="302">
        <v>2</v>
      </c>
      <c r="B219" s="302" t="s">
        <v>63</v>
      </c>
      <c r="C219" s="302">
        <v>2.2999999999999998</v>
      </c>
      <c r="D219" s="302">
        <v>2</v>
      </c>
      <c r="E219" s="302" t="s">
        <v>64</v>
      </c>
    </row>
    <row r="220" spans="1:24" x14ac:dyDescent="0.25">
      <c r="A220" s="302">
        <v>2</v>
      </c>
      <c r="B220" s="302" t="s">
        <v>63</v>
      </c>
      <c r="C220" s="302">
        <v>3</v>
      </c>
      <c r="D220" s="302">
        <v>4</v>
      </c>
      <c r="E220" s="302" t="s">
        <v>64</v>
      </c>
    </row>
    <row r="221" spans="1:24" x14ac:dyDescent="0.25">
      <c r="A221" s="302">
        <v>2</v>
      </c>
      <c r="B221" s="302" t="s">
        <v>63</v>
      </c>
      <c r="C221" s="302">
        <v>2.5</v>
      </c>
      <c r="D221" s="302">
        <v>2</v>
      </c>
      <c r="E221" s="302" t="s">
        <v>64</v>
      </c>
    </row>
    <row r="222" spans="1:24" x14ac:dyDescent="0.25">
      <c r="A222" s="302">
        <v>2</v>
      </c>
      <c r="B222" s="302" t="s">
        <v>63</v>
      </c>
      <c r="C222" s="302">
        <v>2.8</v>
      </c>
      <c r="D222" s="302">
        <v>3</v>
      </c>
      <c r="E222" s="302" t="s">
        <v>64</v>
      </c>
    </row>
    <row r="223" spans="1:24" x14ac:dyDescent="0.25">
      <c r="A223" s="302">
        <v>2</v>
      </c>
      <c r="B223" s="302" t="s">
        <v>116</v>
      </c>
      <c r="C223" s="302">
        <v>2.6</v>
      </c>
      <c r="D223" s="302">
        <v>3</v>
      </c>
      <c r="E223" s="302" t="s">
        <v>64</v>
      </c>
    </row>
    <row r="224" spans="1:24" x14ac:dyDescent="0.25">
      <c r="A224" s="302">
        <v>2</v>
      </c>
      <c r="B224" s="302" t="s">
        <v>116</v>
      </c>
      <c r="C224" s="302">
        <v>3.1</v>
      </c>
      <c r="D224" s="302">
        <v>5</v>
      </c>
      <c r="E224" s="302" t="s">
        <v>64</v>
      </c>
    </row>
    <row r="225" spans="1:5" x14ac:dyDescent="0.25">
      <c r="A225" s="302">
        <v>2</v>
      </c>
      <c r="B225" s="302" t="s">
        <v>116</v>
      </c>
      <c r="C225" s="302">
        <v>3.5</v>
      </c>
      <c r="D225" s="302">
        <v>7</v>
      </c>
      <c r="E225" s="302" t="s">
        <v>64</v>
      </c>
    </row>
    <row r="226" spans="1:5" x14ac:dyDescent="0.25">
      <c r="A226" s="302">
        <v>2</v>
      </c>
      <c r="B226" s="302" t="s">
        <v>116</v>
      </c>
      <c r="C226" s="302">
        <v>2.7</v>
      </c>
      <c r="D226" s="302">
        <v>2</v>
      </c>
      <c r="E226" s="302" t="s">
        <v>64</v>
      </c>
    </row>
    <row r="227" spans="1:5" x14ac:dyDescent="0.25">
      <c r="A227" s="302">
        <v>2</v>
      </c>
      <c r="B227" s="302" t="s">
        <v>63</v>
      </c>
      <c r="C227" s="302">
        <v>2.6</v>
      </c>
      <c r="D227" s="302">
        <v>2</v>
      </c>
      <c r="E227" s="302" t="s">
        <v>64</v>
      </c>
    </row>
    <row r="228" spans="1:5" x14ac:dyDescent="0.25">
      <c r="A228" s="302">
        <v>2</v>
      </c>
      <c r="B228" s="302" t="s">
        <v>63</v>
      </c>
      <c r="C228" s="302">
        <v>12.2</v>
      </c>
      <c r="D228" s="302">
        <v>265</v>
      </c>
      <c r="E228" s="302" t="s">
        <v>64</v>
      </c>
    </row>
    <row r="229" spans="1:5" x14ac:dyDescent="0.25">
      <c r="A229" s="302">
        <v>2</v>
      </c>
      <c r="B229" s="302" t="s">
        <v>63</v>
      </c>
      <c r="C229" s="302">
        <v>11.4</v>
      </c>
      <c r="D229" s="302">
        <v>220</v>
      </c>
      <c r="E229" s="302" t="s">
        <v>64</v>
      </c>
    </row>
    <row r="230" spans="1:5" x14ac:dyDescent="0.25">
      <c r="A230" s="302">
        <v>2</v>
      </c>
      <c r="B230" s="302" t="s">
        <v>63</v>
      </c>
      <c r="C230" s="302">
        <v>12.6</v>
      </c>
      <c r="D230" s="302">
        <v>261</v>
      </c>
      <c r="E230" s="302" t="s">
        <v>64</v>
      </c>
    </row>
    <row r="231" spans="1:5" x14ac:dyDescent="0.25">
      <c r="A231" s="302">
        <v>2</v>
      </c>
      <c r="B231" s="302" t="s">
        <v>63</v>
      </c>
      <c r="C231" s="302">
        <v>10.7</v>
      </c>
      <c r="D231" s="302">
        <v>191</v>
      </c>
      <c r="E231" s="302" t="s">
        <v>64</v>
      </c>
    </row>
    <row r="232" spans="1:5" x14ac:dyDescent="0.25">
      <c r="A232" s="302">
        <v>2</v>
      </c>
      <c r="B232" s="302" t="s">
        <v>116</v>
      </c>
      <c r="C232" s="302">
        <v>6.7</v>
      </c>
      <c r="D232" s="302">
        <v>48</v>
      </c>
      <c r="E232" s="302" t="s">
        <v>64</v>
      </c>
    </row>
    <row r="233" spans="1:5" x14ac:dyDescent="0.25">
      <c r="A233" s="302">
        <v>2</v>
      </c>
      <c r="B233" s="302" t="s">
        <v>63</v>
      </c>
      <c r="C233" s="302">
        <v>6.3</v>
      </c>
      <c r="D233" s="302">
        <v>48</v>
      </c>
      <c r="E233" s="302" t="s">
        <v>64</v>
      </c>
    </row>
    <row r="234" spans="1:5" x14ac:dyDescent="0.25">
      <c r="A234" s="302">
        <v>2</v>
      </c>
      <c r="B234" s="302" t="s">
        <v>63</v>
      </c>
      <c r="C234" s="302">
        <v>11.1</v>
      </c>
      <c r="D234" s="302">
        <v>227</v>
      </c>
      <c r="E234" s="302" t="s">
        <v>64</v>
      </c>
    </row>
    <row r="235" spans="1:5" x14ac:dyDescent="0.25">
      <c r="A235" s="302">
        <v>2</v>
      </c>
      <c r="B235" s="302" t="s">
        <v>63</v>
      </c>
      <c r="C235" s="302">
        <v>12</v>
      </c>
      <c r="D235" s="302">
        <v>261</v>
      </c>
      <c r="E235" s="302" t="s">
        <v>64</v>
      </c>
    </row>
    <row r="236" spans="1:5" x14ac:dyDescent="0.25">
      <c r="A236" s="302">
        <v>2</v>
      </c>
      <c r="B236" s="302" t="s">
        <v>63</v>
      </c>
      <c r="C236" s="302">
        <v>8.1999999999999993</v>
      </c>
      <c r="D236" s="302">
        <v>90</v>
      </c>
      <c r="E236" s="302" t="s">
        <v>64</v>
      </c>
    </row>
    <row r="237" spans="1:5" x14ac:dyDescent="0.25">
      <c r="A237" s="302">
        <v>2</v>
      </c>
      <c r="B237" s="302" t="s">
        <v>63</v>
      </c>
      <c r="C237" s="302">
        <v>9.8000000000000007</v>
      </c>
      <c r="D237" s="302">
        <v>167</v>
      </c>
      <c r="E237" s="302" t="s">
        <v>64</v>
      </c>
    </row>
    <row r="238" spans="1:5" x14ac:dyDescent="0.25">
      <c r="A238" s="302">
        <v>2</v>
      </c>
      <c r="B238" s="302" t="s">
        <v>63</v>
      </c>
      <c r="C238" s="302">
        <v>7.4</v>
      </c>
      <c r="D238" s="302">
        <v>77</v>
      </c>
      <c r="E238" s="302" t="s">
        <v>64</v>
      </c>
    </row>
    <row r="239" spans="1:5" x14ac:dyDescent="0.25">
      <c r="A239" s="302">
        <v>2</v>
      </c>
      <c r="B239" s="302" t="s">
        <v>63</v>
      </c>
      <c r="C239" s="302">
        <v>8.6999999999999993</v>
      </c>
      <c r="D239" s="302">
        <v>99</v>
      </c>
      <c r="E239" s="302" t="s">
        <v>64</v>
      </c>
    </row>
    <row r="240" spans="1:5" x14ac:dyDescent="0.25">
      <c r="A240" s="302">
        <v>2</v>
      </c>
      <c r="B240" s="302" t="s">
        <v>63</v>
      </c>
      <c r="C240" s="302">
        <v>6.6</v>
      </c>
      <c r="D240" s="302">
        <v>46</v>
      </c>
      <c r="E240" s="302" t="s">
        <v>64</v>
      </c>
    </row>
    <row r="241" spans="1:5" x14ac:dyDescent="0.25">
      <c r="A241" s="302">
        <v>2</v>
      </c>
      <c r="B241" s="302" t="s">
        <v>63</v>
      </c>
      <c r="C241" s="302">
        <v>5.4</v>
      </c>
      <c r="D241" s="302">
        <v>30</v>
      </c>
      <c r="E241" s="302" t="s">
        <v>64</v>
      </c>
    </row>
    <row r="242" spans="1:5" x14ac:dyDescent="0.25">
      <c r="A242" s="302">
        <v>2</v>
      </c>
      <c r="B242" s="302" t="s">
        <v>63</v>
      </c>
      <c r="C242" s="302">
        <v>5.5</v>
      </c>
      <c r="D242" s="302">
        <v>27</v>
      </c>
      <c r="E242" s="302" t="s">
        <v>64</v>
      </c>
    </row>
    <row r="243" spans="1:5" x14ac:dyDescent="0.25">
      <c r="A243" s="302">
        <v>2</v>
      </c>
      <c r="B243" s="302" t="s">
        <v>63</v>
      </c>
      <c r="C243" s="302">
        <v>6.5</v>
      </c>
      <c r="D243" s="302">
        <v>45</v>
      </c>
      <c r="E243" s="302" t="s">
        <v>64</v>
      </c>
    </row>
    <row r="244" spans="1:5" x14ac:dyDescent="0.25">
      <c r="A244" s="302">
        <v>2</v>
      </c>
      <c r="B244" s="302" t="s">
        <v>116</v>
      </c>
      <c r="C244" s="302">
        <v>3.4</v>
      </c>
      <c r="D244" s="302">
        <v>5</v>
      </c>
      <c r="E244" s="302" t="s">
        <v>64</v>
      </c>
    </row>
    <row r="245" spans="1:5" x14ac:dyDescent="0.25">
      <c r="A245" s="302">
        <v>2</v>
      </c>
      <c r="B245" s="302" t="s">
        <v>116</v>
      </c>
      <c r="C245" s="302">
        <v>3.7</v>
      </c>
      <c r="D245" s="302">
        <v>8</v>
      </c>
      <c r="E245" s="302" t="s">
        <v>64</v>
      </c>
    </row>
    <row r="246" spans="1:5" x14ac:dyDescent="0.25">
      <c r="A246" s="302">
        <v>2</v>
      </c>
      <c r="B246" s="302" t="s">
        <v>63</v>
      </c>
      <c r="C246" s="302">
        <v>5.4</v>
      </c>
      <c r="D246" s="302">
        <v>29</v>
      </c>
      <c r="E246" s="302" t="s">
        <v>64</v>
      </c>
    </row>
    <row r="247" spans="1:5" x14ac:dyDescent="0.25">
      <c r="A247" s="302">
        <v>2</v>
      </c>
      <c r="B247" s="302" t="s">
        <v>63</v>
      </c>
      <c r="C247" s="302">
        <v>7</v>
      </c>
      <c r="D247" s="302">
        <v>62</v>
      </c>
      <c r="E247" s="302" t="s">
        <v>64</v>
      </c>
    </row>
    <row r="248" spans="1:5" x14ac:dyDescent="0.25">
      <c r="A248" s="302">
        <v>2</v>
      </c>
      <c r="B248" s="302" t="s">
        <v>116</v>
      </c>
      <c r="C248" s="302">
        <v>9.1</v>
      </c>
      <c r="D248" s="302">
        <v>112</v>
      </c>
      <c r="E248" s="302" t="s">
        <v>64</v>
      </c>
    </row>
    <row r="249" spans="1:5" x14ac:dyDescent="0.25">
      <c r="A249" s="302">
        <v>2</v>
      </c>
      <c r="B249" s="302" t="s">
        <v>116</v>
      </c>
      <c r="C249" s="302">
        <v>3.7</v>
      </c>
      <c r="D249" s="302">
        <v>8</v>
      </c>
      <c r="E249" s="302" t="s">
        <v>64</v>
      </c>
    </row>
    <row r="250" spans="1:5" x14ac:dyDescent="0.25">
      <c r="A250" s="302">
        <v>2</v>
      </c>
      <c r="B250" s="302" t="s">
        <v>116</v>
      </c>
      <c r="C250" s="302">
        <v>3.4</v>
      </c>
      <c r="D250" s="302">
        <v>6</v>
      </c>
      <c r="E250" s="302" t="s">
        <v>64</v>
      </c>
    </row>
    <row r="251" spans="1:5" x14ac:dyDescent="0.25">
      <c r="A251" s="302">
        <v>2</v>
      </c>
      <c r="B251" s="302" t="s">
        <v>63</v>
      </c>
      <c r="C251" s="302">
        <v>7.3</v>
      </c>
      <c r="D251" s="302">
        <v>65</v>
      </c>
      <c r="E251" s="302" t="s">
        <v>64</v>
      </c>
    </row>
    <row r="252" spans="1:5" x14ac:dyDescent="0.25">
      <c r="A252" s="302">
        <v>2</v>
      </c>
      <c r="B252" s="302" t="s">
        <v>63</v>
      </c>
      <c r="C252" s="302">
        <v>7.4</v>
      </c>
      <c r="D252" s="302">
        <v>74</v>
      </c>
      <c r="E252" s="302" t="s">
        <v>64</v>
      </c>
    </row>
    <row r="253" spans="1:5" x14ac:dyDescent="0.25">
      <c r="A253" s="302">
        <v>2</v>
      </c>
      <c r="B253" s="302" t="s">
        <v>63</v>
      </c>
      <c r="C253" s="302">
        <v>6.1</v>
      </c>
      <c r="D253" s="302">
        <v>37</v>
      </c>
      <c r="E253" s="302" t="s">
        <v>64</v>
      </c>
    </row>
    <row r="254" spans="1:5" x14ac:dyDescent="0.25">
      <c r="A254" s="302">
        <v>2</v>
      </c>
      <c r="B254" s="302" t="s">
        <v>63</v>
      </c>
      <c r="C254" s="302">
        <v>6.9</v>
      </c>
      <c r="D254" s="302">
        <v>53</v>
      </c>
      <c r="E254" s="302" t="s">
        <v>64</v>
      </c>
    </row>
    <row r="255" spans="1:5" x14ac:dyDescent="0.25">
      <c r="A255" s="302">
        <v>2</v>
      </c>
      <c r="B255" s="302" t="s">
        <v>116</v>
      </c>
      <c r="C255" s="302">
        <v>7</v>
      </c>
      <c r="D255" s="302">
        <v>60</v>
      </c>
      <c r="E255" s="302" t="s">
        <v>64</v>
      </c>
    </row>
    <row r="256" spans="1:5" x14ac:dyDescent="0.25">
      <c r="A256" s="302">
        <v>2</v>
      </c>
      <c r="B256" s="302" t="s">
        <v>63</v>
      </c>
      <c r="C256" s="302">
        <v>7.4</v>
      </c>
      <c r="D256" s="302">
        <v>72</v>
      </c>
      <c r="E256" s="302" t="s">
        <v>64</v>
      </c>
    </row>
    <row r="257" spans="1:5" x14ac:dyDescent="0.25">
      <c r="A257" s="302">
        <v>2</v>
      </c>
      <c r="B257" s="302" t="s">
        <v>63</v>
      </c>
      <c r="C257" s="302">
        <v>6.9</v>
      </c>
      <c r="D257" s="302">
        <v>55</v>
      </c>
      <c r="E257" s="302" t="s">
        <v>64</v>
      </c>
    </row>
    <row r="258" spans="1:5" x14ac:dyDescent="0.25">
      <c r="A258" s="302">
        <v>2</v>
      </c>
      <c r="B258" s="302" t="s">
        <v>116</v>
      </c>
      <c r="C258" s="302">
        <v>9.5</v>
      </c>
      <c r="D258" s="302">
        <v>122</v>
      </c>
      <c r="E258" s="302" t="s">
        <v>64</v>
      </c>
    </row>
    <row r="259" spans="1:5" x14ac:dyDescent="0.25">
      <c r="A259" s="302">
        <v>2</v>
      </c>
      <c r="B259" s="302" t="s">
        <v>116</v>
      </c>
      <c r="C259" s="302">
        <v>3.3</v>
      </c>
      <c r="D259" s="302">
        <v>6</v>
      </c>
      <c r="E259" s="302" t="s">
        <v>64</v>
      </c>
    </row>
    <row r="260" spans="1:5" x14ac:dyDescent="0.25">
      <c r="A260" s="302">
        <v>2</v>
      </c>
      <c r="B260" s="302" t="s">
        <v>116</v>
      </c>
      <c r="C260" s="302">
        <v>2.9</v>
      </c>
      <c r="D260" s="302">
        <v>3</v>
      </c>
      <c r="E260" s="302" t="s">
        <v>64</v>
      </c>
    </row>
    <row r="261" spans="1:5" x14ac:dyDescent="0.25">
      <c r="A261" s="302">
        <v>2</v>
      </c>
      <c r="B261" s="302" t="s">
        <v>116</v>
      </c>
      <c r="C261" s="302">
        <v>3.2</v>
      </c>
      <c r="D261" s="302">
        <v>5</v>
      </c>
      <c r="E261" s="302" t="s">
        <v>64</v>
      </c>
    </row>
    <row r="262" spans="1:5" x14ac:dyDescent="0.25">
      <c r="A262" s="302">
        <v>2</v>
      </c>
      <c r="B262" s="302" t="s">
        <v>116</v>
      </c>
      <c r="C262" s="302">
        <v>2.9</v>
      </c>
      <c r="D262" s="302">
        <v>5</v>
      </c>
      <c r="E262" s="302" t="s">
        <v>64</v>
      </c>
    </row>
    <row r="263" spans="1:5" x14ac:dyDescent="0.25">
      <c r="A263" s="302">
        <v>2</v>
      </c>
      <c r="B263" s="302" t="s">
        <v>116</v>
      </c>
      <c r="C263" s="302">
        <v>3.4</v>
      </c>
      <c r="D263" s="302">
        <v>6</v>
      </c>
      <c r="E263" s="302" t="s">
        <v>64</v>
      </c>
    </row>
    <row r="264" spans="1:5" x14ac:dyDescent="0.25">
      <c r="A264" s="302">
        <v>2</v>
      </c>
      <c r="B264" s="302" t="s">
        <v>116</v>
      </c>
      <c r="C264" s="302">
        <v>2.6</v>
      </c>
      <c r="D264" s="302">
        <v>3</v>
      </c>
      <c r="E264" s="302" t="s">
        <v>64</v>
      </c>
    </row>
    <row r="265" spans="1:5" x14ac:dyDescent="0.25">
      <c r="A265" s="302">
        <v>2</v>
      </c>
      <c r="B265" s="302" t="s">
        <v>63</v>
      </c>
      <c r="C265" s="302">
        <v>5.5</v>
      </c>
      <c r="D265" s="302">
        <v>28</v>
      </c>
      <c r="E265" s="302" t="s">
        <v>64</v>
      </c>
    </row>
    <row r="266" spans="1:5" x14ac:dyDescent="0.25">
      <c r="A266" s="302">
        <v>2</v>
      </c>
      <c r="B266" s="302" t="s">
        <v>63</v>
      </c>
      <c r="C266" s="302">
        <v>5.0999999999999996</v>
      </c>
      <c r="D266" s="302">
        <v>26</v>
      </c>
      <c r="E266" s="302" t="s">
        <v>64</v>
      </c>
    </row>
    <row r="267" spans="1:5" x14ac:dyDescent="0.25">
      <c r="A267" s="302">
        <v>2</v>
      </c>
      <c r="B267" s="302" t="s">
        <v>63</v>
      </c>
      <c r="C267" s="302">
        <v>5.0999999999999996</v>
      </c>
      <c r="D267" s="302">
        <v>24</v>
      </c>
      <c r="E267" s="302" t="s">
        <v>64</v>
      </c>
    </row>
    <row r="268" spans="1:5" x14ac:dyDescent="0.25">
      <c r="A268" s="302">
        <v>2</v>
      </c>
      <c r="B268" s="302" t="s">
        <v>63</v>
      </c>
      <c r="C268" s="302">
        <v>7.1</v>
      </c>
      <c r="D268" s="302">
        <v>63</v>
      </c>
      <c r="E268" s="302" t="s">
        <v>64</v>
      </c>
    </row>
    <row r="269" spans="1:5" x14ac:dyDescent="0.25">
      <c r="A269" s="302">
        <v>2</v>
      </c>
      <c r="B269" s="302" t="s">
        <v>63</v>
      </c>
      <c r="C269" s="302">
        <v>7.5</v>
      </c>
      <c r="D269" s="302">
        <v>76</v>
      </c>
      <c r="E269" s="302" t="s">
        <v>64</v>
      </c>
    </row>
    <row r="270" spans="1:5" x14ac:dyDescent="0.25">
      <c r="A270" s="302">
        <v>2</v>
      </c>
      <c r="B270" s="302" t="s">
        <v>63</v>
      </c>
      <c r="C270" s="302">
        <v>7</v>
      </c>
      <c r="D270" s="302">
        <v>64</v>
      </c>
      <c r="E270" s="302" t="s">
        <v>64</v>
      </c>
    </row>
    <row r="271" spans="1:5" x14ac:dyDescent="0.25">
      <c r="A271" s="302">
        <v>2</v>
      </c>
      <c r="B271" s="302" t="s">
        <v>63</v>
      </c>
      <c r="C271" s="302">
        <v>5.6</v>
      </c>
      <c r="D271" s="302">
        <v>31</v>
      </c>
      <c r="E271" s="302" t="s">
        <v>64</v>
      </c>
    </row>
    <row r="272" spans="1:5" x14ac:dyDescent="0.25">
      <c r="A272" s="302">
        <v>2</v>
      </c>
      <c r="B272" s="302" t="s">
        <v>63</v>
      </c>
      <c r="C272" s="302">
        <v>7.7</v>
      </c>
      <c r="D272" s="302">
        <v>76</v>
      </c>
      <c r="E272" s="302" t="s">
        <v>64</v>
      </c>
    </row>
    <row r="273" spans="1:5" x14ac:dyDescent="0.25">
      <c r="A273" s="302">
        <v>2</v>
      </c>
      <c r="B273" s="302" t="s">
        <v>63</v>
      </c>
      <c r="C273" s="302">
        <v>6.5</v>
      </c>
      <c r="D273" s="302">
        <v>48</v>
      </c>
      <c r="E273" s="302" t="s">
        <v>64</v>
      </c>
    </row>
    <row r="274" spans="1:5" x14ac:dyDescent="0.25">
      <c r="A274" s="302">
        <v>2</v>
      </c>
      <c r="B274" s="302" t="s">
        <v>63</v>
      </c>
      <c r="C274" s="302">
        <v>5.4</v>
      </c>
      <c r="D274" s="302">
        <v>25</v>
      </c>
      <c r="E274" s="302" t="s">
        <v>64</v>
      </c>
    </row>
    <row r="275" spans="1:5" x14ac:dyDescent="0.25">
      <c r="A275" s="302">
        <v>2</v>
      </c>
      <c r="B275" s="302" t="s">
        <v>63</v>
      </c>
      <c r="C275" s="302">
        <v>6.5</v>
      </c>
      <c r="D275" s="302">
        <v>46</v>
      </c>
      <c r="E275" s="302" t="s">
        <v>64</v>
      </c>
    </row>
    <row r="276" spans="1:5" x14ac:dyDescent="0.25">
      <c r="A276" s="302">
        <v>2</v>
      </c>
      <c r="B276" s="302" t="s">
        <v>63</v>
      </c>
      <c r="C276" s="302">
        <v>6.4</v>
      </c>
      <c r="D276" s="302">
        <v>45</v>
      </c>
      <c r="E276" s="302" t="s">
        <v>64</v>
      </c>
    </row>
    <row r="277" spans="1:5" x14ac:dyDescent="0.25">
      <c r="A277" s="302">
        <v>2</v>
      </c>
      <c r="B277" s="302" t="s">
        <v>63</v>
      </c>
      <c r="C277" s="302">
        <v>6.3</v>
      </c>
      <c r="D277" s="302">
        <v>42</v>
      </c>
      <c r="E277" s="302" t="s">
        <v>64</v>
      </c>
    </row>
    <row r="278" spans="1:5" x14ac:dyDescent="0.25">
      <c r="A278" s="302">
        <v>2</v>
      </c>
      <c r="B278" s="302" t="s">
        <v>63</v>
      </c>
      <c r="C278" s="302">
        <v>6.3</v>
      </c>
      <c r="D278" s="302">
        <v>39</v>
      </c>
      <c r="E278" s="302" t="s">
        <v>64</v>
      </c>
    </row>
    <row r="279" spans="1:5" x14ac:dyDescent="0.25">
      <c r="A279" s="302">
        <v>2</v>
      </c>
      <c r="B279" s="302" t="s">
        <v>116</v>
      </c>
      <c r="C279" s="302">
        <v>3.5</v>
      </c>
      <c r="D279" s="302">
        <v>7</v>
      </c>
      <c r="E279" s="302" t="s">
        <v>64</v>
      </c>
    </row>
    <row r="280" spans="1:5" x14ac:dyDescent="0.25">
      <c r="A280" s="302">
        <v>2</v>
      </c>
      <c r="B280" s="302" t="s">
        <v>116</v>
      </c>
      <c r="C280" s="302">
        <v>2.9</v>
      </c>
      <c r="D280" s="302">
        <v>4</v>
      </c>
      <c r="E280" s="302" t="s">
        <v>64</v>
      </c>
    </row>
    <row r="281" spans="1:5" x14ac:dyDescent="0.25">
      <c r="A281" s="302">
        <v>2</v>
      </c>
      <c r="B281" s="302" t="s">
        <v>116</v>
      </c>
      <c r="C281" s="302">
        <v>3.4</v>
      </c>
      <c r="D281" s="302">
        <v>6</v>
      </c>
      <c r="E281" s="302" t="s">
        <v>64</v>
      </c>
    </row>
    <row r="282" spans="1:5" x14ac:dyDescent="0.25">
      <c r="A282" s="302">
        <v>2</v>
      </c>
      <c r="B282" s="302" t="s">
        <v>116</v>
      </c>
      <c r="C282" s="302">
        <v>3.5</v>
      </c>
      <c r="D282" s="302">
        <v>7</v>
      </c>
      <c r="E282" s="302" t="s">
        <v>64</v>
      </c>
    </row>
    <row r="283" spans="1:5" x14ac:dyDescent="0.25">
      <c r="A283" s="302">
        <v>2</v>
      </c>
      <c r="B283" s="302" t="s">
        <v>116</v>
      </c>
      <c r="C283" s="302">
        <v>2.7</v>
      </c>
      <c r="D283" s="302">
        <v>4</v>
      </c>
      <c r="E283" s="302" t="s">
        <v>64</v>
      </c>
    </row>
    <row r="284" spans="1:5" x14ac:dyDescent="0.25">
      <c r="A284" s="302">
        <v>2</v>
      </c>
      <c r="B284" s="302" t="s">
        <v>116</v>
      </c>
      <c r="C284" s="302">
        <v>2.8</v>
      </c>
      <c r="D284" s="302">
        <v>3</v>
      </c>
      <c r="E284" s="302" t="s">
        <v>64</v>
      </c>
    </row>
    <row r="285" spans="1:5" x14ac:dyDescent="0.25">
      <c r="A285" s="302">
        <v>2</v>
      </c>
      <c r="B285" s="302" t="s">
        <v>63</v>
      </c>
      <c r="C285" s="302">
        <v>2.2000000000000002</v>
      </c>
      <c r="D285" s="302">
        <v>1</v>
      </c>
      <c r="E285" s="302" t="s">
        <v>64</v>
      </c>
    </row>
    <row r="286" spans="1:5" x14ac:dyDescent="0.25">
      <c r="A286" s="302">
        <v>2</v>
      </c>
      <c r="B286" s="302" t="s">
        <v>63</v>
      </c>
      <c r="C286" s="302">
        <v>2.5</v>
      </c>
      <c r="D286" s="302">
        <v>3</v>
      </c>
      <c r="E286" s="302" t="s">
        <v>64</v>
      </c>
    </row>
    <row r="287" spans="1:5" x14ac:dyDescent="0.25">
      <c r="A287" s="302">
        <v>2</v>
      </c>
      <c r="B287" s="302" t="s">
        <v>63</v>
      </c>
      <c r="C287" s="302">
        <v>3</v>
      </c>
      <c r="D287" s="302">
        <v>4</v>
      </c>
      <c r="E287" s="302" t="s">
        <v>64</v>
      </c>
    </row>
    <row r="288" spans="1:5" x14ac:dyDescent="0.25">
      <c r="A288" s="302">
        <v>2</v>
      </c>
      <c r="B288" s="302" t="s">
        <v>63</v>
      </c>
      <c r="C288" s="302">
        <v>2.9</v>
      </c>
      <c r="D288" s="302">
        <v>4</v>
      </c>
      <c r="E288" s="302" t="s">
        <v>64</v>
      </c>
    </row>
    <row r="289" spans="1:5" x14ac:dyDescent="0.25">
      <c r="A289" s="681">
        <v>3</v>
      </c>
      <c r="B289" s="681" t="s">
        <v>63</v>
      </c>
      <c r="C289" s="681">
        <v>12.2</v>
      </c>
      <c r="D289" s="681">
        <v>266</v>
      </c>
      <c r="E289" s="681" t="s">
        <v>64</v>
      </c>
    </row>
    <row r="290" spans="1:5" x14ac:dyDescent="0.25">
      <c r="A290" s="681">
        <v>3</v>
      </c>
      <c r="B290" s="681" t="s">
        <v>63</v>
      </c>
      <c r="C290" s="681">
        <v>10.8</v>
      </c>
      <c r="D290" s="681">
        <v>187</v>
      </c>
      <c r="E290" s="681" t="s">
        <v>64</v>
      </c>
    </row>
    <row r="291" spans="1:5" x14ac:dyDescent="0.25">
      <c r="A291" s="681">
        <v>3</v>
      </c>
      <c r="B291" s="681" t="s">
        <v>63</v>
      </c>
      <c r="C291" s="681">
        <v>10</v>
      </c>
      <c r="D291" s="681">
        <v>168</v>
      </c>
      <c r="E291" s="681" t="s">
        <v>64</v>
      </c>
    </row>
    <row r="292" spans="1:5" x14ac:dyDescent="0.25">
      <c r="A292" s="681">
        <v>3</v>
      </c>
      <c r="B292" s="681" t="s">
        <v>63</v>
      </c>
      <c r="C292" s="681">
        <v>10.1</v>
      </c>
      <c r="D292" s="681">
        <v>133</v>
      </c>
      <c r="E292" s="681" t="s">
        <v>64</v>
      </c>
    </row>
    <row r="293" spans="1:5" x14ac:dyDescent="0.25">
      <c r="A293" s="681">
        <v>3</v>
      </c>
      <c r="B293" s="681" t="s">
        <v>63</v>
      </c>
      <c r="C293" s="681">
        <v>11.3</v>
      </c>
      <c r="D293" s="681">
        <v>241</v>
      </c>
      <c r="E293" s="681" t="s">
        <v>64</v>
      </c>
    </row>
    <row r="294" spans="1:5" x14ac:dyDescent="0.25">
      <c r="A294" s="681">
        <v>3</v>
      </c>
      <c r="B294" s="681" t="s">
        <v>63</v>
      </c>
      <c r="C294" s="681">
        <v>10.3</v>
      </c>
      <c r="D294" s="681">
        <v>169</v>
      </c>
      <c r="E294" s="681" t="s">
        <v>64</v>
      </c>
    </row>
    <row r="295" spans="1:5" x14ac:dyDescent="0.25">
      <c r="A295" s="681">
        <v>3</v>
      </c>
      <c r="B295" s="681" t="s">
        <v>63</v>
      </c>
      <c r="C295" s="681">
        <v>14.6</v>
      </c>
      <c r="D295" s="681">
        <v>425</v>
      </c>
      <c r="E295" s="681" t="s">
        <v>64</v>
      </c>
    </row>
    <row r="296" spans="1:5" x14ac:dyDescent="0.25">
      <c r="A296" s="681">
        <v>3</v>
      </c>
      <c r="B296" s="681" t="s">
        <v>63</v>
      </c>
      <c r="C296" s="681">
        <v>10.3</v>
      </c>
      <c r="D296" s="681">
        <v>169</v>
      </c>
      <c r="E296" s="681" t="s">
        <v>64</v>
      </c>
    </row>
    <row r="297" spans="1:5" x14ac:dyDescent="0.25">
      <c r="A297" s="681">
        <v>3</v>
      </c>
      <c r="B297" s="681" t="s">
        <v>63</v>
      </c>
      <c r="C297" s="681">
        <v>9.4</v>
      </c>
      <c r="D297" s="681">
        <v>132</v>
      </c>
      <c r="E297" s="681" t="s">
        <v>64</v>
      </c>
    </row>
    <row r="298" spans="1:5" x14ac:dyDescent="0.25">
      <c r="A298" s="681">
        <v>3</v>
      </c>
      <c r="B298" s="681" t="s">
        <v>63</v>
      </c>
      <c r="C298" s="681">
        <v>10.199999999999999</v>
      </c>
      <c r="D298" s="681">
        <v>175</v>
      </c>
      <c r="E298" s="681" t="s">
        <v>64</v>
      </c>
    </row>
    <row r="299" spans="1:5" x14ac:dyDescent="0.25">
      <c r="A299" s="681">
        <v>3</v>
      </c>
      <c r="B299" s="681" t="s">
        <v>63</v>
      </c>
      <c r="C299" s="681">
        <v>9.5</v>
      </c>
      <c r="D299" s="681">
        <v>151</v>
      </c>
      <c r="E299" s="681" t="s">
        <v>64</v>
      </c>
    </row>
    <row r="300" spans="1:5" x14ac:dyDescent="0.25">
      <c r="A300" s="681">
        <v>3</v>
      </c>
      <c r="B300" s="681" t="s">
        <v>63</v>
      </c>
      <c r="C300" s="681">
        <v>10.6</v>
      </c>
      <c r="D300" s="681">
        <v>196</v>
      </c>
      <c r="E300" s="681" t="s">
        <v>64</v>
      </c>
    </row>
    <row r="301" spans="1:5" x14ac:dyDescent="0.25">
      <c r="A301" s="681">
        <v>3</v>
      </c>
      <c r="B301" s="681" t="s">
        <v>116</v>
      </c>
      <c r="C301" s="681">
        <v>10.5</v>
      </c>
      <c r="D301" s="681">
        <v>175</v>
      </c>
      <c r="E301" s="681" t="s">
        <v>64</v>
      </c>
    </row>
    <row r="302" spans="1:5" x14ac:dyDescent="0.25">
      <c r="A302" s="681">
        <v>3</v>
      </c>
      <c r="B302" s="681" t="s">
        <v>63</v>
      </c>
      <c r="C302" s="681">
        <v>9.9</v>
      </c>
      <c r="D302" s="681">
        <v>147</v>
      </c>
      <c r="E302" s="681" t="s">
        <v>64</v>
      </c>
    </row>
    <row r="303" spans="1:5" x14ac:dyDescent="0.25">
      <c r="A303" s="681">
        <v>3</v>
      </c>
      <c r="B303" s="681" t="s">
        <v>63</v>
      </c>
      <c r="C303" s="681">
        <v>6.2</v>
      </c>
      <c r="D303" s="681">
        <v>40</v>
      </c>
      <c r="E303" s="681" t="s">
        <v>64</v>
      </c>
    </row>
    <row r="304" spans="1:5" x14ac:dyDescent="0.25">
      <c r="A304" s="681">
        <v>3</v>
      </c>
      <c r="B304" s="681" t="s">
        <v>63</v>
      </c>
      <c r="C304" s="681">
        <v>6.7</v>
      </c>
      <c r="D304" s="681">
        <v>50</v>
      </c>
      <c r="E304" s="681" t="s">
        <v>64</v>
      </c>
    </row>
    <row r="305" spans="1:5" x14ac:dyDescent="0.25">
      <c r="A305" s="681">
        <v>3</v>
      </c>
      <c r="B305" s="681" t="s">
        <v>116</v>
      </c>
      <c r="C305" s="681">
        <v>2.9</v>
      </c>
      <c r="D305" s="681">
        <v>4</v>
      </c>
      <c r="E305" s="681" t="s">
        <v>64</v>
      </c>
    </row>
    <row r="306" spans="1:5" x14ac:dyDescent="0.25">
      <c r="A306" s="681">
        <v>3</v>
      </c>
      <c r="B306" s="681" t="s">
        <v>116</v>
      </c>
      <c r="C306" s="681">
        <v>9.4</v>
      </c>
      <c r="D306" s="681">
        <v>125</v>
      </c>
      <c r="E306" s="681" t="s">
        <v>64</v>
      </c>
    </row>
    <row r="307" spans="1:5" x14ac:dyDescent="0.25">
      <c r="A307" s="681">
        <v>3</v>
      </c>
      <c r="B307" s="681" t="s">
        <v>116</v>
      </c>
      <c r="C307" s="681">
        <v>8.3000000000000007</v>
      </c>
      <c r="D307" s="681">
        <v>82</v>
      </c>
      <c r="E307" s="681" t="s">
        <v>64</v>
      </c>
    </row>
    <row r="308" spans="1:5" x14ac:dyDescent="0.25">
      <c r="A308" s="681">
        <v>3</v>
      </c>
      <c r="B308" s="681" t="s">
        <v>116</v>
      </c>
      <c r="C308" s="681">
        <v>6.7</v>
      </c>
      <c r="D308" s="681">
        <v>45</v>
      </c>
      <c r="E308" s="681" t="s">
        <v>64</v>
      </c>
    </row>
  </sheetData>
  <mergeCells count="2">
    <mergeCell ref="A2:B2"/>
    <mergeCell ref="J9:L9"/>
  </mergeCells>
  <pageMargins left="0.7" right="0.7" top="0.75" bottom="0.75" header="0.3" footer="0.3"/>
  <tableParts count="2">
    <tablePart r:id="rId1"/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21"/>
  <sheetViews>
    <sheetView workbookViewId="0">
      <selection activeCell="F18" sqref="F18"/>
    </sheetView>
  </sheetViews>
  <sheetFormatPr defaultColWidth="14.42578125" defaultRowHeight="15" customHeight="1" x14ac:dyDescent="0.25"/>
  <cols>
    <col min="2" max="2" width="20.85546875" customWidth="1"/>
    <col min="3" max="3" width="16.7109375" customWidth="1"/>
    <col min="4" max="4" width="19.28515625" customWidth="1"/>
  </cols>
  <sheetData>
    <row r="1" spans="1:22" ht="15.75" x14ac:dyDescent="0.25">
      <c r="A1" s="787" t="s">
        <v>253</v>
      </c>
      <c r="B1" s="788"/>
      <c r="C1" s="12"/>
      <c r="D1" s="12"/>
      <c r="E1" s="12"/>
      <c r="F1" s="30" t="s">
        <v>254</v>
      </c>
      <c r="G1" s="12"/>
      <c r="H1" s="30" t="s">
        <v>255</v>
      </c>
      <c r="I1" s="47"/>
      <c r="J1" s="12"/>
      <c r="K1" s="21"/>
      <c r="L1" s="38" t="s">
        <v>256</v>
      </c>
      <c r="M1" s="39"/>
      <c r="N1" s="11"/>
      <c r="O1" s="11"/>
      <c r="P1" s="11"/>
    </row>
    <row r="2" spans="1:22" ht="15.75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22" ht="15.75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22" ht="15.75" x14ac:dyDescent="0.25">
      <c r="A4" s="30" t="s">
        <v>112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22" ht="15.75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22" ht="19.5" x14ac:dyDescent="0.3">
      <c r="A6" s="30" t="s">
        <v>24</v>
      </c>
      <c r="B6" s="67"/>
      <c r="C6" s="67"/>
      <c r="D6" s="67"/>
      <c r="E6" s="67"/>
      <c r="F6" s="100">
        <f>845+748</f>
        <v>1593</v>
      </c>
      <c r="G6" s="100">
        <f>709+800</f>
        <v>1509</v>
      </c>
      <c r="H6" s="100">
        <f>754+719</f>
        <v>1473</v>
      </c>
      <c r="I6" s="67"/>
      <c r="J6" s="67"/>
      <c r="K6" s="11"/>
      <c r="L6" s="11"/>
      <c r="M6" s="11"/>
      <c r="N6" s="11"/>
      <c r="O6" s="11"/>
      <c r="P6" s="11"/>
    </row>
    <row r="7" spans="1:22" ht="15.75" x14ac:dyDescent="0.25">
      <c r="A7" s="11"/>
      <c r="B7" s="11"/>
      <c r="C7" s="11"/>
      <c r="D7" s="11"/>
      <c r="E7" s="11"/>
      <c r="F7" s="117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22" ht="23.25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22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322" t="s">
        <v>86</v>
      </c>
      <c r="R9" s="21"/>
      <c r="S9" s="21"/>
      <c r="T9" s="21"/>
      <c r="U9" s="21"/>
      <c r="V9" s="21"/>
    </row>
    <row r="10" spans="1:22" x14ac:dyDescent="0.25">
      <c r="A10" s="711">
        <v>1</v>
      </c>
      <c r="B10" s="711" t="s">
        <v>63</v>
      </c>
      <c r="C10" s="711">
        <v>279</v>
      </c>
      <c r="D10" s="711">
        <v>205</v>
      </c>
      <c r="E10" s="711" t="s">
        <v>64</v>
      </c>
      <c r="G10" s="104">
        <v>1</v>
      </c>
      <c r="H10" s="104" t="s">
        <v>42</v>
      </c>
      <c r="I10" s="106"/>
      <c r="J10" s="106"/>
      <c r="K10" s="106"/>
      <c r="L10" s="104">
        <v>1</v>
      </c>
      <c r="M10" s="104">
        <v>7</v>
      </c>
      <c r="N10" s="104">
        <v>13</v>
      </c>
      <c r="O10" s="104">
        <v>14</v>
      </c>
      <c r="P10" s="104">
        <v>7</v>
      </c>
      <c r="Q10" s="713">
        <f>SUM(I10:P10)</f>
        <v>42</v>
      </c>
      <c r="S10" s="247" t="s">
        <v>28</v>
      </c>
      <c r="T10" s="247" t="s">
        <v>78</v>
      </c>
      <c r="U10" s="247" t="s">
        <v>83</v>
      </c>
      <c r="V10" s="247" t="s">
        <v>84</v>
      </c>
    </row>
    <row r="11" spans="1:22" x14ac:dyDescent="0.25">
      <c r="A11" s="711">
        <v>1</v>
      </c>
      <c r="B11" s="711" t="s">
        <v>63</v>
      </c>
      <c r="C11" s="711">
        <v>207</v>
      </c>
      <c r="D11" s="711">
        <v>100</v>
      </c>
      <c r="E11" s="711" t="s">
        <v>64</v>
      </c>
      <c r="G11" s="104">
        <v>1</v>
      </c>
      <c r="H11" s="104" t="s">
        <v>46</v>
      </c>
      <c r="I11" s="106"/>
      <c r="J11" s="104">
        <v>1</v>
      </c>
      <c r="K11" s="106"/>
      <c r="L11" s="106"/>
      <c r="M11" s="106"/>
      <c r="N11" s="106"/>
      <c r="O11" s="106"/>
      <c r="P11" s="106"/>
      <c r="Q11" s="713">
        <f>SUM(I11:P11)</f>
        <v>1</v>
      </c>
      <c r="S11" s="238" t="s">
        <v>85</v>
      </c>
      <c r="T11" s="259">
        <v>10</v>
      </c>
      <c r="U11" s="238"/>
      <c r="V11" s="238"/>
    </row>
    <row r="12" spans="1:22" x14ac:dyDescent="0.25">
      <c r="A12" s="711">
        <v>1</v>
      </c>
      <c r="B12" s="711" t="s">
        <v>63</v>
      </c>
      <c r="C12" s="711">
        <v>309</v>
      </c>
      <c r="D12" s="711">
        <v>324</v>
      </c>
      <c r="E12" s="711" t="s">
        <v>64</v>
      </c>
      <c r="G12" s="108">
        <v>2</v>
      </c>
      <c r="H12" s="108" t="s">
        <v>42</v>
      </c>
      <c r="I12" s="110"/>
      <c r="J12" s="110"/>
      <c r="K12" s="110"/>
      <c r="L12" s="108">
        <v>1</v>
      </c>
      <c r="M12" s="110"/>
      <c r="N12" s="108">
        <v>8</v>
      </c>
      <c r="O12" s="108">
        <v>9</v>
      </c>
      <c r="P12" s="108">
        <v>9</v>
      </c>
      <c r="Q12" s="713">
        <f>SUM(I12:P12)</f>
        <v>27</v>
      </c>
      <c r="S12" s="238" t="s">
        <v>87</v>
      </c>
      <c r="T12" s="259">
        <v>14</v>
      </c>
      <c r="U12" s="238"/>
      <c r="V12" s="238"/>
    </row>
    <row r="13" spans="1:22" x14ac:dyDescent="0.25">
      <c r="A13" s="711">
        <v>1</v>
      </c>
      <c r="B13" s="711" t="s">
        <v>63</v>
      </c>
      <c r="C13" s="711">
        <v>287</v>
      </c>
      <c r="D13" s="711">
        <v>265</v>
      </c>
      <c r="E13" s="711" t="s">
        <v>64</v>
      </c>
      <c r="G13" s="112">
        <v>3</v>
      </c>
      <c r="H13" s="112" t="s">
        <v>42</v>
      </c>
      <c r="I13" s="114"/>
      <c r="J13" s="114"/>
      <c r="K13" s="114"/>
      <c r="L13" s="114"/>
      <c r="M13" s="112">
        <v>3</v>
      </c>
      <c r="N13" s="112">
        <v>5</v>
      </c>
      <c r="O13" s="112">
        <v>7</v>
      </c>
      <c r="P13" s="112">
        <v>9</v>
      </c>
      <c r="Q13" s="713">
        <f>SUM(I13:P13)</f>
        <v>24</v>
      </c>
      <c r="S13" s="238" t="s">
        <v>88</v>
      </c>
      <c r="T13" s="259">
        <v>14</v>
      </c>
      <c r="U13" s="238"/>
      <c r="V13" s="238"/>
    </row>
    <row r="14" spans="1:22" x14ac:dyDescent="0.25">
      <c r="A14" s="711">
        <v>1</v>
      </c>
      <c r="B14" s="711" t="s">
        <v>63</v>
      </c>
      <c r="C14" s="711">
        <v>198</v>
      </c>
      <c r="D14" s="711">
        <v>85</v>
      </c>
      <c r="E14" s="711" t="s">
        <v>64</v>
      </c>
      <c r="Q14" s="236">
        <f>SUM(Q10:Q13)</f>
        <v>94</v>
      </c>
      <c r="S14" s="247" t="s">
        <v>28</v>
      </c>
      <c r="T14" s="247" t="s">
        <v>79</v>
      </c>
      <c r="U14" s="247" t="s">
        <v>83</v>
      </c>
      <c r="V14" s="247" t="s">
        <v>84</v>
      </c>
    </row>
    <row r="15" spans="1:22" x14ac:dyDescent="0.25">
      <c r="A15" s="104">
        <v>1</v>
      </c>
      <c r="B15" s="104" t="s">
        <v>116</v>
      </c>
      <c r="C15" s="104">
        <v>217</v>
      </c>
      <c r="D15" s="104">
        <v>131</v>
      </c>
      <c r="E15" s="104" t="s">
        <v>64</v>
      </c>
      <c r="S15" s="238" t="s">
        <v>85</v>
      </c>
      <c r="T15" s="259">
        <v>26</v>
      </c>
      <c r="U15" s="238"/>
      <c r="V15" s="238"/>
    </row>
    <row r="16" spans="1:22" x14ac:dyDescent="0.25">
      <c r="A16" s="711">
        <v>1</v>
      </c>
      <c r="B16" s="711" t="s">
        <v>63</v>
      </c>
      <c r="C16" s="711">
        <v>185</v>
      </c>
      <c r="D16" s="711">
        <v>78</v>
      </c>
      <c r="E16" s="711" t="s">
        <v>64</v>
      </c>
      <c r="S16" s="238" t="s">
        <v>87</v>
      </c>
      <c r="T16" s="259">
        <v>25</v>
      </c>
      <c r="U16" s="257"/>
      <c r="V16" s="257"/>
    </row>
    <row r="17" spans="1:22" x14ac:dyDescent="0.25">
      <c r="A17" s="711">
        <v>1</v>
      </c>
      <c r="B17" s="711" t="s">
        <v>63</v>
      </c>
      <c r="C17" s="711">
        <v>212</v>
      </c>
      <c r="D17" s="711">
        <v>99</v>
      </c>
      <c r="E17" s="711" t="s">
        <v>64</v>
      </c>
      <c r="S17" s="238" t="s">
        <v>88</v>
      </c>
      <c r="T17" s="259">
        <v>20</v>
      </c>
      <c r="U17" s="238"/>
      <c r="V17" s="238"/>
    </row>
    <row r="18" spans="1:22" x14ac:dyDescent="0.25">
      <c r="A18" s="711">
        <v>1</v>
      </c>
      <c r="B18" s="711" t="s">
        <v>63</v>
      </c>
      <c r="C18" s="711">
        <v>202</v>
      </c>
      <c r="D18" s="711">
        <v>97</v>
      </c>
      <c r="E18" s="711" t="s">
        <v>64</v>
      </c>
    </row>
    <row r="19" spans="1:22" x14ac:dyDescent="0.25">
      <c r="A19" s="711">
        <v>1</v>
      </c>
      <c r="B19" s="711" t="s">
        <v>63</v>
      </c>
      <c r="C19" s="711">
        <v>395</v>
      </c>
      <c r="D19" s="711">
        <v>536</v>
      </c>
      <c r="E19" s="711" t="s">
        <v>64</v>
      </c>
    </row>
    <row r="20" spans="1:22" x14ac:dyDescent="0.25">
      <c r="A20" s="104">
        <v>1</v>
      </c>
      <c r="B20" s="104" t="s">
        <v>116</v>
      </c>
      <c r="C20" s="104">
        <v>269</v>
      </c>
      <c r="D20" s="104">
        <v>193</v>
      </c>
      <c r="E20" s="104" t="s">
        <v>64</v>
      </c>
    </row>
    <row r="21" spans="1:22" x14ac:dyDescent="0.25">
      <c r="A21" s="711">
        <v>1</v>
      </c>
      <c r="B21" s="711" t="s">
        <v>63</v>
      </c>
      <c r="C21" s="711">
        <v>297</v>
      </c>
      <c r="D21" s="711">
        <v>276</v>
      </c>
      <c r="E21" s="711" t="s">
        <v>64</v>
      </c>
      <c r="G21" s="783" t="s">
        <v>29</v>
      </c>
      <c r="H21" t="s">
        <v>261</v>
      </c>
      <c r="I21" s="718" t="s">
        <v>262</v>
      </c>
    </row>
    <row r="22" spans="1:22" x14ac:dyDescent="0.25">
      <c r="A22" s="711">
        <v>1</v>
      </c>
      <c r="B22" s="711" t="s">
        <v>63</v>
      </c>
      <c r="C22" s="711">
        <v>378</v>
      </c>
      <c r="D22" s="711">
        <v>491</v>
      </c>
      <c r="E22" s="711" t="s">
        <v>64</v>
      </c>
      <c r="G22" s="786" t="s">
        <v>116</v>
      </c>
      <c r="H22" s="784">
        <v>211.07894736842104</v>
      </c>
      <c r="I22" s="719">
        <v>181.39</v>
      </c>
    </row>
    <row r="23" spans="1:22" x14ac:dyDescent="0.25">
      <c r="A23" s="711">
        <v>1</v>
      </c>
      <c r="B23" s="711" t="s">
        <v>63</v>
      </c>
      <c r="C23" s="711">
        <v>196</v>
      </c>
      <c r="D23" s="711">
        <v>85</v>
      </c>
      <c r="E23" s="711" t="s">
        <v>64</v>
      </c>
      <c r="G23" s="786" t="s">
        <v>63</v>
      </c>
      <c r="H23" s="784">
        <v>244.7605633802817</v>
      </c>
      <c r="I23" s="719">
        <v>115.08</v>
      </c>
    </row>
    <row r="24" spans="1:22" x14ac:dyDescent="0.25">
      <c r="A24" s="104">
        <v>1</v>
      </c>
      <c r="B24" s="104" t="s">
        <v>116</v>
      </c>
      <c r="C24" s="104">
        <v>174</v>
      </c>
      <c r="D24" s="104">
        <v>52</v>
      </c>
      <c r="E24" s="104" t="s">
        <v>64</v>
      </c>
      <c r="G24" s="786" t="s">
        <v>263</v>
      </c>
      <c r="H24" s="784">
        <v>251</v>
      </c>
      <c r="I24" s="719">
        <v>192</v>
      </c>
    </row>
    <row r="25" spans="1:22" x14ac:dyDescent="0.25">
      <c r="A25" s="711">
        <v>1</v>
      </c>
      <c r="B25" s="711" t="s">
        <v>63</v>
      </c>
      <c r="C25" s="711">
        <v>216</v>
      </c>
      <c r="D25" s="711">
        <v>117</v>
      </c>
      <c r="E25" s="711" t="s">
        <v>64</v>
      </c>
      <c r="G25" s="786" t="s">
        <v>264</v>
      </c>
      <c r="H25" s="784">
        <v>233.18181818181819</v>
      </c>
      <c r="I25" s="720">
        <v>158.58000000000001</v>
      </c>
    </row>
    <row r="26" spans="1:22" x14ac:dyDescent="0.25">
      <c r="A26" s="711">
        <v>1</v>
      </c>
      <c r="B26" s="711" t="s">
        <v>63</v>
      </c>
      <c r="C26" s="711">
        <v>175</v>
      </c>
      <c r="D26" s="711">
        <v>57</v>
      </c>
      <c r="E26" s="711" t="s">
        <v>64</v>
      </c>
    </row>
    <row r="27" spans="1:22" x14ac:dyDescent="0.25">
      <c r="A27" s="711">
        <v>1</v>
      </c>
      <c r="B27" s="711" t="s">
        <v>63</v>
      </c>
      <c r="C27" s="711">
        <v>223</v>
      </c>
      <c r="D27" s="711">
        <v>127</v>
      </c>
      <c r="E27" s="711" t="s">
        <v>64</v>
      </c>
    </row>
    <row r="28" spans="1:22" x14ac:dyDescent="0.25">
      <c r="A28" s="711">
        <v>1</v>
      </c>
      <c r="B28" s="711" t="s">
        <v>63</v>
      </c>
      <c r="C28" s="711">
        <v>182</v>
      </c>
      <c r="D28" s="711">
        <v>74</v>
      </c>
      <c r="E28" s="711" t="s">
        <v>64</v>
      </c>
    </row>
    <row r="29" spans="1:22" x14ac:dyDescent="0.25">
      <c r="A29" s="711">
        <v>1</v>
      </c>
      <c r="B29" s="711" t="s">
        <v>63</v>
      </c>
      <c r="C29" s="711">
        <v>201</v>
      </c>
      <c r="D29" s="711">
        <v>79</v>
      </c>
      <c r="E29" s="711" t="s">
        <v>64</v>
      </c>
    </row>
    <row r="30" spans="1:22" x14ac:dyDescent="0.25">
      <c r="A30" s="711">
        <v>1</v>
      </c>
      <c r="B30" s="711" t="s">
        <v>63</v>
      </c>
      <c r="C30" s="711">
        <v>184</v>
      </c>
      <c r="D30" s="711">
        <v>66</v>
      </c>
      <c r="E30" s="711" t="s">
        <v>64</v>
      </c>
    </row>
    <row r="31" spans="1:22" x14ac:dyDescent="0.25">
      <c r="A31" s="104">
        <v>1</v>
      </c>
      <c r="B31" s="104" t="s">
        <v>116</v>
      </c>
      <c r="C31" s="104">
        <v>241</v>
      </c>
      <c r="D31" s="104">
        <v>128</v>
      </c>
      <c r="E31" s="104" t="s">
        <v>64</v>
      </c>
    </row>
    <row r="32" spans="1:22" x14ac:dyDescent="0.25">
      <c r="A32" s="104">
        <v>1</v>
      </c>
      <c r="B32" s="104" t="s">
        <v>116</v>
      </c>
      <c r="C32" s="104">
        <v>288</v>
      </c>
      <c r="D32" s="104">
        <v>235</v>
      </c>
      <c r="E32" s="104" t="s">
        <v>64</v>
      </c>
    </row>
    <row r="33" spans="1:5" x14ac:dyDescent="0.25">
      <c r="A33" s="104">
        <v>1</v>
      </c>
      <c r="B33" s="104" t="s">
        <v>116</v>
      </c>
      <c r="C33" s="104">
        <v>200</v>
      </c>
      <c r="D33" s="104">
        <v>78</v>
      </c>
      <c r="E33" s="104" t="s">
        <v>64</v>
      </c>
    </row>
    <row r="34" spans="1:5" x14ac:dyDescent="0.25">
      <c r="A34" s="104">
        <v>1</v>
      </c>
      <c r="B34" s="104" t="s">
        <v>116</v>
      </c>
      <c r="C34" s="104">
        <v>268</v>
      </c>
      <c r="D34" s="104">
        <v>188</v>
      </c>
      <c r="E34" s="104" t="s">
        <v>64</v>
      </c>
    </row>
    <row r="35" spans="1:5" x14ac:dyDescent="0.25">
      <c r="A35" s="711">
        <v>1</v>
      </c>
      <c r="B35" s="711" t="s">
        <v>63</v>
      </c>
      <c r="C35" s="711">
        <v>303</v>
      </c>
      <c r="D35" s="711">
        <v>266</v>
      </c>
      <c r="E35" s="711" t="s">
        <v>64</v>
      </c>
    </row>
    <row r="36" spans="1:5" x14ac:dyDescent="0.25">
      <c r="A36" s="711">
        <v>1</v>
      </c>
      <c r="B36" s="711" t="s">
        <v>63</v>
      </c>
      <c r="C36" s="711">
        <v>297</v>
      </c>
      <c r="D36" s="711">
        <v>271</v>
      </c>
      <c r="E36" s="711" t="s">
        <v>64</v>
      </c>
    </row>
    <row r="37" spans="1:5" x14ac:dyDescent="0.25">
      <c r="A37" s="711">
        <v>1</v>
      </c>
      <c r="B37" s="711" t="s">
        <v>63</v>
      </c>
      <c r="C37" s="711">
        <v>259</v>
      </c>
      <c r="D37" s="711">
        <v>177</v>
      </c>
      <c r="E37" s="711" t="s">
        <v>64</v>
      </c>
    </row>
    <row r="38" spans="1:5" x14ac:dyDescent="0.25">
      <c r="A38" s="711">
        <v>1</v>
      </c>
      <c r="B38" s="711" t="s">
        <v>63</v>
      </c>
      <c r="C38" s="711">
        <v>220</v>
      </c>
      <c r="D38" s="711">
        <v>100</v>
      </c>
      <c r="E38" s="711" t="s">
        <v>64</v>
      </c>
    </row>
    <row r="39" spans="1:5" x14ac:dyDescent="0.25">
      <c r="A39" s="104">
        <v>1</v>
      </c>
      <c r="B39" s="104" t="s">
        <v>116</v>
      </c>
      <c r="C39" s="104">
        <v>256</v>
      </c>
      <c r="D39" s="104">
        <v>164</v>
      </c>
      <c r="E39" s="104" t="s">
        <v>64</v>
      </c>
    </row>
    <row r="40" spans="1:5" x14ac:dyDescent="0.25">
      <c r="A40" s="711">
        <v>1</v>
      </c>
      <c r="B40" s="711" t="s">
        <v>63</v>
      </c>
      <c r="C40" s="711">
        <v>199</v>
      </c>
      <c r="D40" s="711">
        <v>82</v>
      </c>
      <c r="E40" s="711" t="s">
        <v>64</v>
      </c>
    </row>
    <row r="41" spans="1:5" x14ac:dyDescent="0.25">
      <c r="A41" s="711">
        <v>1</v>
      </c>
      <c r="B41" s="711" t="s">
        <v>63</v>
      </c>
      <c r="C41" s="711">
        <v>257</v>
      </c>
      <c r="D41" s="711">
        <v>182</v>
      </c>
      <c r="E41" s="711" t="s">
        <v>64</v>
      </c>
    </row>
    <row r="42" spans="1:5" x14ac:dyDescent="0.25">
      <c r="A42" s="711">
        <v>1</v>
      </c>
      <c r="B42" s="711" t="s">
        <v>63</v>
      </c>
      <c r="C42" s="711">
        <v>182</v>
      </c>
      <c r="D42" s="711">
        <v>58</v>
      </c>
      <c r="E42" s="711" t="s">
        <v>64</v>
      </c>
    </row>
    <row r="43" spans="1:5" x14ac:dyDescent="0.25">
      <c r="A43" s="711">
        <v>1</v>
      </c>
      <c r="B43" s="711" t="s">
        <v>63</v>
      </c>
      <c r="C43" s="711">
        <v>181</v>
      </c>
      <c r="D43" s="711">
        <v>73</v>
      </c>
      <c r="E43" s="711" t="s">
        <v>64</v>
      </c>
    </row>
    <row r="44" spans="1:5" x14ac:dyDescent="0.25">
      <c r="A44" s="104">
        <v>1</v>
      </c>
      <c r="B44" s="104" t="s">
        <v>116</v>
      </c>
      <c r="C44" s="104">
        <v>248</v>
      </c>
      <c r="D44" s="104">
        <v>150</v>
      </c>
      <c r="E44" s="104" t="s">
        <v>64</v>
      </c>
    </row>
    <row r="45" spans="1:5" x14ac:dyDescent="0.25">
      <c r="A45" s="104">
        <v>1</v>
      </c>
      <c r="B45" s="104" t="s">
        <v>116</v>
      </c>
      <c r="C45" s="104">
        <v>245</v>
      </c>
      <c r="D45" s="104">
        <v>166</v>
      </c>
      <c r="E45" s="104" t="s">
        <v>64</v>
      </c>
    </row>
    <row r="46" spans="1:5" x14ac:dyDescent="0.25">
      <c r="A46" s="478">
        <v>2</v>
      </c>
      <c r="B46" s="478" t="s">
        <v>63</v>
      </c>
      <c r="C46" s="478">
        <v>375</v>
      </c>
      <c r="D46" s="478">
        <v>535</v>
      </c>
      <c r="E46" s="478" t="s">
        <v>64</v>
      </c>
    </row>
    <row r="47" spans="1:5" x14ac:dyDescent="0.25">
      <c r="A47" s="478">
        <v>2</v>
      </c>
      <c r="B47" s="478" t="s">
        <v>63</v>
      </c>
      <c r="C47" s="478">
        <v>345</v>
      </c>
      <c r="D47" s="478">
        <v>407</v>
      </c>
      <c r="E47" s="478" t="s">
        <v>64</v>
      </c>
    </row>
    <row r="48" spans="1:5" x14ac:dyDescent="0.25">
      <c r="A48" s="478">
        <v>2</v>
      </c>
      <c r="B48" s="478" t="s">
        <v>63</v>
      </c>
      <c r="C48" s="478">
        <v>242</v>
      </c>
      <c r="D48" s="478">
        <v>153</v>
      </c>
      <c r="E48" s="478" t="s">
        <v>64</v>
      </c>
    </row>
    <row r="49" spans="1:5" x14ac:dyDescent="0.25">
      <c r="A49" s="478">
        <v>2</v>
      </c>
      <c r="B49" s="478" t="s">
        <v>63</v>
      </c>
      <c r="C49" s="478">
        <v>292</v>
      </c>
      <c r="D49" s="478">
        <v>300</v>
      </c>
      <c r="E49" s="478" t="s">
        <v>64</v>
      </c>
    </row>
    <row r="50" spans="1:5" x14ac:dyDescent="0.25">
      <c r="A50" s="478">
        <v>2</v>
      </c>
      <c r="B50" s="478" t="s">
        <v>63</v>
      </c>
      <c r="C50" s="478">
        <v>294</v>
      </c>
      <c r="D50" s="478">
        <v>286</v>
      </c>
      <c r="E50" s="478" t="s">
        <v>64</v>
      </c>
    </row>
    <row r="51" spans="1:5" x14ac:dyDescent="0.25">
      <c r="A51" s="478">
        <v>2</v>
      </c>
      <c r="B51" s="478" t="s">
        <v>63</v>
      </c>
      <c r="C51" s="478">
        <v>242</v>
      </c>
      <c r="D51" s="478">
        <v>167</v>
      </c>
      <c r="E51" s="478" t="s">
        <v>64</v>
      </c>
    </row>
    <row r="52" spans="1:5" x14ac:dyDescent="0.25">
      <c r="A52" s="478">
        <v>2</v>
      </c>
      <c r="B52" s="478" t="s">
        <v>63</v>
      </c>
      <c r="C52" s="478">
        <v>253</v>
      </c>
      <c r="D52" s="478">
        <v>189</v>
      </c>
      <c r="E52" s="478" t="s">
        <v>64</v>
      </c>
    </row>
    <row r="53" spans="1:5" x14ac:dyDescent="0.25">
      <c r="A53" s="478">
        <v>2</v>
      </c>
      <c r="B53" s="478" t="s">
        <v>63</v>
      </c>
      <c r="C53" s="478">
        <v>287</v>
      </c>
      <c r="D53" s="478">
        <v>230</v>
      </c>
      <c r="E53" s="478" t="s">
        <v>64</v>
      </c>
    </row>
    <row r="54" spans="1:5" x14ac:dyDescent="0.25">
      <c r="A54" s="478">
        <v>2</v>
      </c>
      <c r="B54" s="478" t="s">
        <v>63</v>
      </c>
      <c r="C54" s="478">
        <v>210</v>
      </c>
      <c r="D54" s="478">
        <v>102</v>
      </c>
      <c r="E54" s="478" t="s">
        <v>64</v>
      </c>
    </row>
    <row r="55" spans="1:5" x14ac:dyDescent="0.25">
      <c r="A55" s="478">
        <v>2</v>
      </c>
      <c r="B55" s="478" t="s">
        <v>63</v>
      </c>
      <c r="C55" s="478">
        <v>280</v>
      </c>
      <c r="D55" s="478">
        <v>226</v>
      </c>
      <c r="E55" s="478" t="s">
        <v>64</v>
      </c>
    </row>
    <row r="56" spans="1:5" x14ac:dyDescent="0.25">
      <c r="A56" s="478">
        <v>2</v>
      </c>
      <c r="B56" s="478" t="s">
        <v>63</v>
      </c>
      <c r="C56" s="478">
        <v>262</v>
      </c>
      <c r="D56" s="478">
        <v>179</v>
      </c>
      <c r="E56" s="478" t="s">
        <v>64</v>
      </c>
    </row>
    <row r="57" spans="1:5" x14ac:dyDescent="0.25">
      <c r="A57" s="478">
        <v>2</v>
      </c>
      <c r="B57" s="478" t="s">
        <v>63</v>
      </c>
      <c r="C57" s="478">
        <v>207</v>
      </c>
      <c r="D57" s="478">
        <v>84</v>
      </c>
      <c r="E57" s="478" t="s">
        <v>64</v>
      </c>
    </row>
    <row r="58" spans="1:5" x14ac:dyDescent="0.25">
      <c r="A58" s="108">
        <v>2</v>
      </c>
      <c r="B58" s="108" t="s">
        <v>116</v>
      </c>
      <c r="C58" s="108">
        <v>269</v>
      </c>
      <c r="D58" s="108">
        <v>180</v>
      </c>
      <c r="E58" s="108" t="s">
        <v>64</v>
      </c>
    </row>
    <row r="59" spans="1:5" x14ac:dyDescent="0.25">
      <c r="A59" s="108">
        <v>2</v>
      </c>
      <c r="B59" s="108" t="s">
        <v>116</v>
      </c>
      <c r="C59" s="108">
        <v>201</v>
      </c>
      <c r="D59" s="108">
        <v>85</v>
      </c>
      <c r="E59" s="108" t="s">
        <v>64</v>
      </c>
    </row>
    <row r="60" spans="1:5" x14ac:dyDescent="0.25">
      <c r="A60" s="478">
        <v>2</v>
      </c>
      <c r="B60" s="478" t="s">
        <v>63</v>
      </c>
      <c r="C60" s="478">
        <v>304</v>
      </c>
      <c r="D60" s="478">
        <v>303</v>
      </c>
      <c r="E60" s="478" t="s">
        <v>64</v>
      </c>
    </row>
    <row r="61" spans="1:5" x14ac:dyDescent="0.25">
      <c r="A61" s="478">
        <v>2</v>
      </c>
      <c r="B61" s="478" t="s">
        <v>63</v>
      </c>
      <c r="C61" s="478">
        <v>232</v>
      </c>
      <c r="D61" s="478">
        <v>143</v>
      </c>
      <c r="E61" s="478" t="s">
        <v>64</v>
      </c>
    </row>
    <row r="62" spans="1:5" x14ac:dyDescent="0.25">
      <c r="A62" s="108">
        <v>2</v>
      </c>
      <c r="B62" s="108" t="s">
        <v>116</v>
      </c>
      <c r="C62" s="108">
        <v>198</v>
      </c>
      <c r="D62" s="108">
        <v>85</v>
      </c>
      <c r="E62" s="108" t="s">
        <v>64</v>
      </c>
    </row>
    <row r="63" spans="1:5" x14ac:dyDescent="0.25">
      <c r="A63" s="108">
        <v>2</v>
      </c>
      <c r="B63" s="108" t="s">
        <v>116</v>
      </c>
      <c r="C63" s="108">
        <v>268</v>
      </c>
      <c r="D63" s="108">
        <v>194</v>
      </c>
      <c r="E63" s="108" t="s">
        <v>64</v>
      </c>
    </row>
    <row r="64" spans="1:5" x14ac:dyDescent="0.25">
      <c r="A64" s="478">
        <v>2</v>
      </c>
      <c r="B64" s="478" t="s">
        <v>63</v>
      </c>
      <c r="C64" s="478">
        <v>231</v>
      </c>
      <c r="D64" s="478">
        <v>118</v>
      </c>
      <c r="E64" s="478" t="s">
        <v>64</v>
      </c>
    </row>
    <row r="65" spans="1:5" x14ac:dyDescent="0.25">
      <c r="A65" s="108">
        <v>2</v>
      </c>
      <c r="B65" s="108" t="s">
        <v>116</v>
      </c>
      <c r="C65" s="108">
        <v>212</v>
      </c>
      <c r="D65" s="108">
        <v>89</v>
      </c>
      <c r="E65" s="108" t="s">
        <v>64</v>
      </c>
    </row>
    <row r="66" spans="1:5" x14ac:dyDescent="0.25">
      <c r="A66" s="108">
        <v>2</v>
      </c>
      <c r="B66" s="108" t="s">
        <v>116</v>
      </c>
      <c r="C66" s="108">
        <v>161</v>
      </c>
      <c r="D66" s="108">
        <v>46</v>
      </c>
      <c r="E66" s="108" t="s">
        <v>64</v>
      </c>
    </row>
    <row r="67" spans="1:5" x14ac:dyDescent="0.25">
      <c r="A67" s="108">
        <v>2</v>
      </c>
      <c r="B67" s="108" t="s">
        <v>116</v>
      </c>
      <c r="C67" s="108">
        <v>152</v>
      </c>
      <c r="D67" s="108">
        <v>41</v>
      </c>
      <c r="E67" s="108" t="s">
        <v>64</v>
      </c>
    </row>
    <row r="68" spans="1:5" x14ac:dyDescent="0.25">
      <c r="A68" s="478">
        <v>2</v>
      </c>
      <c r="B68" s="478" t="s">
        <v>63</v>
      </c>
      <c r="C68" s="478">
        <v>219</v>
      </c>
      <c r="D68" s="478">
        <v>115</v>
      </c>
      <c r="E68" s="478" t="s">
        <v>64</v>
      </c>
    </row>
    <row r="69" spans="1:5" x14ac:dyDescent="0.25">
      <c r="A69" s="108">
        <v>2</v>
      </c>
      <c r="B69" s="108" t="s">
        <v>116</v>
      </c>
      <c r="C69" s="108">
        <v>182</v>
      </c>
      <c r="D69" s="108">
        <v>61</v>
      </c>
      <c r="E69" s="108" t="s">
        <v>64</v>
      </c>
    </row>
    <row r="70" spans="1:5" x14ac:dyDescent="0.25">
      <c r="A70" s="478">
        <v>2</v>
      </c>
      <c r="B70" s="478" t="s">
        <v>63</v>
      </c>
      <c r="C70" s="478">
        <v>195</v>
      </c>
      <c r="D70" s="478">
        <v>92</v>
      </c>
      <c r="E70" s="478" t="s">
        <v>64</v>
      </c>
    </row>
    <row r="71" spans="1:5" x14ac:dyDescent="0.25">
      <c r="A71" s="108">
        <v>2</v>
      </c>
      <c r="B71" s="108" t="s">
        <v>116</v>
      </c>
      <c r="C71" s="108">
        <v>202</v>
      </c>
      <c r="D71" s="108">
        <v>82</v>
      </c>
      <c r="E71" s="108" t="s">
        <v>64</v>
      </c>
    </row>
    <row r="72" spans="1:5" x14ac:dyDescent="0.25">
      <c r="A72" s="478">
        <v>2</v>
      </c>
      <c r="B72" s="478" t="s">
        <v>63</v>
      </c>
      <c r="C72" s="478">
        <v>184</v>
      </c>
      <c r="D72" s="478">
        <v>61</v>
      </c>
      <c r="E72" s="478" t="s">
        <v>64</v>
      </c>
    </row>
    <row r="73" spans="1:5" x14ac:dyDescent="0.25">
      <c r="A73" s="108">
        <v>2</v>
      </c>
      <c r="B73" s="108" t="s">
        <v>116</v>
      </c>
      <c r="C73" s="108">
        <v>203</v>
      </c>
      <c r="D73" s="108">
        <v>100</v>
      </c>
      <c r="E73" s="108" t="s">
        <v>64</v>
      </c>
    </row>
    <row r="74" spans="1:5" x14ac:dyDescent="0.25">
      <c r="A74" s="478">
        <v>2</v>
      </c>
      <c r="B74" s="478" t="s">
        <v>63</v>
      </c>
      <c r="C74" s="478">
        <v>185</v>
      </c>
      <c r="D74" s="478">
        <v>68</v>
      </c>
      <c r="E74" s="478" t="s">
        <v>64</v>
      </c>
    </row>
    <row r="75" spans="1:5" x14ac:dyDescent="0.25">
      <c r="A75" s="108">
        <v>2</v>
      </c>
      <c r="B75" s="108" t="s">
        <v>116</v>
      </c>
      <c r="C75" s="108">
        <v>241</v>
      </c>
      <c r="D75" s="108">
        <v>160</v>
      </c>
      <c r="E75" s="108" t="s">
        <v>64</v>
      </c>
    </row>
    <row r="76" spans="1:5" x14ac:dyDescent="0.25">
      <c r="A76" s="478">
        <v>2</v>
      </c>
      <c r="B76" s="478" t="s">
        <v>63</v>
      </c>
      <c r="C76" s="478">
        <v>217</v>
      </c>
      <c r="D76" s="478">
        <v>118</v>
      </c>
      <c r="E76" s="478" t="s">
        <v>64</v>
      </c>
    </row>
    <row r="77" spans="1:5" x14ac:dyDescent="0.25">
      <c r="A77" s="108">
        <v>2</v>
      </c>
      <c r="B77" s="108" t="s">
        <v>116</v>
      </c>
      <c r="C77" s="108">
        <v>159</v>
      </c>
      <c r="D77" s="108">
        <v>53</v>
      </c>
      <c r="E77" s="108" t="s">
        <v>64</v>
      </c>
    </row>
    <row r="78" spans="1:5" x14ac:dyDescent="0.25">
      <c r="A78" s="478">
        <v>2</v>
      </c>
      <c r="B78" s="478" t="s">
        <v>63</v>
      </c>
      <c r="C78" s="478">
        <v>187</v>
      </c>
      <c r="D78" s="478">
        <v>87</v>
      </c>
      <c r="E78" s="478" t="s">
        <v>64</v>
      </c>
    </row>
    <row r="79" spans="1:5" x14ac:dyDescent="0.25">
      <c r="A79" s="478">
        <v>2</v>
      </c>
      <c r="B79" s="478" t="s">
        <v>63</v>
      </c>
      <c r="C79" s="478">
        <v>203</v>
      </c>
      <c r="D79" s="478">
        <v>99</v>
      </c>
      <c r="E79" s="478" t="s">
        <v>64</v>
      </c>
    </row>
    <row r="80" spans="1:5" x14ac:dyDescent="0.25">
      <c r="A80" s="478">
        <v>2</v>
      </c>
      <c r="B80" s="478" t="s">
        <v>63</v>
      </c>
      <c r="C80" s="478">
        <v>203</v>
      </c>
      <c r="D80" s="478">
        <v>104</v>
      </c>
      <c r="E80" s="478" t="s">
        <v>64</v>
      </c>
    </row>
    <row r="81" spans="1:5" x14ac:dyDescent="0.25">
      <c r="A81" s="478">
        <v>2</v>
      </c>
      <c r="B81" s="478" t="s">
        <v>63</v>
      </c>
      <c r="C81" s="478">
        <v>184</v>
      </c>
      <c r="D81" s="478">
        <v>67</v>
      </c>
      <c r="E81" s="478" t="s">
        <v>64</v>
      </c>
    </row>
    <row r="82" spans="1:5" x14ac:dyDescent="0.25">
      <c r="A82" s="108">
        <v>2</v>
      </c>
      <c r="B82" s="108" t="s">
        <v>116</v>
      </c>
      <c r="C82" s="108">
        <v>71</v>
      </c>
      <c r="D82" s="108">
        <v>5</v>
      </c>
      <c r="E82" s="108" t="s">
        <v>64</v>
      </c>
    </row>
    <row r="83" spans="1:5" x14ac:dyDescent="0.25">
      <c r="A83" s="478">
        <v>2</v>
      </c>
      <c r="B83" s="478" t="s">
        <v>63</v>
      </c>
      <c r="C83" s="478">
        <v>178</v>
      </c>
      <c r="D83" s="478">
        <v>67</v>
      </c>
      <c r="E83" s="478" t="s">
        <v>64</v>
      </c>
    </row>
    <row r="84" spans="1:5" x14ac:dyDescent="0.25">
      <c r="A84" s="108">
        <v>2</v>
      </c>
      <c r="B84" s="108" t="s">
        <v>116</v>
      </c>
      <c r="C84" s="108">
        <v>238</v>
      </c>
      <c r="D84" s="108">
        <v>138</v>
      </c>
      <c r="E84" s="108" t="s">
        <v>64</v>
      </c>
    </row>
    <row r="85" spans="1:5" x14ac:dyDescent="0.25">
      <c r="A85" s="112">
        <v>3</v>
      </c>
      <c r="B85" s="112" t="s">
        <v>63</v>
      </c>
      <c r="C85" s="112">
        <v>207</v>
      </c>
      <c r="D85" s="112">
        <v>89</v>
      </c>
      <c r="E85" s="112" t="s">
        <v>64</v>
      </c>
    </row>
    <row r="86" spans="1:5" x14ac:dyDescent="0.25">
      <c r="A86" s="529">
        <v>3</v>
      </c>
      <c r="B86" s="529" t="s">
        <v>116</v>
      </c>
      <c r="C86" s="529">
        <v>186</v>
      </c>
      <c r="D86" s="529">
        <v>85</v>
      </c>
      <c r="E86" s="529" t="s">
        <v>64</v>
      </c>
    </row>
    <row r="87" spans="1:5" x14ac:dyDescent="0.25">
      <c r="A87" s="529">
        <v>3</v>
      </c>
      <c r="B87" s="529" t="s">
        <v>116</v>
      </c>
      <c r="C87" s="529">
        <v>280</v>
      </c>
      <c r="D87" s="529">
        <v>180</v>
      </c>
      <c r="E87" s="529" t="s">
        <v>64</v>
      </c>
    </row>
    <row r="88" spans="1:5" x14ac:dyDescent="0.25">
      <c r="A88" s="112">
        <v>3</v>
      </c>
      <c r="B88" s="112" t="s">
        <v>63</v>
      </c>
      <c r="C88" s="112">
        <v>302</v>
      </c>
      <c r="D88" s="112">
        <v>310</v>
      </c>
      <c r="E88" s="112" t="s">
        <v>64</v>
      </c>
    </row>
    <row r="89" spans="1:5" x14ac:dyDescent="0.25">
      <c r="A89" s="112">
        <v>3</v>
      </c>
      <c r="B89" s="112" t="s">
        <v>63</v>
      </c>
      <c r="C89" s="112">
        <v>297</v>
      </c>
      <c r="D89" s="112">
        <v>256</v>
      </c>
      <c r="E89" s="112" t="s">
        <v>64</v>
      </c>
    </row>
    <row r="90" spans="1:5" x14ac:dyDescent="0.25">
      <c r="A90" s="721">
        <v>3</v>
      </c>
      <c r="B90" s="721" t="s">
        <v>263</v>
      </c>
      <c r="C90" s="721">
        <v>251</v>
      </c>
      <c r="D90" s="721">
        <v>192</v>
      </c>
      <c r="E90" s="721" t="s">
        <v>64</v>
      </c>
    </row>
    <row r="91" spans="1:5" x14ac:dyDescent="0.25">
      <c r="A91" s="112">
        <v>3</v>
      </c>
      <c r="B91" s="112" t="s">
        <v>63</v>
      </c>
      <c r="C91" s="112">
        <v>201</v>
      </c>
      <c r="D91" s="112">
        <v>105</v>
      </c>
      <c r="E91" s="112" t="s">
        <v>64</v>
      </c>
    </row>
    <row r="92" spans="1:5" x14ac:dyDescent="0.25">
      <c r="A92" s="529">
        <v>3</v>
      </c>
      <c r="B92" s="529" t="s">
        <v>116</v>
      </c>
      <c r="C92" s="529">
        <v>243</v>
      </c>
      <c r="D92" s="529">
        <v>161</v>
      </c>
      <c r="E92" s="529" t="s">
        <v>64</v>
      </c>
    </row>
    <row r="93" spans="1:5" x14ac:dyDescent="0.25">
      <c r="A93" s="529">
        <v>3</v>
      </c>
      <c r="B93" s="529" t="s">
        <v>116</v>
      </c>
      <c r="C93" s="529">
        <v>253</v>
      </c>
      <c r="D93" s="529">
        <v>171</v>
      </c>
      <c r="E93" s="529" t="s">
        <v>64</v>
      </c>
    </row>
    <row r="94" spans="1:5" x14ac:dyDescent="0.25">
      <c r="A94" s="529">
        <v>3</v>
      </c>
      <c r="B94" s="529" t="s">
        <v>116</v>
      </c>
      <c r="C94" s="529">
        <v>230</v>
      </c>
      <c r="D94" s="529">
        <v>129</v>
      </c>
      <c r="E94" s="529" t="s">
        <v>64</v>
      </c>
    </row>
    <row r="95" spans="1:5" x14ac:dyDescent="0.25">
      <c r="A95" s="529">
        <v>3</v>
      </c>
      <c r="B95" s="529" t="s">
        <v>116</v>
      </c>
      <c r="C95" s="529">
        <v>194</v>
      </c>
      <c r="D95" s="529">
        <v>92</v>
      </c>
      <c r="E95" s="529" t="s">
        <v>64</v>
      </c>
    </row>
    <row r="96" spans="1:5" x14ac:dyDescent="0.25">
      <c r="A96" s="529">
        <v>3</v>
      </c>
      <c r="B96" s="529" t="s">
        <v>116</v>
      </c>
      <c r="C96" s="529">
        <v>250</v>
      </c>
      <c r="D96" s="529">
        <v>173</v>
      </c>
      <c r="E96" s="529" t="s">
        <v>64</v>
      </c>
    </row>
    <row r="97" spans="1:5" x14ac:dyDescent="0.25">
      <c r="A97" s="112">
        <v>3</v>
      </c>
      <c r="B97" s="112" t="s">
        <v>63</v>
      </c>
      <c r="C97" s="112">
        <v>225</v>
      </c>
      <c r="D97" s="112">
        <v>144</v>
      </c>
      <c r="E97" s="112" t="s">
        <v>64</v>
      </c>
    </row>
    <row r="98" spans="1:5" x14ac:dyDescent="0.25">
      <c r="A98" s="529">
        <v>3</v>
      </c>
      <c r="B98" s="529" t="s">
        <v>116</v>
      </c>
      <c r="C98" s="529">
        <v>215</v>
      </c>
      <c r="D98" s="529">
        <v>108</v>
      </c>
      <c r="E98" s="529" t="s">
        <v>64</v>
      </c>
    </row>
    <row r="99" spans="1:5" x14ac:dyDescent="0.25">
      <c r="A99" s="529">
        <v>3</v>
      </c>
      <c r="B99" s="529" t="s">
        <v>116</v>
      </c>
      <c r="C99" s="529">
        <v>209</v>
      </c>
      <c r="D99" s="529">
        <v>96</v>
      </c>
      <c r="E99" s="529" t="s">
        <v>64</v>
      </c>
    </row>
    <row r="100" spans="1:5" x14ac:dyDescent="0.25">
      <c r="A100" s="112">
        <v>3</v>
      </c>
      <c r="B100" s="112" t="s">
        <v>63</v>
      </c>
      <c r="C100" s="112">
        <v>239</v>
      </c>
      <c r="D100" s="112">
        <v>140</v>
      </c>
      <c r="E100" s="112" t="s">
        <v>64</v>
      </c>
    </row>
    <row r="101" spans="1:5" x14ac:dyDescent="0.25">
      <c r="A101" s="112">
        <v>3</v>
      </c>
      <c r="B101" s="112" t="s">
        <v>63</v>
      </c>
      <c r="C101" s="112">
        <v>195</v>
      </c>
      <c r="D101" s="112">
        <v>85</v>
      </c>
      <c r="E101" s="112" t="s">
        <v>64</v>
      </c>
    </row>
    <row r="102" spans="1:5" x14ac:dyDescent="0.25">
      <c r="A102" s="529">
        <v>3</v>
      </c>
      <c r="B102" s="529" t="s">
        <v>116</v>
      </c>
      <c r="C102" s="529">
        <v>187</v>
      </c>
      <c r="D102" s="529">
        <v>87</v>
      </c>
      <c r="E102" s="529" t="s">
        <v>64</v>
      </c>
    </row>
    <row r="103" spans="1:5" x14ac:dyDescent="0.25">
      <c r="A103" s="112">
        <v>3</v>
      </c>
      <c r="B103" s="112" t="s">
        <v>63</v>
      </c>
      <c r="C103" s="112">
        <v>176</v>
      </c>
      <c r="D103" s="112">
        <v>63</v>
      </c>
      <c r="E103" s="112" t="s">
        <v>64</v>
      </c>
    </row>
    <row r="104" spans="1:5" x14ac:dyDescent="0.25">
      <c r="A104" s="529">
        <v>3</v>
      </c>
      <c r="B104" s="529" t="s">
        <v>116</v>
      </c>
      <c r="C104" s="529">
        <v>90</v>
      </c>
      <c r="D104" s="529">
        <v>9</v>
      </c>
      <c r="E104" s="529" t="s">
        <v>64</v>
      </c>
    </row>
    <row r="105" spans="1:5" x14ac:dyDescent="0.25">
      <c r="A105" s="529">
        <v>3</v>
      </c>
      <c r="B105" s="529" t="s">
        <v>116</v>
      </c>
      <c r="C105" s="529">
        <v>75</v>
      </c>
      <c r="D105" s="529">
        <v>5</v>
      </c>
      <c r="E105" s="529" t="s">
        <v>64</v>
      </c>
    </row>
    <row r="106" spans="1:5" x14ac:dyDescent="0.25">
      <c r="A106" s="112">
        <v>3</v>
      </c>
      <c r="B106" s="112" t="s">
        <v>63</v>
      </c>
      <c r="C106" s="112">
        <v>445</v>
      </c>
      <c r="D106" s="112">
        <v>760</v>
      </c>
      <c r="E106" s="112" t="s">
        <v>64</v>
      </c>
    </row>
    <row r="107" spans="1:5" x14ac:dyDescent="0.25">
      <c r="A107" s="112">
        <v>3</v>
      </c>
      <c r="B107" s="112" t="s">
        <v>63</v>
      </c>
      <c r="C107" s="112">
        <v>334</v>
      </c>
      <c r="D107" s="112">
        <v>400</v>
      </c>
      <c r="E107" s="112" t="s">
        <v>64</v>
      </c>
    </row>
    <row r="108" spans="1:5" x14ac:dyDescent="0.25">
      <c r="A108" s="112">
        <v>3</v>
      </c>
      <c r="B108" s="112" t="s">
        <v>63</v>
      </c>
      <c r="C108" s="112">
        <v>285</v>
      </c>
      <c r="D108" s="112">
        <v>273</v>
      </c>
      <c r="E108" s="112" t="s">
        <v>64</v>
      </c>
    </row>
    <row r="109" spans="1:5" x14ac:dyDescent="0.25">
      <c r="A109" s="112">
        <v>3</v>
      </c>
      <c r="B109" s="112" t="s">
        <v>63</v>
      </c>
      <c r="C109" s="112">
        <v>232</v>
      </c>
      <c r="D109" s="112">
        <v>123</v>
      </c>
      <c r="E109" s="112" t="s">
        <v>64</v>
      </c>
    </row>
    <row r="110" spans="1:5" x14ac:dyDescent="0.25">
      <c r="A110" s="112">
        <v>3</v>
      </c>
      <c r="B110" s="112" t="s">
        <v>63</v>
      </c>
      <c r="C110" s="112">
        <v>313</v>
      </c>
      <c r="D110" s="112">
        <v>350</v>
      </c>
      <c r="E110" s="112" t="s">
        <v>64</v>
      </c>
    </row>
    <row r="111" spans="1:5" x14ac:dyDescent="0.25">
      <c r="A111" s="112">
        <v>3</v>
      </c>
      <c r="B111" s="112" t="s">
        <v>63</v>
      </c>
      <c r="C111" s="112">
        <v>315</v>
      </c>
      <c r="D111" s="112">
        <v>340</v>
      </c>
      <c r="E111" s="112" t="s">
        <v>64</v>
      </c>
    </row>
    <row r="112" spans="1:5" x14ac:dyDescent="0.25">
      <c r="A112" s="529">
        <v>3</v>
      </c>
      <c r="B112" s="529" t="s">
        <v>116</v>
      </c>
      <c r="C112" s="529">
        <v>265</v>
      </c>
      <c r="D112" s="529">
        <v>202</v>
      </c>
      <c r="E112" s="529" t="s">
        <v>64</v>
      </c>
    </row>
    <row r="113" spans="1:5" x14ac:dyDescent="0.25">
      <c r="A113" s="112">
        <v>3</v>
      </c>
      <c r="B113" s="112" t="s">
        <v>63</v>
      </c>
      <c r="C113" s="112">
        <v>217</v>
      </c>
      <c r="D113" s="112">
        <v>103</v>
      </c>
      <c r="E113" s="112" t="s">
        <v>64</v>
      </c>
    </row>
    <row r="114" spans="1:5" x14ac:dyDescent="0.25">
      <c r="A114" s="112">
        <v>3</v>
      </c>
      <c r="B114" s="112" t="s">
        <v>63</v>
      </c>
      <c r="C114" s="112">
        <v>281</v>
      </c>
      <c r="D114" s="112">
        <v>215</v>
      </c>
      <c r="E114" s="112" t="s">
        <v>64</v>
      </c>
    </row>
    <row r="115" spans="1:5" x14ac:dyDescent="0.25">
      <c r="A115" s="529">
        <v>3</v>
      </c>
      <c r="B115" s="529" t="s">
        <v>116</v>
      </c>
      <c r="C115" s="529">
        <v>181</v>
      </c>
      <c r="D115" s="529">
        <v>71</v>
      </c>
      <c r="E115" s="529" t="s">
        <v>64</v>
      </c>
    </row>
    <row r="116" spans="1:5" x14ac:dyDescent="0.25">
      <c r="A116" s="112">
        <v>3</v>
      </c>
      <c r="B116" s="112" t="s">
        <v>63</v>
      </c>
      <c r="C116" s="112">
        <v>238</v>
      </c>
      <c r="D116" s="112">
        <v>145</v>
      </c>
      <c r="E116" s="112" t="s">
        <v>64</v>
      </c>
    </row>
    <row r="117" spans="1:5" x14ac:dyDescent="0.25">
      <c r="A117" s="112">
        <v>3</v>
      </c>
      <c r="B117" s="112" t="s">
        <v>63</v>
      </c>
      <c r="C117" s="112">
        <v>229</v>
      </c>
      <c r="D117" s="112">
        <v>116</v>
      </c>
      <c r="E117" s="112" t="s">
        <v>64</v>
      </c>
    </row>
    <row r="118" spans="1:5" x14ac:dyDescent="0.25">
      <c r="A118" s="112">
        <v>3</v>
      </c>
      <c r="B118" s="112" t="s">
        <v>63</v>
      </c>
      <c r="C118" s="112">
        <v>212</v>
      </c>
      <c r="D118" s="112">
        <v>108</v>
      </c>
      <c r="E118" s="112" t="s">
        <v>64</v>
      </c>
    </row>
    <row r="119" spans="1:5" x14ac:dyDescent="0.25">
      <c r="A119" s="112">
        <v>3</v>
      </c>
      <c r="B119" s="112" t="s">
        <v>63</v>
      </c>
      <c r="C119" s="112">
        <v>200</v>
      </c>
      <c r="D119" s="112">
        <v>84</v>
      </c>
      <c r="E119" s="112" t="s">
        <v>64</v>
      </c>
    </row>
    <row r="121" spans="1:5" ht="16.5" customHeight="1" x14ac:dyDescent="0.25"/>
  </sheetData>
  <mergeCells count="2">
    <mergeCell ref="A1:B1"/>
    <mergeCell ref="J8:L8"/>
  </mergeCells>
  <pageMargins left="0.7" right="0.7" top="0.75" bottom="0.75" header="0.3" footer="0.3"/>
  <tableParts count="2">
    <tablePart r:id="rId2"/>
    <tablePart r:id="rId3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6"/>
  <sheetViews>
    <sheetView workbookViewId="0">
      <selection activeCell="G36" sqref="G36"/>
    </sheetView>
  </sheetViews>
  <sheetFormatPr defaultColWidth="14.42578125" defaultRowHeight="15" customHeight="1" x14ac:dyDescent="0.25"/>
  <sheetData>
    <row r="1" spans="1:17" ht="15.75" x14ac:dyDescent="0.25">
      <c r="A1" s="787" t="s">
        <v>257</v>
      </c>
      <c r="B1" s="800"/>
      <c r="C1" s="788"/>
      <c r="D1" s="12"/>
      <c r="E1" s="12"/>
      <c r="F1" s="12"/>
      <c r="G1" s="30" t="s">
        <v>258</v>
      </c>
      <c r="H1" s="12"/>
      <c r="I1" s="32" t="s">
        <v>108</v>
      </c>
      <c r="J1" s="33"/>
      <c r="K1" s="12"/>
      <c r="L1" s="21"/>
      <c r="M1" s="38" t="s">
        <v>259</v>
      </c>
      <c r="N1" s="39"/>
      <c r="O1" s="11"/>
      <c r="P1" s="11"/>
      <c r="Q1" s="11"/>
    </row>
    <row r="2" spans="1:17" ht="15.75" x14ac:dyDescent="0.25">
      <c r="A2" s="30" t="s">
        <v>19</v>
      </c>
      <c r="B2" s="41"/>
      <c r="C2" s="41"/>
      <c r="D2" s="41"/>
      <c r="E2" s="41"/>
      <c r="F2" s="43" t="s">
        <v>8</v>
      </c>
      <c r="G2" s="43" t="s">
        <v>9</v>
      </c>
      <c r="H2" s="43" t="s">
        <v>14</v>
      </c>
      <c r="I2" s="229"/>
      <c r="J2" s="43" t="s">
        <v>12</v>
      </c>
      <c r="K2" s="12"/>
      <c r="L2" s="21"/>
      <c r="M2" s="11"/>
      <c r="N2" s="11"/>
      <c r="O2" s="11"/>
      <c r="P2" s="11"/>
      <c r="Q2" s="11"/>
    </row>
    <row r="3" spans="1:17" ht="15.75" x14ac:dyDescent="0.25">
      <c r="A3" s="47"/>
      <c r="B3" s="48"/>
      <c r="C3" s="48"/>
      <c r="D3" s="48"/>
      <c r="E3" s="41"/>
      <c r="F3" s="48"/>
      <c r="G3" s="43" t="s">
        <v>13</v>
      </c>
      <c r="H3" s="43" t="s">
        <v>14</v>
      </c>
      <c r="I3" s="48"/>
      <c r="J3" s="43" t="s">
        <v>12</v>
      </c>
      <c r="K3" s="12"/>
      <c r="L3" s="21"/>
      <c r="M3" s="11"/>
      <c r="N3" s="11"/>
      <c r="O3" s="11"/>
      <c r="P3" s="11"/>
      <c r="Q3" s="11"/>
    </row>
    <row r="4" spans="1:17" ht="15.75" x14ac:dyDescent="0.25">
      <c r="A4" s="30" t="s">
        <v>112</v>
      </c>
      <c r="B4" s="48"/>
      <c r="C4" s="48"/>
      <c r="D4" s="48"/>
      <c r="E4" s="41"/>
      <c r="F4" s="41"/>
      <c r="G4" s="43" t="s">
        <v>17</v>
      </c>
      <c r="H4" s="43" t="s">
        <v>14</v>
      </c>
      <c r="I4" s="48"/>
      <c r="J4" s="43" t="s">
        <v>12</v>
      </c>
      <c r="K4" s="50"/>
      <c r="L4" s="21"/>
      <c r="M4" s="11"/>
      <c r="N4" s="11"/>
      <c r="O4" s="11"/>
      <c r="P4" s="11"/>
      <c r="Q4" s="11"/>
    </row>
    <row r="5" spans="1:17" ht="15.75" x14ac:dyDescent="0.25">
      <c r="A5" s="50"/>
      <c r="B5" s="48"/>
      <c r="C5" s="48"/>
      <c r="D5" s="48"/>
      <c r="E5" s="41"/>
      <c r="F5" s="43" t="s">
        <v>22</v>
      </c>
      <c r="G5" s="52" t="s">
        <v>9</v>
      </c>
      <c r="H5" s="52" t="s">
        <v>13</v>
      </c>
      <c r="I5" s="52" t="s">
        <v>17</v>
      </c>
      <c r="J5" s="43" t="s">
        <v>23</v>
      </c>
      <c r="K5" s="12"/>
      <c r="L5" s="21"/>
      <c r="M5" s="11"/>
      <c r="N5" s="11"/>
      <c r="O5" s="11"/>
      <c r="P5" s="11"/>
      <c r="Q5" s="11"/>
    </row>
    <row r="6" spans="1:17" ht="15" customHeight="1" x14ac:dyDescent="0.3">
      <c r="A6" s="30" t="s">
        <v>24</v>
      </c>
      <c r="B6" s="67"/>
      <c r="C6" s="67"/>
      <c r="D6" s="67"/>
      <c r="E6" s="67"/>
      <c r="F6" s="67"/>
      <c r="G6" s="100">
        <v>443</v>
      </c>
      <c r="H6" s="100">
        <v>358</v>
      </c>
      <c r="I6" s="100">
        <v>437</v>
      </c>
      <c r="J6" s="67"/>
      <c r="K6" s="67"/>
      <c r="L6" s="11"/>
      <c r="M6" s="11"/>
      <c r="N6" s="11"/>
      <c r="O6" s="11"/>
      <c r="P6" s="11"/>
      <c r="Q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15" customHeight="1" x14ac:dyDescent="0.35">
      <c r="A8" s="11"/>
      <c r="B8" s="61"/>
      <c r="C8" s="101" t="s">
        <v>26</v>
      </c>
      <c r="D8" s="11"/>
      <c r="E8" s="11"/>
      <c r="F8" s="11"/>
      <c r="G8" s="11"/>
      <c r="H8" s="11"/>
      <c r="I8" s="11"/>
      <c r="J8" s="11"/>
      <c r="K8" s="789" t="s">
        <v>27</v>
      </c>
      <c r="L8" s="790"/>
      <c r="M8" s="790"/>
      <c r="N8" s="11"/>
      <c r="O8" s="11"/>
      <c r="P8" s="11"/>
      <c r="Q8" s="11"/>
    </row>
    <row r="9" spans="1:17" ht="15.75" x14ac:dyDescent="0.25">
      <c r="A9" s="64" t="s">
        <v>28</v>
      </c>
      <c r="B9" s="64" t="s">
        <v>260</v>
      </c>
      <c r="C9" s="64" t="s">
        <v>29</v>
      </c>
      <c r="D9" s="64" t="s">
        <v>30</v>
      </c>
      <c r="E9" s="64" t="s">
        <v>31</v>
      </c>
      <c r="F9" s="64" t="s">
        <v>32</v>
      </c>
      <c r="G9" s="11"/>
      <c r="H9" s="64" t="s">
        <v>28</v>
      </c>
      <c r="I9" s="64" t="s">
        <v>29</v>
      </c>
      <c r="J9" s="64" t="s">
        <v>33</v>
      </c>
      <c r="K9" s="64" t="s">
        <v>34</v>
      </c>
      <c r="L9" s="64" t="s">
        <v>35</v>
      </c>
      <c r="M9" s="64" t="s">
        <v>36</v>
      </c>
      <c r="N9" s="64" t="s">
        <v>37</v>
      </c>
      <c r="O9" s="64" t="s">
        <v>38</v>
      </c>
      <c r="P9" s="64" t="s">
        <v>39</v>
      </c>
      <c r="Q9" s="64" t="s">
        <v>40</v>
      </c>
    </row>
    <row r="10" spans="1:17" x14ac:dyDescent="0.25">
      <c r="A10" s="104">
        <v>1</v>
      </c>
      <c r="B10" s="104" t="s">
        <v>89</v>
      </c>
      <c r="C10" s="104" t="s">
        <v>63</v>
      </c>
      <c r="D10" s="104">
        <v>193</v>
      </c>
      <c r="E10" s="104">
        <v>85</v>
      </c>
      <c r="F10" s="104" t="s">
        <v>64</v>
      </c>
      <c r="H10" s="386" t="s">
        <v>89</v>
      </c>
      <c r="I10" s="386" t="s">
        <v>89</v>
      </c>
      <c r="J10" s="386" t="s">
        <v>89</v>
      </c>
      <c r="K10" s="386" t="s">
        <v>89</v>
      </c>
      <c r="L10" s="386" t="s">
        <v>89</v>
      </c>
      <c r="M10" s="386" t="s">
        <v>89</v>
      </c>
      <c r="N10" s="386" t="s">
        <v>89</v>
      </c>
      <c r="O10" s="386" t="s">
        <v>89</v>
      </c>
      <c r="P10" s="386" t="s">
        <v>89</v>
      </c>
      <c r="Q10" s="386" t="s">
        <v>89</v>
      </c>
    </row>
    <row r="11" spans="1:17" x14ac:dyDescent="0.25">
      <c r="A11" s="104">
        <v>1</v>
      </c>
      <c r="B11" s="104" t="s">
        <v>89</v>
      </c>
      <c r="C11" s="104" t="s">
        <v>63</v>
      </c>
      <c r="D11" s="104">
        <v>151</v>
      </c>
      <c r="E11" s="104">
        <v>40</v>
      </c>
      <c r="F11" s="104" t="s">
        <v>64</v>
      </c>
    </row>
    <row r="12" spans="1:17" x14ac:dyDescent="0.25">
      <c r="A12" s="104">
        <v>1</v>
      </c>
      <c r="B12" s="104" t="s">
        <v>89</v>
      </c>
      <c r="C12" s="104" t="s">
        <v>63</v>
      </c>
      <c r="D12" s="104">
        <v>183</v>
      </c>
      <c r="E12" s="104">
        <v>70</v>
      </c>
      <c r="F12" s="104" t="s">
        <v>64</v>
      </c>
    </row>
    <row r="13" spans="1:17" x14ac:dyDescent="0.25">
      <c r="A13" s="104">
        <v>1</v>
      </c>
      <c r="B13" s="104">
        <v>923</v>
      </c>
      <c r="C13" s="104" t="s">
        <v>116</v>
      </c>
      <c r="D13" s="104">
        <v>136</v>
      </c>
      <c r="E13" s="104">
        <v>31</v>
      </c>
      <c r="F13" s="104" t="s">
        <v>117</v>
      </c>
    </row>
    <row r="14" spans="1:17" x14ac:dyDescent="0.25">
      <c r="A14" s="104">
        <v>1</v>
      </c>
      <c r="B14" s="104">
        <v>924</v>
      </c>
      <c r="C14" s="104" t="s">
        <v>116</v>
      </c>
      <c r="D14" s="104">
        <v>83</v>
      </c>
      <c r="E14" s="104">
        <v>8</v>
      </c>
      <c r="F14" s="104" t="s">
        <v>117</v>
      </c>
    </row>
    <row r="15" spans="1:17" x14ac:dyDescent="0.25">
      <c r="A15" s="104">
        <v>1</v>
      </c>
      <c r="B15" s="104">
        <v>922</v>
      </c>
      <c r="C15" s="104" t="s">
        <v>116</v>
      </c>
      <c r="D15" s="104">
        <v>175</v>
      </c>
      <c r="E15" s="104">
        <v>53</v>
      </c>
      <c r="F15" s="104" t="s">
        <v>117</v>
      </c>
    </row>
    <row r="16" spans="1:17" x14ac:dyDescent="0.25">
      <c r="A16" s="104">
        <v>1</v>
      </c>
      <c r="B16" s="104">
        <v>921</v>
      </c>
      <c r="C16" s="104" t="s">
        <v>116</v>
      </c>
      <c r="D16" s="104">
        <v>73</v>
      </c>
      <c r="E16" s="104">
        <v>5</v>
      </c>
      <c r="F16" s="104" t="s">
        <v>117</v>
      </c>
    </row>
    <row r="17" spans="1:6" x14ac:dyDescent="0.25">
      <c r="A17" s="478">
        <v>2</v>
      </c>
      <c r="B17" s="478" t="s">
        <v>89</v>
      </c>
      <c r="C17" s="478" t="s">
        <v>63</v>
      </c>
      <c r="D17" s="478">
        <v>186</v>
      </c>
      <c r="E17" s="478">
        <v>72</v>
      </c>
      <c r="F17" s="478" t="s">
        <v>64</v>
      </c>
    </row>
    <row r="18" spans="1:6" x14ac:dyDescent="0.25">
      <c r="A18" s="478">
        <v>2</v>
      </c>
      <c r="B18" s="478" t="s">
        <v>89</v>
      </c>
      <c r="C18" s="478" t="s">
        <v>116</v>
      </c>
      <c r="D18" s="478">
        <v>196</v>
      </c>
      <c r="E18" s="478">
        <v>87</v>
      </c>
      <c r="F18" s="478" t="s">
        <v>117</v>
      </c>
    </row>
    <row r="19" spans="1:6" x14ac:dyDescent="0.25">
      <c r="A19" s="478">
        <v>2</v>
      </c>
      <c r="B19" s="478">
        <v>943</v>
      </c>
      <c r="C19" s="478" t="s">
        <v>116</v>
      </c>
      <c r="D19" s="478">
        <v>187</v>
      </c>
      <c r="E19" s="478">
        <v>70</v>
      </c>
      <c r="F19" s="478" t="s">
        <v>117</v>
      </c>
    </row>
    <row r="20" spans="1:6" x14ac:dyDescent="0.25">
      <c r="A20" s="478">
        <v>2</v>
      </c>
      <c r="B20" s="478">
        <v>927</v>
      </c>
      <c r="C20" s="478" t="s">
        <v>116</v>
      </c>
      <c r="D20" s="478">
        <v>157</v>
      </c>
      <c r="E20" s="478">
        <v>40</v>
      </c>
      <c r="F20" s="478" t="s">
        <v>117</v>
      </c>
    </row>
    <row r="21" spans="1:6" x14ac:dyDescent="0.25">
      <c r="A21" s="478">
        <v>2</v>
      </c>
      <c r="B21" s="478">
        <v>928</v>
      </c>
      <c r="C21" s="478" t="s">
        <v>116</v>
      </c>
      <c r="D21" s="478">
        <v>178</v>
      </c>
      <c r="E21" s="478">
        <v>60</v>
      </c>
      <c r="F21" s="478" t="s">
        <v>117</v>
      </c>
    </row>
    <row r="22" spans="1:6" x14ac:dyDescent="0.25">
      <c r="A22" s="478">
        <v>2</v>
      </c>
      <c r="B22" s="478">
        <v>929</v>
      </c>
      <c r="C22" s="478" t="s">
        <v>116</v>
      </c>
      <c r="D22" s="478">
        <v>181</v>
      </c>
      <c r="E22" s="478">
        <v>63</v>
      </c>
      <c r="F22" s="478" t="s">
        <v>117</v>
      </c>
    </row>
    <row r="23" spans="1:6" x14ac:dyDescent="0.25">
      <c r="A23" s="478">
        <v>2</v>
      </c>
      <c r="B23" s="478">
        <v>930</v>
      </c>
      <c r="C23" s="478" t="s">
        <v>116</v>
      </c>
      <c r="D23" s="478">
        <v>79</v>
      </c>
      <c r="E23" s="478">
        <v>5</v>
      </c>
      <c r="F23" s="478" t="s">
        <v>117</v>
      </c>
    </row>
    <row r="24" spans="1:6" x14ac:dyDescent="0.25">
      <c r="A24" s="478">
        <v>2</v>
      </c>
      <c r="B24" s="478">
        <v>938</v>
      </c>
      <c r="C24" s="478" t="s">
        <v>116</v>
      </c>
      <c r="D24" s="478">
        <v>93</v>
      </c>
      <c r="E24" s="478">
        <v>7</v>
      </c>
      <c r="F24" s="478" t="s">
        <v>117</v>
      </c>
    </row>
    <row r="25" spans="1:6" x14ac:dyDescent="0.25">
      <c r="A25" s="112">
        <v>3</v>
      </c>
      <c r="B25" s="112" t="s">
        <v>89</v>
      </c>
      <c r="C25" s="112" t="s">
        <v>63</v>
      </c>
      <c r="D25" s="112">
        <v>179</v>
      </c>
      <c r="E25" s="112">
        <v>72</v>
      </c>
      <c r="F25" s="112" t="s">
        <v>64</v>
      </c>
    </row>
    <row r="26" spans="1:6" x14ac:dyDescent="0.25">
      <c r="A26" s="112">
        <v>3</v>
      </c>
      <c r="B26" s="112" t="s">
        <v>89</v>
      </c>
      <c r="C26" s="112" t="s">
        <v>63</v>
      </c>
      <c r="D26" s="112">
        <v>180</v>
      </c>
      <c r="E26" s="112">
        <v>68</v>
      </c>
      <c r="F26" s="112" t="s">
        <v>64</v>
      </c>
    </row>
    <row r="27" spans="1:6" x14ac:dyDescent="0.25">
      <c r="A27" s="112">
        <v>3</v>
      </c>
      <c r="B27" s="112" t="s">
        <v>89</v>
      </c>
      <c r="C27" s="112" t="s">
        <v>63</v>
      </c>
      <c r="D27" s="112">
        <v>161</v>
      </c>
      <c r="E27" s="112">
        <v>43</v>
      </c>
      <c r="F27" s="112" t="s">
        <v>64</v>
      </c>
    </row>
    <row r="28" spans="1:6" x14ac:dyDescent="0.25">
      <c r="A28" s="112">
        <v>3</v>
      </c>
      <c r="B28" s="112">
        <v>932</v>
      </c>
      <c r="C28" s="112" t="s">
        <v>116</v>
      </c>
      <c r="D28" s="112">
        <v>182</v>
      </c>
      <c r="E28" s="112">
        <v>61</v>
      </c>
      <c r="F28" s="112" t="s">
        <v>117</v>
      </c>
    </row>
    <row r="29" spans="1:6" x14ac:dyDescent="0.25">
      <c r="A29" s="112">
        <v>3</v>
      </c>
      <c r="B29" s="112">
        <v>933</v>
      </c>
      <c r="C29" s="112" t="s">
        <v>116</v>
      </c>
      <c r="D29" s="112">
        <v>174</v>
      </c>
      <c r="E29" s="112">
        <v>67</v>
      </c>
      <c r="F29" s="112" t="s">
        <v>117</v>
      </c>
    </row>
    <row r="30" spans="1:6" x14ac:dyDescent="0.25">
      <c r="A30" s="112">
        <v>3</v>
      </c>
      <c r="B30" s="112">
        <v>937</v>
      </c>
      <c r="C30" s="112" t="s">
        <v>116</v>
      </c>
      <c r="D30" s="112">
        <v>191</v>
      </c>
      <c r="E30" s="112">
        <v>74</v>
      </c>
      <c r="F30" s="112" t="s">
        <v>117</v>
      </c>
    </row>
    <row r="31" spans="1:6" x14ac:dyDescent="0.25">
      <c r="A31" s="112">
        <v>3</v>
      </c>
      <c r="B31" s="112">
        <v>936</v>
      </c>
      <c r="C31" s="112" t="s">
        <v>116</v>
      </c>
      <c r="D31" s="112">
        <v>189</v>
      </c>
      <c r="E31" s="112">
        <v>71</v>
      </c>
      <c r="F31" s="112" t="s">
        <v>117</v>
      </c>
    </row>
    <row r="32" spans="1:6" x14ac:dyDescent="0.25">
      <c r="A32" s="112">
        <v>3</v>
      </c>
      <c r="B32" s="112">
        <v>935</v>
      </c>
      <c r="C32" s="112" t="s">
        <v>116</v>
      </c>
      <c r="D32" s="112">
        <v>105</v>
      </c>
      <c r="E32" s="112">
        <v>10</v>
      </c>
      <c r="F32" s="112" t="s">
        <v>117</v>
      </c>
    </row>
    <row r="33" spans="1:6" x14ac:dyDescent="0.25">
      <c r="A33" s="112">
        <v>3</v>
      </c>
      <c r="B33" s="112">
        <v>934</v>
      </c>
      <c r="C33" s="112" t="s">
        <v>116</v>
      </c>
      <c r="D33" s="112">
        <v>170</v>
      </c>
      <c r="E33" s="112">
        <v>59</v>
      </c>
      <c r="F33" s="112" t="s">
        <v>117</v>
      </c>
    </row>
    <row r="34" spans="1:6" x14ac:dyDescent="0.25">
      <c r="A34" s="112">
        <v>3</v>
      </c>
      <c r="B34" s="112">
        <v>940</v>
      </c>
      <c r="C34" s="112" t="s">
        <v>116</v>
      </c>
      <c r="D34" s="112">
        <v>89</v>
      </c>
      <c r="E34" s="112">
        <v>6</v>
      </c>
      <c r="F34" s="112" t="s">
        <v>117</v>
      </c>
    </row>
    <row r="35" spans="1:6" x14ac:dyDescent="0.25">
      <c r="A35" s="112">
        <v>3</v>
      </c>
      <c r="B35" s="112">
        <v>939</v>
      </c>
      <c r="C35" s="112" t="s">
        <v>116</v>
      </c>
      <c r="D35" s="112">
        <v>71</v>
      </c>
      <c r="E35" s="112">
        <v>4</v>
      </c>
      <c r="F35" s="112" t="s">
        <v>117</v>
      </c>
    </row>
    <row r="36" spans="1:6" x14ac:dyDescent="0.25">
      <c r="A36" s="112">
        <v>3</v>
      </c>
      <c r="B36" s="112">
        <v>931</v>
      </c>
      <c r="C36" s="112" t="s">
        <v>116</v>
      </c>
      <c r="D36" s="112">
        <v>203</v>
      </c>
      <c r="E36" s="112">
        <v>111</v>
      </c>
      <c r="F36" s="112" t="s">
        <v>117</v>
      </c>
    </row>
  </sheetData>
  <mergeCells count="2">
    <mergeCell ref="K8:M8"/>
    <mergeCell ref="A1:C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78"/>
  <sheetViews>
    <sheetView topLeftCell="G1" workbookViewId="0">
      <selection activeCell="G10" sqref="G10:P20"/>
    </sheetView>
  </sheetViews>
  <sheetFormatPr defaultColWidth="14.42578125" defaultRowHeight="15" customHeight="1" x14ac:dyDescent="0.25"/>
  <cols>
    <col min="2" max="2" width="24.5703125" customWidth="1"/>
    <col min="5" max="5" width="16" customWidth="1"/>
  </cols>
  <sheetData>
    <row r="1" spans="1:17" ht="15.75" x14ac:dyDescent="0.25">
      <c r="A1" s="787" t="s">
        <v>265</v>
      </c>
      <c r="B1" s="788"/>
      <c r="C1" s="12"/>
      <c r="D1" s="12"/>
      <c r="E1" s="12"/>
      <c r="F1" s="30" t="s">
        <v>197</v>
      </c>
      <c r="G1" s="12"/>
      <c r="H1" s="32" t="s">
        <v>3</v>
      </c>
      <c r="I1" s="33"/>
      <c r="J1" s="12"/>
      <c r="K1" s="21"/>
      <c r="L1" s="38" t="s">
        <v>16</v>
      </c>
      <c r="M1" s="39"/>
      <c r="N1" s="11"/>
      <c r="O1" s="11"/>
      <c r="P1" s="11"/>
    </row>
    <row r="2" spans="1:17" ht="30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45" t="s">
        <v>266</v>
      </c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1260</v>
      </c>
      <c r="G6" s="100">
        <v>1262</v>
      </c>
      <c r="H6" s="100">
        <v>804</v>
      </c>
      <c r="I6" s="67"/>
      <c r="J6" s="6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 x14ac:dyDescent="0.25">
      <c r="A10" s="104">
        <v>1</v>
      </c>
      <c r="B10" s="104" t="s">
        <v>63</v>
      </c>
      <c r="C10" s="104">
        <v>391</v>
      </c>
      <c r="D10" s="104">
        <v>617</v>
      </c>
      <c r="E10" s="104" t="s">
        <v>64</v>
      </c>
      <c r="G10" s="104">
        <v>1</v>
      </c>
      <c r="H10" s="104" t="s">
        <v>42</v>
      </c>
      <c r="I10" s="104">
        <v>1</v>
      </c>
      <c r="J10" s="106"/>
      <c r="K10" s="104">
        <v>1</v>
      </c>
      <c r="L10" s="104">
        <v>1</v>
      </c>
      <c r="M10" s="106"/>
      <c r="N10" s="104">
        <v>2</v>
      </c>
      <c r="O10" s="104">
        <v>10</v>
      </c>
      <c r="P10" s="104">
        <v>26</v>
      </c>
      <c r="Q10" s="103">
        <v>41</v>
      </c>
    </row>
    <row r="11" spans="1:17" x14ac:dyDescent="0.25">
      <c r="A11" s="104">
        <v>1</v>
      </c>
      <c r="B11" s="104" t="s">
        <v>63</v>
      </c>
      <c r="C11" s="104">
        <v>282</v>
      </c>
      <c r="D11" s="104">
        <v>230</v>
      </c>
      <c r="E11" s="104" t="s">
        <v>64</v>
      </c>
      <c r="G11" s="104">
        <v>1</v>
      </c>
      <c r="H11" s="104" t="s">
        <v>267</v>
      </c>
      <c r="I11" s="106"/>
      <c r="J11" s="104">
        <v>12</v>
      </c>
      <c r="K11" s="104">
        <v>2</v>
      </c>
      <c r="L11" s="104">
        <v>1</v>
      </c>
      <c r="M11" s="106"/>
      <c r="N11" s="106"/>
      <c r="O11" s="106"/>
      <c r="P11" s="106"/>
      <c r="Q11" s="103">
        <v>15</v>
      </c>
    </row>
    <row r="12" spans="1:17" x14ac:dyDescent="0.25">
      <c r="A12" s="104">
        <v>1</v>
      </c>
      <c r="B12" s="104" t="s">
        <v>63</v>
      </c>
      <c r="C12" s="104">
        <v>295</v>
      </c>
      <c r="D12" s="104">
        <v>278</v>
      </c>
      <c r="E12" s="104" t="s">
        <v>64</v>
      </c>
      <c r="G12" s="104">
        <v>1</v>
      </c>
      <c r="H12" s="104" t="s">
        <v>52</v>
      </c>
      <c r="I12" s="106"/>
      <c r="J12" s="104">
        <v>3</v>
      </c>
      <c r="K12" s="106"/>
      <c r="L12" s="106"/>
      <c r="M12" s="106"/>
      <c r="N12" s="106"/>
      <c r="O12" s="106"/>
      <c r="P12" s="106"/>
      <c r="Q12" s="103">
        <v>3</v>
      </c>
    </row>
    <row r="13" spans="1:17" x14ac:dyDescent="0.25">
      <c r="A13" s="104">
        <v>1</v>
      </c>
      <c r="B13" s="104" t="s">
        <v>63</v>
      </c>
      <c r="C13" s="104">
        <v>266</v>
      </c>
      <c r="D13" s="104">
        <v>220</v>
      </c>
      <c r="E13" s="104" t="s">
        <v>64</v>
      </c>
      <c r="G13" s="104">
        <v>1</v>
      </c>
      <c r="H13" s="104" t="s">
        <v>41</v>
      </c>
      <c r="I13" s="106"/>
      <c r="J13" s="104">
        <v>1</v>
      </c>
      <c r="K13" s="106"/>
      <c r="L13" s="106"/>
      <c r="M13" s="106"/>
      <c r="N13" s="106"/>
      <c r="O13" s="106"/>
      <c r="P13" s="106"/>
      <c r="Q13" s="103">
        <v>1</v>
      </c>
    </row>
    <row r="14" spans="1:17" x14ac:dyDescent="0.25">
      <c r="A14" s="104">
        <v>1</v>
      </c>
      <c r="B14" s="104" t="s">
        <v>63</v>
      </c>
      <c r="C14" s="104">
        <v>299</v>
      </c>
      <c r="D14" s="104">
        <v>283</v>
      </c>
      <c r="E14" s="104" t="s">
        <v>64</v>
      </c>
      <c r="G14" s="480">
        <v>2</v>
      </c>
      <c r="H14" s="480" t="s">
        <v>42</v>
      </c>
      <c r="I14" s="481"/>
      <c r="J14" s="481"/>
      <c r="K14" s="481"/>
      <c r="L14" s="481"/>
      <c r="M14" s="480">
        <v>2</v>
      </c>
      <c r="N14" s="480">
        <v>9</v>
      </c>
      <c r="O14" s="480">
        <v>13</v>
      </c>
      <c r="P14" s="480">
        <v>24</v>
      </c>
      <c r="Q14" s="103">
        <v>48</v>
      </c>
    </row>
    <row r="15" spans="1:17" x14ac:dyDescent="0.25">
      <c r="A15" s="104">
        <v>1</v>
      </c>
      <c r="B15" s="104" t="s">
        <v>63</v>
      </c>
      <c r="C15" s="104">
        <v>249</v>
      </c>
      <c r="D15" s="104">
        <v>166</v>
      </c>
      <c r="E15" s="104" t="s">
        <v>64</v>
      </c>
      <c r="G15" s="480">
        <v>2</v>
      </c>
      <c r="H15" s="480" t="s">
        <v>52</v>
      </c>
      <c r="I15" s="481"/>
      <c r="J15" s="480">
        <v>4</v>
      </c>
      <c r="K15" s="481"/>
      <c r="L15" s="481"/>
      <c r="M15" s="481"/>
      <c r="N15" s="481"/>
      <c r="O15" s="481"/>
      <c r="P15" s="481"/>
      <c r="Q15" s="103">
        <v>4</v>
      </c>
    </row>
    <row r="16" spans="1:17" x14ac:dyDescent="0.25">
      <c r="A16" s="104">
        <v>1</v>
      </c>
      <c r="B16" s="104" t="s">
        <v>63</v>
      </c>
      <c r="C16" s="104">
        <v>324</v>
      </c>
      <c r="D16" s="104">
        <v>371</v>
      </c>
      <c r="E16" s="104" t="s">
        <v>64</v>
      </c>
      <c r="G16" s="480">
        <v>2</v>
      </c>
      <c r="H16" s="480" t="s">
        <v>267</v>
      </c>
      <c r="I16" s="481"/>
      <c r="J16" s="480">
        <v>5</v>
      </c>
      <c r="K16" s="480">
        <v>3</v>
      </c>
      <c r="L16" s="481"/>
      <c r="M16" s="481"/>
      <c r="N16" s="481"/>
      <c r="O16" s="481"/>
      <c r="P16" s="481"/>
      <c r="Q16" s="103">
        <v>8</v>
      </c>
    </row>
    <row r="17" spans="1:17" x14ac:dyDescent="0.25">
      <c r="A17" s="104">
        <v>1</v>
      </c>
      <c r="B17" s="104" t="s">
        <v>63</v>
      </c>
      <c r="C17" s="104">
        <v>262</v>
      </c>
      <c r="D17" s="104">
        <v>207</v>
      </c>
      <c r="E17" s="104" t="s">
        <v>64</v>
      </c>
      <c r="G17" s="480">
        <v>2</v>
      </c>
      <c r="H17" s="480" t="s">
        <v>65</v>
      </c>
      <c r="I17" s="480">
        <v>1</v>
      </c>
      <c r="J17" s="481"/>
      <c r="K17" s="481"/>
      <c r="L17" s="481"/>
      <c r="M17" s="481"/>
      <c r="N17" s="481"/>
      <c r="O17" s="481"/>
      <c r="P17" s="481"/>
      <c r="Q17" s="103">
        <v>1</v>
      </c>
    </row>
    <row r="18" spans="1:17" x14ac:dyDescent="0.25">
      <c r="A18" s="104">
        <v>1</v>
      </c>
      <c r="B18" s="104" t="s">
        <v>63</v>
      </c>
      <c r="C18" s="104">
        <v>241</v>
      </c>
      <c r="D18" s="104">
        <v>131</v>
      </c>
      <c r="E18" s="104" t="s">
        <v>64</v>
      </c>
      <c r="G18" s="118">
        <v>3</v>
      </c>
      <c r="H18" s="118" t="s">
        <v>42</v>
      </c>
      <c r="I18" s="539"/>
      <c r="J18" s="539"/>
      <c r="K18" s="539"/>
      <c r="L18" s="118">
        <v>1</v>
      </c>
      <c r="M18" s="118">
        <v>1</v>
      </c>
      <c r="N18" s="118">
        <v>13</v>
      </c>
      <c r="O18" s="118">
        <v>19</v>
      </c>
      <c r="P18" s="118">
        <v>33</v>
      </c>
      <c r="Q18" s="103">
        <v>67</v>
      </c>
    </row>
    <row r="19" spans="1:17" x14ac:dyDescent="0.25">
      <c r="A19" s="104">
        <v>1</v>
      </c>
      <c r="B19" s="104" t="s">
        <v>63</v>
      </c>
      <c r="C19" s="104">
        <v>197</v>
      </c>
      <c r="D19" s="104">
        <v>81</v>
      </c>
      <c r="E19" s="104" t="s">
        <v>64</v>
      </c>
      <c r="G19" s="118">
        <v>3</v>
      </c>
      <c r="H19" s="118" t="s">
        <v>52</v>
      </c>
      <c r="I19" s="539"/>
      <c r="J19" s="118">
        <v>2</v>
      </c>
      <c r="K19" s="539"/>
      <c r="L19" s="539"/>
      <c r="M19" s="539"/>
      <c r="N19" s="539"/>
      <c r="O19" s="539"/>
      <c r="P19" s="539"/>
      <c r="Q19" s="103">
        <v>2</v>
      </c>
    </row>
    <row r="20" spans="1:17" x14ac:dyDescent="0.25">
      <c r="A20" s="104">
        <v>1</v>
      </c>
      <c r="B20" s="104" t="s">
        <v>63</v>
      </c>
      <c r="C20" s="104">
        <v>173</v>
      </c>
      <c r="D20" s="104">
        <v>59</v>
      </c>
      <c r="E20" s="104" t="s">
        <v>64</v>
      </c>
      <c r="G20" s="118">
        <v>3</v>
      </c>
      <c r="H20" s="118" t="s">
        <v>65</v>
      </c>
      <c r="I20" s="118">
        <v>1</v>
      </c>
      <c r="J20" s="539"/>
      <c r="K20" s="539"/>
      <c r="L20" s="539"/>
      <c r="M20" s="539"/>
      <c r="N20" s="539"/>
      <c r="O20" s="539"/>
      <c r="P20" s="539"/>
      <c r="Q20" s="103">
        <v>1</v>
      </c>
    </row>
    <row r="21" spans="1:17" x14ac:dyDescent="0.25">
      <c r="A21" s="104">
        <v>1</v>
      </c>
      <c r="B21" s="104" t="s">
        <v>63</v>
      </c>
      <c r="C21" s="104">
        <v>186</v>
      </c>
      <c r="D21" s="104">
        <v>68</v>
      </c>
      <c r="E21" s="104" t="s">
        <v>64</v>
      </c>
      <c r="Q21" s="258">
        <f>SUM(Q10:Q20)</f>
        <v>191</v>
      </c>
    </row>
    <row r="22" spans="1:17" x14ac:dyDescent="0.25">
      <c r="A22" s="104">
        <v>1</v>
      </c>
      <c r="B22" s="104" t="s">
        <v>63</v>
      </c>
      <c r="C22" s="104">
        <v>188</v>
      </c>
      <c r="D22" s="104">
        <v>65</v>
      </c>
      <c r="E22" s="104" t="s">
        <v>64</v>
      </c>
    </row>
    <row r="23" spans="1:17" x14ac:dyDescent="0.25">
      <c r="A23" s="104">
        <v>1</v>
      </c>
      <c r="B23" s="104" t="s">
        <v>233</v>
      </c>
      <c r="C23" s="104">
        <v>329</v>
      </c>
      <c r="D23" s="104">
        <v>326</v>
      </c>
      <c r="E23" s="104" t="s">
        <v>64</v>
      </c>
    </row>
    <row r="24" spans="1:17" x14ac:dyDescent="0.25">
      <c r="A24" s="104">
        <v>1</v>
      </c>
      <c r="B24" s="104" t="s">
        <v>63</v>
      </c>
      <c r="C24" s="104">
        <v>270</v>
      </c>
      <c r="D24" s="104">
        <v>245</v>
      </c>
      <c r="E24" s="104" t="s">
        <v>64</v>
      </c>
    </row>
    <row r="25" spans="1:17" x14ac:dyDescent="0.25">
      <c r="A25" s="104">
        <v>1</v>
      </c>
      <c r="B25" s="104" t="s">
        <v>63</v>
      </c>
      <c r="C25" s="104">
        <v>339</v>
      </c>
      <c r="D25" s="104">
        <v>433</v>
      </c>
      <c r="E25" s="104" t="s">
        <v>64</v>
      </c>
    </row>
    <row r="26" spans="1:17" x14ac:dyDescent="0.25">
      <c r="A26" s="104">
        <v>1</v>
      </c>
      <c r="B26" s="104" t="s">
        <v>63</v>
      </c>
      <c r="C26" s="104">
        <v>185</v>
      </c>
      <c r="D26" s="104">
        <v>68</v>
      </c>
      <c r="E26" s="104" t="s">
        <v>64</v>
      </c>
    </row>
    <row r="27" spans="1:17" x14ac:dyDescent="0.25">
      <c r="A27" s="104">
        <v>1</v>
      </c>
      <c r="B27" s="104" t="s">
        <v>63</v>
      </c>
      <c r="C27" s="104">
        <v>273</v>
      </c>
      <c r="D27" s="104">
        <v>218</v>
      </c>
      <c r="E27" s="104" t="s">
        <v>64</v>
      </c>
    </row>
    <row r="28" spans="1:17" x14ac:dyDescent="0.25">
      <c r="A28" s="104">
        <v>1</v>
      </c>
      <c r="B28" s="104" t="s">
        <v>63</v>
      </c>
      <c r="C28" s="104">
        <v>304</v>
      </c>
      <c r="D28" s="104">
        <v>293</v>
      </c>
      <c r="E28" s="104" t="s">
        <v>64</v>
      </c>
    </row>
    <row r="29" spans="1:17" x14ac:dyDescent="0.25">
      <c r="A29" s="104">
        <v>1</v>
      </c>
      <c r="B29" s="104" t="s">
        <v>63</v>
      </c>
      <c r="C29" s="104">
        <v>276</v>
      </c>
      <c r="D29" s="104">
        <v>223</v>
      </c>
      <c r="E29" s="104" t="s">
        <v>64</v>
      </c>
    </row>
    <row r="30" spans="1:17" x14ac:dyDescent="0.25">
      <c r="A30" s="104">
        <v>1</v>
      </c>
      <c r="B30" s="104" t="s">
        <v>63</v>
      </c>
      <c r="C30" s="104">
        <v>179</v>
      </c>
      <c r="D30" s="104">
        <v>59</v>
      </c>
      <c r="E30" s="104" t="s">
        <v>64</v>
      </c>
    </row>
    <row r="31" spans="1:17" x14ac:dyDescent="0.25">
      <c r="A31" s="104">
        <v>1</v>
      </c>
      <c r="B31" s="104" t="s">
        <v>63</v>
      </c>
      <c r="C31" s="104">
        <v>185</v>
      </c>
      <c r="D31" s="104">
        <v>70</v>
      </c>
      <c r="E31" s="104" t="s">
        <v>64</v>
      </c>
    </row>
    <row r="32" spans="1:17" x14ac:dyDescent="0.25">
      <c r="A32" s="104">
        <v>1</v>
      </c>
      <c r="B32" s="104" t="s">
        <v>63</v>
      </c>
      <c r="C32" s="104">
        <v>192</v>
      </c>
      <c r="D32" s="104">
        <v>80</v>
      </c>
      <c r="E32" s="104" t="s">
        <v>64</v>
      </c>
    </row>
    <row r="33" spans="1:5" x14ac:dyDescent="0.25">
      <c r="A33" s="104">
        <v>1</v>
      </c>
      <c r="B33" s="104" t="s">
        <v>63</v>
      </c>
      <c r="C33" s="104">
        <v>209</v>
      </c>
      <c r="D33" s="104">
        <v>93</v>
      </c>
      <c r="E33" s="104" t="s">
        <v>64</v>
      </c>
    </row>
    <row r="34" spans="1:5" x14ac:dyDescent="0.25">
      <c r="A34" s="104">
        <v>1</v>
      </c>
      <c r="B34" s="104" t="s">
        <v>63</v>
      </c>
      <c r="C34" s="104">
        <v>184</v>
      </c>
      <c r="D34" s="104">
        <v>70</v>
      </c>
      <c r="E34" s="104" t="s">
        <v>64</v>
      </c>
    </row>
    <row r="35" spans="1:5" x14ac:dyDescent="0.25">
      <c r="A35" s="104">
        <v>1</v>
      </c>
      <c r="B35" s="104" t="s">
        <v>63</v>
      </c>
      <c r="C35" s="104">
        <v>187</v>
      </c>
      <c r="D35" s="104">
        <v>77</v>
      </c>
      <c r="E35" s="104" t="s">
        <v>64</v>
      </c>
    </row>
    <row r="36" spans="1:5" x14ac:dyDescent="0.25">
      <c r="A36" s="104">
        <v>1</v>
      </c>
      <c r="B36" s="104" t="s">
        <v>63</v>
      </c>
      <c r="C36" s="104">
        <v>208</v>
      </c>
      <c r="D36" s="104">
        <v>100</v>
      </c>
      <c r="E36" s="104" t="s">
        <v>64</v>
      </c>
    </row>
    <row r="37" spans="1:5" x14ac:dyDescent="0.25">
      <c r="A37" s="104">
        <v>1</v>
      </c>
      <c r="B37" s="104" t="s">
        <v>63</v>
      </c>
      <c r="C37" s="104">
        <v>346</v>
      </c>
      <c r="D37" s="104">
        <v>466</v>
      </c>
      <c r="E37" s="104" t="s">
        <v>64</v>
      </c>
    </row>
    <row r="38" spans="1:5" x14ac:dyDescent="0.25">
      <c r="A38" s="104">
        <v>1</v>
      </c>
      <c r="B38" s="104" t="s">
        <v>63</v>
      </c>
      <c r="C38" s="104">
        <v>299</v>
      </c>
      <c r="D38" s="104">
        <v>251</v>
      </c>
      <c r="E38" s="104" t="s">
        <v>64</v>
      </c>
    </row>
    <row r="39" spans="1:5" x14ac:dyDescent="0.25">
      <c r="A39" s="104">
        <v>1</v>
      </c>
      <c r="B39" s="104" t="s">
        <v>63</v>
      </c>
      <c r="C39" s="104">
        <v>291</v>
      </c>
      <c r="D39" s="104">
        <v>263</v>
      </c>
      <c r="E39" s="104" t="s">
        <v>64</v>
      </c>
    </row>
    <row r="40" spans="1:5" x14ac:dyDescent="0.25">
      <c r="A40" s="104">
        <v>1</v>
      </c>
      <c r="B40" s="104" t="s">
        <v>63</v>
      </c>
      <c r="C40" s="104">
        <v>310</v>
      </c>
      <c r="D40" s="104">
        <v>305</v>
      </c>
      <c r="E40" s="104" t="s">
        <v>64</v>
      </c>
    </row>
    <row r="41" spans="1:5" x14ac:dyDescent="0.25">
      <c r="A41" s="104">
        <v>1</v>
      </c>
      <c r="B41" s="104" t="s">
        <v>63</v>
      </c>
      <c r="C41" s="104">
        <v>299</v>
      </c>
      <c r="D41" s="104">
        <v>295</v>
      </c>
      <c r="E41" s="104" t="s">
        <v>64</v>
      </c>
    </row>
    <row r="42" spans="1:5" x14ac:dyDescent="0.25">
      <c r="A42" s="104">
        <v>1</v>
      </c>
      <c r="B42" s="104" t="s">
        <v>63</v>
      </c>
      <c r="C42" s="104">
        <v>323</v>
      </c>
      <c r="D42" s="104">
        <v>342</v>
      </c>
      <c r="E42" s="104" t="s">
        <v>64</v>
      </c>
    </row>
    <row r="43" spans="1:5" x14ac:dyDescent="0.25">
      <c r="A43" s="104">
        <v>1</v>
      </c>
      <c r="B43" s="104" t="s">
        <v>63</v>
      </c>
      <c r="C43" s="104">
        <v>314</v>
      </c>
      <c r="D43" s="104">
        <v>296</v>
      </c>
      <c r="E43" s="104" t="s">
        <v>64</v>
      </c>
    </row>
    <row r="44" spans="1:5" x14ac:dyDescent="0.25">
      <c r="A44" s="104">
        <v>1</v>
      </c>
      <c r="B44" s="104" t="s">
        <v>63</v>
      </c>
      <c r="C44" s="104">
        <v>304</v>
      </c>
      <c r="D44" s="104">
        <v>304</v>
      </c>
      <c r="E44" s="104" t="s">
        <v>64</v>
      </c>
    </row>
    <row r="45" spans="1:5" x14ac:dyDescent="0.25">
      <c r="A45" s="104">
        <v>1</v>
      </c>
      <c r="B45" s="104" t="s">
        <v>63</v>
      </c>
      <c r="C45" s="104">
        <v>176</v>
      </c>
      <c r="D45" s="104">
        <v>57</v>
      </c>
      <c r="E45" s="104" t="s">
        <v>64</v>
      </c>
    </row>
    <row r="46" spans="1:5" x14ac:dyDescent="0.25">
      <c r="A46" s="104">
        <v>1</v>
      </c>
      <c r="B46" s="104" t="s">
        <v>63</v>
      </c>
      <c r="C46" s="104">
        <v>212</v>
      </c>
      <c r="D46" s="104">
        <v>100</v>
      </c>
      <c r="E46" s="104" t="s">
        <v>64</v>
      </c>
    </row>
    <row r="47" spans="1:5" x14ac:dyDescent="0.25">
      <c r="A47" s="104">
        <v>1</v>
      </c>
      <c r="B47" s="104" t="s">
        <v>63</v>
      </c>
      <c r="C47" s="104">
        <v>179</v>
      </c>
      <c r="D47" s="104">
        <v>60</v>
      </c>
      <c r="E47" s="104" t="s">
        <v>64</v>
      </c>
    </row>
    <row r="48" spans="1:5" x14ac:dyDescent="0.25">
      <c r="A48" s="104">
        <v>1</v>
      </c>
      <c r="B48" s="104" t="s">
        <v>63</v>
      </c>
      <c r="C48" s="104">
        <v>153</v>
      </c>
      <c r="D48" s="104">
        <v>41</v>
      </c>
      <c r="E48" s="104" t="s">
        <v>64</v>
      </c>
    </row>
    <row r="49" spans="1:5" x14ac:dyDescent="0.25">
      <c r="A49" s="104">
        <v>1</v>
      </c>
      <c r="B49" s="104" t="s">
        <v>63</v>
      </c>
      <c r="C49" s="104">
        <v>304</v>
      </c>
      <c r="D49" s="104">
        <v>306</v>
      </c>
      <c r="E49" s="104" t="s">
        <v>64</v>
      </c>
    </row>
    <row r="50" spans="1:5" x14ac:dyDescent="0.25">
      <c r="A50" s="104">
        <v>1</v>
      </c>
      <c r="B50" s="104" t="s">
        <v>63</v>
      </c>
      <c r="C50" s="104">
        <v>296</v>
      </c>
      <c r="D50" s="104">
        <v>281</v>
      </c>
      <c r="E50" s="104" t="s">
        <v>64</v>
      </c>
    </row>
    <row r="51" spans="1:5" x14ac:dyDescent="0.25">
      <c r="A51" s="104">
        <v>1</v>
      </c>
      <c r="B51" s="104" t="s">
        <v>63</v>
      </c>
      <c r="C51" s="104">
        <v>302</v>
      </c>
      <c r="D51" s="104">
        <v>270</v>
      </c>
      <c r="E51" s="104" t="s">
        <v>64</v>
      </c>
    </row>
    <row r="52" spans="1:5" x14ac:dyDescent="0.25">
      <c r="A52" s="104">
        <v>1</v>
      </c>
      <c r="B52" s="104" t="s">
        <v>63</v>
      </c>
      <c r="C52" s="104">
        <v>184</v>
      </c>
      <c r="D52" s="104">
        <v>72</v>
      </c>
      <c r="E52" s="104" t="s">
        <v>64</v>
      </c>
    </row>
    <row r="53" spans="1:5" x14ac:dyDescent="0.25">
      <c r="A53" s="104">
        <v>1</v>
      </c>
      <c r="B53" s="104" t="s">
        <v>63</v>
      </c>
      <c r="C53" s="104">
        <v>183</v>
      </c>
      <c r="D53" s="104">
        <v>66</v>
      </c>
      <c r="E53" s="104" t="s">
        <v>64</v>
      </c>
    </row>
    <row r="54" spans="1:5" x14ac:dyDescent="0.25">
      <c r="A54" s="104">
        <v>1</v>
      </c>
      <c r="B54" s="104" t="s">
        <v>63</v>
      </c>
      <c r="C54" s="104">
        <v>212</v>
      </c>
      <c r="D54" s="104">
        <v>100</v>
      </c>
      <c r="E54" s="104" t="s">
        <v>64</v>
      </c>
    </row>
    <row r="55" spans="1:5" x14ac:dyDescent="0.25">
      <c r="A55" s="104">
        <v>1</v>
      </c>
      <c r="B55" s="104" t="s">
        <v>63</v>
      </c>
      <c r="C55" s="104">
        <v>195</v>
      </c>
      <c r="D55" s="104">
        <v>80</v>
      </c>
      <c r="E55" s="104" t="s">
        <v>64</v>
      </c>
    </row>
    <row r="56" spans="1:5" x14ac:dyDescent="0.25">
      <c r="A56" s="104">
        <v>1</v>
      </c>
      <c r="B56" s="104" t="s">
        <v>63</v>
      </c>
      <c r="C56" s="104">
        <v>190</v>
      </c>
      <c r="D56" s="104">
        <v>82</v>
      </c>
      <c r="E56" s="104" t="s">
        <v>64</v>
      </c>
    </row>
    <row r="57" spans="1:5" x14ac:dyDescent="0.25">
      <c r="A57" s="104">
        <v>1</v>
      </c>
      <c r="B57" s="104" t="s">
        <v>63</v>
      </c>
      <c r="C57" s="104">
        <v>163</v>
      </c>
      <c r="D57" s="104">
        <v>46</v>
      </c>
      <c r="E57" s="104" t="s">
        <v>64</v>
      </c>
    </row>
    <row r="58" spans="1:5" x14ac:dyDescent="0.25">
      <c r="A58" s="104">
        <v>1</v>
      </c>
      <c r="B58" s="104" t="s">
        <v>63</v>
      </c>
      <c r="C58" s="104">
        <v>178</v>
      </c>
      <c r="D58" s="104">
        <v>63</v>
      </c>
      <c r="E58" s="104" t="s">
        <v>64</v>
      </c>
    </row>
    <row r="59" spans="1:5" x14ac:dyDescent="0.25">
      <c r="A59" s="104">
        <v>1</v>
      </c>
      <c r="B59" s="104" t="s">
        <v>63</v>
      </c>
      <c r="C59" s="104">
        <v>297</v>
      </c>
      <c r="D59" s="104">
        <v>276</v>
      </c>
      <c r="E59" s="104" t="s">
        <v>64</v>
      </c>
    </row>
    <row r="60" spans="1:5" x14ac:dyDescent="0.25">
      <c r="A60" s="104">
        <v>1</v>
      </c>
      <c r="B60" s="104" t="s">
        <v>63</v>
      </c>
      <c r="C60" s="104">
        <v>189</v>
      </c>
      <c r="D60" s="104">
        <v>80</v>
      </c>
      <c r="E60" s="104" t="s">
        <v>64</v>
      </c>
    </row>
    <row r="61" spans="1:5" x14ac:dyDescent="0.25">
      <c r="A61" s="104">
        <v>1</v>
      </c>
      <c r="B61" s="104" t="s">
        <v>63</v>
      </c>
      <c r="C61" s="104">
        <v>318</v>
      </c>
      <c r="D61" s="104">
        <v>283</v>
      </c>
      <c r="E61" s="104" t="s">
        <v>64</v>
      </c>
    </row>
    <row r="62" spans="1:5" x14ac:dyDescent="0.25">
      <c r="A62" s="104">
        <v>1</v>
      </c>
      <c r="B62" s="104" t="s">
        <v>63</v>
      </c>
      <c r="C62" s="104">
        <v>305</v>
      </c>
      <c r="D62" s="104">
        <v>270</v>
      </c>
      <c r="E62" s="104" t="s">
        <v>64</v>
      </c>
    </row>
    <row r="63" spans="1:5" x14ac:dyDescent="0.25">
      <c r="A63" s="104">
        <v>1</v>
      </c>
      <c r="B63" s="104" t="s">
        <v>63</v>
      </c>
      <c r="C63" s="104">
        <v>277</v>
      </c>
      <c r="D63" s="104">
        <v>239</v>
      </c>
      <c r="E63" s="104" t="s">
        <v>64</v>
      </c>
    </row>
    <row r="64" spans="1:5" x14ac:dyDescent="0.25">
      <c r="A64" s="104">
        <v>1</v>
      </c>
      <c r="B64" s="104" t="s">
        <v>63</v>
      </c>
      <c r="C64" s="104">
        <v>323</v>
      </c>
      <c r="D64" s="104">
        <v>313</v>
      </c>
      <c r="E64" s="104" t="s">
        <v>64</v>
      </c>
    </row>
    <row r="65" spans="1:5" x14ac:dyDescent="0.25">
      <c r="A65" s="104">
        <v>1</v>
      </c>
      <c r="B65" s="104" t="s">
        <v>63</v>
      </c>
      <c r="C65" s="104">
        <v>189</v>
      </c>
      <c r="D65" s="104">
        <v>74</v>
      </c>
      <c r="E65" s="104" t="s">
        <v>64</v>
      </c>
    </row>
    <row r="66" spans="1:5" x14ac:dyDescent="0.25">
      <c r="A66" s="104">
        <v>1</v>
      </c>
      <c r="B66" s="104" t="s">
        <v>63</v>
      </c>
      <c r="C66" s="104">
        <v>317</v>
      </c>
      <c r="D66" s="104">
        <v>270</v>
      </c>
      <c r="E66" s="104" t="s">
        <v>64</v>
      </c>
    </row>
    <row r="67" spans="1:5" x14ac:dyDescent="0.25">
      <c r="A67" s="104">
        <v>1</v>
      </c>
      <c r="B67" s="104" t="s">
        <v>63</v>
      </c>
      <c r="C67" s="104">
        <v>191</v>
      </c>
      <c r="D67" s="104">
        <v>73</v>
      </c>
      <c r="E67" s="104" t="s">
        <v>64</v>
      </c>
    </row>
    <row r="68" spans="1:5" x14ac:dyDescent="0.25">
      <c r="A68" s="104">
        <v>1</v>
      </c>
      <c r="B68" s="104" t="s">
        <v>63</v>
      </c>
      <c r="C68" s="104">
        <v>276</v>
      </c>
      <c r="D68" s="104">
        <v>221</v>
      </c>
      <c r="E68" s="104" t="s">
        <v>64</v>
      </c>
    </row>
    <row r="69" spans="1:5" x14ac:dyDescent="0.25">
      <c r="A69" s="104">
        <v>1</v>
      </c>
      <c r="B69" s="104" t="s">
        <v>63</v>
      </c>
      <c r="C69" s="104">
        <v>213</v>
      </c>
      <c r="D69" s="104">
        <v>111</v>
      </c>
      <c r="E69" s="104" t="s">
        <v>64</v>
      </c>
    </row>
    <row r="70" spans="1:5" x14ac:dyDescent="0.25">
      <c r="A70" s="104">
        <v>1</v>
      </c>
      <c r="B70" s="104" t="s">
        <v>63</v>
      </c>
      <c r="C70" s="104">
        <v>209</v>
      </c>
      <c r="D70" s="104">
        <v>101</v>
      </c>
      <c r="E70" s="104" t="s">
        <v>64</v>
      </c>
    </row>
    <row r="71" spans="1:5" x14ac:dyDescent="0.25">
      <c r="A71" s="104">
        <v>1</v>
      </c>
      <c r="B71" s="104" t="s">
        <v>63</v>
      </c>
      <c r="C71" s="104">
        <v>196</v>
      </c>
      <c r="D71" s="104">
        <v>88</v>
      </c>
      <c r="E71" s="104" t="s">
        <v>64</v>
      </c>
    </row>
    <row r="72" spans="1:5" x14ac:dyDescent="0.25">
      <c r="A72" s="104">
        <v>1</v>
      </c>
      <c r="B72" s="104" t="s">
        <v>63</v>
      </c>
      <c r="C72" s="104">
        <v>189</v>
      </c>
      <c r="D72" s="104">
        <v>76</v>
      </c>
      <c r="E72" s="104" t="s">
        <v>64</v>
      </c>
    </row>
    <row r="73" spans="1:5" x14ac:dyDescent="0.25">
      <c r="A73" s="104">
        <v>1</v>
      </c>
      <c r="B73" s="104" t="s">
        <v>63</v>
      </c>
      <c r="C73" s="104">
        <v>166</v>
      </c>
      <c r="D73" s="104">
        <v>55</v>
      </c>
      <c r="E73" s="104" t="s">
        <v>64</v>
      </c>
    </row>
    <row r="74" spans="1:5" x14ac:dyDescent="0.25">
      <c r="A74" s="104">
        <v>1</v>
      </c>
      <c r="B74" s="104" t="s">
        <v>63</v>
      </c>
      <c r="C74" s="104">
        <v>300</v>
      </c>
      <c r="D74" s="104">
        <v>274</v>
      </c>
      <c r="E74" s="104" t="s">
        <v>64</v>
      </c>
    </row>
    <row r="75" spans="1:5" x14ac:dyDescent="0.25">
      <c r="A75" s="104">
        <v>1</v>
      </c>
      <c r="B75" s="104" t="s">
        <v>63</v>
      </c>
      <c r="C75" s="104">
        <v>299</v>
      </c>
      <c r="D75" s="104">
        <v>218</v>
      </c>
      <c r="E75" s="104" t="s">
        <v>64</v>
      </c>
    </row>
    <row r="76" spans="1:5" x14ac:dyDescent="0.25">
      <c r="A76" s="104">
        <v>1</v>
      </c>
      <c r="B76" s="104" t="s">
        <v>63</v>
      </c>
      <c r="C76" s="104">
        <v>183</v>
      </c>
      <c r="D76" s="104">
        <v>68</v>
      </c>
      <c r="E76" s="104" t="s">
        <v>64</v>
      </c>
    </row>
    <row r="77" spans="1:5" x14ac:dyDescent="0.25">
      <c r="A77" s="104">
        <v>1</v>
      </c>
      <c r="B77" s="104" t="s">
        <v>63</v>
      </c>
      <c r="C77" s="104">
        <v>263</v>
      </c>
      <c r="D77" s="104">
        <v>83</v>
      </c>
      <c r="E77" s="104" t="s">
        <v>64</v>
      </c>
    </row>
    <row r="78" spans="1:5" x14ac:dyDescent="0.25">
      <c r="A78" s="104">
        <v>1</v>
      </c>
      <c r="B78" s="104" t="s">
        <v>63</v>
      </c>
      <c r="C78" s="104">
        <v>194</v>
      </c>
      <c r="D78" s="104">
        <v>78</v>
      </c>
      <c r="E78" s="104" t="s">
        <v>64</v>
      </c>
    </row>
    <row r="79" spans="1:5" x14ac:dyDescent="0.25">
      <c r="A79" s="104">
        <v>1</v>
      </c>
      <c r="B79" s="104" t="s">
        <v>63</v>
      </c>
      <c r="C79" s="104">
        <v>175</v>
      </c>
      <c r="D79" s="104">
        <v>58</v>
      </c>
      <c r="E79" s="104" t="s">
        <v>64</v>
      </c>
    </row>
    <row r="80" spans="1:5" x14ac:dyDescent="0.25">
      <c r="A80" s="104">
        <v>1</v>
      </c>
      <c r="B80" s="104" t="s">
        <v>63</v>
      </c>
      <c r="C80" s="104">
        <v>184</v>
      </c>
      <c r="D80" s="104">
        <v>58</v>
      </c>
      <c r="E80" s="104" t="s">
        <v>64</v>
      </c>
    </row>
    <row r="81" spans="1:5" x14ac:dyDescent="0.25">
      <c r="A81" s="104">
        <v>1</v>
      </c>
      <c r="B81" s="104" t="s">
        <v>63</v>
      </c>
      <c r="C81" s="104">
        <v>212</v>
      </c>
      <c r="D81" s="104">
        <v>91</v>
      </c>
      <c r="E81" s="104" t="s">
        <v>64</v>
      </c>
    </row>
    <row r="82" spans="1:5" x14ac:dyDescent="0.25">
      <c r="A82" s="104">
        <v>1</v>
      </c>
      <c r="B82" s="104" t="s">
        <v>63</v>
      </c>
      <c r="C82" s="104">
        <v>155</v>
      </c>
      <c r="D82" s="104">
        <v>35</v>
      </c>
      <c r="E82" s="104" t="s">
        <v>64</v>
      </c>
    </row>
    <row r="83" spans="1:5" x14ac:dyDescent="0.25">
      <c r="A83" s="104">
        <v>1</v>
      </c>
      <c r="B83" s="104" t="s">
        <v>63</v>
      </c>
      <c r="C83" s="104">
        <v>72</v>
      </c>
      <c r="D83" s="104">
        <v>4</v>
      </c>
      <c r="E83" s="104" t="s">
        <v>64</v>
      </c>
    </row>
    <row r="84" spans="1:5" x14ac:dyDescent="0.25">
      <c r="A84" s="108">
        <v>2</v>
      </c>
      <c r="B84" s="108" t="s">
        <v>63</v>
      </c>
      <c r="C84" s="108">
        <v>375</v>
      </c>
      <c r="D84" s="108">
        <v>530</v>
      </c>
      <c r="E84" s="108" t="s">
        <v>64</v>
      </c>
    </row>
    <row r="85" spans="1:5" x14ac:dyDescent="0.25">
      <c r="A85" s="108">
        <v>2</v>
      </c>
      <c r="B85" s="108" t="s">
        <v>63</v>
      </c>
      <c r="C85" s="108">
        <v>342</v>
      </c>
      <c r="D85" s="108">
        <v>456</v>
      </c>
      <c r="E85" s="108" t="s">
        <v>64</v>
      </c>
    </row>
    <row r="86" spans="1:5" x14ac:dyDescent="0.25">
      <c r="A86" s="108">
        <v>2</v>
      </c>
      <c r="B86" s="108" t="s">
        <v>63</v>
      </c>
      <c r="C86" s="108">
        <v>330</v>
      </c>
      <c r="D86" s="108">
        <v>413</v>
      </c>
      <c r="E86" s="108" t="s">
        <v>64</v>
      </c>
    </row>
    <row r="87" spans="1:5" x14ac:dyDescent="0.25">
      <c r="A87" s="108">
        <v>2</v>
      </c>
      <c r="B87" s="108" t="s">
        <v>63</v>
      </c>
      <c r="C87" s="108">
        <v>272</v>
      </c>
      <c r="D87" s="108">
        <v>215</v>
      </c>
      <c r="E87" s="108" t="s">
        <v>64</v>
      </c>
    </row>
    <row r="88" spans="1:5" x14ac:dyDescent="0.25">
      <c r="A88" s="108">
        <v>2</v>
      </c>
      <c r="B88" s="108" t="s">
        <v>63</v>
      </c>
      <c r="C88" s="108">
        <v>300</v>
      </c>
      <c r="D88" s="108">
        <v>286</v>
      </c>
      <c r="E88" s="108" t="s">
        <v>64</v>
      </c>
    </row>
    <row r="89" spans="1:5" x14ac:dyDescent="0.25">
      <c r="A89" s="108">
        <v>2</v>
      </c>
      <c r="B89" s="108" t="s">
        <v>63</v>
      </c>
      <c r="C89" s="108">
        <v>290</v>
      </c>
      <c r="D89" s="108">
        <v>245</v>
      </c>
      <c r="E89" s="108" t="s">
        <v>64</v>
      </c>
    </row>
    <row r="90" spans="1:5" x14ac:dyDescent="0.25">
      <c r="A90" s="108">
        <v>2</v>
      </c>
      <c r="B90" s="108" t="s">
        <v>63</v>
      </c>
      <c r="C90" s="108">
        <v>200</v>
      </c>
      <c r="D90" s="108">
        <v>95</v>
      </c>
      <c r="E90" s="108" t="s">
        <v>64</v>
      </c>
    </row>
    <row r="91" spans="1:5" x14ac:dyDescent="0.25">
      <c r="A91" s="108">
        <v>2</v>
      </c>
      <c r="B91" s="108" t="s">
        <v>63</v>
      </c>
      <c r="C91" s="108">
        <v>172</v>
      </c>
      <c r="D91" s="108">
        <v>63</v>
      </c>
      <c r="E91" s="108" t="s">
        <v>64</v>
      </c>
    </row>
    <row r="92" spans="1:5" x14ac:dyDescent="0.25">
      <c r="A92" s="108">
        <v>2</v>
      </c>
      <c r="B92" s="108" t="s">
        <v>63</v>
      </c>
      <c r="C92" s="108">
        <v>190</v>
      </c>
      <c r="D92" s="108">
        <v>69</v>
      </c>
      <c r="E92" s="108" t="s">
        <v>64</v>
      </c>
    </row>
    <row r="93" spans="1:5" x14ac:dyDescent="0.25">
      <c r="A93" s="108">
        <v>2</v>
      </c>
      <c r="B93" s="108" t="s">
        <v>63</v>
      </c>
      <c r="C93" s="108">
        <v>202</v>
      </c>
      <c r="D93" s="108">
        <v>101</v>
      </c>
      <c r="E93" s="108" t="s">
        <v>64</v>
      </c>
    </row>
    <row r="94" spans="1:5" x14ac:dyDescent="0.25">
      <c r="A94" s="108">
        <v>2</v>
      </c>
      <c r="B94" s="108" t="s">
        <v>63</v>
      </c>
      <c r="C94" s="108">
        <v>203</v>
      </c>
      <c r="D94" s="108">
        <v>92</v>
      </c>
      <c r="E94" s="108" t="s">
        <v>64</v>
      </c>
    </row>
    <row r="95" spans="1:5" x14ac:dyDescent="0.25">
      <c r="A95" s="108">
        <v>2</v>
      </c>
      <c r="B95" s="108" t="s">
        <v>63</v>
      </c>
      <c r="C95" s="108">
        <v>205</v>
      </c>
      <c r="D95" s="108">
        <v>96</v>
      </c>
      <c r="E95" s="108" t="s">
        <v>64</v>
      </c>
    </row>
    <row r="96" spans="1:5" x14ac:dyDescent="0.25">
      <c r="A96" s="108">
        <v>2</v>
      </c>
      <c r="B96" s="108" t="s">
        <v>63</v>
      </c>
      <c r="C96" s="108">
        <v>220</v>
      </c>
      <c r="D96" s="108">
        <v>117</v>
      </c>
      <c r="E96" s="108" t="s">
        <v>64</v>
      </c>
    </row>
    <row r="97" spans="1:5" x14ac:dyDescent="0.25">
      <c r="A97" s="108">
        <v>2</v>
      </c>
      <c r="B97" s="108" t="s">
        <v>63</v>
      </c>
      <c r="C97" s="108">
        <v>351</v>
      </c>
      <c r="D97" s="108">
        <v>373</v>
      </c>
      <c r="E97" s="108" t="s">
        <v>64</v>
      </c>
    </row>
    <row r="98" spans="1:5" x14ac:dyDescent="0.25">
      <c r="A98" s="108">
        <v>2</v>
      </c>
      <c r="B98" s="108" t="s">
        <v>63</v>
      </c>
      <c r="C98" s="108">
        <v>291</v>
      </c>
      <c r="D98" s="108">
        <v>251</v>
      </c>
      <c r="E98" s="108" t="s">
        <v>64</v>
      </c>
    </row>
    <row r="99" spans="1:5" x14ac:dyDescent="0.25">
      <c r="A99" s="108">
        <v>2</v>
      </c>
      <c r="B99" s="108" t="s">
        <v>63</v>
      </c>
      <c r="C99" s="108">
        <v>297</v>
      </c>
      <c r="D99" s="108">
        <v>296</v>
      </c>
      <c r="E99" s="108" t="s">
        <v>64</v>
      </c>
    </row>
    <row r="100" spans="1:5" x14ac:dyDescent="0.25">
      <c r="A100" s="108">
        <v>2</v>
      </c>
      <c r="B100" s="108" t="s">
        <v>63</v>
      </c>
      <c r="C100" s="108">
        <v>297</v>
      </c>
      <c r="D100" s="108">
        <v>251</v>
      </c>
      <c r="E100" s="108" t="s">
        <v>64</v>
      </c>
    </row>
    <row r="101" spans="1:5" x14ac:dyDescent="0.25">
      <c r="A101" s="108">
        <v>2</v>
      </c>
      <c r="B101" s="108" t="s">
        <v>63</v>
      </c>
      <c r="C101" s="108">
        <v>250</v>
      </c>
      <c r="D101" s="108">
        <v>172</v>
      </c>
      <c r="E101" s="108" t="s">
        <v>64</v>
      </c>
    </row>
    <row r="102" spans="1:5" x14ac:dyDescent="0.25">
      <c r="A102" s="108">
        <v>2</v>
      </c>
      <c r="B102" s="108" t="s">
        <v>63</v>
      </c>
      <c r="C102" s="108">
        <v>262</v>
      </c>
      <c r="D102" s="108">
        <v>194</v>
      </c>
      <c r="E102" s="108" t="s">
        <v>64</v>
      </c>
    </row>
    <row r="103" spans="1:5" x14ac:dyDescent="0.25">
      <c r="A103" s="108">
        <v>2</v>
      </c>
      <c r="B103" s="108" t="s">
        <v>63</v>
      </c>
      <c r="C103" s="108">
        <v>270</v>
      </c>
      <c r="D103" s="108">
        <v>213</v>
      </c>
      <c r="E103" s="108" t="s">
        <v>64</v>
      </c>
    </row>
    <row r="104" spans="1:5" x14ac:dyDescent="0.25">
      <c r="A104" s="108">
        <v>2</v>
      </c>
      <c r="B104" s="108" t="s">
        <v>63</v>
      </c>
      <c r="C104" s="108">
        <v>272</v>
      </c>
      <c r="D104" s="108">
        <v>238</v>
      </c>
      <c r="E104" s="108" t="s">
        <v>64</v>
      </c>
    </row>
    <row r="105" spans="1:5" x14ac:dyDescent="0.25">
      <c r="A105" s="108">
        <v>2</v>
      </c>
      <c r="B105" s="108" t="s">
        <v>63</v>
      </c>
      <c r="C105" s="108">
        <v>296</v>
      </c>
      <c r="D105" s="108">
        <v>104</v>
      </c>
      <c r="E105" s="108" t="s">
        <v>64</v>
      </c>
    </row>
    <row r="106" spans="1:5" x14ac:dyDescent="0.25">
      <c r="A106" s="108">
        <v>2</v>
      </c>
      <c r="B106" s="108" t="s">
        <v>63</v>
      </c>
      <c r="C106" s="108">
        <v>206</v>
      </c>
      <c r="D106" s="108">
        <v>111</v>
      </c>
      <c r="E106" s="108" t="s">
        <v>64</v>
      </c>
    </row>
    <row r="107" spans="1:5" x14ac:dyDescent="0.25">
      <c r="A107" s="108">
        <v>2</v>
      </c>
      <c r="B107" s="108" t="s">
        <v>63</v>
      </c>
      <c r="C107" s="108">
        <v>170</v>
      </c>
      <c r="D107" s="108">
        <v>46</v>
      </c>
      <c r="E107" s="108" t="s">
        <v>64</v>
      </c>
    </row>
    <row r="108" spans="1:5" x14ac:dyDescent="0.25">
      <c r="A108" s="108">
        <v>2</v>
      </c>
      <c r="B108" s="108" t="s">
        <v>63</v>
      </c>
      <c r="C108" s="108">
        <v>171</v>
      </c>
      <c r="D108" s="108">
        <v>58</v>
      </c>
      <c r="E108" s="108" t="s">
        <v>64</v>
      </c>
    </row>
    <row r="109" spans="1:5" x14ac:dyDescent="0.25">
      <c r="A109" s="108">
        <v>2</v>
      </c>
      <c r="B109" s="108" t="s">
        <v>63</v>
      </c>
      <c r="C109" s="108">
        <v>324</v>
      </c>
      <c r="D109" s="108">
        <v>316</v>
      </c>
      <c r="E109" s="108" t="s">
        <v>64</v>
      </c>
    </row>
    <row r="110" spans="1:5" x14ac:dyDescent="0.25">
      <c r="A110" s="108">
        <v>2</v>
      </c>
      <c r="B110" s="108" t="s">
        <v>63</v>
      </c>
      <c r="C110" s="108">
        <v>327</v>
      </c>
      <c r="D110" s="108">
        <v>187</v>
      </c>
      <c r="E110" s="108" t="s">
        <v>64</v>
      </c>
    </row>
    <row r="111" spans="1:5" x14ac:dyDescent="0.25">
      <c r="A111" s="108">
        <v>2</v>
      </c>
      <c r="B111" s="108" t="s">
        <v>63</v>
      </c>
      <c r="C111" s="108">
        <v>222</v>
      </c>
      <c r="D111" s="108">
        <v>122</v>
      </c>
      <c r="E111" s="108" t="s">
        <v>64</v>
      </c>
    </row>
    <row r="112" spans="1:5" x14ac:dyDescent="0.25">
      <c r="A112" s="108">
        <v>2</v>
      </c>
      <c r="B112" s="108" t="s">
        <v>63</v>
      </c>
      <c r="C112" s="108">
        <v>274</v>
      </c>
      <c r="D112" s="108">
        <v>201</v>
      </c>
      <c r="E112" s="108" t="s">
        <v>64</v>
      </c>
    </row>
    <row r="113" spans="1:5" x14ac:dyDescent="0.25">
      <c r="A113" s="108">
        <v>2</v>
      </c>
      <c r="B113" s="108" t="s">
        <v>63</v>
      </c>
      <c r="C113" s="108">
        <v>174</v>
      </c>
      <c r="D113" s="108">
        <v>57</v>
      </c>
      <c r="E113" s="108" t="s">
        <v>64</v>
      </c>
    </row>
    <row r="114" spans="1:5" x14ac:dyDescent="0.25">
      <c r="A114" s="108">
        <v>2</v>
      </c>
      <c r="B114" s="108" t="s">
        <v>63</v>
      </c>
      <c r="C114" s="108">
        <v>311</v>
      </c>
      <c r="D114" s="108">
        <v>274</v>
      </c>
      <c r="E114" s="108" t="s">
        <v>64</v>
      </c>
    </row>
    <row r="115" spans="1:5" x14ac:dyDescent="0.25">
      <c r="A115" s="108">
        <v>2</v>
      </c>
      <c r="B115" s="108" t="s">
        <v>63</v>
      </c>
      <c r="C115" s="108">
        <v>299</v>
      </c>
      <c r="D115" s="108">
        <v>262</v>
      </c>
      <c r="E115" s="108" t="s">
        <v>64</v>
      </c>
    </row>
    <row r="116" spans="1:5" x14ac:dyDescent="0.25">
      <c r="A116" s="108">
        <v>2</v>
      </c>
      <c r="B116" s="108" t="s">
        <v>63</v>
      </c>
      <c r="C116" s="108">
        <v>310</v>
      </c>
      <c r="D116" s="108">
        <v>319</v>
      </c>
      <c r="E116" s="108" t="s">
        <v>64</v>
      </c>
    </row>
    <row r="117" spans="1:5" x14ac:dyDescent="0.25">
      <c r="A117" s="108">
        <v>2</v>
      </c>
      <c r="B117" s="108" t="s">
        <v>63</v>
      </c>
      <c r="C117" s="108">
        <v>297</v>
      </c>
      <c r="D117" s="108">
        <v>272</v>
      </c>
      <c r="E117" s="108" t="s">
        <v>64</v>
      </c>
    </row>
    <row r="118" spans="1:5" x14ac:dyDescent="0.25">
      <c r="A118" s="108">
        <v>2</v>
      </c>
      <c r="B118" s="108" t="s">
        <v>63</v>
      </c>
      <c r="C118" s="108">
        <v>212</v>
      </c>
      <c r="D118" s="108">
        <v>104</v>
      </c>
      <c r="E118" s="108" t="s">
        <v>64</v>
      </c>
    </row>
    <row r="119" spans="1:5" x14ac:dyDescent="0.25">
      <c r="A119" s="108">
        <v>2</v>
      </c>
      <c r="B119" s="108" t="s">
        <v>63</v>
      </c>
      <c r="C119" s="108">
        <v>163</v>
      </c>
      <c r="D119" s="108">
        <v>47</v>
      </c>
      <c r="E119" s="108" t="s">
        <v>64</v>
      </c>
    </row>
    <row r="120" spans="1:5" x14ac:dyDescent="0.25">
      <c r="A120" s="108">
        <v>2</v>
      </c>
      <c r="B120" s="108" t="s">
        <v>63</v>
      </c>
      <c r="C120" s="108">
        <v>168</v>
      </c>
      <c r="D120" s="108">
        <v>50</v>
      </c>
      <c r="E120" s="108" t="s">
        <v>64</v>
      </c>
    </row>
    <row r="121" spans="1:5" x14ac:dyDescent="0.25">
      <c r="A121" s="108">
        <v>2</v>
      </c>
      <c r="B121" s="108" t="s">
        <v>63</v>
      </c>
      <c r="C121" s="108">
        <v>154</v>
      </c>
      <c r="D121" s="108">
        <v>39</v>
      </c>
      <c r="E121" s="108" t="s">
        <v>64</v>
      </c>
    </row>
    <row r="122" spans="1:5" x14ac:dyDescent="0.25">
      <c r="A122" s="108">
        <v>2</v>
      </c>
      <c r="B122" s="108" t="s">
        <v>63</v>
      </c>
      <c r="C122" s="108">
        <v>160</v>
      </c>
      <c r="D122" s="108">
        <v>39</v>
      </c>
      <c r="E122" s="108" t="s">
        <v>64</v>
      </c>
    </row>
    <row r="123" spans="1:5" x14ac:dyDescent="0.25">
      <c r="A123" s="108">
        <v>2</v>
      </c>
      <c r="B123" s="108" t="s">
        <v>63</v>
      </c>
      <c r="C123" s="108">
        <v>170</v>
      </c>
      <c r="D123" s="108">
        <v>57</v>
      </c>
      <c r="E123" s="108" t="s">
        <v>64</v>
      </c>
    </row>
    <row r="124" spans="1:5" x14ac:dyDescent="0.25">
      <c r="A124" s="108">
        <v>2</v>
      </c>
      <c r="B124" s="108" t="s">
        <v>63</v>
      </c>
      <c r="C124" s="108">
        <v>263</v>
      </c>
      <c r="D124" s="108">
        <v>200</v>
      </c>
      <c r="E124" s="108" t="s">
        <v>64</v>
      </c>
    </row>
    <row r="125" spans="1:5" x14ac:dyDescent="0.25">
      <c r="A125" s="108">
        <v>2</v>
      </c>
      <c r="B125" s="108" t="s">
        <v>63</v>
      </c>
      <c r="C125" s="108">
        <v>330</v>
      </c>
      <c r="D125" s="108">
        <v>329</v>
      </c>
      <c r="E125" s="108" t="s">
        <v>64</v>
      </c>
    </row>
    <row r="126" spans="1:5" x14ac:dyDescent="0.25">
      <c r="A126" s="108">
        <v>2</v>
      </c>
      <c r="B126" s="108" t="s">
        <v>63</v>
      </c>
      <c r="C126" s="108">
        <v>172</v>
      </c>
      <c r="D126" s="108">
        <v>56</v>
      </c>
      <c r="E126" s="108" t="s">
        <v>64</v>
      </c>
    </row>
    <row r="127" spans="1:5" x14ac:dyDescent="0.25">
      <c r="A127" s="108">
        <v>2</v>
      </c>
      <c r="B127" s="108" t="s">
        <v>63</v>
      </c>
      <c r="C127" s="108">
        <v>200</v>
      </c>
      <c r="D127" s="108">
        <v>88</v>
      </c>
      <c r="E127" s="108" t="s">
        <v>64</v>
      </c>
    </row>
    <row r="128" spans="1:5" x14ac:dyDescent="0.25">
      <c r="A128" s="108">
        <v>2</v>
      </c>
      <c r="B128" s="108" t="s">
        <v>63</v>
      </c>
      <c r="C128" s="108">
        <v>185</v>
      </c>
      <c r="D128" s="108">
        <v>66</v>
      </c>
      <c r="E128" s="108" t="s">
        <v>64</v>
      </c>
    </row>
    <row r="129" spans="1:5" x14ac:dyDescent="0.25">
      <c r="A129" s="108">
        <v>2</v>
      </c>
      <c r="B129" s="108" t="s">
        <v>63</v>
      </c>
      <c r="C129" s="108">
        <v>208</v>
      </c>
      <c r="D129" s="108">
        <v>96</v>
      </c>
      <c r="E129" s="108" t="s">
        <v>64</v>
      </c>
    </row>
    <row r="130" spans="1:5" x14ac:dyDescent="0.25">
      <c r="A130" s="108">
        <v>2</v>
      </c>
      <c r="B130" s="108" t="s">
        <v>63</v>
      </c>
      <c r="C130" s="108">
        <v>200</v>
      </c>
      <c r="D130" s="108">
        <v>83</v>
      </c>
      <c r="E130" s="108" t="s">
        <v>64</v>
      </c>
    </row>
    <row r="131" spans="1:5" x14ac:dyDescent="0.25">
      <c r="A131" s="108">
        <v>2</v>
      </c>
      <c r="B131" s="108" t="s">
        <v>63</v>
      </c>
      <c r="C131" s="108">
        <v>169</v>
      </c>
      <c r="D131" s="108">
        <v>52</v>
      </c>
      <c r="E131" s="108" t="s">
        <v>64</v>
      </c>
    </row>
    <row r="132" spans="1:5" x14ac:dyDescent="0.25">
      <c r="A132" s="108">
        <v>2</v>
      </c>
      <c r="B132" s="108" t="s">
        <v>63</v>
      </c>
      <c r="C132" s="108">
        <v>186</v>
      </c>
      <c r="D132" s="108">
        <v>72</v>
      </c>
      <c r="E132" s="108" t="s">
        <v>64</v>
      </c>
    </row>
    <row r="133" spans="1:5" x14ac:dyDescent="0.25">
      <c r="A133" s="108">
        <v>2</v>
      </c>
      <c r="B133" s="108" t="s">
        <v>63</v>
      </c>
      <c r="C133" s="108">
        <v>189</v>
      </c>
      <c r="D133" s="108">
        <v>68</v>
      </c>
      <c r="E133" s="108" t="s">
        <v>64</v>
      </c>
    </row>
    <row r="134" spans="1:5" x14ac:dyDescent="0.25">
      <c r="A134" s="108">
        <v>2</v>
      </c>
      <c r="B134" s="108" t="s">
        <v>63</v>
      </c>
      <c r="C134" s="108">
        <v>156</v>
      </c>
      <c r="D134" s="108">
        <v>40</v>
      </c>
      <c r="E134" s="108" t="s">
        <v>64</v>
      </c>
    </row>
    <row r="135" spans="1:5" x14ac:dyDescent="0.25">
      <c r="A135" s="108">
        <v>2</v>
      </c>
      <c r="B135" s="108" t="s">
        <v>63</v>
      </c>
      <c r="C135" s="108">
        <v>160</v>
      </c>
      <c r="D135" s="108">
        <v>40</v>
      </c>
      <c r="E135" s="108" t="s">
        <v>64</v>
      </c>
    </row>
    <row r="136" spans="1:5" x14ac:dyDescent="0.25">
      <c r="A136" s="108">
        <v>2</v>
      </c>
      <c r="B136" s="108" t="s">
        <v>63</v>
      </c>
      <c r="C136" s="108">
        <v>186</v>
      </c>
      <c r="D136" s="108">
        <v>72</v>
      </c>
      <c r="E136" s="108" t="s">
        <v>64</v>
      </c>
    </row>
    <row r="137" spans="1:5" x14ac:dyDescent="0.25">
      <c r="A137" s="108">
        <v>2</v>
      </c>
      <c r="B137" s="108" t="s">
        <v>63</v>
      </c>
      <c r="C137" s="108">
        <v>70</v>
      </c>
      <c r="D137" s="108">
        <v>3</v>
      </c>
      <c r="E137" s="108" t="s">
        <v>64</v>
      </c>
    </row>
    <row r="138" spans="1:5" x14ac:dyDescent="0.25">
      <c r="A138" s="108">
        <v>2</v>
      </c>
      <c r="B138" s="108" t="s">
        <v>63</v>
      </c>
      <c r="C138" s="108">
        <v>61</v>
      </c>
      <c r="D138" s="108">
        <v>2</v>
      </c>
      <c r="E138" s="108" t="s">
        <v>64</v>
      </c>
    </row>
    <row r="139" spans="1:5" x14ac:dyDescent="0.25">
      <c r="A139" s="108">
        <v>2</v>
      </c>
      <c r="B139" s="108" t="s">
        <v>63</v>
      </c>
      <c r="C139" s="108">
        <v>75</v>
      </c>
      <c r="D139" s="108">
        <v>3</v>
      </c>
      <c r="E139" s="108" t="s">
        <v>64</v>
      </c>
    </row>
    <row r="140" spans="1:5" x14ac:dyDescent="0.25">
      <c r="A140" s="118">
        <v>3</v>
      </c>
      <c r="B140" s="118" t="s">
        <v>63</v>
      </c>
      <c r="C140" s="118">
        <v>396</v>
      </c>
      <c r="D140" s="118">
        <v>490</v>
      </c>
      <c r="E140" s="118" t="s">
        <v>64</v>
      </c>
    </row>
    <row r="141" spans="1:5" x14ac:dyDescent="0.25">
      <c r="A141" s="118">
        <v>3</v>
      </c>
      <c r="B141" s="118" t="s">
        <v>63</v>
      </c>
      <c r="C141" s="118">
        <v>287</v>
      </c>
      <c r="D141" s="118">
        <v>235</v>
      </c>
      <c r="E141" s="118" t="s">
        <v>64</v>
      </c>
    </row>
    <row r="142" spans="1:5" x14ac:dyDescent="0.25">
      <c r="A142" s="118">
        <v>3</v>
      </c>
      <c r="B142" s="118" t="s">
        <v>63</v>
      </c>
      <c r="C142" s="118">
        <v>325</v>
      </c>
      <c r="D142" s="118">
        <v>331</v>
      </c>
      <c r="E142" s="118" t="s">
        <v>64</v>
      </c>
    </row>
    <row r="143" spans="1:5" x14ac:dyDescent="0.25">
      <c r="A143" s="118">
        <v>3</v>
      </c>
      <c r="B143" s="118" t="s">
        <v>63</v>
      </c>
      <c r="C143" s="118">
        <v>260</v>
      </c>
      <c r="D143" s="118">
        <v>180</v>
      </c>
      <c r="E143" s="118" t="s">
        <v>64</v>
      </c>
    </row>
    <row r="144" spans="1:5" x14ac:dyDescent="0.25">
      <c r="A144" s="118">
        <v>3</v>
      </c>
      <c r="B144" s="118" t="s">
        <v>63</v>
      </c>
      <c r="C144" s="118">
        <v>320</v>
      </c>
      <c r="D144" s="118">
        <v>324</v>
      </c>
      <c r="E144" s="118" t="s">
        <v>64</v>
      </c>
    </row>
    <row r="145" spans="1:5" x14ac:dyDescent="0.25">
      <c r="A145" s="118">
        <v>3</v>
      </c>
      <c r="B145" s="118" t="s">
        <v>63</v>
      </c>
      <c r="C145" s="118">
        <v>383</v>
      </c>
      <c r="D145" s="118">
        <v>545</v>
      </c>
      <c r="E145" s="118" t="s">
        <v>64</v>
      </c>
    </row>
    <row r="146" spans="1:5" x14ac:dyDescent="0.25">
      <c r="A146" s="118">
        <v>3</v>
      </c>
      <c r="B146" s="118" t="s">
        <v>63</v>
      </c>
      <c r="C146" s="118">
        <v>305</v>
      </c>
      <c r="D146" s="118">
        <v>251</v>
      </c>
      <c r="E146" s="118" t="s">
        <v>64</v>
      </c>
    </row>
    <row r="147" spans="1:5" x14ac:dyDescent="0.25">
      <c r="A147" s="118">
        <v>3</v>
      </c>
      <c r="B147" s="118" t="s">
        <v>63</v>
      </c>
      <c r="C147" s="118">
        <v>147</v>
      </c>
      <c r="D147" s="118">
        <v>33</v>
      </c>
      <c r="E147" s="118" t="s">
        <v>64</v>
      </c>
    </row>
    <row r="148" spans="1:5" x14ac:dyDescent="0.25">
      <c r="A148" s="118">
        <v>3</v>
      </c>
      <c r="B148" s="118" t="s">
        <v>63</v>
      </c>
      <c r="C148" s="118">
        <v>292</v>
      </c>
      <c r="D148" s="118">
        <v>237</v>
      </c>
      <c r="E148" s="118" t="s">
        <v>64</v>
      </c>
    </row>
    <row r="149" spans="1:5" x14ac:dyDescent="0.25">
      <c r="A149" s="118">
        <v>3</v>
      </c>
      <c r="B149" s="118" t="s">
        <v>63</v>
      </c>
      <c r="C149" s="118">
        <v>318</v>
      </c>
      <c r="D149" s="118">
        <v>288</v>
      </c>
      <c r="E149" s="118" t="s">
        <v>64</v>
      </c>
    </row>
    <row r="150" spans="1:5" x14ac:dyDescent="0.25">
      <c r="A150" s="118">
        <v>3</v>
      </c>
      <c r="B150" s="118" t="s">
        <v>63</v>
      </c>
      <c r="C150" s="118">
        <v>245</v>
      </c>
      <c r="D150" s="118">
        <v>136</v>
      </c>
      <c r="E150" s="118" t="s">
        <v>64</v>
      </c>
    </row>
    <row r="151" spans="1:5" x14ac:dyDescent="0.25">
      <c r="A151" s="118">
        <v>3</v>
      </c>
      <c r="B151" s="118" t="s">
        <v>63</v>
      </c>
      <c r="C151" s="118">
        <v>171</v>
      </c>
      <c r="D151" s="118">
        <v>58</v>
      </c>
      <c r="E151" s="118" t="s">
        <v>64</v>
      </c>
    </row>
    <row r="152" spans="1:5" x14ac:dyDescent="0.25">
      <c r="A152" s="118">
        <v>3</v>
      </c>
      <c r="B152" s="118" t="s">
        <v>63</v>
      </c>
      <c r="C152" s="118">
        <v>170</v>
      </c>
      <c r="D152" s="118">
        <v>51</v>
      </c>
      <c r="E152" s="118" t="s">
        <v>64</v>
      </c>
    </row>
    <row r="153" spans="1:5" x14ac:dyDescent="0.25">
      <c r="A153" s="118">
        <v>3</v>
      </c>
      <c r="B153" s="118" t="s">
        <v>63</v>
      </c>
      <c r="C153" s="118">
        <v>333</v>
      </c>
      <c r="D153" s="118">
        <v>322</v>
      </c>
      <c r="E153" s="118" t="s">
        <v>64</v>
      </c>
    </row>
    <row r="154" spans="1:5" x14ac:dyDescent="0.25">
      <c r="A154" s="118">
        <v>3</v>
      </c>
      <c r="B154" s="118" t="s">
        <v>63</v>
      </c>
      <c r="C154" s="118">
        <v>286</v>
      </c>
      <c r="D154" s="118">
        <v>207</v>
      </c>
      <c r="E154" s="118" t="s">
        <v>64</v>
      </c>
    </row>
    <row r="155" spans="1:5" x14ac:dyDescent="0.25">
      <c r="A155" s="118">
        <v>3</v>
      </c>
      <c r="B155" s="118" t="s">
        <v>63</v>
      </c>
      <c r="C155" s="118">
        <v>330</v>
      </c>
      <c r="D155" s="118">
        <v>324</v>
      </c>
      <c r="E155" s="118" t="s">
        <v>64</v>
      </c>
    </row>
    <row r="156" spans="1:5" x14ac:dyDescent="0.25">
      <c r="A156" s="118">
        <v>3</v>
      </c>
      <c r="B156" s="118" t="s">
        <v>63</v>
      </c>
      <c r="C156" s="118">
        <v>344</v>
      </c>
      <c r="D156" s="118">
        <v>244</v>
      </c>
      <c r="E156" s="118" t="s">
        <v>64</v>
      </c>
    </row>
    <row r="157" spans="1:5" x14ac:dyDescent="0.25">
      <c r="A157" s="118">
        <v>3</v>
      </c>
      <c r="B157" s="118" t="s">
        <v>63</v>
      </c>
      <c r="C157" s="118">
        <v>344</v>
      </c>
      <c r="D157" s="118">
        <v>364</v>
      </c>
      <c r="E157" s="118" t="s">
        <v>64</v>
      </c>
    </row>
    <row r="158" spans="1:5" x14ac:dyDescent="0.25">
      <c r="A158" s="118">
        <v>3</v>
      </c>
      <c r="B158" s="118" t="s">
        <v>63</v>
      </c>
      <c r="C158" s="118">
        <v>288</v>
      </c>
      <c r="D158" s="118">
        <v>206</v>
      </c>
      <c r="E158" s="118" t="s">
        <v>64</v>
      </c>
    </row>
    <row r="159" spans="1:5" x14ac:dyDescent="0.25">
      <c r="A159" s="118">
        <v>3</v>
      </c>
      <c r="B159" s="118" t="s">
        <v>63</v>
      </c>
      <c r="C159" s="118">
        <v>281</v>
      </c>
      <c r="D159" s="118">
        <v>217</v>
      </c>
      <c r="E159" s="118" t="s">
        <v>64</v>
      </c>
    </row>
    <row r="160" spans="1:5" x14ac:dyDescent="0.25">
      <c r="A160" s="118">
        <v>3</v>
      </c>
      <c r="B160" s="118" t="s">
        <v>63</v>
      </c>
      <c r="C160" s="118">
        <v>307</v>
      </c>
      <c r="D160" s="118">
        <v>274</v>
      </c>
      <c r="E160" s="118" t="s">
        <v>64</v>
      </c>
    </row>
    <row r="161" spans="1:5" x14ac:dyDescent="0.25">
      <c r="A161" s="118">
        <v>3</v>
      </c>
      <c r="B161" s="118" t="s">
        <v>63</v>
      </c>
      <c r="C161" s="118">
        <v>144</v>
      </c>
      <c r="D161" s="118">
        <v>29</v>
      </c>
      <c r="E161" s="118" t="s">
        <v>64</v>
      </c>
    </row>
    <row r="162" spans="1:5" x14ac:dyDescent="0.25">
      <c r="A162" s="118">
        <v>3</v>
      </c>
      <c r="B162" s="118" t="s">
        <v>63</v>
      </c>
      <c r="C162" s="118">
        <v>155</v>
      </c>
      <c r="D162" s="118">
        <v>38</v>
      </c>
      <c r="E162" s="118" t="s">
        <v>64</v>
      </c>
    </row>
    <row r="163" spans="1:5" x14ac:dyDescent="0.25">
      <c r="A163" s="118">
        <v>3</v>
      </c>
      <c r="B163" s="118" t="s">
        <v>63</v>
      </c>
      <c r="C163" s="118">
        <v>163</v>
      </c>
      <c r="D163" s="118">
        <v>48</v>
      </c>
      <c r="E163" s="118" t="s">
        <v>64</v>
      </c>
    </row>
    <row r="164" spans="1:5" x14ac:dyDescent="0.25">
      <c r="A164" s="118">
        <v>3</v>
      </c>
      <c r="B164" s="118" t="s">
        <v>63</v>
      </c>
      <c r="C164" s="118">
        <v>153</v>
      </c>
      <c r="D164" s="118">
        <v>39</v>
      </c>
      <c r="E164" s="118" t="s">
        <v>64</v>
      </c>
    </row>
    <row r="165" spans="1:5" x14ac:dyDescent="0.25">
      <c r="A165" s="118">
        <v>3</v>
      </c>
      <c r="B165" s="118" t="s">
        <v>63</v>
      </c>
      <c r="C165" s="118">
        <v>167</v>
      </c>
      <c r="D165" s="118">
        <v>55</v>
      </c>
      <c r="E165" s="118" t="s">
        <v>64</v>
      </c>
    </row>
    <row r="166" spans="1:5" x14ac:dyDescent="0.25">
      <c r="A166" s="118">
        <v>3</v>
      </c>
      <c r="B166" s="118" t="s">
        <v>63</v>
      </c>
      <c r="C166" s="118">
        <v>281</v>
      </c>
      <c r="D166" s="118">
        <v>203</v>
      </c>
      <c r="E166" s="118" t="s">
        <v>64</v>
      </c>
    </row>
    <row r="167" spans="1:5" x14ac:dyDescent="0.25">
      <c r="A167" s="118">
        <v>3</v>
      </c>
      <c r="B167" s="118" t="s">
        <v>63</v>
      </c>
      <c r="C167" s="118">
        <v>147</v>
      </c>
      <c r="D167" s="118">
        <v>38</v>
      </c>
      <c r="E167" s="118" t="s">
        <v>64</v>
      </c>
    </row>
    <row r="168" spans="1:5" x14ac:dyDescent="0.25">
      <c r="A168" s="118">
        <v>3</v>
      </c>
      <c r="B168" s="118" t="s">
        <v>63</v>
      </c>
      <c r="C168" s="118">
        <v>184</v>
      </c>
      <c r="D168" s="118">
        <v>62</v>
      </c>
      <c r="E168" s="118" t="s">
        <v>64</v>
      </c>
    </row>
    <row r="169" spans="1:5" x14ac:dyDescent="0.25">
      <c r="A169" s="118">
        <v>3</v>
      </c>
      <c r="B169" s="118" t="s">
        <v>63</v>
      </c>
      <c r="C169" s="118">
        <v>164</v>
      </c>
      <c r="D169" s="118">
        <v>53</v>
      </c>
      <c r="E169" s="118" t="s">
        <v>64</v>
      </c>
    </row>
    <row r="170" spans="1:5" x14ac:dyDescent="0.25">
      <c r="A170" s="723">
        <v>2</v>
      </c>
      <c r="B170" s="723" t="s">
        <v>116</v>
      </c>
      <c r="C170" s="723">
        <v>221</v>
      </c>
      <c r="D170" s="723">
        <v>77</v>
      </c>
      <c r="E170" s="723" t="s">
        <v>117</v>
      </c>
    </row>
    <row r="171" spans="1:5" x14ac:dyDescent="0.25">
      <c r="A171" s="723">
        <v>2</v>
      </c>
      <c r="B171" s="723" t="s">
        <v>116</v>
      </c>
      <c r="C171" s="723">
        <v>301</v>
      </c>
      <c r="D171" s="723">
        <v>209</v>
      </c>
      <c r="E171" s="723" t="s">
        <v>117</v>
      </c>
    </row>
    <row r="174" spans="1:5" x14ac:dyDescent="0.25">
      <c r="A174" s="119" t="s">
        <v>208</v>
      </c>
      <c r="B174" s="119" t="s">
        <v>209</v>
      </c>
      <c r="C174" s="119" t="s">
        <v>82</v>
      </c>
      <c r="D174" s="119" t="s">
        <v>80</v>
      </c>
      <c r="E174" s="119" t="s">
        <v>86</v>
      </c>
    </row>
    <row r="175" spans="1:5" x14ac:dyDescent="0.25">
      <c r="A175" s="119">
        <v>1</v>
      </c>
      <c r="B175" s="119">
        <v>0</v>
      </c>
      <c r="C175" s="119">
        <v>0</v>
      </c>
      <c r="D175" s="119">
        <v>0</v>
      </c>
      <c r="E175" s="119">
        <v>0</v>
      </c>
    </row>
    <row r="176" spans="1:5" x14ac:dyDescent="0.25">
      <c r="A176" s="119">
        <v>2</v>
      </c>
      <c r="B176" s="119">
        <v>0</v>
      </c>
      <c r="C176" s="119">
        <v>0</v>
      </c>
      <c r="D176" s="119">
        <v>2</v>
      </c>
      <c r="E176" s="119">
        <v>2</v>
      </c>
    </row>
    <row r="177" spans="1:5" x14ac:dyDescent="0.25">
      <c r="A177" s="119">
        <v>3</v>
      </c>
      <c r="B177" s="119">
        <v>0</v>
      </c>
      <c r="C177" s="119">
        <v>0</v>
      </c>
      <c r="D177" s="119">
        <v>0</v>
      </c>
      <c r="E177" s="119">
        <v>0</v>
      </c>
    </row>
    <row r="178" spans="1:5" x14ac:dyDescent="0.25">
      <c r="E178" s="103">
        <v>2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72"/>
  <sheetViews>
    <sheetView topLeftCell="G3" workbookViewId="0">
      <selection activeCell="G10" sqref="G10:L12"/>
    </sheetView>
  </sheetViews>
  <sheetFormatPr defaultColWidth="14.42578125" defaultRowHeight="15" customHeight="1" x14ac:dyDescent="0.25"/>
  <sheetData>
    <row r="1" spans="1:17" x14ac:dyDescent="0.25">
      <c r="A1" s="815" t="s">
        <v>268</v>
      </c>
      <c r="B1" s="788"/>
      <c r="C1" s="540"/>
      <c r="D1" s="540"/>
      <c r="E1" s="540"/>
      <c r="F1" s="541" t="s">
        <v>269</v>
      </c>
      <c r="G1" s="542"/>
      <c r="H1" s="722" t="s">
        <v>108</v>
      </c>
      <c r="I1" s="540"/>
      <c r="J1" s="540"/>
      <c r="K1" s="10"/>
      <c r="L1" s="646" t="s">
        <v>270</v>
      </c>
      <c r="M1" s="545"/>
      <c r="N1" s="10"/>
      <c r="O1" s="10"/>
      <c r="P1" s="10"/>
      <c r="Q1" s="10"/>
    </row>
    <row r="2" spans="1:17" x14ac:dyDescent="0.25">
      <c r="A2" s="547" t="s">
        <v>19</v>
      </c>
      <c r="B2" s="548"/>
      <c r="C2" s="548"/>
      <c r="D2" s="548"/>
      <c r="E2" s="549" t="s">
        <v>8</v>
      </c>
      <c r="F2" s="549" t="s">
        <v>9</v>
      </c>
      <c r="G2" s="549" t="s">
        <v>14</v>
      </c>
      <c r="H2" s="545"/>
      <c r="I2" s="551" t="s">
        <v>12</v>
      </c>
      <c r="J2" s="552"/>
      <c r="K2" s="10"/>
      <c r="L2" s="10"/>
      <c r="M2" s="10"/>
      <c r="N2" s="10"/>
      <c r="O2" s="10"/>
      <c r="P2" s="10"/>
      <c r="Q2" s="10"/>
    </row>
    <row r="3" spans="1:17" x14ac:dyDescent="0.25">
      <c r="A3" s="553"/>
      <c r="B3" s="548"/>
      <c r="C3" s="548"/>
      <c r="D3" s="548"/>
      <c r="E3" s="548"/>
      <c r="F3" s="549" t="s">
        <v>13</v>
      </c>
      <c r="G3" s="549" t="s">
        <v>14</v>
      </c>
      <c r="H3" s="548"/>
      <c r="I3" s="551" t="s">
        <v>12</v>
      </c>
      <c r="J3" s="552"/>
      <c r="K3" s="10"/>
      <c r="L3" s="10"/>
      <c r="M3" s="10"/>
      <c r="N3" s="10"/>
      <c r="O3" s="10"/>
      <c r="P3" s="10"/>
      <c r="Q3" s="10"/>
    </row>
    <row r="4" spans="1:17" x14ac:dyDescent="0.25">
      <c r="A4" s="547" t="s">
        <v>112</v>
      </c>
      <c r="B4" s="548"/>
      <c r="C4" s="548"/>
      <c r="D4" s="548"/>
      <c r="E4" s="548"/>
      <c r="F4" s="549" t="s">
        <v>17</v>
      </c>
      <c r="G4" s="549" t="s">
        <v>14</v>
      </c>
      <c r="H4" s="548"/>
      <c r="I4" s="551" t="s">
        <v>12</v>
      </c>
      <c r="J4" s="554"/>
      <c r="K4" s="10"/>
      <c r="L4" s="10"/>
      <c r="M4" s="10"/>
      <c r="N4" s="10"/>
      <c r="O4" s="10"/>
      <c r="P4" s="10"/>
      <c r="Q4" s="10"/>
    </row>
    <row r="5" spans="1:17" x14ac:dyDescent="0.25">
      <c r="A5" s="553"/>
      <c r="B5" s="555"/>
      <c r="C5" s="555"/>
      <c r="D5" s="555"/>
      <c r="E5" s="556" t="s">
        <v>22</v>
      </c>
      <c r="F5" s="557" t="s">
        <v>9</v>
      </c>
      <c r="G5" s="557" t="s">
        <v>13</v>
      </c>
      <c r="H5" s="557" t="s">
        <v>17</v>
      </c>
      <c r="I5" s="558" t="s">
        <v>23</v>
      </c>
      <c r="J5" s="552"/>
      <c r="K5" s="10"/>
      <c r="L5" s="10"/>
      <c r="M5" s="10"/>
      <c r="N5" s="10"/>
      <c r="O5" s="10"/>
      <c r="P5" s="10"/>
      <c r="Q5" s="10"/>
    </row>
    <row r="6" spans="1:17" ht="15" customHeight="1" x14ac:dyDescent="0.3">
      <c r="A6" s="547" t="s">
        <v>24</v>
      </c>
      <c r="B6" s="552"/>
      <c r="C6" s="552"/>
      <c r="D6" s="552"/>
      <c r="E6" s="552"/>
      <c r="F6" s="559">
        <v>615</v>
      </c>
      <c r="G6" s="559">
        <v>552</v>
      </c>
      <c r="H6" s="559">
        <v>402</v>
      </c>
      <c r="I6" s="552"/>
      <c r="J6" s="552"/>
      <c r="K6" s="10"/>
      <c r="L6" s="10"/>
      <c r="M6" s="10"/>
      <c r="N6" s="10"/>
      <c r="O6" s="10"/>
      <c r="P6" s="10"/>
      <c r="Q6" s="10"/>
    </row>
    <row r="7" spans="1:1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ht="15" customHeight="1" x14ac:dyDescent="0.35">
      <c r="A8" s="79"/>
      <c r="B8" s="562" t="s">
        <v>26</v>
      </c>
      <c r="C8" s="79"/>
      <c r="D8" s="79"/>
      <c r="E8" s="79"/>
      <c r="F8" s="10"/>
      <c r="G8" s="79"/>
      <c r="H8" s="79"/>
      <c r="I8" s="79"/>
      <c r="J8" s="816" t="s">
        <v>27</v>
      </c>
      <c r="K8" s="817"/>
      <c r="L8" s="817"/>
      <c r="M8" s="79"/>
      <c r="N8" s="79"/>
      <c r="O8" s="79"/>
      <c r="P8" s="79"/>
      <c r="Q8" s="10"/>
    </row>
    <row r="9" spans="1:17" ht="15.75" x14ac:dyDescent="0.25">
      <c r="A9" s="565" t="s">
        <v>28</v>
      </c>
      <c r="B9" s="566" t="s">
        <v>29</v>
      </c>
      <c r="C9" s="566" t="s">
        <v>30</v>
      </c>
      <c r="D9" s="566" t="s">
        <v>31</v>
      </c>
      <c r="E9" s="566" t="s">
        <v>32</v>
      </c>
      <c r="F9" s="98"/>
      <c r="G9" s="566" t="s">
        <v>28</v>
      </c>
      <c r="H9" s="566" t="s">
        <v>29</v>
      </c>
      <c r="I9" s="566" t="s">
        <v>33</v>
      </c>
      <c r="J9" s="566" t="s">
        <v>34</v>
      </c>
      <c r="K9" s="566" t="s">
        <v>35</v>
      </c>
      <c r="L9" s="566" t="s">
        <v>36</v>
      </c>
      <c r="M9" s="566" t="s">
        <v>37</v>
      </c>
      <c r="N9" s="566" t="s">
        <v>38</v>
      </c>
      <c r="O9" s="566" t="s">
        <v>39</v>
      </c>
      <c r="P9" s="566" t="s">
        <v>40</v>
      </c>
      <c r="Q9" s="567" t="s">
        <v>60</v>
      </c>
    </row>
    <row r="10" spans="1:17" ht="15.75" x14ac:dyDescent="0.25">
      <c r="A10" s="568">
        <v>1</v>
      </c>
      <c r="B10" s="570" t="s">
        <v>63</v>
      </c>
      <c r="C10" s="568">
        <v>410</v>
      </c>
      <c r="D10" s="568">
        <v>784</v>
      </c>
      <c r="E10" s="570" t="s">
        <v>64</v>
      </c>
      <c r="F10" s="10"/>
      <c r="G10" s="577">
        <v>1</v>
      </c>
      <c r="H10" s="578" t="s">
        <v>271</v>
      </c>
      <c r="I10" s="577">
        <v>9</v>
      </c>
      <c r="J10" s="577">
        <v>33</v>
      </c>
      <c r="K10" s="577">
        <v>4</v>
      </c>
      <c r="L10" s="577">
        <v>1</v>
      </c>
      <c r="M10" s="579"/>
      <c r="N10" s="579"/>
      <c r="O10" s="579"/>
      <c r="P10" s="579"/>
      <c r="Q10" s="580">
        <f>SUM(I10:L10)</f>
        <v>47</v>
      </c>
    </row>
    <row r="11" spans="1:17" ht="15.75" x14ac:dyDescent="0.25">
      <c r="A11" s="568">
        <v>1</v>
      </c>
      <c r="B11" s="570" t="s">
        <v>63</v>
      </c>
      <c r="C11" s="568">
        <v>170</v>
      </c>
      <c r="D11" s="568">
        <v>59</v>
      </c>
      <c r="E11" s="570" t="s">
        <v>64</v>
      </c>
      <c r="F11" s="10"/>
      <c r="G11" s="581">
        <v>2</v>
      </c>
      <c r="H11" s="582" t="s">
        <v>271</v>
      </c>
      <c r="I11" s="581">
        <v>5</v>
      </c>
      <c r="J11" s="581">
        <v>34</v>
      </c>
      <c r="K11" s="581">
        <v>2</v>
      </c>
      <c r="L11" s="583"/>
      <c r="M11" s="583"/>
      <c r="N11" s="583"/>
      <c r="O11" s="582"/>
      <c r="P11" s="583"/>
      <c r="Q11" s="580">
        <f>SUM(I11:L11)</f>
        <v>41</v>
      </c>
    </row>
    <row r="12" spans="1:17" ht="15.75" x14ac:dyDescent="0.25">
      <c r="A12" s="568">
        <v>1</v>
      </c>
      <c r="B12" s="570" t="s">
        <v>63</v>
      </c>
      <c r="C12" s="568">
        <v>150</v>
      </c>
      <c r="D12" s="568">
        <v>35</v>
      </c>
      <c r="E12" s="570" t="s">
        <v>64</v>
      </c>
      <c r="F12" s="10"/>
      <c r="G12" s="584">
        <v>3</v>
      </c>
      <c r="H12" s="585" t="s">
        <v>271</v>
      </c>
      <c r="I12" s="584">
        <v>4</v>
      </c>
      <c r="J12" s="584">
        <v>5</v>
      </c>
      <c r="K12" s="584">
        <v>2</v>
      </c>
      <c r="L12" s="586"/>
      <c r="M12" s="586"/>
      <c r="N12" s="586"/>
      <c r="O12" s="586"/>
      <c r="P12" s="586"/>
      <c r="Q12" s="580">
        <f>SUM(I12:L12)</f>
        <v>11</v>
      </c>
    </row>
    <row r="13" spans="1:17" x14ac:dyDescent="0.25">
      <c r="A13" s="568">
        <v>1</v>
      </c>
      <c r="B13" s="570" t="s">
        <v>63</v>
      </c>
      <c r="C13" s="568">
        <v>290</v>
      </c>
      <c r="D13" s="568">
        <v>273</v>
      </c>
      <c r="E13" s="570" t="s">
        <v>64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587">
        <f>SUM(Q10:Q12)</f>
        <v>99</v>
      </c>
    </row>
    <row r="14" spans="1:17" x14ac:dyDescent="0.25">
      <c r="A14" s="568">
        <v>1</v>
      </c>
      <c r="B14" s="570" t="s">
        <v>63</v>
      </c>
      <c r="C14" s="568">
        <v>290</v>
      </c>
      <c r="D14" s="568">
        <v>256</v>
      </c>
      <c r="E14" s="570" t="s">
        <v>64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x14ac:dyDescent="0.25">
      <c r="A15" s="568">
        <v>1</v>
      </c>
      <c r="B15" s="570" t="s">
        <v>63</v>
      </c>
      <c r="C15" s="568">
        <v>195</v>
      </c>
      <c r="D15" s="568">
        <v>90</v>
      </c>
      <c r="E15" s="570" t="s">
        <v>64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x14ac:dyDescent="0.25">
      <c r="A16" s="568">
        <v>1</v>
      </c>
      <c r="B16" s="570" t="s">
        <v>63</v>
      </c>
      <c r="C16" s="589">
        <v>161</v>
      </c>
      <c r="D16" s="589">
        <v>44</v>
      </c>
      <c r="E16" s="570" t="s">
        <v>64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25">
      <c r="A17" s="568">
        <v>1</v>
      </c>
      <c r="B17" s="570" t="s">
        <v>63</v>
      </c>
      <c r="C17" s="589">
        <v>182</v>
      </c>
      <c r="D17" s="589">
        <v>65</v>
      </c>
      <c r="E17" s="570" t="s">
        <v>64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x14ac:dyDescent="0.25">
      <c r="A18" s="568">
        <v>1</v>
      </c>
      <c r="B18" s="570" t="s">
        <v>63</v>
      </c>
      <c r="C18" s="589">
        <v>195</v>
      </c>
      <c r="D18" s="589">
        <v>79</v>
      </c>
      <c r="E18" s="570" t="s">
        <v>64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x14ac:dyDescent="0.25">
      <c r="A19" s="568">
        <v>1</v>
      </c>
      <c r="B19" s="570" t="s">
        <v>63</v>
      </c>
      <c r="C19" s="589">
        <v>178</v>
      </c>
      <c r="D19" s="589">
        <v>66</v>
      </c>
      <c r="E19" s="570" t="s">
        <v>64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s="568">
        <v>1</v>
      </c>
      <c r="B20" s="570" t="s">
        <v>63</v>
      </c>
      <c r="C20" s="589">
        <v>182</v>
      </c>
      <c r="D20" s="589">
        <v>75</v>
      </c>
      <c r="E20" s="570" t="s">
        <v>64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x14ac:dyDescent="0.25">
      <c r="A21" s="568">
        <v>1</v>
      </c>
      <c r="B21" s="570" t="s">
        <v>63</v>
      </c>
      <c r="C21" s="589">
        <v>182</v>
      </c>
      <c r="D21" s="589">
        <v>73</v>
      </c>
      <c r="E21" s="570" t="s">
        <v>64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5">
      <c r="A22" s="568">
        <v>1</v>
      </c>
      <c r="B22" s="570" t="s">
        <v>63</v>
      </c>
      <c r="C22" s="589">
        <v>143</v>
      </c>
      <c r="D22" s="589">
        <v>33</v>
      </c>
      <c r="E22" s="570" t="s">
        <v>64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25">
      <c r="A23" s="568">
        <v>1</v>
      </c>
      <c r="B23" s="570" t="s">
        <v>63</v>
      </c>
      <c r="C23" s="589">
        <v>140</v>
      </c>
      <c r="D23" s="589">
        <v>31</v>
      </c>
      <c r="E23" s="570" t="s">
        <v>64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25">
      <c r="A24" s="568">
        <v>1</v>
      </c>
      <c r="B24" s="570" t="s">
        <v>63</v>
      </c>
      <c r="C24" s="589">
        <v>178</v>
      </c>
      <c r="D24" s="589">
        <v>69</v>
      </c>
      <c r="E24" s="570" t="s">
        <v>64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25">
      <c r="A25" s="568">
        <v>1</v>
      </c>
      <c r="B25" s="570" t="s">
        <v>63</v>
      </c>
      <c r="C25" s="589">
        <v>126</v>
      </c>
      <c r="D25" s="589">
        <v>22</v>
      </c>
      <c r="E25" s="570" t="s">
        <v>64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x14ac:dyDescent="0.25">
      <c r="A26" s="568">
        <v>1</v>
      </c>
      <c r="B26" s="570" t="s">
        <v>63</v>
      </c>
      <c r="C26" s="589">
        <v>55</v>
      </c>
      <c r="D26" s="589">
        <v>1</v>
      </c>
      <c r="E26" s="570" t="s">
        <v>64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25">
      <c r="A27" s="724">
        <v>2</v>
      </c>
      <c r="B27" s="605" t="s">
        <v>63</v>
      </c>
      <c r="C27" s="604">
        <v>268</v>
      </c>
      <c r="D27" s="604">
        <v>182</v>
      </c>
      <c r="E27" s="605" t="s">
        <v>64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5">
      <c r="A28" s="724">
        <v>2</v>
      </c>
      <c r="B28" s="605" t="s">
        <v>63</v>
      </c>
      <c r="C28" s="604">
        <v>233</v>
      </c>
      <c r="D28" s="604">
        <v>140</v>
      </c>
      <c r="E28" s="605" t="s">
        <v>64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x14ac:dyDescent="0.25">
      <c r="A29" s="724">
        <v>2</v>
      </c>
      <c r="B29" s="605" t="s">
        <v>63</v>
      </c>
      <c r="C29" s="604">
        <v>236</v>
      </c>
      <c r="D29" s="604">
        <v>143</v>
      </c>
      <c r="E29" s="605" t="s">
        <v>64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5">
      <c r="A30" s="724">
        <v>2</v>
      </c>
      <c r="B30" s="605" t="s">
        <v>63</v>
      </c>
      <c r="C30" s="604">
        <v>240</v>
      </c>
      <c r="D30" s="604">
        <v>165</v>
      </c>
      <c r="E30" s="605" t="s">
        <v>64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724">
        <v>2</v>
      </c>
      <c r="B31" s="605" t="s">
        <v>63</v>
      </c>
      <c r="C31" s="604">
        <v>180</v>
      </c>
      <c r="D31" s="604">
        <v>62</v>
      </c>
      <c r="E31" s="605" t="s">
        <v>64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5">
      <c r="A32" s="724">
        <v>2</v>
      </c>
      <c r="B32" s="605" t="s">
        <v>63</v>
      </c>
      <c r="C32" s="604">
        <v>173</v>
      </c>
      <c r="D32" s="604">
        <v>59</v>
      </c>
      <c r="E32" s="605" t="s">
        <v>64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x14ac:dyDescent="0.25">
      <c r="A33" s="724">
        <v>2</v>
      </c>
      <c r="B33" s="605" t="s">
        <v>63</v>
      </c>
      <c r="C33" s="604">
        <v>172</v>
      </c>
      <c r="D33" s="604">
        <v>54</v>
      </c>
      <c r="E33" s="605" t="s">
        <v>64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x14ac:dyDescent="0.25">
      <c r="A34" s="724">
        <v>2</v>
      </c>
      <c r="B34" s="605" t="s">
        <v>63</v>
      </c>
      <c r="C34" s="604">
        <v>165</v>
      </c>
      <c r="D34" s="604">
        <v>47</v>
      </c>
      <c r="E34" s="605" t="s">
        <v>64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x14ac:dyDescent="0.25">
      <c r="A35" s="724">
        <v>2</v>
      </c>
      <c r="B35" s="605" t="s">
        <v>63</v>
      </c>
      <c r="C35" s="604">
        <v>140</v>
      </c>
      <c r="D35" s="604">
        <v>32</v>
      </c>
      <c r="E35" s="605" t="s">
        <v>64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x14ac:dyDescent="0.25">
      <c r="A36" s="724">
        <v>2</v>
      </c>
      <c r="B36" s="605" t="s">
        <v>63</v>
      </c>
      <c r="C36" s="604">
        <v>163</v>
      </c>
      <c r="D36" s="604">
        <v>47</v>
      </c>
      <c r="E36" s="605" t="s">
        <v>64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x14ac:dyDescent="0.25">
      <c r="A37" s="724">
        <v>2</v>
      </c>
      <c r="B37" s="605" t="s">
        <v>63</v>
      </c>
      <c r="C37" s="604">
        <v>132</v>
      </c>
      <c r="D37" s="604">
        <v>25</v>
      </c>
      <c r="E37" s="605" t="s">
        <v>64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x14ac:dyDescent="0.25">
      <c r="A38" s="724">
        <v>2</v>
      </c>
      <c r="B38" s="605" t="s">
        <v>63</v>
      </c>
      <c r="C38" s="604">
        <v>142</v>
      </c>
      <c r="D38" s="604">
        <v>33</v>
      </c>
      <c r="E38" s="605" t="s">
        <v>64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x14ac:dyDescent="0.25">
      <c r="A39" s="724">
        <v>2</v>
      </c>
      <c r="B39" s="605" t="s">
        <v>63</v>
      </c>
      <c r="C39" s="604">
        <v>145</v>
      </c>
      <c r="D39" s="604">
        <v>34</v>
      </c>
      <c r="E39" s="605" t="s">
        <v>64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x14ac:dyDescent="0.25">
      <c r="A40" s="725">
        <v>2</v>
      </c>
      <c r="B40" s="726" t="s">
        <v>272</v>
      </c>
      <c r="C40" s="727" t="s">
        <v>274</v>
      </c>
      <c r="D40" s="727" t="s">
        <v>89</v>
      </c>
      <c r="E40" s="726" t="s">
        <v>64</v>
      </c>
      <c r="F40" s="727" t="s">
        <v>275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x14ac:dyDescent="0.25">
      <c r="A41" s="606">
        <v>3</v>
      </c>
      <c r="B41" s="607" t="s">
        <v>63</v>
      </c>
      <c r="C41" s="606">
        <v>322</v>
      </c>
      <c r="D41" s="606">
        <v>384</v>
      </c>
      <c r="E41" s="607" t="s">
        <v>64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 x14ac:dyDescent="0.25">
      <c r="A42" s="606">
        <v>3</v>
      </c>
      <c r="B42" s="607" t="s">
        <v>63</v>
      </c>
      <c r="C42" s="606">
        <v>406</v>
      </c>
      <c r="D42" s="606">
        <v>732</v>
      </c>
      <c r="E42" s="607" t="s">
        <v>64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x14ac:dyDescent="0.25">
      <c r="A43" s="606">
        <v>3</v>
      </c>
      <c r="B43" s="607" t="s">
        <v>63</v>
      </c>
      <c r="C43" s="606">
        <v>390</v>
      </c>
      <c r="D43" s="606">
        <v>579</v>
      </c>
      <c r="E43" s="607" t="s">
        <v>64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x14ac:dyDescent="0.25">
      <c r="A44" s="606">
        <v>3</v>
      </c>
      <c r="B44" s="607" t="s">
        <v>63</v>
      </c>
      <c r="C44" s="606">
        <v>330</v>
      </c>
      <c r="D44" s="606">
        <v>362</v>
      </c>
      <c r="E44" s="607" t="s">
        <v>64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x14ac:dyDescent="0.25">
      <c r="A45" s="606">
        <v>3</v>
      </c>
      <c r="B45" s="607" t="s">
        <v>63</v>
      </c>
      <c r="C45" s="606">
        <v>33</v>
      </c>
      <c r="D45" s="606">
        <v>391</v>
      </c>
      <c r="E45" s="607" t="s">
        <v>64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x14ac:dyDescent="0.25">
      <c r="A46" s="606">
        <v>3</v>
      </c>
      <c r="B46" s="607" t="s">
        <v>63</v>
      </c>
      <c r="C46" s="606">
        <v>272</v>
      </c>
      <c r="D46" s="606">
        <v>229</v>
      </c>
      <c r="E46" s="607" t="s">
        <v>64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x14ac:dyDescent="0.25">
      <c r="A47" s="606">
        <v>3</v>
      </c>
      <c r="B47" s="607" t="s">
        <v>63</v>
      </c>
      <c r="C47" s="606">
        <v>361</v>
      </c>
      <c r="D47" s="606">
        <v>462</v>
      </c>
      <c r="E47" s="607" t="s">
        <v>64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x14ac:dyDescent="0.25">
      <c r="A48" s="606">
        <v>3</v>
      </c>
      <c r="B48" s="607" t="s">
        <v>63</v>
      </c>
      <c r="C48" s="606">
        <v>253</v>
      </c>
      <c r="D48" s="606">
        <v>175</v>
      </c>
      <c r="E48" s="607" t="s">
        <v>64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25">
      <c r="A49" s="606">
        <v>3</v>
      </c>
      <c r="B49" s="607" t="s">
        <v>63</v>
      </c>
      <c r="C49" s="606">
        <v>291</v>
      </c>
      <c r="D49" s="606">
        <v>230</v>
      </c>
      <c r="E49" s="607" t="s">
        <v>64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25">
      <c r="A50" s="606">
        <v>3</v>
      </c>
      <c r="B50" s="607" t="s">
        <v>63</v>
      </c>
      <c r="C50" s="606">
        <v>251</v>
      </c>
      <c r="D50" s="606">
        <v>175</v>
      </c>
      <c r="E50" s="607" t="s">
        <v>64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25">
      <c r="A51" s="606">
        <v>3</v>
      </c>
      <c r="B51" s="607" t="s">
        <v>63</v>
      </c>
      <c r="C51" s="606">
        <v>272</v>
      </c>
      <c r="D51" s="606">
        <v>244</v>
      </c>
      <c r="E51" s="607" t="s">
        <v>64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x14ac:dyDescent="0.25">
      <c r="A52" s="606">
        <v>3</v>
      </c>
      <c r="B52" s="607" t="s">
        <v>63</v>
      </c>
      <c r="C52" s="606">
        <v>220</v>
      </c>
      <c r="D52" s="606">
        <v>115</v>
      </c>
      <c r="E52" s="607" t="s">
        <v>64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x14ac:dyDescent="0.25">
      <c r="A53" s="606">
        <v>3</v>
      </c>
      <c r="B53" s="607" t="s">
        <v>63</v>
      </c>
      <c r="C53" s="606">
        <v>273</v>
      </c>
      <c r="D53" s="606">
        <v>219</v>
      </c>
      <c r="E53" s="607" t="s">
        <v>64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x14ac:dyDescent="0.25">
      <c r="A54" s="606">
        <v>3</v>
      </c>
      <c r="B54" s="607" t="s">
        <v>63</v>
      </c>
      <c r="C54" s="606">
        <v>331</v>
      </c>
      <c r="D54" s="606">
        <v>365</v>
      </c>
      <c r="E54" s="607" t="s">
        <v>64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x14ac:dyDescent="0.25">
      <c r="A55" s="606">
        <v>3</v>
      </c>
      <c r="B55" s="607" t="s">
        <v>63</v>
      </c>
      <c r="C55" s="606">
        <v>232</v>
      </c>
      <c r="D55" s="606">
        <v>147</v>
      </c>
      <c r="E55" s="607" t="s">
        <v>64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x14ac:dyDescent="0.25">
      <c r="A56" s="606">
        <v>3</v>
      </c>
      <c r="B56" s="607" t="s">
        <v>63</v>
      </c>
      <c r="C56" s="606">
        <v>250</v>
      </c>
      <c r="D56" s="606">
        <v>179</v>
      </c>
      <c r="E56" s="607" t="s">
        <v>64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x14ac:dyDescent="0.25">
      <c r="A57" s="606">
        <v>3</v>
      </c>
      <c r="B57" s="607" t="s">
        <v>63</v>
      </c>
      <c r="C57" s="606">
        <v>263</v>
      </c>
      <c r="D57" s="606">
        <v>219</v>
      </c>
      <c r="E57" s="607" t="s">
        <v>64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 x14ac:dyDescent="0.25">
      <c r="A58" s="606">
        <v>3</v>
      </c>
      <c r="B58" s="607" t="s">
        <v>63</v>
      </c>
      <c r="C58" s="606">
        <v>261</v>
      </c>
      <c r="D58" s="606">
        <v>185</v>
      </c>
      <c r="E58" s="607" t="s">
        <v>64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x14ac:dyDescent="0.25">
      <c r="A59" s="606">
        <v>3</v>
      </c>
      <c r="B59" s="607" t="s">
        <v>63</v>
      </c>
      <c r="C59" s="606">
        <v>258</v>
      </c>
      <c r="D59" s="606">
        <v>176</v>
      </c>
      <c r="E59" s="607" t="s">
        <v>64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x14ac:dyDescent="0.25">
      <c r="A60" s="606">
        <v>3</v>
      </c>
      <c r="B60" s="607" t="s">
        <v>63</v>
      </c>
      <c r="C60" s="606">
        <v>287</v>
      </c>
      <c r="D60" s="606">
        <v>282</v>
      </c>
      <c r="E60" s="607" t="s">
        <v>64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 x14ac:dyDescent="0.25">
      <c r="A61" s="606">
        <v>3</v>
      </c>
      <c r="B61" s="607" t="s">
        <v>63</v>
      </c>
      <c r="C61" s="606">
        <v>300</v>
      </c>
      <c r="D61" s="606">
        <v>273</v>
      </c>
      <c r="E61" s="607" t="s">
        <v>64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 x14ac:dyDescent="0.25">
      <c r="A62" s="606">
        <v>3</v>
      </c>
      <c r="B62" s="607" t="s">
        <v>63</v>
      </c>
      <c r="C62" s="606">
        <v>180</v>
      </c>
      <c r="D62" s="606">
        <v>62</v>
      </c>
      <c r="E62" s="607" t="s">
        <v>64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 x14ac:dyDescent="0.25">
      <c r="A63" s="606">
        <v>3</v>
      </c>
      <c r="B63" s="607" t="s">
        <v>63</v>
      </c>
      <c r="C63" s="606">
        <v>135</v>
      </c>
      <c r="D63" s="606">
        <v>26</v>
      </c>
      <c r="E63" s="607" t="s">
        <v>64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 x14ac:dyDescent="0.25">
      <c r="A64" s="606">
        <v>3</v>
      </c>
      <c r="B64" s="607" t="s">
        <v>63</v>
      </c>
      <c r="C64" s="606">
        <v>180</v>
      </c>
      <c r="D64" s="606">
        <v>63</v>
      </c>
      <c r="E64" s="607" t="s">
        <v>64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 x14ac:dyDescent="0.25">
      <c r="A65" s="606">
        <v>3</v>
      </c>
      <c r="B65" s="607" t="s">
        <v>63</v>
      </c>
      <c r="C65" s="606">
        <v>171</v>
      </c>
      <c r="D65" s="606">
        <v>50</v>
      </c>
      <c r="E65" s="607" t="s">
        <v>64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x14ac:dyDescent="0.25">
      <c r="A66" s="606">
        <v>3</v>
      </c>
      <c r="B66" s="607" t="s">
        <v>63</v>
      </c>
      <c r="C66" s="606">
        <v>175</v>
      </c>
      <c r="D66" s="606">
        <v>61</v>
      </c>
      <c r="E66" s="607" t="s">
        <v>64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 x14ac:dyDescent="0.25">
      <c r="A67" s="606">
        <v>3</v>
      </c>
      <c r="B67" s="607" t="s">
        <v>63</v>
      </c>
      <c r="C67" s="606">
        <v>253</v>
      </c>
      <c r="D67" s="606">
        <v>158</v>
      </c>
      <c r="E67" s="607" t="s">
        <v>64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 x14ac:dyDescent="0.25">
      <c r="A68" s="606">
        <v>3</v>
      </c>
      <c r="B68" s="607" t="s">
        <v>63</v>
      </c>
      <c r="C68" s="606">
        <v>137</v>
      </c>
      <c r="D68" s="606">
        <v>29</v>
      </c>
      <c r="E68" s="607" t="s">
        <v>64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 x14ac:dyDescent="0.25">
      <c r="A69" s="606">
        <v>3</v>
      </c>
      <c r="B69" s="607" t="s">
        <v>63</v>
      </c>
      <c r="C69" s="606">
        <v>180</v>
      </c>
      <c r="D69" s="606">
        <v>63</v>
      </c>
      <c r="E69" s="607" t="s">
        <v>64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x14ac:dyDescent="0.25">
      <c r="A70" s="606">
        <v>3</v>
      </c>
      <c r="B70" s="607" t="s">
        <v>63</v>
      </c>
      <c r="C70" s="606">
        <v>186</v>
      </c>
      <c r="D70" s="606">
        <v>69</v>
      </c>
      <c r="E70" s="607" t="s">
        <v>64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x14ac:dyDescent="0.25">
      <c r="A71" s="606">
        <v>3</v>
      </c>
      <c r="B71" s="607" t="s">
        <v>63</v>
      </c>
      <c r="C71" s="606">
        <v>151</v>
      </c>
      <c r="D71" s="606">
        <v>38</v>
      </c>
      <c r="E71" s="607" t="s">
        <v>64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x14ac:dyDescent="0.25">
      <c r="A72" s="606">
        <v>3</v>
      </c>
      <c r="B72" s="607" t="s">
        <v>63</v>
      </c>
      <c r="C72" s="606">
        <v>157</v>
      </c>
      <c r="D72" s="606">
        <v>42</v>
      </c>
      <c r="E72" s="607" t="s">
        <v>64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</sheetData>
  <mergeCells count="2">
    <mergeCell ref="A1:B1"/>
    <mergeCell ref="J8:L8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3"/>
  <sheetViews>
    <sheetView workbookViewId="0">
      <selection sqref="A1:B1"/>
    </sheetView>
  </sheetViews>
  <sheetFormatPr defaultColWidth="14.42578125" defaultRowHeight="15" customHeight="1" x14ac:dyDescent="0.25"/>
  <cols>
    <col min="8" max="8" width="15.7109375" customWidth="1"/>
  </cols>
  <sheetData>
    <row r="1" spans="1:17" ht="15.75" x14ac:dyDescent="0.25">
      <c r="A1" s="787" t="s">
        <v>273</v>
      </c>
      <c r="B1" s="788"/>
      <c r="C1" s="12"/>
      <c r="D1" s="12"/>
      <c r="E1" s="12"/>
      <c r="F1" s="30" t="s">
        <v>151</v>
      </c>
      <c r="G1" s="12"/>
      <c r="H1" s="32" t="s">
        <v>3</v>
      </c>
      <c r="I1" s="33"/>
      <c r="J1" s="12"/>
      <c r="K1" s="21"/>
      <c r="L1" s="11"/>
      <c r="M1" s="11"/>
      <c r="N1" s="11"/>
      <c r="O1" s="11"/>
      <c r="P1" s="11"/>
    </row>
    <row r="2" spans="1:17" ht="45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45" t="s">
        <v>276</v>
      </c>
      <c r="I2" s="43" t="s">
        <v>12</v>
      </c>
      <c r="J2" s="50"/>
      <c r="K2" s="21"/>
      <c r="L2" s="11"/>
      <c r="M2" s="11"/>
      <c r="N2" s="11"/>
      <c r="O2" s="11"/>
      <c r="P2" s="11"/>
    </row>
    <row r="3" spans="1:17" ht="15.75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229"/>
      <c r="I3" s="43" t="s">
        <v>12</v>
      </c>
      <c r="J3" s="50"/>
      <c r="K3" s="21"/>
      <c r="L3" s="11"/>
      <c r="M3" s="11"/>
      <c r="N3" s="11"/>
      <c r="O3" s="11"/>
      <c r="P3" s="11"/>
    </row>
    <row r="4" spans="1:17" ht="15.75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229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217</v>
      </c>
      <c r="G6" s="100">
        <v>128</v>
      </c>
      <c r="H6" s="100">
        <v>220</v>
      </c>
      <c r="I6" s="67"/>
      <c r="J6" s="6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728" t="s">
        <v>28</v>
      </c>
      <c r="B9" s="728" t="s">
        <v>29</v>
      </c>
      <c r="C9" s="728" t="s">
        <v>30</v>
      </c>
      <c r="D9" s="728" t="s">
        <v>31</v>
      </c>
      <c r="E9" s="728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 x14ac:dyDescent="0.25">
      <c r="A10" s="711" t="s">
        <v>89</v>
      </c>
      <c r="B10" s="711" t="s">
        <v>89</v>
      </c>
      <c r="C10" s="711" t="s">
        <v>89</v>
      </c>
      <c r="D10" s="711" t="s">
        <v>89</v>
      </c>
      <c r="E10" s="711" t="s">
        <v>89</v>
      </c>
      <c r="G10" s="690">
        <v>1</v>
      </c>
      <c r="H10" s="690" t="s">
        <v>65</v>
      </c>
      <c r="I10" s="690">
        <v>72</v>
      </c>
      <c r="J10" s="729"/>
      <c r="K10" s="729"/>
      <c r="L10" s="729"/>
      <c r="M10" s="729"/>
      <c r="N10" s="729"/>
      <c r="O10" s="729"/>
      <c r="P10" s="729"/>
      <c r="Q10" s="103">
        <v>72</v>
      </c>
    </row>
    <row r="11" spans="1:17" x14ac:dyDescent="0.25">
      <c r="G11" s="325">
        <v>2</v>
      </c>
      <c r="H11" s="325" t="s">
        <v>65</v>
      </c>
      <c r="I11" s="325">
        <v>44</v>
      </c>
      <c r="J11" s="327"/>
      <c r="K11" s="327"/>
      <c r="L11" s="327"/>
      <c r="M11" s="327"/>
      <c r="N11" s="327"/>
      <c r="O11" s="327"/>
      <c r="P11" s="327"/>
      <c r="Q11" s="103">
        <v>44</v>
      </c>
    </row>
    <row r="12" spans="1:17" x14ac:dyDescent="0.25">
      <c r="G12" s="612">
        <v>3</v>
      </c>
      <c r="H12" s="612" t="s">
        <v>65</v>
      </c>
      <c r="I12" s="612">
        <v>43</v>
      </c>
      <c r="J12" s="692"/>
      <c r="K12" s="692"/>
      <c r="L12" s="692"/>
      <c r="M12" s="692"/>
      <c r="N12" s="692"/>
      <c r="O12" s="692"/>
      <c r="P12" s="692"/>
      <c r="Q12" s="103">
        <v>43</v>
      </c>
    </row>
    <row r="13" spans="1:17" x14ac:dyDescent="0.25">
      <c r="Q13" s="730">
        <v>159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39"/>
  <sheetViews>
    <sheetView topLeftCell="G1" workbookViewId="0">
      <selection activeCell="G10" sqref="G10:P17"/>
    </sheetView>
  </sheetViews>
  <sheetFormatPr defaultColWidth="14.42578125" defaultRowHeight="15" customHeight="1" x14ac:dyDescent="0.25"/>
  <cols>
    <col min="2" max="2" width="15.85546875" customWidth="1"/>
  </cols>
  <sheetData>
    <row r="1" spans="1:21" x14ac:dyDescent="0.25">
      <c r="A1" s="815" t="s">
        <v>277</v>
      </c>
      <c r="B1" s="788"/>
      <c r="C1" s="540"/>
      <c r="D1" s="540"/>
      <c r="E1" s="540"/>
      <c r="F1" s="541" t="s">
        <v>278</v>
      </c>
      <c r="G1" s="542"/>
      <c r="H1" s="722" t="s">
        <v>108</v>
      </c>
      <c r="I1" s="540"/>
      <c r="J1" s="540"/>
      <c r="K1" s="10"/>
      <c r="L1" s="646" t="s">
        <v>256</v>
      </c>
      <c r="M1" s="545"/>
      <c r="N1" s="10"/>
      <c r="O1" s="10"/>
      <c r="P1" s="10"/>
      <c r="R1" s="165" t="s">
        <v>28</v>
      </c>
      <c r="S1" s="165" t="s">
        <v>78</v>
      </c>
      <c r="T1" s="165" t="s">
        <v>83</v>
      </c>
      <c r="U1" s="165" t="s">
        <v>84</v>
      </c>
    </row>
    <row r="2" spans="1:21" x14ac:dyDescent="0.25">
      <c r="A2" s="547" t="s">
        <v>19</v>
      </c>
      <c r="B2" s="548"/>
      <c r="C2" s="548"/>
      <c r="D2" s="548"/>
      <c r="E2" s="549" t="s">
        <v>8</v>
      </c>
      <c r="F2" s="549" t="s">
        <v>9</v>
      </c>
      <c r="G2" s="549" t="s">
        <v>14</v>
      </c>
      <c r="H2" s="548"/>
      <c r="I2" s="551" t="s">
        <v>12</v>
      </c>
      <c r="J2" s="552"/>
      <c r="K2" s="10"/>
      <c r="L2" s="10"/>
      <c r="M2" s="10"/>
      <c r="N2" s="10"/>
      <c r="O2" s="10"/>
      <c r="P2" s="10"/>
      <c r="R2" s="731" t="s">
        <v>85</v>
      </c>
      <c r="S2" s="732">
        <v>9</v>
      </c>
      <c r="T2" s="173"/>
      <c r="U2" s="173"/>
    </row>
    <row r="3" spans="1:21" x14ac:dyDescent="0.25">
      <c r="A3" s="553"/>
      <c r="B3" s="548"/>
      <c r="C3" s="548"/>
      <c r="D3" s="548"/>
      <c r="E3" s="548"/>
      <c r="F3" s="549" t="s">
        <v>13</v>
      </c>
      <c r="G3" s="549" t="s">
        <v>14</v>
      </c>
      <c r="H3" s="548"/>
      <c r="I3" s="551" t="s">
        <v>12</v>
      </c>
      <c r="J3" s="552"/>
      <c r="K3" s="10"/>
      <c r="L3" s="10"/>
      <c r="M3" s="10"/>
      <c r="N3" s="10"/>
      <c r="O3" s="10"/>
      <c r="P3" s="10"/>
      <c r="R3" s="733" t="s">
        <v>87</v>
      </c>
      <c r="S3" s="734">
        <v>3</v>
      </c>
      <c r="T3" s="179"/>
      <c r="U3" s="179"/>
    </row>
    <row r="4" spans="1:21" x14ac:dyDescent="0.25">
      <c r="A4" s="735" t="s">
        <v>112</v>
      </c>
      <c r="B4" s="548"/>
      <c r="C4" s="548"/>
      <c r="D4" s="548"/>
      <c r="E4" s="548"/>
      <c r="F4" s="549" t="s">
        <v>17</v>
      </c>
      <c r="G4" s="549" t="s">
        <v>14</v>
      </c>
      <c r="H4" s="548"/>
      <c r="I4" s="551" t="s">
        <v>12</v>
      </c>
      <c r="J4" s="552"/>
      <c r="K4" s="10"/>
      <c r="L4" s="10"/>
      <c r="M4" s="10"/>
      <c r="N4" s="10"/>
      <c r="O4" s="10"/>
      <c r="P4" s="10"/>
      <c r="R4" s="731" t="s">
        <v>88</v>
      </c>
      <c r="S4" s="732">
        <v>81</v>
      </c>
      <c r="T4" s="173"/>
      <c r="U4" s="173"/>
    </row>
    <row r="5" spans="1:21" x14ac:dyDescent="0.25">
      <c r="A5" s="553"/>
      <c r="B5" s="555"/>
      <c r="C5" s="555"/>
      <c r="D5" s="555"/>
      <c r="E5" s="556" t="s">
        <v>22</v>
      </c>
      <c r="F5" s="557" t="s">
        <v>9</v>
      </c>
      <c r="G5" s="557" t="s">
        <v>13</v>
      </c>
      <c r="H5" s="557" t="s">
        <v>17</v>
      </c>
      <c r="I5" s="558" t="s">
        <v>23</v>
      </c>
      <c r="J5" s="552"/>
      <c r="K5" s="10"/>
      <c r="L5" s="10"/>
      <c r="M5" s="10"/>
      <c r="N5" s="10"/>
      <c r="O5" s="10"/>
      <c r="P5" s="10"/>
      <c r="R5" s="165" t="s">
        <v>28</v>
      </c>
      <c r="S5" s="165" t="s">
        <v>79</v>
      </c>
      <c r="T5" s="165" t="s">
        <v>83</v>
      </c>
      <c r="U5" s="165" t="s">
        <v>84</v>
      </c>
    </row>
    <row r="6" spans="1:21" ht="15" customHeight="1" x14ac:dyDescent="0.3">
      <c r="A6" s="735" t="s">
        <v>24</v>
      </c>
      <c r="B6" s="552"/>
      <c r="C6" s="552"/>
      <c r="D6" s="552"/>
      <c r="E6" s="552"/>
      <c r="F6" s="559">
        <f>451+603</f>
        <v>1054</v>
      </c>
      <c r="G6" s="559">
        <f>421+280</f>
        <v>701</v>
      </c>
      <c r="H6" s="559">
        <f>753+658</f>
        <v>1411</v>
      </c>
      <c r="I6" s="552"/>
      <c r="J6" s="552"/>
      <c r="K6" s="10"/>
      <c r="L6" s="10"/>
      <c r="M6" s="10"/>
      <c r="N6" s="10"/>
      <c r="O6" s="10"/>
      <c r="P6" s="10"/>
      <c r="R6" s="737" t="s">
        <v>85</v>
      </c>
      <c r="S6" s="738">
        <v>0</v>
      </c>
      <c r="T6" s="183"/>
      <c r="U6" s="183"/>
    </row>
    <row r="7" spans="1:2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R7" s="740" t="s">
        <v>87</v>
      </c>
      <c r="S7" s="742">
        <v>0</v>
      </c>
      <c r="T7" s="743"/>
      <c r="U7" s="743"/>
    </row>
    <row r="8" spans="1:21" ht="15" customHeight="1" x14ac:dyDescent="0.35">
      <c r="A8" s="79"/>
      <c r="B8" s="562" t="s">
        <v>26</v>
      </c>
      <c r="C8" s="79"/>
      <c r="D8" s="79"/>
      <c r="E8" s="79"/>
      <c r="F8" s="10"/>
      <c r="G8" s="79"/>
      <c r="H8" s="79"/>
      <c r="I8" s="79"/>
      <c r="J8" s="816" t="s">
        <v>27</v>
      </c>
      <c r="K8" s="817"/>
      <c r="L8" s="817"/>
      <c r="M8" s="79"/>
      <c r="N8" s="79"/>
      <c r="O8" s="79"/>
      <c r="P8" s="79"/>
      <c r="R8" s="737" t="s">
        <v>88</v>
      </c>
      <c r="S8" s="738">
        <v>16</v>
      </c>
      <c r="T8" s="183"/>
      <c r="U8" s="183"/>
    </row>
    <row r="9" spans="1:21" ht="15.75" x14ac:dyDescent="0.25">
      <c r="A9" s="565" t="s">
        <v>28</v>
      </c>
      <c r="B9" s="566" t="s">
        <v>29</v>
      </c>
      <c r="C9" s="566" t="s">
        <v>30</v>
      </c>
      <c r="D9" s="566" t="s">
        <v>31</v>
      </c>
      <c r="E9" s="566" t="s">
        <v>32</v>
      </c>
      <c r="F9" s="98"/>
      <c r="G9" s="566" t="s">
        <v>28</v>
      </c>
      <c r="H9" s="566" t="s">
        <v>29</v>
      </c>
      <c r="I9" s="566" t="s">
        <v>33</v>
      </c>
      <c r="J9" s="566" t="s">
        <v>34</v>
      </c>
      <c r="K9" s="566" t="s">
        <v>35</v>
      </c>
      <c r="L9" s="566" t="s">
        <v>36</v>
      </c>
      <c r="M9" s="566" t="s">
        <v>37</v>
      </c>
      <c r="N9" s="566" t="s">
        <v>38</v>
      </c>
      <c r="O9" s="566" t="s">
        <v>39</v>
      </c>
      <c r="P9" s="566" t="s">
        <v>40</v>
      </c>
    </row>
    <row r="10" spans="1:21" x14ac:dyDescent="0.25">
      <c r="A10" s="745">
        <v>1</v>
      </c>
      <c r="B10" s="745" t="s">
        <v>116</v>
      </c>
      <c r="C10" s="745">
        <v>117</v>
      </c>
      <c r="D10" s="745">
        <v>57</v>
      </c>
      <c r="E10" s="745" t="s">
        <v>64</v>
      </c>
      <c r="F10" s="10"/>
      <c r="G10" s="696">
        <v>1</v>
      </c>
      <c r="H10" s="696" t="s">
        <v>205</v>
      </c>
      <c r="I10" s="579"/>
      <c r="J10" s="696">
        <v>3</v>
      </c>
      <c r="K10" s="696">
        <v>2</v>
      </c>
      <c r="L10" s="579"/>
      <c r="M10" s="579"/>
      <c r="N10" s="579"/>
      <c r="O10" s="579"/>
      <c r="P10" s="579"/>
    </row>
    <row r="11" spans="1:21" x14ac:dyDescent="0.25">
      <c r="A11" s="745">
        <v>1</v>
      </c>
      <c r="B11" s="745" t="s">
        <v>116</v>
      </c>
      <c r="C11" s="745">
        <v>268</v>
      </c>
      <c r="D11" s="745">
        <v>247</v>
      </c>
      <c r="E11" s="745" t="s">
        <v>64</v>
      </c>
      <c r="F11" s="10"/>
      <c r="G11" s="696">
        <v>1</v>
      </c>
      <c r="H11" s="696" t="s">
        <v>42</v>
      </c>
      <c r="I11" s="579"/>
      <c r="J11" s="696"/>
      <c r="K11" s="696">
        <v>5</v>
      </c>
      <c r="L11" s="696">
        <v>4</v>
      </c>
      <c r="M11" s="579"/>
      <c r="N11" s="579"/>
      <c r="O11" s="696">
        <v>2</v>
      </c>
      <c r="P11" s="579"/>
    </row>
    <row r="12" spans="1:21" x14ac:dyDescent="0.25">
      <c r="A12" s="745">
        <v>1</v>
      </c>
      <c r="B12" s="745" t="s">
        <v>116</v>
      </c>
      <c r="C12" s="745">
        <v>206</v>
      </c>
      <c r="D12" s="745">
        <v>94</v>
      </c>
      <c r="E12" s="745" t="s">
        <v>64</v>
      </c>
      <c r="F12" s="10"/>
      <c r="G12" s="696">
        <v>1</v>
      </c>
      <c r="H12" s="696" t="s">
        <v>52</v>
      </c>
      <c r="I12" s="696">
        <v>19</v>
      </c>
      <c r="J12" s="696">
        <v>3</v>
      </c>
      <c r="K12" s="579"/>
      <c r="L12" s="579"/>
      <c r="M12" s="579"/>
      <c r="N12" s="579"/>
      <c r="O12" s="579"/>
      <c r="P12" s="579"/>
    </row>
    <row r="13" spans="1:21" x14ac:dyDescent="0.25">
      <c r="A13" s="745">
        <v>1</v>
      </c>
      <c r="B13" s="745" t="s">
        <v>116</v>
      </c>
      <c r="C13" s="745">
        <v>205</v>
      </c>
      <c r="D13" s="745">
        <v>89</v>
      </c>
      <c r="E13" s="745" t="s">
        <v>64</v>
      </c>
      <c r="F13" s="10"/>
      <c r="G13" s="696">
        <v>1</v>
      </c>
      <c r="H13" s="696" t="s">
        <v>43</v>
      </c>
      <c r="I13" s="579"/>
      <c r="J13" s="696">
        <v>1</v>
      </c>
      <c r="K13" s="579"/>
      <c r="L13" s="579"/>
      <c r="M13" s="579"/>
      <c r="N13" s="579"/>
      <c r="O13" s="579"/>
      <c r="P13" s="579"/>
    </row>
    <row r="14" spans="1:21" x14ac:dyDescent="0.25">
      <c r="A14" s="745">
        <v>1</v>
      </c>
      <c r="B14" s="745" t="s">
        <v>116</v>
      </c>
      <c r="C14" s="745">
        <v>220</v>
      </c>
      <c r="D14" s="745">
        <v>102</v>
      </c>
      <c r="E14" s="745" t="s">
        <v>64</v>
      </c>
      <c r="F14" s="10"/>
      <c r="G14" s="696">
        <v>1</v>
      </c>
      <c r="H14" s="696" t="s">
        <v>54</v>
      </c>
      <c r="I14" s="696">
        <v>1</v>
      </c>
      <c r="J14" s="696">
        <v>1</v>
      </c>
      <c r="K14" s="579"/>
      <c r="L14" s="579"/>
      <c r="M14" s="579"/>
      <c r="N14" s="579"/>
      <c r="O14" s="579"/>
      <c r="P14" s="579"/>
    </row>
    <row r="15" spans="1:21" x14ac:dyDescent="0.25">
      <c r="A15" s="745">
        <v>1</v>
      </c>
      <c r="B15" s="745" t="s">
        <v>116</v>
      </c>
      <c r="C15" s="749">
        <v>266</v>
      </c>
      <c r="D15" s="749">
        <v>189</v>
      </c>
      <c r="E15" s="745" t="s">
        <v>64</v>
      </c>
      <c r="F15" s="10"/>
      <c r="G15" s="696">
        <v>1</v>
      </c>
      <c r="H15" s="696" t="s">
        <v>65</v>
      </c>
      <c r="I15" s="696">
        <v>1</v>
      </c>
      <c r="J15" s="579"/>
      <c r="K15" s="579"/>
      <c r="L15" s="579"/>
      <c r="M15" s="579"/>
      <c r="N15" s="579"/>
      <c r="O15" s="579"/>
      <c r="P15" s="579"/>
    </row>
    <row r="16" spans="1:21" x14ac:dyDescent="0.25">
      <c r="A16" s="745">
        <v>1</v>
      </c>
      <c r="B16" s="745" t="s">
        <v>116</v>
      </c>
      <c r="C16" s="749">
        <v>205</v>
      </c>
      <c r="D16" s="749">
        <v>85</v>
      </c>
      <c r="E16" s="745" t="s">
        <v>64</v>
      </c>
      <c r="F16" s="10"/>
      <c r="G16" s="750">
        <v>2</v>
      </c>
      <c r="H16" s="750" t="s">
        <v>52</v>
      </c>
      <c r="I16" s="750">
        <v>28</v>
      </c>
      <c r="J16" s="750">
        <v>10</v>
      </c>
      <c r="K16" s="583"/>
      <c r="L16" s="583"/>
      <c r="M16" s="583"/>
      <c r="N16" s="583"/>
      <c r="O16" s="583"/>
      <c r="P16" s="583"/>
    </row>
    <row r="17" spans="1:16" x14ac:dyDescent="0.25">
      <c r="A17" s="745">
        <v>1</v>
      </c>
      <c r="B17" s="745" t="s">
        <v>116</v>
      </c>
      <c r="C17" s="749">
        <v>204</v>
      </c>
      <c r="D17" s="749">
        <v>112</v>
      </c>
      <c r="E17" s="745" t="s">
        <v>64</v>
      </c>
      <c r="F17" s="10"/>
      <c r="G17" s="751">
        <v>3</v>
      </c>
      <c r="H17" s="751" t="s">
        <v>205</v>
      </c>
      <c r="I17" s="753"/>
      <c r="J17" s="751">
        <v>5</v>
      </c>
      <c r="K17" s="753"/>
      <c r="L17" s="753"/>
      <c r="M17" s="753"/>
      <c r="N17" s="753"/>
      <c r="O17" s="753"/>
      <c r="P17" s="753"/>
    </row>
    <row r="18" spans="1:16" x14ac:dyDescent="0.25">
      <c r="A18" s="745">
        <v>1</v>
      </c>
      <c r="B18" s="745" t="s">
        <v>116</v>
      </c>
      <c r="C18" s="749">
        <v>215</v>
      </c>
      <c r="D18" s="749">
        <v>111</v>
      </c>
      <c r="E18" s="745" t="s">
        <v>64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25">
      <c r="A19" s="755">
        <v>2</v>
      </c>
      <c r="B19" s="755" t="s">
        <v>116</v>
      </c>
      <c r="C19" s="756">
        <v>194</v>
      </c>
      <c r="D19" s="756">
        <v>95</v>
      </c>
      <c r="E19" s="755" t="s">
        <v>64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25">
      <c r="A20" s="756">
        <v>2</v>
      </c>
      <c r="B20" s="755" t="s">
        <v>116</v>
      </c>
      <c r="C20" s="756">
        <v>234</v>
      </c>
      <c r="D20" s="756">
        <v>148</v>
      </c>
      <c r="E20" s="755" t="s">
        <v>64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25">
      <c r="A21" s="756">
        <v>2</v>
      </c>
      <c r="B21" s="755" t="s">
        <v>116</v>
      </c>
      <c r="C21" s="756">
        <v>206</v>
      </c>
      <c r="D21" s="756">
        <v>112</v>
      </c>
      <c r="E21" s="755" t="s">
        <v>64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A22" s="758">
        <v>3</v>
      </c>
      <c r="B22" s="759" t="s">
        <v>116</v>
      </c>
      <c r="C22" s="758">
        <v>310</v>
      </c>
      <c r="D22" s="758">
        <v>249</v>
      </c>
      <c r="E22" s="759" t="s">
        <v>64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A23" s="758">
        <v>3</v>
      </c>
      <c r="B23" s="759" t="s">
        <v>116</v>
      </c>
      <c r="C23" s="758">
        <v>231</v>
      </c>
      <c r="D23" s="758">
        <v>98</v>
      </c>
      <c r="E23" s="759" t="s">
        <v>64</v>
      </c>
    </row>
    <row r="24" spans="1:16" x14ac:dyDescent="0.25">
      <c r="A24" s="758">
        <v>3</v>
      </c>
      <c r="B24" s="759" t="s">
        <v>116</v>
      </c>
      <c r="C24" s="758">
        <v>204</v>
      </c>
      <c r="D24" s="758">
        <v>79</v>
      </c>
      <c r="E24" s="759" t="s">
        <v>64</v>
      </c>
    </row>
    <row r="25" spans="1:16" x14ac:dyDescent="0.25">
      <c r="A25" s="758">
        <v>3</v>
      </c>
      <c r="B25" s="759" t="s">
        <v>116</v>
      </c>
      <c r="C25" s="758">
        <v>250</v>
      </c>
      <c r="D25" s="758">
        <v>139</v>
      </c>
      <c r="E25" s="759" t="s">
        <v>64</v>
      </c>
    </row>
    <row r="26" spans="1:16" x14ac:dyDescent="0.25">
      <c r="A26" s="758">
        <v>3</v>
      </c>
      <c r="B26" s="759" t="s">
        <v>116</v>
      </c>
      <c r="C26" s="758">
        <v>256</v>
      </c>
      <c r="D26" s="758">
        <v>152</v>
      </c>
      <c r="E26" s="759" t="s">
        <v>64</v>
      </c>
    </row>
    <row r="27" spans="1:16" x14ac:dyDescent="0.25">
      <c r="A27" s="758">
        <v>3</v>
      </c>
      <c r="B27" s="759" t="s">
        <v>116</v>
      </c>
      <c r="C27" s="758">
        <v>216</v>
      </c>
      <c r="D27" s="758">
        <v>102</v>
      </c>
      <c r="E27" s="759" t="s">
        <v>64</v>
      </c>
    </row>
    <row r="28" spans="1:16" x14ac:dyDescent="0.25">
      <c r="A28" s="758">
        <v>3</v>
      </c>
      <c r="B28" s="759" t="s">
        <v>116</v>
      </c>
      <c r="C28" s="758">
        <v>232</v>
      </c>
      <c r="D28" s="758">
        <v>127</v>
      </c>
      <c r="E28" s="759" t="s">
        <v>64</v>
      </c>
    </row>
    <row r="29" spans="1:16" x14ac:dyDescent="0.25">
      <c r="A29" s="758">
        <v>3</v>
      </c>
      <c r="B29" s="759" t="s">
        <v>116</v>
      </c>
      <c r="C29" s="758">
        <v>252</v>
      </c>
      <c r="D29" s="758">
        <v>140</v>
      </c>
      <c r="E29" s="759" t="s">
        <v>64</v>
      </c>
    </row>
    <row r="30" spans="1:16" x14ac:dyDescent="0.25">
      <c r="A30" s="758">
        <v>3</v>
      </c>
      <c r="B30" s="759" t="s">
        <v>116</v>
      </c>
      <c r="C30" s="758">
        <v>195</v>
      </c>
      <c r="D30" s="758">
        <v>74</v>
      </c>
      <c r="E30" s="759" t="s">
        <v>64</v>
      </c>
    </row>
    <row r="31" spans="1:16" x14ac:dyDescent="0.25">
      <c r="A31" s="758">
        <v>3</v>
      </c>
      <c r="B31" s="759" t="s">
        <v>116</v>
      </c>
      <c r="C31" s="758">
        <v>197</v>
      </c>
      <c r="D31" s="758">
        <v>81</v>
      </c>
      <c r="E31" s="759" t="s">
        <v>64</v>
      </c>
    </row>
    <row r="32" spans="1:16" x14ac:dyDescent="0.25">
      <c r="A32" s="758">
        <v>3</v>
      </c>
      <c r="B32" s="759" t="s">
        <v>116</v>
      </c>
      <c r="C32" s="758">
        <v>244</v>
      </c>
      <c r="D32" s="758">
        <v>124</v>
      </c>
      <c r="E32" s="759" t="s">
        <v>64</v>
      </c>
    </row>
    <row r="33" spans="1:5" x14ac:dyDescent="0.25">
      <c r="A33" s="758">
        <v>3</v>
      </c>
      <c r="B33" s="759" t="s">
        <v>116</v>
      </c>
      <c r="C33" s="758">
        <v>223</v>
      </c>
      <c r="D33" s="758">
        <v>119</v>
      </c>
      <c r="E33" s="759" t="s">
        <v>64</v>
      </c>
    </row>
    <row r="34" spans="1:5" x14ac:dyDescent="0.25">
      <c r="A34" s="758">
        <v>3</v>
      </c>
      <c r="B34" s="759" t="s">
        <v>116</v>
      </c>
      <c r="C34" s="758">
        <v>225</v>
      </c>
      <c r="D34" s="758">
        <v>114</v>
      </c>
      <c r="E34" s="759" t="s">
        <v>64</v>
      </c>
    </row>
    <row r="35" spans="1:5" x14ac:dyDescent="0.25">
      <c r="A35" s="760">
        <v>3</v>
      </c>
      <c r="B35" s="760" t="s">
        <v>63</v>
      </c>
      <c r="C35" s="760">
        <v>305</v>
      </c>
      <c r="D35" s="760">
        <v>267</v>
      </c>
      <c r="E35" s="761" t="s">
        <v>64</v>
      </c>
    </row>
    <row r="36" spans="1:5" x14ac:dyDescent="0.25">
      <c r="A36" s="758">
        <v>3</v>
      </c>
      <c r="B36" s="758" t="s">
        <v>116</v>
      </c>
      <c r="C36" s="758">
        <v>227</v>
      </c>
      <c r="D36" s="758">
        <v>112</v>
      </c>
      <c r="E36" s="759" t="s">
        <v>64</v>
      </c>
    </row>
    <row r="37" spans="1:5" x14ac:dyDescent="0.25">
      <c r="A37" s="758">
        <v>3</v>
      </c>
      <c r="B37" s="758" t="s">
        <v>116</v>
      </c>
      <c r="C37" s="758">
        <v>241</v>
      </c>
      <c r="D37" s="758">
        <v>126</v>
      </c>
      <c r="E37" s="759" t="s">
        <v>64</v>
      </c>
    </row>
    <row r="38" spans="1:5" x14ac:dyDescent="0.25">
      <c r="A38" s="758">
        <v>3</v>
      </c>
      <c r="B38" s="758" t="s">
        <v>116</v>
      </c>
      <c r="C38" s="758">
        <v>272</v>
      </c>
      <c r="D38" s="758">
        <v>190</v>
      </c>
      <c r="E38" s="759" t="s">
        <v>64</v>
      </c>
    </row>
    <row r="39" spans="1:5" x14ac:dyDescent="0.25">
      <c r="A39" s="758">
        <v>3</v>
      </c>
      <c r="B39" s="758" t="s">
        <v>116</v>
      </c>
      <c r="C39" s="758">
        <v>244</v>
      </c>
      <c r="D39" s="758">
        <v>141</v>
      </c>
      <c r="E39" s="759" t="s">
        <v>64</v>
      </c>
    </row>
    <row r="40" spans="1:5" x14ac:dyDescent="0.25">
      <c r="A40" s="758">
        <v>3</v>
      </c>
      <c r="B40" s="758" t="s">
        <v>116</v>
      </c>
      <c r="C40" s="758">
        <v>213</v>
      </c>
      <c r="D40" s="758">
        <v>91</v>
      </c>
      <c r="E40" s="759" t="s">
        <v>64</v>
      </c>
    </row>
    <row r="41" spans="1:5" x14ac:dyDescent="0.25">
      <c r="A41" s="758">
        <v>3</v>
      </c>
      <c r="B41" s="758" t="s">
        <v>116</v>
      </c>
      <c r="C41" s="758">
        <v>213</v>
      </c>
      <c r="D41" s="758">
        <v>95</v>
      </c>
      <c r="E41" s="759" t="s">
        <v>64</v>
      </c>
    </row>
    <row r="42" spans="1:5" x14ac:dyDescent="0.25">
      <c r="A42" s="758">
        <v>3</v>
      </c>
      <c r="B42" s="758" t="s">
        <v>116</v>
      </c>
      <c r="C42" s="758">
        <v>246</v>
      </c>
      <c r="D42" s="758">
        <v>132</v>
      </c>
      <c r="E42" s="759" t="s">
        <v>64</v>
      </c>
    </row>
    <row r="43" spans="1:5" x14ac:dyDescent="0.25">
      <c r="A43" s="758">
        <v>3</v>
      </c>
      <c r="B43" s="758" t="s">
        <v>116</v>
      </c>
      <c r="C43" s="758">
        <v>85</v>
      </c>
      <c r="D43" s="758">
        <v>6</v>
      </c>
      <c r="E43" s="759" t="s">
        <v>64</v>
      </c>
    </row>
    <row r="44" spans="1:5" x14ac:dyDescent="0.25">
      <c r="A44" s="760">
        <v>3</v>
      </c>
      <c r="B44" s="760" t="s">
        <v>63</v>
      </c>
      <c r="C44" s="760">
        <v>203</v>
      </c>
      <c r="D44" s="760">
        <v>94</v>
      </c>
      <c r="E44" s="761" t="s">
        <v>64</v>
      </c>
    </row>
    <row r="45" spans="1:5" x14ac:dyDescent="0.25">
      <c r="A45" s="760">
        <v>3</v>
      </c>
      <c r="B45" s="760" t="s">
        <v>63</v>
      </c>
      <c r="C45" s="760">
        <v>298</v>
      </c>
      <c r="D45" s="760">
        <v>248</v>
      </c>
      <c r="E45" s="761" t="s">
        <v>64</v>
      </c>
    </row>
    <row r="46" spans="1:5" x14ac:dyDescent="0.25">
      <c r="A46" s="758">
        <v>3</v>
      </c>
      <c r="B46" s="758" t="s">
        <v>116</v>
      </c>
      <c r="C46" s="758">
        <v>225</v>
      </c>
      <c r="D46" s="758">
        <v>93</v>
      </c>
      <c r="E46" s="759" t="s">
        <v>64</v>
      </c>
    </row>
    <row r="47" spans="1:5" x14ac:dyDescent="0.25">
      <c r="A47" s="758">
        <v>3</v>
      </c>
      <c r="B47" s="758" t="s">
        <v>116</v>
      </c>
      <c r="C47" s="758">
        <v>169</v>
      </c>
      <c r="D47" s="758">
        <v>40</v>
      </c>
      <c r="E47" s="759" t="s">
        <v>64</v>
      </c>
    </row>
    <row r="48" spans="1:5" x14ac:dyDescent="0.25">
      <c r="A48" s="758">
        <v>3</v>
      </c>
      <c r="B48" s="758" t="s">
        <v>116</v>
      </c>
      <c r="C48" s="758">
        <v>226</v>
      </c>
      <c r="D48" s="758">
        <v>106</v>
      </c>
      <c r="E48" s="759" t="s">
        <v>64</v>
      </c>
    </row>
    <row r="49" spans="1:5" x14ac:dyDescent="0.25">
      <c r="A49" s="758">
        <v>3</v>
      </c>
      <c r="B49" s="758" t="s">
        <v>116</v>
      </c>
      <c r="C49" s="758">
        <v>183</v>
      </c>
      <c r="D49" s="758">
        <v>55</v>
      </c>
      <c r="E49" s="759" t="s">
        <v>64</v>
      </c>
    </row>
    <row r="50" spans="1:5" x14ac:dyDescent="0.25">
      <c r="A50" s="758">
        <v>3</v>
      </c>
      <c r="B50" s="758" t="s">
        <v>116</v>
      </c>
      <c r="C50" s="758">
        <v>230</v>
      </c>
      <c r="D50" s="758">
        <v>114</v>
      </c>
      <c r="E50" s="759" t="s">
        <v>64</v>
      </c>
    </row>
    <row r="51" spans="1:5" x14ac:dyDescent="0.25">
      <c r="A51" s="760">
        <v>3</v>
      </c>
      <c r="B51" s="760" t="s">
        <v>63</v>
      </c>
      <c r="C51" s="760">
        <v>273</v>
      </c>
      <c r="D51" s="760">
        <v>191</v>
      </c>
      <c r="E51" s="761" t="s">
        <v>64</v>
      </c>
    </row>
    <row r="52" spans="1:5" x14ac:dyDescent="0.25">
      <c r="A52" s="758">
        <v>3</v>
      </c>
      <c r="B52" s="758" t="s">
        <v>116</v>
      </c>
      <c r="C52" s="758">
        <v>224</v>
      </c>
      <c r="D52" s="758">
        <v>110</v>
      </c>
      <c r="E52" s="759" t="s">
        <v>64</v>
      </c>
    </row>
    <row r="53" spans="1:5" x14ac:dyDescent="0.25">
      <c r="A53" s="758">
        <v>3</v>
      </c>
      <c r="B53" s="758" t="s">
        <v>116</v>
      </c>
      <c r="C53" s="758">
        <v>274</v>
      </c>
      <c r="D53" s="758">
        <v>177</v>
      </c>
      <c r="E53" s="759" t="s">
        <v>64</v>
      </c>
    </row>
    <row r="54" spans="1:5" x14ac:dyDescent="0.25">
      <c r="A54" s="758">
        <v>3</v>
      </c>
      <c r="B54" s="758" t="s">
        <v>116</v>
      </c>
      <c r="C54" s="758">
        <v>289</v>
      </c>
      <c r="D54" s="758">
        <v>210</v>
      </c>
      <c r="E54" s="759" t="s">
        <v>64</v>
      </c>
    </row>
    <row r="55" spans="1:5" x14ac:dyDescent="0.25">
      <c r="A55" s="760">
        <v>3</v>
      </c>
      <c r="B55" s="760" t="s">
        <v>63</v>
      </c>
      <c r="C55" s="760">
        <v>285</v>
      </c>
      <c r="D55" s="760">
        <v>207</v>
      </c>
      <c r="E55" s="761" t="s">
        <v>64</v>
      </c>
    </row>
    <row r="56" spans="1:5" x14ac:dyDescent="0.25">
      <c r="A56" s="758">
        <v>3</v>
      </c>
      <c r="B56" s="758" t="s">
        <v>116</v>
      </c>
      <c r="C56" s="758">
        <v>231</v>
      </c>
      <c r="D56" s="758">
        <v>121</v>
      </c>
      <c r="E56" s="759" t="s">
        <v>64</v>
      </c>
    </row>
    <row r="57" spans="1:5" x14ac:dyDescent="0.25">
      <c r="A57" s="758">
        <v>3</v>
      </c>
      <c r="B57" s="758" t="s">
        <v>116</v>
      </c>
      <c r="C57" s="758">
        <v>237</v>
      </c>
      <c r="D57" s="758">
        <v>123</v>
      </c>
      <c r="E57" s="759" t="s">
        <v>64</v>
      </c>
    </row>
    <row r="58" spans="1:5" x14ac:dyDescent="0.25">
      <c r="A58" s="758">
        <v>3</v>
      </c>
      <c r="B58" s="758" t="s">
        <v>116</v>
      </c>
      <c r="C58" s="758">
        <v>260</v>
      </c>
      <c r="D58" s="758">
        <v>142</v>
      </c>
      <c r="E58" s="759" t="s">
        <v>64</v>
      </c>
    </row>
    <row r="59" spans="1:5" x14ac:dyDescent="0.25">
      <c r="A59" s="758">
        <v>3</v>
      </c>
      <c r="B59" s="758" t="s">
        <v>116</v>
      </c>
      <c r="C59" s="758">
        <v>229</v>
      </c>
      <c r="D59" s="758">
        <v>115</v>
      </c>
      <c r="E59" s="759" t="s">
        <v>64</v>
      </c>
    </row>
    <row r="60" spans="1:5" x14ac:dyDescent="0.25">
      <c r="A60" s="758">
        <v>3</v>
      </c>
      <c r="B60" s="758" t="s">
        <v>116</v>
      </c>
      <c r="C60" s="758">
        <v>272</v>
      </c>
      <c r="D60" s="758">
        <v>169</v>
      </c>
      <c r="E60" s="759" t="s">
        <v>64</v>
      </c>
    </row>
    <row r="61" spans="1:5" x14ac:dyDescent="0.25">
      <c r="A61" s="758">
        <v>3</v>
      </c>
      <c r="B61" s="758" t="s">
        <v>116</v>
      </c>
      <c r="C61" s="758">
        <v>216</v>
      </c>
      <c r="D61" s="758">
        <v>101</v>
      </c>
      <c r="E61" s="759" t="s">
        <v>64</v>
      </c>
    </row>
    <row r="62" spans="1:5" x14ac:dyDescent="0.25">
      <c r="A62" s="758">
        <v>3</v>
      </c>
      <c r="B62" s="758" t="s">
        <v>116</v>
      </c>
      <c r="C62" s="758">
        <v>281</v>
      </c>
      <c r="D62" s="758">
        <v>197</v>
      </c>
      <c r="E62" s="759" t="s">
        <v>64</v>
      </c>
    </row>
    <row r="63" spans="1:5" x14ac:dyDescent="0.25">
      <c r="A63" s="758">
        <v>3</v>
      </c>
      <c r="B63" s="758" t="s">
        <v>116</v>
      </c>
      <c r="C63" s="758">
        <v>232</v>
      </c>
      <c r="D63" s="758">
        <v>123</v>
      </c>
      <c r="E63" s="759" t="s">
        <v>64</v>
      </c>
    </row>
    <row r="64" spans="1:5" x14ac:dyDescent="0.25">
      <c r="A64" s="758">
        <v>3</v>
      </c>
      <c r="B64" s="758" t="s">
        <v>116</v>
      </c>
      <c r="C64" s="758">
        <v>258</v>
      </c>
      <c r="D64" s="758">
        <v>168</v>
      </c>
      <c r="E64" s="759" t="s">
        <v>64</v>
      </c>
    </row>
    <row r="65" spans="1:5" x14ac:dyDescent="0.25">
      <c r="A65" s="758">
        <v>3</v>
      </c>
      <c r="B65" s="758" t="s">
        <v>116</v>
      </c>
      <c r="C65" s="758">
        <v>192</v>
      </c>
      <c r="D65" s="758">
        <v>69</v>
      </c>
      <c r="E65" s="759" t="s">
        <v>64</v>
      </c>
    </row>
    <row r="66" spans="1:5" x14ac:dyDescent="0.25">
      <c r="A66" s="758">
        <v>3</v>
      </c>
      <c r="B66" s="758" t="s">
        <v>116</v>
      </c>
      <c r="C66" s="758">
        <v>186</v>
      </c>
      <c r="D66" s="758">
        <v>59</v>
      </c>
      <c r="E66" s="759" t="s">
        <v>64</v>
      </c>
    </row>
    <row r="67" spans="1:5" x14ac:dyDescent="0.25">
      <c r="A67" s="758">
        <v>3</v>
      </c>
      <c r="B67" s="758" t="s">
        <v>116</v>
      </c>
      <c r="C67" s="758">
        <v>230</v>
      </c>
      <c r="D67" s="758">
        <v>117</v>
      </c>
      <c r="E67" s="759" t="s">
        <v>64</v>
      </c>
    </row>
    <row r="68" spans="1:5" x14ac:dyDescent="0.25">
      <c r="A68" s="758">
        <v>3</v>
      </c>
      <c r="B68" s="758" t="s">
        <v>116</v>
      </c>
      <c r="C68" s="758">
        <v>221</v>
      </c>
      <c r="D68" s="758">
        <v>100</v>
      </c>
      <c r="E68" s="759" t="s">
        <v>64</v>
      </c>
    </row>
    <row r="69" spans="1:5" x14ac:dyDescent="0.25">
      <c r="A69" s="758">
        <v>3</v>
      </c>
      <c r="B69" s="758" t="s">
        <v>116</v>
      </c>
      <c r="C69" s="758">
        <v>262</v>
      </c>
      <c r="D69" s="758">
        <v>155</v>
      </c>
      <c r="E69" s="759" t="s">
        <v>64</v>
      </c>
    </row>
    <row r="70" spans="1:5" x14ac:dyDescent="0.25">
      <c r="A70" s="758">
        <v>3</v>
      </c>
      <c r="B70" s="758" t="s">
        <v>116</v>
      </c>
      <c r="C70" s="758">
        <v>219</v>
      </c>
      <c r="D70" s="758">
        <v>103</v>
      </c>
      <c r="E70" s="759" t="s">
        <v>64</v>
      </c>
    </row>
    <row r="71" spans="1:5" x14ac:dyDescent="0.25">
      <c r="A71" s="758">
        <v>3</v>
      </c>
      <c r="B71" s="758" t="s">
        <v>116</v>
      </c>
      <c r="C71" s="758">
        <v>241</v>
      </c>
      <c r="D71" s="758">
        <v>139</v>
      </c>
      <c r="E71" s="759" t="s">
        <v>64</v>
      </c>
    </row>
    <row r="72" spans="1:5" x14ac:dyDescent="0.25">
      <c r="A72" s="758">
        <v>3</v>
      </c>
      <c r="B72" s="758" t="s">
        <v>116</v>
      </c>
      <c r="C72" s="758">
        <v>239</v>
      </c>
      <c r="D72" s="758">
        <v>124</v>
      </c>
      <c r="E72" s="759" t="s">
        <v>64</v>
      </c>
    </row>
    <row r="73" spans="1:5" x14ac:dyDescent="0.25">
      <c r="A73" s="758">
        <v>3</v>
      </c>
      <c r="B73" s="758" t="s">
        <v>116</v>
      </c>
      <c r="C73" s="758">
        <v>231</v>
      </c>
      <c r="D73" s="758">
        <v>111</v>
      </c>
      <c r="E73" s="759" t="s">
        <v>64</v>
      </c>
    </row>
    <row r="74" spans="1:5" x14ac:dyDescent="0.25">
      <c r="A74" s="758">
        <v>3</v>
      </c>
      <c r="B74" s="758" t="s">
        <v>116</v>
      </c>
      <c r="C74" s="758">
        <v>240</v>
      </c>
      <c r="D74" s="758">
        <v>120</v>
      </c>
      <c r="E74" s="759" t="s">
        <v>64</v>
      </c>
    </row>
    <row r="75" spans="1:5" x14ac:dyDescent="0.25">
      <c r="A75" s="758">
        <v>3</v>
      </c>
      <c r="B75" s="758" t="s">
        <v>116</v>
      </c>
      <c r="C75" s="758">
        <v>183</v>
      </c>
      <c r="D75" s="758">
        <v>55</v>
      </c>
      <c r="E75" s="759" t="s">
        <v>64</v>
      </c>
    </row>
    <row r="76" spans="1:5" x14ac:dyDescent="0.25">
      <c r="A76" s="758">
        <v>3</v>
      </c>
      <c r="B76" s="758" t="s">
        <v>116</v>
      </c>
      <c r="C76" s="758">
        <v>162</v>
      </c>
      <c r="D76" s="758">
        <v>40</v>
      </c>
      <c r="E76" s="759" t="s">
        <v>64</v>
      </c>
    </row>
    <row r="77" spans="1:5" x14ac:dyDescent="0.25">
      <c r="A77" s="758">
        <v>3</v>
      </c>
      <c r="B77" s="758" t="s">
        <v>116</v>
      </c>
      <c r="C77" s="758">
        <v>215</v>
      </c>
      <c r="D77" s="758">
        <v>98</v>
      </c>
      <c r="E77" s="759" t="s">
        <v>64</v>
      </c>
    </row>
    <row r="78" spans="1:5" x14ac:dyDescent="0.25">
      <c r="A78" s="760">
        <v>3</v>
      </c>
      <c r="B78" s="760" t="s">
        <v>63</v>
      </c>
      <c r="C78" s="760">
        <v>199</v>
      </c>
      <c r="D78" s="760">
        <v>77</v>
      </c>
      <c r="E78" s="761" t="s">
        <v>64</v>
      </c>
    </row>
    <row r="79" spans="1:5" x14ac:dyDescent="0.25">
      <c r="A79" s="758">
        <v>3</v>
      </c>
      <c r="B79" s="758" t="s">
        <v>116</v>
      </c>
      <c r="C79" s="758">
        <v>299</v>
      </c>
      <c r="D79" s="758">
        <v>224</v>
      </c>
      <c r="E79" s="759" t="s">
        <v>64</v>
      </c>
    </row>
    <row r="80" spans="1:5" x14ac:dyDescent="0.25">
      <c r="A80" s="760">
        <v>3</v>
      </c>
      <c r="B80" s="760" t="s">
        <v>63</v>
      </c>
      <c r="C80" s="760">
        <v>305</v>
      </c>
      <c r="D80" s="760">
        <v>268</v>
      </c>
      <c r="E80" s="761" t="s">
        <v>64</v>
      </c>
    </row>
    <row r="81" spans="1:5" x14ac:dyDescent="0.25">
      <c r="A81" s="760">
        <v>3</v>
      </c>
      <c r="B81" s="760" t="s">
        <v>63</v>
      </c>
      <c r="C81" s="760">
        <v>292</v>
      </c>
      <c r="D81" s="760">
        <v>242</v>
      </c>
      <c r="E81" s="761" t="s">
        <v>64</v>
      </c>
    </row>
    <row r="82" spans="1:5" x14ac:dyDescent="0.25">
      <c r="A82" s="760">
        <v>3</v>
      </c>
      <c r="B82" s="760" t="s">
        <v>63</v>
      </c>
      <c r="C82" s="760">
        <v>303</v>
      </c>
      <c r="D82" s="760">
        <v>275</v>
      </c>
      <c r="E82" s="761" t="s">
        <v>64</v>
      </c>
    </row>
    <row r="83" spans="1:5" x14ac:dyDescent="0.25">
      <c r="A83" s="760">
        <v>3</v>
      </c>
      <c r="B83" s="760" t="s">
        <v>63</v>
      </c>
      <c r="C83" s="760">
        <v>283</v>
      </c>
      <c r="D83" s="760">
        <v>229</v>
      </c>
      <c r="E83" s="761" t="s">
        <v>64</v>
      </c>
    </row>
    <row r="84" spans="1:5" x14ac:dyDescent="0.25">
      <c r="A84" s="760">
        <v>3</v>
      </c>
      <c r="B84" s="760" t="s">
        <v>63</v>
      </c>
      <c r="C84" s="760">
        <v>271</v>
      </c>
      <c r="D84" s="760">
        <v>132</v>
      </c>
      <c r="E84" s="761" t="s">
        <v>64</v>
      </c>
    </row>
    <row r="85" spans="1:5" x14ac:dyDescent="0.25">
      <c r="A85" s="758">
        <v>3</v>
      </c>
      <c r="B85" s="758" t="s">
        <v>116</v>
      </c>
      <c r="C85" s="758">
        <v>284</v>
      </c>
      <c r="D85" s="758">
        <v>231</v>
      </c>
      <c r="E85" s="759" t="s">
        <v>64</v>
      </c>
    </row>
    <row r="86" spans="1:5" x14ac:dyDescent="0.25">
      <c r="A86" s="760">
        <v>3</v>
      </c>
      <c r="B86" s="760" t="s">
        <v>63</v>
      </c>
      <c r="C86" s="760">
        <v>272</v>
      </c>
      <c r="D86" s="760">
        <v>215</v>
      </c>
      <c r="E86" s="761" t="s">
        <v>64</v>
      </c>
    </row>
    <row r="87" spans="1:5" x14ac:dyDescent="0.25">
      <c r="A87" s="760">
        <v>3</v>
      </c>
      <c r="B87" s="760" t="s">
        <v>63</v>
      </c>
      <c r="C87" s="760">
        <v>284</v>
      </c>
      <c r="D87" s="760">
        <v>223</v>
      </c>
      <c r="E87" s="761" t="s">
        <v>64</v>
      </c>
    </row>
    <row r="88" spans="1:5" x14ac:dyDescent="0.25">
      <c r="A88" s="758">
        <v>3</v>
      </c>
      <c r="B88" s="758" t="s">
        <v>116</v>
      </c>
      <c r="C88" s="758">
        <v>310</v>
      </c>
      <c r="D88" s="758">
        <v>246</v>
      </c>
      <c r="E88" s="759" t="s">
        <v>64</v>
      </c>
    </row>
    <row r="89" spans="1:5" x14ac:dyDescent="0.25">
      <c r="A89" s="758">
        <v>3</v>
      </c>
      <c r="B89" s="758" t="s">
        <v>116</v>
      </c>
      <c r="C89" s="758">
        <v>244</v>
      </c>
      <c r="D89" s="758">
        <v>123</v>
      </c>
      <c r="E89" s="759" t="s">
        <v>64</v>
      </c>
    </row>
    <row r="90" spans="1:5" x14ac:dyDescent="0.25">
      <c r="A90" s="760">
        <v>3</v>
      </c>
      <c r="B90" s="760" t="s">
        <v>63</v>
      </c>
      <c r="C90" s="760">
        <v>285</v>
      </c>
      <c r="D90" s="760">
        <v>237</v>
      </c>
      <c r="E90" s="761" t="s">
        <v>64</v>
      </c>
    </row>
    <row r="91" spans="1:5" x14ac:dyDescent="0.25">
      <c r="A91" s="760">
        <v>3</v>
      </c>
      <c r="B91" s="760" t="s">
        <v>63</v>
      </c>
      <c r="C91" s="760">
        <v>265</v>
      </c>
      <c r="D91" s="760">
        <v>190</v>
      </c>
      <c r="E91" s="761" t="s">
        <v>64</v>
      </c>
    </row>
    <row r="92" spans="1:5" x14ac:dyDescent="0.25">
      <c r="A92" s="760">
        <v>3</v>
      </c>
      <c r="B92" s="760" t="s">
        <v>63</v>
      </c>
      <c r="C92" s="760">
        <v>174</v>
      </c>
      <c r="D92" s="760">
        <v>58</v>
      </c>
      <c r="E92" s="761" t="s">
        <v>64</v>
      </c>
    </row>
    <row r="93" spans="1:5" x14ac:dyDescent="0.25">
      <c r="A93" s="758">
        <v>3</v>
      </c>
      <c r="B93" s="758" t="s">
        <v>116</v>
      </c>
      <c r="C93" s="758">
        <v>242</v>
      </c>
      <c r="D93" s="758">
        <v>139</v>
      </c>
      <c r="E93" s="759" t="s">
        <v>64</v>
      </c>
    </row>
    <row r="94" spans="1:5" x14ac:dyDescent="0.25">
      <c r="A94" s="758">
        <v>3</v>
      </c>
      <c r="B94" s="758" t="s">
        <v>116</v>
      </c>
      <c r="C94" s="758">
        <v>227</v>
      </c>
      <c r="D94" s="758">
        <v>113</v>
      </c>
      <c r="E94" s="759" t="s">
        <v>64</v>
      </c>
    </row>
    <row r="95" spans="1:5" x14ac:dyDescent="0.25">
      <c r="A95" s="758">
        <v>3</v>
      </c>
      <c r="B95" s="758" t="s">
        <v>116</v>
      </c>
      <c r="C95" s="758">
        <v>229</v>
      </c>
      <c r="D95" s="758">
        <v>111</v>
      </c>
      <c r="E95" s="759" t="s">
        <v>64</v>
      </c>
    </row>
    <row r="96" spans="1:5" x14ac:dyDescent="0.25">
      <c r="A96" s="758">
        <v>3</v>
      </c>
      <c r="B96" s="758" t="s">
        <v>116</v>
      </c>
      <c r="C96" s="758">
        <v>215</v>
      </c>
      <c r="D96" s="758">
        <v>106</v>
      </c>
      <c r="E96" s="759" t="s">
        <v>64</v>
      </c>
    </row>
    <row r="97" spans="1:5" x14ac:dyDescent="0.25">
      <c r="A97" s="758">
        <v>3</v>
      </c>
      <c r="B97" s="758" t="s">
        <v>116</v>
      </c>
      <c r="C97" s="758">
        <v>233</v>
      </c>
      <c r="D97" s="758">
        <v>118</v>
      </c>
      <c r="E97" s="759" t="s">
        <v>64</v>
      </c>
    </row>
    <row r="98" spans="1:5" x14ac:dyDescent="0.25">
      <c r="A98" s="758">
        <v>3</v>
      </c>
      <c r="B98" s="758" t="s">
        <v>116</v>
      </c>
      <c r="C98" s="758">
        <v>204</v>
      </c>
      <c r="D98" s="758">
        <v>81</v>
      </c>
      <c r="E98" s="759" t="s">
        <v>64</v>
      </c>
    </row>
    <row r="99" spans="1:5" x14ac:dyDescent="0.25">
      <c r="A99" s="758">
        <v>3</v>
      </c>
      <c r="B99" s="758" t="s">
        <v>116</v>
      </c>
      <c r="C99" s="758">
        <v>252</v>
      </c>
      <c r="D99" s="758">
        <v>140</v>
      </c>
      <c r="E99" s="759" t="s">
        <v>64</v>
      </c>
    </row>
    <row r="100" spans="1:5" x14ac:dyDescent="0.25">
      <c r="A100" s="758">
        <v>3</v>
      </c>
      <c r="B100" s="758" t="s">
        <v>116</v>
      </c>
      <c r="C100" s="758">
        <v>166</v>
      </c>
      <c r="D100" s="758">
        <v>47</v>
      </c>
      <c r="E100" s="759" t="s">
        <v>64</v>
      </c>
    </row>
    <row r="101" spans="1:5" x14ac:dyDescent="0.25">
      <c r="A101" s="758">
        <v>3</v>
      </c>
      <c r="B101" s="758" t="s">
        <v>116</v>
      </c>
      <c r="C101" s="758">
        <v>224</v>
      </c>
      <c r="D101" s="758">
        <v>85</v>
      </c>
      <c r="E101" s="759" t="s">
        <v>64</v>
      </c>
    </row>
    <row r="102" spans="1:5" x14ac:dyDescent="0.25">
      <c r="A102" s="758">
        <v>3</v>
      </c>
      <c r="B102" s="758" t="s">
        <v>116</v>
      </c>
      <c r="C102" s="758">
        <v>192</v>
      </c>
      <c r="D102" s="758">
        <v>69</v>
      </c>
      <c r="E102" s="759" t="s">
        <v>64</v>
      </c>
    </row>
    <row r="103" spans="1:5" x14ac:dyDescent="0.25">
      <c r="A103" s="758">
        <v>3</v>
      </c>
      <c r="B103" s="758" t="s">
        <v>116</v>
      </c>
      <c r="C103" s="758">
        <v>180</v>
      </c>
      <c r="D103" s="758">
        <v>47</v>
      </c>
      <c r="E103" s="759" t="s">
        <v>64</v>
      </c>
    </row>
    <row r="104" spans="1:5" x14ac:dyDescent="0.25">
      <c r="A104" s="758">
        <v>3</v>
      </c>
      <c r="B104" s="758" t="s">
        <v>116</v>
      </c>
      <c r="C104" s="758">
        <v>193</v>
      </c>
      <c r="D104" s="758">
        <v>69</v>
      </c>
      <c r="E104" s="759" t="s">
        <v>64</v>
      </c>
    </row>
    <row r="105" spans="1:5" x14ac:dyDescent="0.25">
      <c r="A105" s="758">
        <v>3</v>
      </c>
      <c r="B105" s="758" t="s">
        <v>116</v>
      </c>
      <c r="C105" s="758">
        <v>193</v>
      </c>
      <c r="D105" s="758">
        <v>79</v>
      </c>
      <c r="E105" s="759" t="s">
        <v>64</v>
      </c>
    </row>
    <row r="106" spans="1:5" x14ac:dyDescent="0.25">
      <c r="A106" s="758">
        <v>3</v>
      </c>
      <c r="B106" s="758" t="s">
        <v>116</v>
      </c>
      <c r="C106" s="758">
        <v>241</v>
      </c>
      <c r="D106" s="758">
        <v>131</v>
      </c>
      <c r="E106" s="759" t="s">
        <v>64</v>
      </c>
    </row>
    <row r="107" spans="1:5" x14ac:dyDescent="0.25">
      <c r="A107" s="758">
        <v>3</v>
      </c>
      <c r="B107" s="758" t="s">
        <v>116</v>
      </c>
      <c r="C107" s="758">
        <v>208</v>
      </c>
      <c r="D107" s="758">
        <v>96</v>
      </c>
      <c r="E107" s="759" t="s">
        <v>64</v>
      </c>
    </row>
    <row r="108" spans="1:5" x14ac:dyDescent="0.25">
      <c r="A108" s="758">
        <v>3</v>
      </c>
      <c r="B108" s="758" t="s">
        <v>116</v>
      </c>
      <c r="C108" s="758">
        <v>199</v>
      </c>
      <c r="D108" s="758">
        <v>72</v>
      </c>
      <c r="E108" s="759" t="s">
        <v>64</v>
      </c>
    </row>
    <row r="109" spans="1:5" x14ac:dyDescent="0.25">
      <c r="A109" s="758">
        <v>3</v>
      </c>
      <c r="B109" s="758" t="s">
        <v>116</v>
      </c>
      <c r="C109" s="758">
        <v>137</v>
      </c>
      <c r="D109" s="758">
        <v>24</v>
      </c>
      <c r="E109" s="759" t="s">
        <v>64</v>
      </c>
    </row>
    <row r="110" spans="1:5" x14ac:dyDescent="0.25">
      <c r="A110" s="758">
        <v>3</v>
      </c>
      <c r="B110" s="758" t="s">
        <v>116</v>
      </c>
      <c r="C110" s="758">
        <v>204</v>
      </c>
      <c r="D110" s="758">
        <v>80</v>
      </c>
      <c r="E110" s="759" t="s">
        <v>64</v>
      </c>
    </row>
    <row r="111" spans="1:5" x14ac:dyDescent="0.25">
      <c r="A111" s="758">
        <v>3</v>
      </c>
      <c r="B111" s="758" t="s">
        <v>116</v>
      </c>
      <c r="C111" s="758">
        <v>203</v>
      </c>
      <c r="D111" s="758">
        <v>81</v>
      </c>
      <c r="E111" s="759" t="s">
        <v>64</v>
      </c>
    </row>
    <row r="112" spans="1:5" x14ac:dyDescent="0.25">
      <c r="A112" s="758">
        <v>3</v>
      </c>
      <c r="B112" s="758" t="s">
        <v>116</v>
      </c>
      <c r="C112" s="758">
        <v>95</v>
      </c>
      <c r="D112" s="758">
        <v>8</v>
      </c>
      <c r="E112" s="759" t="s">
        <v>64</v>
      </c>
    </row>
    <row r="113" spans="1:5" x14ac:dyDescent="0.25">
      <c r="A113" s="758">
        <v>3</v>
      </c>
      <c r="B113" s="758" t="s">
        <v>116</v>
      </c>
      <c r="C113" s="758">
        <v>98</v>
      </c>
      <c r="D113" s="758">
        <v>11</v>
      </c>
      <c r="E113" s="759" t="s">
        <v>64</v>
      </c>
    </row>
    <row r="114" spans="1:5" x14ac:dyDescent="0.25">
      <c r="A114" s="758">
        <v>3</v>
      </c>
      <c r="B114" s="758" t="s">
        <v>116</v>
      </c>
      <c r="C114" s="758">
        <v>137</v>
      </c>
      <c r="D114" s="758">
        <v>23</v>
      </c>
      <c r="E114" s="759" t="s">
        <v>64</v>
      </c>
    </row>
    <row r="115" spans="1:5" x14ac:dyDescent="0.25">
      <c r="A115" s="758">
        <v>3</v>
      </c>
      <c r="B115" s="758" t="s">
        <v>116</v>
      </c>
      <c r="C115" s="758">
        <v>84</v>
      </c>
      <c r="D115" s="758">
        <v>7</v>
      </c>
      <c r="E115" s="759" t="s">
        <v>64</v>
      </c>
    </row>
    <row r="116" spans="1:5" x14ac:dyDescent="0.25">
      <c r="A116" s="758">
        <v>3</v>
      </c>
      <c r="B116" s="758" t="s">
        <v>116</v>
      </c>
      <c r="C116" s="758">
        <v>85</v>
      </c>
      <c r="D116" s="758">
        <v>6</v>
      </c>
      <c r="E116" s="759" t="s">
        <v>64</v>
      </c>
    </row>
    <row r="117" spans="1:5" x14ac:dyDescent="0.25">
      <c r="A117" s="758">
        <v>3</v>
      </c>
      <c r="B117" s="758" t="s">
        <v>116</v>
      </c>
      <c r="C117" s="758">
        <v>97</v>
      </c>
      <c r="D117" s="758">
        <v>11</v>
      </c>
      <c r="E117" s="759" t="s">
        <v>64</v>
      </c>
    </row>
    <row r="118" spans="1:5" x14ac:dyDescent="0.25">
      <c r="A118" s="758">
        <v>3</v>
      </c>
      <c r="B118" s="758" t="s">
        <v>116</v>
      </c>
      <c r="C118" s="758">
        <v>75</v>
      </c>
      <c r="D118" s="758">
        <v>5</v>
      </c>
      <c r="E118" s="759" t="s">
        <v>64</v>
      </c>
    </row>
    <row r="119" spans="1:5" x14ac:dyDescent="0.25">
      <c r="A119" s="762"/>
      <c r="B119" s="762"/>
      <c r="C119" s="762"/>
      <c r="D119" s="762"/>
      <c r="E119" s="762"/>
    </row>
    <row r="120" spans="1:5" x14ac:dyDescent="0.25">
      <c r="A120" s="762"/>
      <c r="B120" s="762"/>
      <c r="C120" s="762"/>
      <c r="D120" s="762"/>
      <c r="E120" s="762"/>
    </row>
    <row r="121" spans="1:5" x14ac:dyDescent="0.25">
      <c r="A121" s="762"/>
      <c r="B121" s="762"/>
      <c r="C121" s="762"/>
      <c r="D121" s="762"/>
      <c r="E121" s="762"/>
    </row>
    <row r="122" spans="1:5" x14ac:dyDescent="0.25">
      <c r="A122" s="762"/>
      <c r="B122" s="762"/>
      <c r="C122" s="762"/>
      <c r="D122" s="762"/>
      <c r="E122" s="762"/>
    </row>
    <row r="123" spans="1:5" x14ac:dyDescent="0.25">
      <c r="A123" s="762"/>
      <c r="B123" s="762"/>
      <c r="C123" s="762"/>
      <c r="D123" s="762"/>
      <c r="E123" s="762"/>
    </row>
    <row r="124" spans="1:5" x14ac:dyDescent="0.25">
      <c r="A124" s="762"/>
      <c r="B124" s="762"/>
      <c r="C124" s="762"/>
      <c r="D124" s="762"/>
      <c r="E124" s="762"/>
    </row>
    <row r="125" spans="1:5" x14ac:dyDescent="0.25">
      <c r="A125" s="762"/>
      <c r="B125" s="762"/>
      <c r="C125" s="762"/>
      <c r="D125" s="762"/>
      <c r="E125" s="762"/>
    </row>
    <row r="126" spans="1:5" x14ac:dyDescent="0.25">
      <c r="A126" s="762"/>
      <c r="B126" s="762"/>
      <c r="C126" s="762"/>
      <c r="D126" s="762"/>
      <c r="E126" s="762"/>
    </row>
    <row r="127" spans="1:5" x14ac:dyDescent="0.25">
      <c r="A127" s="762"/>
      <c r="B127" s="762"/>
      <c r="C127" s="762"/>
      <c r="D127" s="762"/>
      <c r="E127" s="762"/>
    </row>
    <row r="128" spans="1:5" x14ac:dyDescent="0.25">
      <c r="A128" s="762"/>
      <c r="B128" s="762"/>
      <c r="C128" s="762"/>
      <c r="D128" s="762"/>
      <c r="E128" s="762"/>
    </row>
    <row r="129" spans="1:5" x14ac:dyDescent="0.25">
      <c r="A129" s="762"/>
      <c r="B129" s="762"/>
      <c r="C129" s="762"/>
      <c r="D129" s="762"/>
      <c r="E129" s="762"/>
    </row>
    <row r="130" spans="1:5" x14ac:dyDescent="0.25">
      <c r="A130" s="762"/>
      <c r="B130" s="762"/>
      <c r="C130" s="762"/>
      <c r="D130" s="762"/>
      <c r="E130" s="762"/>
    </row>
    <row r="131" spans="1:5" x14ac:dyDescent="0.25">
      <c r="A131" s="762"/>
      <c r="B131" s="762"/>
      <c r="C131" s="762"/>
      <c r="D131" s="762"/>
      <c r="E131" s="762"/>
    </row>
    <row r="132" spans="1:5" x14ac:dyDescent="0.25">
      <c r="A132" s="762"/>
      <c r="B132" s="762"/>
      <c r="C132" s="762"/>
      <c r="D132" s="762"/>
      <c r="E132" s="762"/>
    </row>
    <row r="133" spans="1:5" x14ac:dyDescent="0.25">
      <c r="A133" s="762"/>
      <c r="B133" s="762"/>
      <c r="C133" s="762"/>
      <c r="D133" s="762"/>
      <c r="E133" s="762"/>
    </row>
    <row r="134" spans="1:5" x14ac:dyDescent="0.25">
      <c r="A134" s="762"/>
      <c r="B134" s="762"/>
      <c r="C134" s="762"/>
      <c r="D134" s="762"/>
      <c r="E134" s="762"/>
    </row>
    <row r="135" spans="1:5" x14ac:dyDescent="0.25">
      <c r="A135" s="762"/>
      <c r="B135" s="762"/>
      <c r="C135" s="762"/>
      <c r="D135" s="762"/>
      <c r="E135" s="762"/>
    </row>
    <row r="136" spans="1:5" x14ac:dyDescent="0.25">
      <c r="A136" s="762"/>
      <c r="B136" s="762"/>
      <c r="C136" s="762"/>
      <c r="D136" s="762"/>
      <c r="E136" s="762"/>
    </row>
    <row r="137" spans="1:5" x14ac:dyDescent="0.25">
      <c r="A137" s="762"/>
      <c r="B137" s="762"/>
      <c r="C137" s="762"/>
      <c r="D137" s="762"/>
      <c r="E137" s="762"/>
    </row>
    <row r="138" spans="1:5" x14ac:dyDescent="0.25">
      <c r="A138" s="762"/>
      <c r="B138" s="762"/>
      <c r="C138" s="762"/>
      <c r="D138" s="762"/>
      <c r="E138" s="762"/>
    </row>
    <row r="139" spans="1:5" x14ac:dyDescent="0.25">
      <c r="A139" s="762"/>
      <c r="B139" s="762"/>
      <c r="C139" s="762"/>
      <c r="D139" s="762"/>
      <c r="E139" s="762"/>
    </row>
  </sheetData>
  <mergeCells count="2">
    <mergeCell ref="A1:B1"/>
    <mergeCell ref="J8:L8"/>
  </mergeCells>
  <pageMargins left="0.7" right="0.7" top="0.75" bottom="0.75" header="0.3" footer="0.3"/>
  <tableParts count="2">
    <tablePart r:id="rId1"/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4"/>
  <sheetViews>
    <sheetView workbookViewId="0">
      <selection activeCell="B15" sqref="B15:D64"/>
    </sheetView>
  </sheetViews>
  <sheetFormatPr defaultColWidth="14.42578125" defaultRowHeight="15" customHeight="1" x14ac:dyDescent="0.25"/>
  <cols>
    <col min="14" max="14" width="8.7109375" customWidth="1"/>
  </cols>
  <sheetData>
    <row r="1" spans="1:15" x14ac:dyDescent="0.25">
      <c r="A1" s="499" t="s">
        <v>279</v>
      </c>
      <c r="B1" s="2"/>
      <c r="C1" s="3"/>
      <c r="D1" s="3"/>
      <c r="E1" s="4"/>
      <c r="F1" s="500" t="s">
        <v>201</v>
      </c>
      <c r="G1" s="4"/>
      <c r="H1" s="5" t="s">
        <v>3</v>
      </c>
      <c r="I1" s="8"/>
      <c r="J1" s="3"/>
      <c r="K1" s="4"/>
      <c r="L1" s="10"/>
      <c r="M1" s="10"/>
      <c r="N1" s="10"/>
      <c r="O1" s="10"/>
    </row>
    <row r="2" spans="1:15" x14ac:dyDescent="0.2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501" t="s">
        <v>280</v>
      </c>
      <c r="H2" s="28"/>
      <c r="I2" s="13" t="s">
        <v>12</v>
      </c>
      <c r="J2" s="15"/>
      <c r="K2" s="17"/>
      <c r="L2" s="10"/>
      <c r="M2" s="10"/>
      <c r="N2" s="10"/>
      <c r="O2" s="10"/>
    </row>
    <row r="3" spans="1:15" x14ac:dyDescent="0.2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</row>
    <row r="4" spans="1:15" x14ac:dyDescent="0.2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</row>
    <row r="5" spans="1:15" x14ac:dyDescent="0.2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</row>
    <row r="6" spans="1:15" x14ac:dyDescent="0.25">
      <c r="A6" s="560" t="s">
        <v>25</v>
      </c>
      <c r="B6" s="561">
        <v>25</v>
      </c>
      <c r="C6" s="63"/>
      <c r="D6" s="76"/>
      <c r="E6" s="63"/>
      <c r="F6" s="563">
        <v>512</v>
      </c>
      <c r="G6" s="563">
        <v>432</v>
      </c>
      <c r="H6" s="564">
        <v>401</v>
      </c>
      <c r="I6" s="63"/>
      <c r="J6" s="63"/>
      <c r="K6" s="76"/>
      <c r="L6" s="10"/>
      <c r="M6" s="10"/>
      <c r="N6" s="10"/>
      <c r="O6" s="10"/>
    </row>
    <row r="7" spans="1:15" x14ac:dyDescent="0.25">
      <c r="A7" s="79"/>
      <c r="B7" s="79"/>
      <c r="C7" s="79"/>
      <c r="D7" s="79"/>
      <c r="E7" s="80"/>
      <c r="F7" s="81" t="s">
        <v>55</v>
      </c>
      <c r="G7" s="82"/>
      <c r="H7" s="82"/>
      <c r="I7" s="82"/>
      <c r="J7" s="79"/>
      <c r="K7" s="79"/>
      <c r="L7" s="10"/>
      <c r="M7" s="10"/>
      <c r="N7" s="10"/>
      <c r="O7" s="10"/>
    </row>
    <row r="8" spans="1:15" x14ac:dyDescent="0.25">
      <c r="A8" s="83" t="s">
        <v>28</v>
      </c>
      <c r="B8" s="84" t="s">
        <v>29</v>
      </c>
      <c r="C8" s="85" t="s">
        <v>33</v>
      </c>
      <c r="D8" s="84" t="s">
        <v>34</v>
      </c>
      <c r="E8" s="84" t="s">
        <v>35</v>
      </c>
      <c r="F8" s="84" t="s">
        <v>36</v>
      </c>
      <c r="G8" s="84" t="s">
        <v>37</v>
      </c>
      <c r="H8" s="84" t="s">
        <v>38</v>
      </c>
      <c r="I8" s="84" t="s">
        <v>39</v>
      </c>
      <c r="J8" s="84" t="s">
        <v>40</v>
      </c>
      <c r="K8" s="84" t="s">
        <v>56</v>
      </c>
      <c r="L8" s="86"/>
      <c r="M8" s="87" t="s">
        <v>57</v>
      </c>
      <c r="N8" s="88" t="s">
        <v>58</v>
      </c>
      <c r="O8" s="10"/>
    </row>
    <row r="9" spans="1:15" x14ac:dyDescent="0.25">
      <c r="A9" s="504">
        <v>1</v>
      </c>
      <c r="B9" s="505" t="s">
        <v>65</v>
      </c>
      <c r="C9" s="506">
        <v>9</v>
      </c>
      <c r="D9" s="507"/>
      <c r="E9" s="507"/>
      <c r="F9" s="508"/>
      <c r="G9" s="507"/>
      <c r="H9" s="507"/>
      <c r="I9" s="507"/>
      <c r="J9" s="507"/>
      <c r="K9" s="736">
        <f>SUM(C9:J9)</f>
        <v>9</v>
      </c>
      <c r="L9" s="86"/>
      <c r="M9" s="739" t="s">
        <v>65</v>
      </c>
      <c r="N9" s="741">
        <v>11</v>
      </c>
      <c r="O9" s="95"/>
    </row>
    <row r="10" spans="1:15" x14ac:dyDescent="0.25">
      <c r="A10" s="521">
        <v>2</v>
      </c>
      <c r="B10" s="523" t="s">
        <v>65</v>
      </c>
      <c r="C10" s="523">
        <v>1</v>
      </c>
      <c r="D10" s="525"/>
      <c r="E10" s="525"/>
      <c r="F10" s="526"/>
      <c r="G10" s="525"/>
      <c r="H10" s="525"/>
      <c r="I10" s="526"/>
      <c r="J10" s="525"/>
      <c r="K10" s="736">
        <f>SUM(C10:J10)</f>
        <v>1</v>
      </c>
      <c r="L10" s="98"/>
      <c r="M10" s="744" t="s">
        <v>47</v>
      </c>
      <c r="N10" s="746">
        <v>1</v>
      </c>
      <c r="O10" s="10"/>
    </row>
    <row r="11" spans="1:15" x14ac:dyDescent="0.25">
      <c r="A11" s="575">
        <v>3</v>
      </c>
      <c r="B11" s="576" t="s">
        <v>65</v>
      </c>
      <c r="C11" s="576">
        <v>1</v>
      </c>
      <c r="D11" s="747"/>
      <c r="E11" s="747"/>
      <c r="F11" s="748"/>
      <c r="G11" s="747"/>
      <c r="H11" s="747"/>
      <c r="I11" s="747"/>
      <c r="J11" s="748"/>
      <c r="K11" s="736">
        <f>SUM(C11:J11)</f>
        <v>1</v>
      </c>
      <c r="L11" s="98"/>
      <c r="M11" s="739" t="s">
        <v>63</v>
      </c>
      <c r="N11" s="741">
        <v>50</v>
      </c>
      <c r="O11" s="95"/>
    </row>
    <row r="12" spans="1:15" x14ac:dyDescent="0.25">
      <c r="A12" s="575">
        <v>3</v>
      </c>
      <c r="B12" s="576" t="s">
        <v>47</v>
      </c>
      <c r="C12" s="747"/>
      <c r="D12" s="576">
        <v>1</v>
      </c>
      <c r="E12" s="747"/>
      <c r="F12" s="748"/>
      <c r="G12" s="747"/>
      <c r="H12" s="747"/>
      <c r="I12" s="747"/>
      <c r="J12" s="748"/>
      <c r="K12" s="736">
        <f>SUM(C12:J12)</f>
        <v>1</v>
      </c>
      <c r="L12" s="98"/>
      <c r="M12" s="744" t="s">
        <v>281</v>
      </c>
      <c r="N12" s="752">
        <f>SUM(N9:N11)</f>
        <v>62</v>
      </c>
      <c r="O12" s="10"/>
    </row>
    <row r="13" spans="1:15" x14ac:dyDescent="0.25">
      <c r="A13" s="150"/>
      <c r="B13" s="152"/>
      <c r="C13" s="152"/>
      <c r="D13" s="152"/>
      <c r="E13" s="150"/>
      <c r="F13" s="10"/>
      <c r="G13" s="10"/>
      <c r="H13" s="10"/>
      <c r="I13" s="10"/>
      <c r="J13" s="10"/>
      <c r="K13" s="10"/>
      <c r="L13" s="98"/>
      <c r="M13" s="754"/>
      <c r="N13" s="754"/>
      <c r="O13" s="10"/>
    </row>
    <row r="14" spans="1:15" x14ac:dyDescent="0.25">
      <c r="A14" s="154" t="s">
        <v>28</v>
      </c>
      <c r="B14" s="156" t="s">
        <v>29</v>
      </c>
      <c r="C14" s="159" t="s">
        <v>30</v>
      </c>
      <c r="D14" s="161" t="s">
        <v>31</v>
      </c>
      <c r="E14" s="163" t="s">
        <v>32</v>
      </c>
      <c r="F14" s="10"/>
      <c r="G14" s="165" t="s">
        <v>28</v>
      </c>
      <c r="H14" s="165" t="s">
        <v>78</v>
      </c>
      <c r="I14" s="165" t="s">
        <v>83</v>
      </c>
      <c r="J14" s="167" t="s">
        <v>84</v>
      </c>
      <c r="K14" s="10"/>
      <c r="L14" s="98"/>
      <c r="M14" s="757"/>
      <c r="N14" s="757"/>
      <c r="O14" s="10"/>
    </row>
    <row r="15" spans="1:15" x14ac:dyDescent="0.25">
      <c r="A15" s="588">
        <v>1</v>
      </c>
      <c r="B15" s="506" t="s">
        <v>63</v>
      </c>
      <c r="C15" s="506">
        <v>211</v>
      </c>
      <c r="D15" s="506">
        <v>116</v>
      </c>
      <c r="E15" s="506" t="s">
        <v>64</v>
      </c>
      <c r="F15" s="98"/>
      <c r="G15" s="590" t="s">
        <v>85</v>
      </c>
      <c r="H15" s="591">
        <v>0</v>
      </c>
      <c r="I15" s="590"/>
      <c r="J15" s="590"/>
      <c r="K15" s="10"/>
      <c r="L15" s="98"/>
      <c r="M15" s="754"/>
      <c r="N15" s="754"/>
      <c r="O15" s="95"/>
    </row>
    <row r="16" spans="1:15" x14ac:dyDescent="0.25">
      <c r="A16" s="588">
        <v>1</v>
      </c>
      <c r="B16" s="506" t="s">
        <v>63</v>
      </c>
      <c r="C16" s="506">
        <v>185</v>
      </c>
      <c r="D16" s="506">
        <v>73</v>
      </c>
      <c r="E16" s="506" t="s">
        <v>64</v>
      </c>
      <c r="F16" s="98"/>
      <c r="G16" s="592" t="s">
        <v>87</v>
      </c>
      <c r="H16" s="593">
        <v>0</v>
      </c>
      <c r="I16" s="592"/>
      <c r="J16" s="592"/>
      <c r="K16" s="10"/>
      <c r="L16" s="98"/>
      <c r="M16" s="105"/>
      <c r="N16" s="105"/>
      <c r="O16" s="10"/>
    </row>
    <row r="17" spans="1:15" x14ac:dyDescent="0.25">
      <c r="A17" s="588">
        <v>1</v>
      </c>
      <c r="B17" s="506" t="s">
        <v>63</v>
      </c>
      <c r="C17" s="506">
        <v>166</v>
      </c>
      <c r="D17" s="506">
        <v>59</v>
      </c>
      <c r="E17" s="506" t="s">
        <v>64</v>
      </c>
      <c r="F17" s="98"/>
      <c r="G17" s="590" t="s">
        <v>88</v>
      </c>
      <c r="H17" s="591">
        <v>0</v>
      </c>
      <c r="I17" s="590"/>
      <c r="J17" s="590"/>
      <c r="K17" s="10"/>
      <c r="L17" s="98"/>
      <c r="M17" s="109"/>
      <c r="N17" s="109"/>
      <c r="O17" s="10"/>
    </row>
    <row r="18" spans="1:15" x14ac:dyDescent="0.25">
      <c r="A18" s="588">
        <v>1</v>
      </c>
      <c r="B18" s="506" t="s">
        <v>63</v>
      </c>
      <c r="C18" s="506">
        <v>226</v>
      </c>
      <c r="D18" s="506">
        <v>144</v>
      </c>
      <c r="E18" s="506" t="s">
        <v>64</v>
      </c>
      <c r="F18" s="10"/>
      <c r="G18" s="165" t="s">
        <v>28</v>
      </c>
      <c r="H18" s="165" t="s">
        <v>79</v>
      </c>
      <c r="I18" s="165" t="s">
        <v>83</v>
      </c>
      <c r="J18" s="167" t="s">
        <v>84</v>
      </c>
      <c r="K18" s="10"/>
      <c r="L18" s="98"/>
      <c r="M18" s="105"/>
      <c r="N18" s="105"/>
      <c r="O18" s="10"/>
    </row>
    <row r="19" spans="1:15" x14ac:dyDescent="0.25">
      <c r="A19" s="588">
        <v>1</v>
      </c>
      <c r="B19" s="506" t="s">
        <v>63</v>
      </c>
      <c r="C19" s="506">
        <v>211</v>
      </c>
      <c r="D19" s="506">
        <v>114</v>
      </c>
      <c r="E19" s="506" t="s">
        <v>64</v>
      </c>
      <c r="F19" s="98"/>
      <c r="G19" s="595" t="s">
        <v>85</v>
      </c>
      <c r="H19" s="596">
        <v>1</v>
      </c>
      <c r="I19" s="595"/>
      <c r="J19" s="595"/>
      <c r="K19" s="10"/>
      <c r="L19" s="98"/>
      <c r="M19" s="109"/>
      <c r="N19" s="109"/>
      <c r="O19" s="10"/>
    </row>
    <row r="20" spans="1:15" x14ac:dyDescent="0.25">
      <c r="A20" s="588">
        <v>1</v>
      </c>
      <c r="B20" s="506" t="s">
        <v>63</v>
      </c>
      <c r="C20" s="506">
        <v>190</v>
      </c>
      <c r="D20" s="506">
        <v>84</v>
      </c>
      <c r="E20" s="506" t="s">
        <v>64</v>
      </c>
      <c r="F20" s="98"/>
      <c r="G20" s="597" t="s">
        <v>87</v>
      </c>
      <c r="H20" s="598">
        <v>1</v>
      </c>
      <c r="I20" s="597"/>
      <c r="J20" s="599"/>
      <c r="K20" s="10"/>
      <c r="L20" s="98"/>
      <c r="M20" s="105"/>
      <c r="N20" s="105"/>
      <c r="O20" s="10"/>
    </row>
    <row r="21" spans="1:15" x14ac:dyDescent="0.25">
      <c r="A21" s="588">
        <v>1</v>
      </c>
      <c r="B21" s="506" t="s">
        <v>63</v>
      </c>
      <c r="C21" s="506">
        <v>152</v>
      </c>
      <c r="D21" s="506">
        <v>52</v>
      </c>
      <c r="E21" s="506" t="s">
        <v>64</v>
      </c>
      <c r="F21" s="98"/>
      <c r="G21" s="595" t="s">
        <v>88</v>
      </c>
      <c r="H21" s="596">
        <v>1</v>
      </c>
      <c r="I21" s="595"/>
      <c r="J21" s="595"/>
      <c r="K21" s="10"/>
      <c r="L21" s="98"/>
      <c r="M21" s="109"/>
      <c r="N21" s="109"/>
      <c r="O21" s="10"/>
    </row>
    <row r="22" spans="1:15" x14ac:dyDescent="0.25">
      <c r="A22" s="588">
        <v>1</v>
      </c>
      <c r="B22" s="506" t="s">
        <v>63</v>
      </c>
      <c r="C22" s="506">
        <v>187</v>
      </c>
      <c r="D22" s="506">
        <v>82</v>
      </c>
      <c r="E22" s="506" t="s">
        <v>64</v>
      </c>
      <c r="F22" s="10"/>
      <c r="G22" s="10"/>
      <c r="H22" s="10"/>
      <c r="I22" s="10"/>
      <c r="J22" s="10"/>
      <c r="K22" s="10"/>
      <c r="L22" s="98"/>
      <c r="M22" s="105"/>
      <c r="N22" s="105"/>
      <c r="O22" s="10"/>
    </row>
    <row r="23" spans="1:15" x14ac:dyDescent="0.25">
      <c r="A23" s="588">
        <v>1</v>
      </c>
      <c r="B23" s="506" t="s">
        <v>63</v>
      </c>
      <c r="C23" s="506">
        <v>194</v>
      </c>
      <c r="D23" s="506">
        <v>85</v>
      </c>
      <c r="E23" s="506" t="s">
        <v>64</v>
      </c>
      <c r="F23" s="10"/>
      <c r="G23" s="10"/>
      <c r="H23" s="10"/>
      <c r="I23" s="10"/>
      <c r="J23" s="10"/>
      <c r="K23" s="10"/>
      <c r="L23" s="98"/>
      <c r="M23" s="109"/>
      <c r="N23" s="109"/>
      <c r="O23" s="10"/>
    </row>
    <row r="24" spans="1:15" x14ac:dyDescent="0.25">
      <c r="A24" s="588">
        <v>1</v>
      </c>
      <c r="B24" s="506" t="s">
        <v>63</v>
      </c>
      <c r="C24" s="506">
        <v>139</v>
      </c>
      <c r="D24" s="506">
        <v>32</v>
      </c>
      <c r="E24" s="506" t="s">
        <v>64</v>
      </c>
      <c r="F24" s="10"/>
      <c r="G24" s="10"/>
      <c r="H24" s="10"/>
      <c r="I24" s="10"/>
      <c r="J24" s="10"/>
      <c r="K24" s="10"/>
      <c r="L24" s="98"/>
      <c r="M24" s="105"/>
      <c r="N24" s="105"/>
      <c r="O24" s="10"/>
    </row>
    <row r="25" spans="1:15" x14ac:dyDescent="0.25">
      <c r="A25" s="588">
        <v>1</v>
      </c>
      <c r="B25" s="506" t="s">
        <v>63</v>
      </c>
      <c r="C25" s="506">
        <v>162</v>
      </c>
      <c r="D25" s="506">
        <v>52</v>
      </c>
      <c r="E25" s="506" t="s">
        <v>64</v>
      </c>
      <c r="F25" s="10"/>
      <c r="G25" s="10"/>
      <c r="H25" s="10"/>
      <c r="I25" s="10"/>
      <c r="J25" s="10"/>
      <c r="K25" s="10"/>
      <c r="L25" s="98"/>
      <c r="M25" s="109"/>
      <c r="N25" s="109"/>
      <c r="O25" s="10"/>
    </row>
    <row r="26" spans="1:15" x14ac:dyDescent="0.25">
      <c r="A26" s="588">
        <v>1</v>
      </c>
      <c r="B26" s="506" t="s">
        <v>63</v>
      </c>
      <c r="C26" s="506">
        <v>169</v>
      </c>
      <c r="D26" s="506">
        <v>55</v>
      </c>
      <c r="E26" s="506" t="s">
        <v>64</v>
      </c>
      <c r="F26" s="10"/>
      <c r="G26" s="10"/>
      <c r="H26" s="10"/>
      <c r="I26" s="10"/>
      <c r="J26" s="10"/>
      <c r="K26" s="10"/>
      <c r="L26" s="98"/>
      <c r="M26" s="105"/>
      <c r="N26" s="105"/>
      <c r="O26" s="10"/>
    </row>
    <row r="27" spans="1:15" x14ac:dyDescent="0.25">
      <c r="A27" s="588">
        <v>1</v>
      </c>
      <c r="B27" s="506" t="s">
        <v>63</v>
      </c>
      <c r="C27" s="506">
        <v>153</v>
      </c>
      <c r="D27" s="506">
        <v>45</v>
      </c>
      <c r="E27" s="506" t="s">
        <v>64</v>
      </c>
      <c r="F27" s="10"/>
      <c r="G27" s="10"/>
      <c r="H27" s="10"/>
      <c r="I27" s="10"/>
      <c r="J27" s="10"/>
      <c r="K27" s="10"/>
      <c r="L27" s="98"/>
      <c r="M27" s="109"/>
      <c r="N27" s="109"/>
      <c r="O27" s="10"/>
    </row>
    <row r="28" spans="1:15" x14ac:dyDescent="0.25">
      <c r="A28" s="588">
        <v>1</v>
      </c>
      <c r="B28" s="506" t="s">
        <v>63</v>
      </c>
      <c r="C28" s="506">
        <v>134</v>
      </c>
      <c r="D28" s="506">
        <v>36</v>
      </c>
      <c r="E28" s="506" t="s">
        <v>64</v>
      </c>
      <c r="F28" s="10"/>
      <c r="G28" s="10"/>
      <c r="H28" s="10"/>
      <c r="I28" s="10"/>
      <c r="J28" s="10"/>
      <c r="K28" s="10"/>
      <c r="L28" s="98"/>
      <c r="M28" s="105"/>
      <c r="N28" s="105"/>
      <c r="O28" s="10"/>
    </row>
    <row r="29" spans="1:15" x14ac:dyDescent="0.25">
      <c r="A29" s="588">
        <v>1</v>
      </c>
      <c r="B29" s="506" t="s">
        <v>63</v>
      </c>
      <c r="C29" s="506">
        <v>145</v>
      </c>
      <c r="D29" s="506">
        <v>34</v>
      </c>
      <c r="E29" s="506" t="s">
        <v>64</v>
      </c>
      <c r="F29" s="10"/>
      <c r="G29" s="10"/>
      <c r="H29" s="10"/>
      <c r="I29" s="10"/>
      <c r="J29" s="10"/>
      <c r="K29" s="10"/>
      <c r="L29" s="98"/>
      <c r="M29" s="109"/>
      <c r="N29" s="109"/>
      <c r="O29" s="10"/>
    </row>
    <row r="30" spans="1:15" x14ac:dyDescent="0.25">
      <c r="A30" s="588">
        <v>1</v>
      </c>
      <c r="B30" s="506" t="s">
        <v>63</v>
      </c>
      <c r="C30" s="506">
        <v>162</v>
      </c>
      <c r="D30" s="506">
        <v>53</v>
      </c>
      <c r="E30" s="506" t="s">
        <v>64</v>
      </c>
      <c r="F30" s="10"/>
      <c r="G30" s="10"/>
      <c r="H30" s="10"/>
      <c r="I30" s="10"/>
      <c r="J30" s="10"/>
      <c r="K30" s="10"/>
      <c r="L30" s="98"/>
      <c r="M30" s="105"/>
      <c r="N30" s="105"/>
      <c r="O30" s="10"/>
    </row>
    <row r="31" spans="1:15" x14ac:dyDescent="0.25">
      <c r="A31" s="588">
        <v>1</v>
      </c>
      <c r="B31" s="506" t="s">
        <v>63</v>
      </c>
      <c r="C31" s="506">
        <v>144</v>
      </c>
      <c r="D31" s="506">
        <v>39</v>
      </c>
      <c r="E31" s="506" t="s">
        <v>64</v>
      </c>
      <c r="F31" s="10"/>
      <c r="G31" s="10"/>
      <c r="H31" s="10"/>
      <c r="I31" s="10"/>
      <c r="J31" s="10"/>
      <c r="K31" s="10"/>
      <c r="L31" s="98"/>
      <c r="M31" s="109"/>
      <c r="N31" s="109"/>
      <c r="O31" s="10"/>
    </row>
    <row r="32" spans="1:15" x14ac:dyDescent="0.25">
      <c r="A32" s="588">
        <v>1</v>
      </c>
      <c r="B32" s="506" t="s">
        <v>63</v>
      </c>
      <c r="C32" s="506">
        <v>161</v>
      </c>
      <c r="D32" s="506">
        <v>51</v>
      </c>
      <c r="E32" s="506" t="s">
        <v>64</v>
      </c>
      <c r="F32" s="10"/>
      <c r="G32" s="10"/>
      <c r="H32" s="10"/>
      <c r="I32" s="10"/>
      <c r="J32" s="10"/>
      <c r="K32" s="10"/>
      <c r="L32" s="98"/>
      <c r="M32" s="105"/>
      <c r="N32" s="105"/>
      <c r="O32" s="10"/>
    </row>
    <row r="33" spans="1:15" x14ac:dyDescent="0.25">
      <c r="A33" s="594">
        <v>2</v>
      </c>
      <c r="B33" s="523" t="s">
        <v>63</v>
      </c>
      <c r="C33" s="523">
        <v>239</v>
      </c>
      <c r="D33" s="523">
        <v>146</v>
      </c>
      <c r="E33" s="523" t="s">
        <v>64</v>
      </c>
      <c r="F33" s="10"/>
      <c r="G33" s="10"/>
      <c r="H33" s="10"/>
      <c r="I33" s="10"/>
      <c r="J33" s="10"/>
      <c r="K33" s="10"/>
      <c r="L33" s="98"/>
      <c r="M33" s="109"/>
      <c r="N33" s="109"/>
      <c r="O33" s="10"/>
    </row>
    <row r="34" spans="1:15" x14ac:dyDescent="0.25">
      <c r="A34" s="594">
        <v>2</v>
      </c>
      <c r="B34" s="523" t="s">
        <v>63</v>
      </c>
      <c r="C34" s="523">
        <v>202</v>
      </c>
      <c r="D34" s="523">
        <v>95</v>
      </c>
      <c r="E34" s="523" t="s">
        <v>64</v>
      </c>
      <c r="F34" s="10"/>
      <c r="G34" s="10"/>
      <c r="H34" s="10"/>
      <c r="I34" s="10"/>
      <c r="J34" s="10"/>
      <c r="K34" s="10"/>
      <c r="L34" s="98"/>
      <c r="M34" s="105"/>
      <c r="N34" s="105"/>
      <c r="O34" s="10"/>
    </row>
    <row r="35" spans="1:15" x14ac:dyDescent="0.25">
      <c r="A35" s="594">
        <v>2</v>
      </c>
      <c r="B35" s="523" t="s">
        <v>63</v>
      </c>
      <c r="C35" s="523">
        <v>172</v>
      </c>
      <c r="D35" s="523">
        <v>59</v>
      </c>
      <c r="E35" s="523" t="s">
        <v>64</v>
      </c>
      <c r="F35" s="10"/>
      <c r="G35" s="10"/>
      <c r="H35" s="10"/>
      <c r="I35" s="10"/>
      <c r="J35" s="10"/>
      <c r="K35" s="10"/>
      <c r="L35" s="98"/>
      <c r="M35" s="109"/>
      <c r="N35" s="109"/>
      <c r="O35" s="10"/>
    </row>
    <row r="36" spans="1:15" x14ac:dyDescent="0.25">
      <c r="A36" s="594">
        <v>2</v>
      </c>
      <c r="B36" s="523" t="s">
        <v>63</v>
      </c>
      <c r="C36" s="523">
        <v>172</v>
      </c>
      <c r="D36" s="523">
        <v>60</v>
      </c>
      <c r="E36" s="523" t="s">
        <v>64</v>
      </c>
      <c r="F36" s="10"/>
      <c r="G36" s="10"/>
      <c r="H36" s="10"/>
      <c r="I36" s="10"/>
      <c r="J36" s="10"/>
      <c r="K36" s="10"/>
      <c r="L36" s="98"/>
      <c r="M36" s="105"/>
      <c r="N36" s="105"/>
      <c r="O36" s="10"/>
    </row>
    <row r="37" spans="1:15" x14ac:dyDescent="0.25">
      <c r="A37" s="594">
        <v>2</v>
      </c>
      <c r="B37" s="523" t="s">
        <v>63</v>
      </c>
      <c r="C37" s="523">
        <v>151</v>
      </c>
      <c r="D37" s="523">
        <v>41</v>
      </c>
      <c r="E37" s="523" t="s">
        <v>64</v>
      </c>
      <c r="F37" s="10"/>
      <c r="G37" s="10"/>
      <c r="H37" s="10"/>
      <c r="I37" s="10"/>
      <c r="J37" s="10"/>
      <c r="K37" s="10"/>
      <c r="L37" s="98"/>
      <c r="M37" s="109"/>
      <c r="N37" s="109"/>
      <c r="O37" s="10"/>
    </row>
    <row r="38" spans="1:15" x14ac:dyDescent="0.25">
      <c r="A38" s="594">
        <v>2</v>
      </c>
      <c r="B38" s="523" t="s">
        <v>63</v>
      </c>
      <c r="C38" s="523">
        <v>195</v>
      </c>
      <c r="D38" s="523">
        <v>83</v>
      </c>
      <c r="E38" s="523" t="s">
        <v>64</v>
      </c>
      <c r="F38" s="10"/>
      <c r="G38" s="10"/>
      <c r="H38" s="10"/>
      <c r="I38" s="10"/>
      <c r="J38" s="10"/>
      <c r="K38" s="10"/>
      <c r="L38" s="98"/>
      <c r="M38" s="105"/>
      <c r="N38" s="105"/>
      <c r="O38" s="10"/>
    </row>
    <row r="39" spans="1:15" x14ac:dyDescent="0.25">
      <c r="A39" s="594">
        <v>2</v>
      </c>
      <c r="B39" s="523" t="s">
        <v>63</v>
      </c>
      <c r="C39" s="523">
        <v>181</v>
      </c>
      <c r="D39" s="523">
        <v>69</v>
      </c>
      <c r="E39" s="523" t="s">
        <v>64</v>
      </c>
      <c r="F39" s="10"/>
      <c r="G39" s="10"/>
      <c r="H39" s="10"/>
      <c r="I39" s="10"/>
      <c r="J39" s="10"/>
      <c r="K39" s="10"/>
      <c r="L39" s="98"/>
      <c r="M39" s="109"/>
      <c r="N39" s="109"/>
      <c r="O39" s="10"/>
    </row>
    <row r="40" spans="1:15" x14ac:dyDescent="0.25">
      <c r="A40" s="594">
        <v>2</v>
      </c>
      <c r="B40" s="523" t="s">
        <v>63</v>
      </c>
      <c r="C40" s="523">
        <v>180</v>
      </c>
      <c r="D40" s="523">
        <v>64</v>
      </c>
      <c r="E40" s="523" t="s">
        <v>64</v>
      </c>
      <c r="F40" s="10"/>
      <c r="G40" s="10"/>
      <c r="H40" s="10"/>
      <c r="I40" s="10"/>
      <c r="J40" s="10"/>
      <c r="K40" s="10"/>
      <c r="L40" s="98"/>
      <c r="M40" s="105"/>
      <c r="N40" s="105"/>
      <c r="O40" s="10"/>
    </row>
    <row r="41" spans="1:15" x14ac:dyDescent="0.25">
      <c r="A41" s="594">
        <v>2</v>
      </c>
      <c r="B41" s="523" t="s">
        <v>63</v>
      </c>
      <c r="C41" s="523">
        <v>171</v>
      </c>
      <c r="D41" s="523">
        <v>59</v>
      </c>
      <c r="E41" s="523" t="s">
        <v>64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x14ac:dyDescent="0.25">
      <c r="A42" s="594">
        <v>2</v>
      </c>
      <c r="B42" s="523" t="s">
        <v>63</v>
      </c>
      <c r="C42" s="523">
        <v>144</v>
      </c>
      <c r="D42" s="523">
        <v>37</v>
      </c>
      <c r="E42" s="523" t="s">
        <v>64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x14ac:dyDescent="0.25">
      <c r="A43" s="594">
        <v>2</v>
      </c>
      <c r="B43" s="523" t="s">
        <v>63</v>
      </c>
      <c r="C43" s="523">
        <v>180</v>
      </c>
      <c r="D43" s="523">
        <v>75</v>
      </c>
      <c r="E43" s="523" t="s">
        <v>64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x14ac:dyDescent="0.25">
      <c r="A44" s="594">
        <v>2</v>
      </c>
      <c r="B44" s="523" t="s">
        <v>63</v>
      </c>
      <c r="C44" s="523">
        <v>220</v>
      </c>
      <c r="D44" s="523">
        <v>123</v>
      </c>
      <c r="E44" s="523" t="s">
        <v>64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x14ac:dyDescent="0.25">
      <c r="A45" s="594">
        <v>2</v>
      </c>
      <c r="B45" s="523" t="s">
        <v>63</v>
      </c>
      <c r="C45" s="523">
        <v>180</v>
      </c>
      <c r="D45" s="523">
        <v>68</v>
      </c>
      <c r="E45" s="523" t="s">
        <v>64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1:15" x14ac:dyDescent="0.25">
      <c r="A46" s="594">
        <v>2</v>
      </c>
      <c r="B46" s="523" t="s">
        <v>63</v>
      </c>
      <c r="C46" s="523">
        <v>172</v>
      </c>
      <c r="D46" s="523">
        <v>62</v>
      </c>
      <c r="E46" s="523" t="s">
        <v>64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x14ac:dyDescent="0.25">
      <c r="A47" s="594">
        <v>2</v>
      </c>
      <c r="B47" s="523" t="s">
        <v>63</v>
      </c>
      <c r="C47" s="523">
        <v>178</v>
      </c>
      <c r="D47" s="523">
        <v>70</v>
      </c>
      <c r="E47" s="523" t="s">
        <v>64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x14ac:dyDescent="0.25">
      <c r="A48" s="594">
        <v>2</v>
      </c>
      <c r="B48" s="523" t="s">
        <v>63</v>
      </c>
      <c r="C48" s="523">
        <v>156</v>
      </c>
      <c r="D48" s="523">
        <v>54</v>
      </c>
      <c r="E48" s="523" t="s">
        <v>64</v>
      </c>
      <c r="L48" s="10"/>
      <c r="M48" s="10"/>
      <c r="N48" s="10"/>
      <c r="O48" s="10"/>
    </row>
    <row r="49" spans="1:15" x14ac:dyDescent="0.25">
      <c r="A49" s="594">
        <v>2</v>
      </c>
      <c r="B49" s="523" t="s">
        <v>63</v>
      </c>
      <c r="C49" s="523">
        <v>158</v>
      </c>
      <c r="D49" s="523">
        <v>52</v>
      </c>
      <c r="E49" s="523" t="s">
        <v>64</v>
      </c>
      <c r="L49" s="10"/>
      <c r="M49" s="10"/>
      <c r="N49" s="10"/>
      <c r="O49" s="10"/>
    </row>
    <row r="50" spans="1:15" x14ac:dyDescent="0.25">
      <c r="A50" s="594">
        <v>2</v>
      </c>
      <c r="B50" s="523" t="s">
        <v>63</v>
      </c>
      <c r="C50" s="523">
        <v>170</v>
      </c>
      <c r="D50" s="523">
        <v>49</v>
      </c>
      <c r="E50" s="523" t="s">
        <v>64</v>
      </c>
      <c r="L50" s="10"/>
      <c r="M50" s="10"/>
      <c r="N50" s="10"/>
      <c r="O50" s="10"/>
    </row>
    <row r="51" spans="1:15" x14ac:dyDescent="0.25">
      <c r="A51" s="594">
        <v>2</v>
      </c>
      <c r="B51" s="523" t="s">
        <v>63</v>
      </c>
      <c r="C51" s="523">
        <v>181</v>
      </c>
      <c r="D51" s="523">
        <v>63</v>
      </c>
      <c r="E51" s="523" t="s">
        <v>64</v>
      </c>
      <c r="L51" s="10"/>
      <c r="M51" s="10"/>
      <c r="N51" s="10"/>
      <c r="O51" s="10"/>
    </row>
    <row r="52" spans="1:15" x14ac:dyDescent="0.25">
      <c r="A52" s="594">
        <v>2</v>
      </c>
      <c r="B52" s="523" t="s">
        <v>63</v>
      </c>
      <c r="C52" s="523">
        <v>156</v>
      </c>
      <c r="D52" s="523">
        <v>44</v>
      </c>
      <c r="E52" s="523" t="s">
        <v>64</v>
      </c>
      <c r="L52" s="10"/>
      <c r="M52" s="10"/>
      <c r="N52" s="10"/>
      <c r="O52" s="10"/>
    </row>
    <row r="53" spans="1:15" x14ac:dyDescent="0.25">
      <c r="A53" s="594">
        <v>2</v>
      </c>
      <c r="B53" s="523" t="s">
        <v>63</v>
      </c>
      <c r="C53" s="523">
        <v>160</v>
      </c>
      <c r="D53" s="523">
        <v>51</v>
      </c>
      <c r="E53" s="523" t="s">
        <v>64</v>
      </c>
      <c r="L53" s="10"/>
      <c r="M53" s="10"/>
      <c r="N53" s="10"/>
      <c r="O53" s="10"/>
    </row>
    <row r="54" spans="1:15" x14ac:dyDescent="0.25">
      <c r="A54" s="594">
        <v>2</v>
      </c>
      <c r="B54" s="523" t="s">
        <v>63</v>
      </c>
      <c r="C54" s="523">
        <v>167</v>
      </c>
      <c r="D54" s="523">
        <v>51</v>
      </c>
      <c r="E54" s="523" t="s">
        <v>64</v>
      </c>
      <c r="L54" s="10"/>
      <c r="M54" s="10"/>
      <c r="N54" s="10"/>
      <c r="O54" s="10"/>
    </row>
    <row r="55" spans="1:15" x14ac:dyDescent="0.25">
      <c r="A55" s="594">
        <v>2</v>
      </c>
      <c r="B55" s="523" t="s">
        <v>63</v>
      </c>
      <c r="C55" s="523">
        <v>142</v>
      </c>
      <c r="D55" s="523">
        <v>32</v>
      </c>
      <c r="E55" s="523" t="s">
        <v>64</v>
      </c>
      <c r="L55" s="10"/>
      <c r="M55" s="10"/>
      <c r="N55" s="10"/>
      <c r="O55" s="10"/>
    </row>
    <row r="56" spans="1:15" x14ac:dyDescent="0.25">
      <c r="A56" s="594">
        <v>2</v>
      </c>
      <c r="B56" s="523" t="s">
        <v>63</v>
      </c>
      <c r="C56" s="523">
        <v>134</v>
      </c>
      <c r="D56" s="523">
        <v>30</v>
      </c>
      <c r="E56" s="523" t="s">
        <v>64</v>
      </c>
      <c r="L56" s="10"/>
      <c r="M56" s="10"/>
      <c r="N56" s="10"/>
      <c r="O56" s="10"/>
    </row>
    <row r="57" spans="1:15" x14ac:dyDescent="0.25">
      <c r="A57" s="601">
        <v>3</v>
      </c>
      <c r="B57" s="576" t="s">
        <v>63</v>
      </c>
      <c r="C57" s="576">
        <v>163</v>
      </c>
      <c r="D57" s="576">
        <v>50</v>
      </c>
      <c r="E57" s="576" t="s">
        <v>64</v>
      </c>
      <c r="L57" s="10"/>
      <c r="M57" s="10"/>
      <c r="N57" s="10"/>
      <c r="O57" s="10"/>
    </row>
    <row r="58" spans="1:15" x14ac:dyDescent="0.25">
      <c r="A58" s="601">
        <v>3</v>
      </c>
      <c r="B58" s="576" t="s">
        <v>63</v>
      </c>
      <c r="C58" s="576">
        <v>178</v>
      </c>
      <c r="D58" s="576">
        <v>75</v>
      </c>
      <c r="E58" s="576" t="s">
        <v>64</v>
      </c>
      <c r="L58" s="10"/>
      <c r="M58" s="10"/>
      <c r="N58" s="10"/>
      <c r="O58" s="10"/>
    </row>
    <row r="59" spans="1:15" x14ac:dyDescent="0.25">
      <c r="A59" s="601">
        <v>3</v>
      </c>
      <c r="B59" s="576" t="s">
        <v>63</v>
      </c>
      <c r="C59" s="576">
        <v>136</v>
      </c>
      <c r="D59" s="576">
        <v>30</v>
      </c>
      <c r="E59" s="576" t="s">
        <v>64</v>
      </c>
      <c r="L59" s="10"/>
      <c r="M59" s="10"/>
      <c r="N59" s="10"/>
      <c r="O59" s="10"/>
    </row>
    <row r="60" spans="1:15" x14ac:dyDescent="0.25">
      <c r="A60" s="601">
        <v>3</v>
      </c>
      <c r="B60" s="576" t="s">
        <v>63</v>
      </c>
      <c r="C60" s="576">
        <v>130</v>
      </c>
      <c r="D60" s="576">
        <v>30</v>
      </c>
      <c r="E60" s="576" t="s">
        <v>64</v>
      </c>
      <c r="L60" s="10"/>
      <c r="M60" s="10"/>
      <c r="N60" s="10"/>
      <c r="O60" s="10"/>
    </row>
    <row r="61" spans="1:15" x14ac:dyDescent="0.25">
      <c r="A61" s="601">
        <v>3</v>
      </c>
      <c r="B61" s="576" t="s">
        <v>63</v>
      </c>
      <c r="C61" s="576">
        <v>137</v>
      </c>
      <c r="D61" s="576">
        <v>32</v>
      </c>
      <c r="E61" s="576" t="s">
        <v>64</v>
      </c>
      <c r="L61" s="10"/>
      <c r="M61" s="10"/>
      <c r="N61" s="10"/>
      <c r="O61" s="10"/>
    </row>
    <row r="62" spans="1:15" x14ac:dyDescent="0.25">
      <c r="A62" s="601">
        <v>3</v>
      </c>
      <c r="B62" s="576" t="s">
        <v>63</v>
      </c>
      <c r="C62" s="576">
        <v>146</v>
      </c>
      <c r="D62" s="576">
        <v>40</v>
      </c>
      <c r="E62" s="576" t="s">
        <v>64</v>
      </c>
      <c r="L62" s="10"/>
      <c r="M62" s="10"/>
      <c r="N62" s="10"/>
      <c r="O62" s="10"/>
    </row>
    <row r="63" spans="1:15" x14ac:dyDescent="0.25">
      <c r="A63" s="601">
        <v>3</v>
      </c>
      <c r="B63" s="576" t="s">
        <v>63</v>
      </c>
      <c r="C63" s="576">
        <v>160</v>
      </c>
      <c r="D63" s="576">
        <v>44</v>
      </c>
      <c r="E63" s="576" t="s">
        <v>64</v>
      </c>
      <c r="L63" s="10"/>
      <c r="M63" s="10"/>
      <c r="N63" s="10"/>
      <c r="O63" s="10"/>
    </row>
    <row r="64" spans="1:15" x14ac:dyDescent="0.25">
      <c r="A64" s="601">
        <v>3</v>
      </c>
      <c r="B64" s="576" t="s">
        <v>63</v>
      </c>
      <c r="C64" s="576">
        <v>142</v>
      </c>
      <c r="D64" s="576">
        <v>32</v>
      </c>
      <c r="E64" s="576" t="s">
        <v>64</v>
      </c>
      <c r="L64" s="10"/>
      <c r="M64" s="10"/>
      <c r="N64" s="10"/>
      <c r="O64" s="10"/>
    </row>
    <row r="65" spans="12:15" x14ac:dyDescent="0.25">
      <c r="L65" s="10"/>
      <c r="M65" s="10"/>
      <c r="N65" s="10"/>
      <c r="O65" s="10"/>
    </row>
    <row r="66" spans="12:15" x14ac:dyDescent="0.25">
      <c r="L66" s="10"/>
      <c r="M66" s="10"/>
      <c r="N66" s="10"/>
      <c r="O66" s="10"/>
    </row>
    <row r="67" spans="12:15" x14ac:dyDescent="0.25">
      <c r="L67" s="10"/>
      <c r="M67" s="10"/>
      <c r="N67" s="10"/>
      <c r="O67" s="10"/>
    </row>
    <row r="68" spans="12:15" x14ac:dyDescent="0.25">
      <c r="L68" s="10"/>
      <c r="M68" s="10"/>
      <c r="N68" s="10"/>
      <c r="O68" s="10"/>
    </row>
    <row r="69" spans="12:15" x14ac:dyDescent="0.25">
      <c r="L69" s="10"/>
      <c r="M69" s="10"/>
      <c r="N69" s="10"/>
      <c r="O69" s="10"/>
    </row>
    <row r="70" spans="12:15" x14ac:dyDescent="0.25">
      <c r="L70" s="10"/>
      <c r="M70" s="10"/>
      <c r="N70" s="10"/>
      <c r="O70" s="10"/>
    </row>
    <row r="71" spans="12:15" x14ac:dyDescent="0.25">
      <c r="L71" s="10"/>
      <c r="M71" s="10"/>
      <c r="N71" s="10"/>
      <c r="O71" s="10"/>
    </row>
    <row r="72" spans="12:15" x14ac:dyDescent="0.25">
      <c r="L72" s="10"/>
      <c r="M72" s="10"/>
      <c r="N72" s="10"/>
      <c r="O72" s="10"/>
    </row>
    <row r="73" spans="12:15" x14ac:dyDescent="0.25">
      <c r="L73" s="10"/>
      <c r="M73" s="10"/>
      <c r="N73" s="10"/>
      <c r="O73" s="10"/>
    </row>
    <row r="74" spans="12:15" x14ac:dyDescent="0.25">
      <c r="L74" s="10"/>
      <c r="M74" s="10"/>
      <c r="N74" s="10"/>
      <c r="O74" s="1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10"/>
  <sheetViews>
    <sheetView tabSelected="1" zoomScale="80" zoomScaleNormal="80" workbookViewId="0">
      <selection activeCell="F70" sqref="F70"/>
    </sheetView>
  </sheetViews>
  <sheetFormatPr defaultColWidth="14.42578125" defaultRowHeight="15" customHeight="1" x14ac:dyDescent="0.25"/>
  <sheetData>
    <row r="1" spans="1:15" x14ac:dyDescent="0.25">
      <c r="A1" s="499" t="s">
        <v>284</v>
      </c>
      <c r="B1" s="2"/>
      <c r="C1" s="3"/>
      <c r="D1" s="3"/>
      <c r="E1" s="4"/>
      <c r="F1" s="500" t="s">
        <v>201</v>
      </c>
      <c r="G1" s="4"/>
      <c r="H1" s="5" t="s">
        <v>3</v>
      </c>
      <c r="I1" s="8"/>
      <c r="J1" s="3"/>
      <c r="K1" s="4"/>
      <c r="L1" s="10"/>
      <c r="M1" s="10"/>
      <c r="N1" s="10"/>
      <c r="O1" s="10"/>
    </row>
    <row r="2" spans="1:15" x14ac:dyDescent="0.2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501" t="s">
        <v>285</v>
      </c>
      <c r="H2" s="28"/>
      <c r="I2" s="13" t="s">
        <v>12</v>
      </c>
      <c r="J2" s="15"/>
      <c r="K2" s="17"/>
      <c r="L2" s="10"/>
      <c r="M2" s="10"/>
      <c r="N2" s="10"/>
      <c r="O2" s="10"/>
    </row>
    <row r="3" spans="1:15" x14ac:dyDescent="0.2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</row>
    <row r="4" spans="1:15" x14ac:dyDescent="0.2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</row>
    <row r="5" spans="1:15" x14ac:dyDescent="0.2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</row>
    <row r="6" spans="1:15" x14ac:dyDescent="0.25">
      <c r="A6" s="60" t="s">
        <v>25</v>
      </c>
      <c r="B6" s="62">
        <v>25</v>
      </c>
      <c r="C6" s="63"/>
      <c r="D6" s="76"/>
      <c r="E6" s="63"/>
      <c r="F6" s="770">
        <f>SUM(173+497)</f>
        <v>670</v>
      </c>
      <c r="G6" s="563">
        <v>380</v>
      </c>
      <c r="H6" s="564">
        <v>380</v>
      </c>
      <c r="I6" s="63"/>
      <c r="J6" s="63"/>
      <c r="K6" s="76"/>
      <c r="L6" s="10"/>
      <c r="M6" s="10"/>
      <c r="N6" s="10"/>
      <c r="O6" s="10"/>
    </row>
    <row r="7" spans="1:15" x14ac:dyDescent="0.25">
      <c r="A7" s="79"/>
      <c r="B7" s="79"/>
      <c r="C7" s="79"/>
      <c r="D7" s="79"/>
      <c r="E7" s="80"/>
      <c r="F7" s="81" t="s">
        <v>55</v>
      </c>
      <c r="G7" s="82"/>
      <c r="H7" s="82"/>
      <c r="I7" s="82"/>
      <c r="J7" s="79"/>
      <c r="K7" s="79"/>
      <c r="L7" s="10"/>
      <c r="M7" s="10"/>
      <c r="N7" s="10"/>
      <c r="O7" s="10"/>
    </row>
    <row r="8" spans="1:15" x14ac:dyDescent="0.25">
      <c r="A8" s="83" t="s">
        <v>28</v>
      </c>
      <c r="B8" s="84" t="s">
        <v>29</v>
      </c>
      <c r="C8" s="85" t="s">
        <v>33</v>
      </c>
      <c r="D8" s="84" t="s">
        <v>34</v>
      </c>
      <c r="E8" s="84" t="s">
        <v>35</v>
      </c>
      <c r="F8" s="84" t="s">
        <v>36</v>
      </c>
      <c r="G8" s="84" t="s">
        <v>37</v>
      </c>
      <c r="H8" s="84" t="s">
        <v>38</v>
      </c>
      <c r="I8" s="84" t="s">
        <v>39</v>
      </c>
      <c r="J8" s="84" t="s">
        <v>40</v>
      </c>
      <c r="K8" s="84" t="s">
        <v>56</v>
      </c>
      <c r="L8" s="86"/>
      <c r="M8" s="771" t="s">
        <v>57</v>
      </c>
      <c r="N8" s="772" t="s">
        <v>58</v>
      </c>
      <c r="O8" s="10"/>
    </row>
    <row r="9" spans="1:15" x14ac:dyDescent="0.25">
      <c r="A9" s="504">
        <v>1</v>
      </c>
      <c r="B9" s="505" t="s">
        <v>42</v>
      </c>
      <c r="C9" s="507"/>
      <c r="D9" s="507"/>
      <c r="E9" s="507"/>
      <c r="F9" s="508"/>
      <c r="G9" s="506">
        <v>3</v>
      </c>
      <c r="H9" s="507"/>
      <c r="I9" s="507"/>
      <c r="J9" s="506">
        <v>24</v>
      </c>
      <c r="K9" s="509">
        <f>SUM(C9:J9)</f>
        <v>27</v>
      </c>
      <c r="L9" s="86"/>
      <c r="M9" s="773" t="s">
        <v>63</v>
      </c>
      <c r="N9" s="510">
        <v>46</v>
      </c>
      <c r="O9" s="95"/>
    </row>
    <row r="10" spans="1:15" x14ac:dyDescent="0.25">
      <c r="A10" s="521">
        <v>2</v>
      </c>
      <c r="B10" s="523" t="s">
        <v>42</v>
      </c>
      <c r="C10" s="525"/>
      <c r="D10" s="525"/>
      <c r="E10" s="525"/>
      <c r="F10" s="526"/>
      <c r="G10" s="525"/>
      <c r="H10" s="525"/>
      <c r="I10" s="526"/>
      <c r="J10" s="523">
        <v>17</v>
      </c>
      <c r="K10" s="774">
        <f>SUM(C10:J10)</f>
        <v>17</v>
      </c>
      <c r="L10" s="98"/>
      <c r="M10" s="775" t="s">
        <v>42</v>
      </c>
      <c r="N10" s="519">
        <f>SUM(K9+K10)</f>
        <v>44</v>
      </c>
      <c r="O10" s="10"/>
    </row>
    <row r="11" spans="1:15" x14ac:dyDescent="0.25">
      <c r="A11" s="575">
        <v>3</v>
      </c>
      <c r="B11" s="576" t="s">
        <v>49</v>
      </c>
      <c r="C11" s="576">
        <v>1</v>
      </c>
      <c r="D11" s="747"/>
      <c r="E11" s="747"/>
      <c r="F11" s="748"/>
      <c r="G11" s="747"/>
      <c r="H11" s="747"/>
      <c r="I11" s="747"/>
      <c r="J11" s="748"/>
      <c r="K11" s="776">
        <f>SUM(C11:J11)</f>
        <v>1</v>
      </c>
      <c r="L11" s="98"/>
      <c r="M11" s="773" t="s">
        <v>49</v>
      </c>
      <c r="N11" s="510">
        <v>1</v>
      </c>
      <c r="O11" s="95"/>
    </row>
    <row r="12" spans="1:15" x14ac:dyDescent="0.25">
      <c r="A12" s="96"/>
      <c r="B12" s="91"/>
      <c r="C12" s="91"/>
      <c r="D12" s="91"/>
      <c r="E12" s="91"/>
      <c r="F12" s="92"/>
      <c r="G12" s="91"/>
      <c r="H12" s="91"/>
      <c r="I12" s="91"/>
      <c r="J12" s="92"/>
      <c r="K12" s="97">
        <f>SUM(K9:K11)</f>
        <v>45</v>
      </c>
      <c r="L12" s="98"/>
      <c r="M12" s="775" t="s">
        <v>286</v>
      </c>
      <c r="N12" s="519">
        <f>SUM(N9:N11)</f>
        <v>91</v>
      </c>
      <c r="O12" s="10"/>
    </row>
    <row r="13" spans="1:15" x14ac:dyDescent="0.25">
      <c r="A13" s="120"/>
      <c r="B13" s="121"/>
      <c r="C13" s="121"/>
      <c r="D13" s="121"/>
      <c r="E13" s="121"/>
      <c r="F13" s="122"/>
      <c r="G13" s="121"/>
      <c r="H13" s="121"/>
      <c r="I13" s="121"/>
      <c r="J13" s="121"/>
      <c r="K13" s="10"/>
      <c r="L13" s="98"/>
      <c r="M13" s="777"/>
      <c r="N13" s="777"/>
      <c r="O13" s="10"/>
    </row>
    <row r="14" spans="1:15" x14ac:dyDescent="0.25">
      <c r="A14" s="96"/>
      <c r="B14" s="91"/>
      <c r="C14" s="91"/>
      <c r="D14" s="91"/>
      <c r="E14" s="91"/>
      <c r="F14" s="92"/>
      <c r="G14" s="91"/>
      <c r="H14" s="91"/>
      <c r="I14" s="91"/>
      <c r="J14" s="92"/>
      <c r="K14" s="107"/>
      <c r="L14" s="98"/>
      <c r="M14" s="778"/>
      <c r="N14" s="778"/>
      <c r="O14" s="10"/>
    </row>
    <row r="15" spans="1:15" x14ac:dyDescent="0.25">
      <c r="A15" s="126"/>
      <c r="B15" s="127"/>
      <c r="C15" s="127"/>
      <c r="D15" s="127"/>
      <c r="E15" s="127"/>
      <c r="F15" s="127"/>
      <c r="G15" s="128"/>
      <c r="H15" s="128"/>
      <c r="I15" s="128"/>
      <c r="J15" s="127"/>
      <c r="K15" s="97"/>
      <c r="L15" s="98"/>
      <c r="M15" s="777"/>
      <c r="N15" s="777"/>
      <c r="O15" s="95"/>
    </row>
    <row r="16" spans="1:15" x14ac:dyDescent="0.25">
      <c r="A16" s="129"/>
      <c r="B16" s="92"/>
      <c r="C16" s="92"/>
      <c r="D16" s="92"/>
      <c r="E16" s="92"/>
      <c r="F16" s="92"/>
      <c r="G16" s="91"/>
      <c r="H16" s="91"/>
      <c r="I16" s="92"/>
      <c r="J16" s="91"/>
      <c r="K16" s="107"/>
      <c r="L16" s="98"/>
      <c r="M16" s="778"/>
      <c r="N16" s="778"/>
      <c r="O16" s="10"/>
    </row>
    <row r="17" spans="1:15" x14ac:dyDescent="0.25">
      <c r="A17" s="126"/>
      <c r="B17" s="127"/>
      <c r="C17" s="127"/>
      <c r="D17" s="127"/>
      <c r="E17" s="127"/>
      <c r="F17" s="127"/>
      <c r="G17" s="128"/>
      <c r="H17" s="128"/>
      <c r="I17" s="128"/>
      <c r="J17" s="127"/>
      <c r="K17" s="97"/>
      <c r="L17" s="98"/>
      <c r="M17" s="777"/>
      <c r="N17" s="777"/>
      <c r="O17" s="10"/>
    </row>
    <row r="18" spans="1:15" x14ac:dyDescent="0.25">
      <c r="A18" s="129"/>
      <c r="B18" s="92"/>
      <c r="C18" s="92"/>
      <c r="D18" s="92"/>
      <c r="E18" s="92"/>
      <c r="F18" s="92"/>
      <c r="G18" s="91"/>
      <c r="H18" s="91"/>
      <c r="I18" s="91"/>
      <c r="J18" s="91"/>
      <c r="K18" s="107"/>
      <c r="L18" s="98"/>
      <c r="M18" s="778"/>
      <c r="N18" s="778"/>
      <c r="O18" s="10"/>
    </row>
    <row r="19" spans="1:15" x14ac:dyDescent="0.25">
      <c r="A19" s="130"/>
      <c r="B19" s="139"/>
      <c r="C19" s="139"/>
      <c r="D19" s="139"/>
      <c r="E19" s="139"/>
      <c r="F19" s="139"/>
      <c r="G19" s="139"/>
      <c r="H19" s="139"/>
      <c r="I19" s="139"/>
      <c r="J19" s="139"/>
      <c r="K19" s="97"/>
      <c r="L19" s="98"/>
      <c r="M19" s="777"/>
      <c r="N19" s="777"/>
      <c r="O19" s="10"/>
    </row>
    <row r="20" spans="1:15" x14ac:dyDescent="0.25">
      <c r="A20" s="129"/>
      <c r="B20" s="92"/>
      <c r="C20" s="92"/>
      <c r="D20" s="92"/>
      <c r="E20" s="92"/>
      <c r="F20" s="92"/>
      <c r="G20" s="92"/>
      <c r="H20" s="92"/>
      <c r="I20" s="92"/>
      <c r="J20" s="92"/>
      <c r="K20" s="107"/>
      <c r="L20" s="98"/>
      <c r="M20" s="778"/>
      <c r="N20" s="778"/>
      <c r="O20" s="10"/>
    </row>
    <row r="21" spans="1:15" x14ac:dyDescent="0.25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97"/>
      <c r="L21" s="98"/>
      <c r="M21" s="777"/>
      <c r="N21" s="777"/>
      <c r="O21" s="10"/>
    </row>
    <row r="22" spans="1:15" x14ac:dyDescent="0.25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778"/>
      <c r="N22" s="778"/>
      <c r="O22" s="10"/>
    </row>
    <row r="23" spans="1:15" x14ac:dyDescent="0.2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777"/>
      <c r="N23" s="777"/>
      <c r="O23" s="10"/>
    </row>
    <row r="24" spans="1:15" x14ac:dyDescent="0.25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778"/>
      <c r="N24" s="778"/>
      <c r="O24" s="10"/>
    </row>
    <row r="25" spans="1:15" x14ac:dyDescent="0.2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777"/>
      <c r="N25" s="777"/>
      <c r="O25" s="10"/>
    </row>
    <row r="26" spans="1:15" x14ac:dyDescent="0.25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778"/>
      <c r="N26" s="778"/>
      <c r="O26" s="10"/>
    </row>
    <row r="27" spans="1:15" x14ac:dyDescent="0.2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777"/>
      <c r="N27" s="777"/>
      <c r="O27" s="10"/>
    </row>
    <row r="28" spans="1:15" x14ac:dyDescent="0.25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778"/>
      <c r="N28" s="778"/>
      <c r="O28" s="10"/>
    </row>
    <row r="29" spans="1:15" x14ac:dyDescent="0.25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777"/>
      <c r="N29" s="777"/>
      <c r="O29" s="10"/>
    </row>
    <row r="30" spans="1:15" x14ac:dyDescent="0.25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778"/>
      <c r="N30" s="778"/>
      <c r="O30" s="10"/>
    </row>
    <row r="31" spans="1:15" x14ac:dyDescent="0.2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777"/>
      <c r="N31" s="777"/>
      <c r="O31" s="10"/>
    </row>
    <row r="32" spans="1:15" x14ac:dyDescent="0.25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778"/>
      <c r="N32" s="778"/>
      <c r="O32" s="10"/>
    </row>
    <row r="33" spans="1:15" x14ac:dyDescent="0.25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777"/>
      <c r="N33" s="777"/>
      <c r="O33" s="10"/>
    </row>
    <row r="34" spans="1:15" x14ac:dyDescent="0.25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778"/>
      <c r="N34" s="778"/>
      <c r="O34" s="10"/>
    </row>
    <row r="35" spans="1:15" x14ac:dyDescent="0.2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777"/>
      <c r="N35" s="777"/>
      <c r="O35" s="10"/>
    </row>
    <row r="36" spans="1:15" x14ac:dyDescent="0.25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778"/>
      <c r="N36" s="778"/>
      <c r="O36" s="10"/>
    </row>
    <row r="37" spans="1:15" x14ac:dyDescent="0.2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777"/>
      <c r="N37" s="777"/>
      <c r="O37" s="10"/>
    </row>
    <row r="38" spans="1:15" x14ac:dyDescent="0.25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778"/>
      <c r="N38" s="778"/>
      <c r="O38" s="10"/>
    </row>
    <row r="39" spans="1:15" x14ac:dyDescent="0.25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777"/>
      <c r="N39" s="777"/>
      <c r="O39" s="10"/>
    </row>
    <row r="40" spans="1:15" x14ac:dyDescent="0.25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778"/>
      <c r="N40" s="778"/>
      <c r="O40" s="10"/>
    </row>
    <row r="41" spans="1:15" x14ac:dyDescent="0.25">
      <c r="A41" s="154" t="s">
        <v>28</v>
      </c>
      <c r="B41" s="156" t="s">
        <v>29</v>
      </c>
      <c r="C41" s="159" t="s">
        <v>30</v>
      </c>
      <c r="D41" s="161" t="s">
        <v>31</v>
      </c>
      <c r="E41" s="163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  <c r="O41" s="10"/>
    </row>
    <row r="42" spans="1:15" x14ac:dyDescent="0.25">
      <c r="A42" s="588">
        <v>1</v>
      </c>
      <c r="B42" s="506" t="s">
        <v>63</v>
      </c>
      <c r="C42" s="506">
        <v>319</v>
      </c>
      <c r="D42" s="506">
        <v>317</v>
      </c>
      <c r="E42" s="506" t="s">
        <v>64</v>
      </c>
      <c r="F42" s="98"/>
      <c r="G42" s="173" t="s">
        <v>85</v>
      </c>
      <c r="H42" s="534">
        <v>0</v>
      </c>
      <c r="I42" s="174"/>
      <c r="J42" s="174"/>
      <c r="K42" s="10"/>
      <c r="L42" s="10"/>
      <c r="M42" s="10"/>
      <c r="N42" s="10"/>
      <c r="O42" s="10"/>
    </row>
    <row r="43" spans="1:15" x14ac:dyDescent="0.25">
      <c r="A43" s="588">
        <v>1</v>
      </c>
      <c r="B43" s="506" t="s">
        <v>63</v>
      </c>
      <c r="C43" s="506">
        <v>271</v>
      </c>
      <c r="D43" s="506">
        <v>201</v>
      </c>
      <c r="E43" s="506" t="s">
        <v>64</v>
      </c>
      <c r="F43" s="98"/>
      <c r="G43" s="179" t="s">
        <v>87</v>
      </c>
      <c r="H43" s="535">
        <v>0</v>
      </c>
      <c r="I43" s="180"/>
      <c r="J43" s="180"/>
      <c r="K43" s="10"/>
      <c r="L43" s="10"/>
      <c r="M43" s="10"/>
      <c r="N43" s="10"/>
      <c r="O43" s="10"/>
    </row>
    <row r="44" spans="1:15" x14ac:dyDescent="0.25">
      <c r="A44" s="588">
        <v>1</v>
      </c>
      <c r="B44" s="506" t="s">
        <v>63</v>
      </c>
      <c r="C44" s="506">
        <v>289</v>
      </c>
      <c r="D44" s="506">
        <v>253</v>
      </c>
      <c r="E44" s="506" t="s">
        <v>64</v>
      </c>
      <c r="F44" s="98"/>
      <c r="G44" s="173" t="s">
        <v>88</v>
      </c>
      <c r="H44" s="534">
        <v>0</v>
      </c>
      <c r="I44" s="174"/>
      <c r="J44" s="174"/>
      <c r="K44" s="10"/>
      <c r="L44" s="10"/>
      <c r="M44" s="10"/>
      <c r="N44" s="10"/>
      <c r="O44" s="10"/>
    </row>
    <row r="45" spans="1:15" x14ac:dyDescent="0.25">
      <c r="A45" s="588">
        <v>1</v>
      </c>
      <c r="B45" s="506" t="s">
        <v>63</v>
      </c>
      <c r="C45" s="506">
        <v>241</v>
      </c>
      <c r="D45" s="506">
        <v>163</v>
      </c>
      <c r="E45" s="506" t="s">
        <v>64</v>
      </c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  <c r="O45" s="10"/>
    </row>
    <row r="46" spans="1:15" x14ac:dyDescent="0.25">
      <c r="A46" s="588">
        <v>1</v>
      </c>
      <c r="B46" s="506" t="s">
        <v>63</v>
      </c>
      <c r="C46" s="506">
        <v>247</v>
      </c>
      <c r="D46" s="506">
        <v>166</v>
      </c>
      <c r="E46" s="506" t="s">
        <v>64</v>
      </c>
      <c r="F46" s="98"/>
      <c r="G46" s="183" t="s">
        <v>85</v>
      </c>
      <c r="H46" s="536">
        <v>1</v>
      </c>
      <c r="I46" s="184"/>
      <c r="J46" s="184"/>
      <c r="K46" s="10"/>
      <c r="L46" s="10"/>
      <c r="M46" s="10"/>
      <c r="N46" s="10"/>
      <c r="O46" s="10"/>
    </row>
    <row r="47" spans="1:15" x14ac:dyDescent="0.25">
      <c r="A47" s="588">
        <v>1</v>
      </c>
      <c r="B47" s="506" t="s">
        <v>63</v>
      </c>
      <c r="C47" s="506">
        <v>191</v>
      </c>
      <c r="D47" s="506">
        <v>95</v>
      </c>
      <c r="E47" s="506" t="s">
        <v>64</v>
      </c>
      <c r="F47" s="98"/>
      <c r="G47" s="186" t="s">
        <v>87</v>
      </c>
      <c r="H47" s="537">
        <v>1</v>
      </c>
      <c r="I47" s="188"/>
      <c r="J47" s="189"/>
      <c r="K47" s="10"/>
      <c r="L47" s="10"/>
      <c r="M47" s="10"/>
      <c r="N47" s="10"/>
      <c r="O47" s="10"/>
    </row>
    <row r="48" spans="1:15" x14ac:dyDescent="0.25">
      <c r="A48" s="588">
        <v>1</v>
      </c>
      <c r="B48" s="506" t="s">
        <v>63</v>
      </c>
      <c r="C48" s="506">
        <v>187</v>
      </c>
      <c r="D48" s="506">
        <v>67</v>
      </c>
      <c r="E48" s="506" t="s">
        <v>64</v>
      </c>
      <c r="F48" s="98"/>
      <c r="G48" s="183" t="s">
        <v>88</v>
      </c>
      <c r="H48" s="536">
        <v>1</v>
      </c>
      <c r="I48" s="184"/>
      <c r="J48" s="184"/>
      <c r="K48" s="10"/>
      <c r="L48" s="10"/>
      <c r="M48" s="10"/>
      <c r="N48" s="10"/>
      <c r="O48" s="10"/>
    </row>
    <row r="49" spans="1:15" x14ac:dyDescent="0.25">
      <c r="A49" s="588">
        <v>1</v>
      </c>
      <c r="B49" s="506" t="s">
        <v>63</v>
      </c>
      <c r="C49" s="506">
        <v>150</v>
      </c>
      <c r="D49" s="506">
        <v>31</v>
      </c>
      <c r="E49" s="506" t="s">
        <v>64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25">
      <c r="A50" s="588">
        <v>1</v>
      </c>
      <c r="B50" s="506" t="s">
        <v>63</v>
      </c>
      <c r="C50" s="506">
        <v>181</v>
      </c>
      <c r="D50" s="506">
        <v>66</v>
      </c>
      <c r="E50" s="506" t="s">
        <v>64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x14ac:dyDescent="0.25">
      <c r="A51" s="588">
        <v>1</v>
      </c>
      <c r="B51" s="506" t="s">
        <v>63</v>
      </c>
      <c r="C51" s="506">
        <v>175</v>
      </c>
      <c r="D51" s="506">
        <v>53</v>
      </c>
      <c r="E51" s="506" t="s">
        <v>64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5">
      <c r="A52" s="588">
        <v>1</v>
      </c>
      <c r="B52" s="506" t="s">
        <v>63</v>
      </c>
      <c r="C52" s="506">
        <v>176</v>
      </c>
      <c r="D52" s="506">
        <v>57</v>
      </c>
      <c r="E52" s="506" t="s">
        <v>64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5">
      <c r="A53" s="588">
        <v>1</v>
      </c>
      <c r="B53" s="506" t="s">
        <v>63</v>
      </c>
      <c r="C53" s="506">
        <v>179</v>
      </c>
      <c r="D53" s="506">
        <v>66</v>
      </c>
      <c r="E53" s="506" t="s">
        <v>64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5">
      <c r="A54" s="588">
        <v>1</v>
      </c>
      <c r="B54" s="506" t="s">
        <v>63</v>
      </c>
      <c r="C54" s="506">
        <v>284</v>
      </c>
      <c r="D54" s="506">
        <v>229</v>
      </c>
      <c r="E54" s="506" t="s">
        <v>64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x14ac:dyDescent="0.25">
      <c r="A55" s="588">
        <v>1</v>
      </c>
      <c r="B55" s="506" t="s">
        <v>63</v>
      </c>
      <c r="C55" s="506">
        <v>263</v>
      </c>
      <c r="D55" s="506">
        <v>192</v>
      </c>
      <c r="E55" s="506" t="s">
        <v>64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25">
      <c r="A56" s="588">
        <v>1</v>
      </c>
      <c r="B56" s="506" t="s">
        <v>63</v>
      </c>
      <c r="C56" s="506">
        <v>238</v>
      </c>
      <c r="D56" s="506">
        <v>131</v>
      </c>
      <c r="E56" s="506" t="s">
        <v>64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25">
      <c r="A57" s="588">
        <v>1</v>
      </c>
      <c r="B57" s="506" t="s">
        <v>63</v>
      </c>
      <c r="C57" s="506">
        <v>253</v>
      </c>
      <c r="D57" s="506">
        <v>190</v>
      </c>
      <c r="E57" s="506" t="s">
        <v>64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x14ac:dyDescent="0.25">
      <c r="A58" s="588">
        <v>1</v>
      </c>
      <c r="B58" s="506" t="s">
        <v>63</v>
      </c>
      <c r="C58" s="506">
        <v>190</v>
      </c>
      <c r="D58" s="506">
        <v>70</v>
      </c>
      <c r="E58" s="506" t="s">
        <v>64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x14ac:dyDescent="0.25">
      <c r="A59" s="588">
        <v>1</v>
      </c>
      <c r="B59" s="506" t="s">
        <v>63</v>
      </c>
      <c r="C59" s="506">
        <v>244</v>
      </c>
      <c r="D59" s="506">
        <v>154</v>
      </c>
      <c r="E59" s="506" t="s">
        <v>64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25">
      <c r="A60" s="588">
        <v>1</v>
      </c>
      <c r="B60" s="506" t="s">
        <v>63</v>
      </c>
      <c r="C60" s="506">
        <v>243</v>
      </c>
      <c r="D60" s="506">
        <v>164</v>
      </c>
      <c r="E60" s="506" t="s">
        <v>64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25">
      <c r="A61" s="588">
        <v>1</v>
      </c>
      <c r="B61" s="506" t="s">
        <v>63</v>
      </c>
      <c r="C61" s="506">
        <v>172</v>
      </c>
      <c r="D61" s="506">
        <v>59</v>
      </c>
      <c r="E61" s="506" t="s">
        <v>64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25">
      <c r="A62" s="588">
        <v>1</v>
      </c>
      <c r="B62" s="506" t="s">
        <v>63</v>
      </c>
      <c r="C62" s="506">
        <v>168</v>
      </c>
      <c r="D62" s="506">
        <v>57</v>
      </c>
      <c r="E62" s="506" t="s">
        <v>64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x14ac:dyDescent="0.25">
      <c r="A63" s="588">
        <v>1</v>
      </c>
      <c r="B63" s="506" t="s">
        <v>63</v>
      </c>
      <c r="C63" s="506">
        <v>147</v>
      </c>
      <c r="D63" s="506">
        <v>39</v>
      </c>
      <c r="E63" s="506" t="s">
        <v>64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25">
      <c r="A64" s="588">
        <v>1</v>
      </c>
      <c r="B64" s="506" t="s">
        <v>63</v>
      </c>
      <c r="C64" s="506">
        <v>166</v>
      </c>
      <c r="D64" s="506">
        <v>54</v>
      </c>
      <c r="E64" s="506" t="s">
        <v>64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25">
      <c r="A65" s="594">
        <v>2</v>
      </c>
      <c r="B65" s="523" t="s">
        <v>63</v>
      </c>
      <c r="C65" s="523">
        <v>239</v>
      </c>
      <c r="D65" s="523">
        <v>163</v>
      </c>
      <c r="E65" s="523" t="s">
        <v>64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x14ac:dyDescent="0.25">
      <c r="A66" s="594">
        <v>2</v>
      </c>
      <c r="B66" s="523" t="s">
        <v>63</v>
      </c>
      <c r="C66" s="523">
        <v>352</v>
      </c>
      <c r="D66" s="523">
        <v>464</v>
      </c>
      <c r="E66" s="523" t="s">
        <v>64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25">
      <c r="A67" s="594">
        <v>2</v>
      </c>
      <c r="B67" s="523" t="s">
        <v>63</v>
      </c>
      <c r="C67" s="523">
        <v>260</v>
      </c>
      <c r="D67" s="523">
        <v>201</v>
      </c>
      <c r="E67" s="523" t="s">
        <v>64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25">
      <c r="A68" s="594">
        <v>2</v>
      </c>
      <c r="B68" s="523" t="s">
        <v>63</v>
      </c>
      <c r="C68" s="523">
        <v>251</v>
      </c>
      <c r="D68" s="523">
        <v>163</v>
      </c>
      <c r="E68" s="523" t="s">
        <v>64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25">
      <c r="A69" s="594">
        <v>2</v>
      </c>
      <c r="B69" s="523" t="s">
        <v>63</v>
      </c>
      <c r="C69" s="523">
        <v>280</v>
      </c>
      <c r="D69" s="523">
        <v>277</v>
      </c>
      <c r="E69" s="523" t="s">
        <v>64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x14ac:dyDescent="0.25">
      <c r="A70" s="594">
        <v>2</v>
      </c>
      <c r="B70" s="523" t="s">
        <v>63</v>
      </c>
      <c r="C70" s="523">
        <v>250</v>
      </c>
      <c r="D70" s="523">
        <v>181</v>
      </c>
      <c r="E70" s="523" t="s">
        <v>64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x14ac:dyDescent="0.25">
      <c r="A71" s="594">
        <v>2</v>
      </c>
      <c r="B71" s="523" t="s">
        <v>63</v>
      </c>
      <c r="C71" s="523">
        <v>245</v>
      </c>
      <c r="D71" s="523">
        <v>168</v>
      </c>
      <c r="E71" s="523" t="s">
        <v>64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25">
      <c r="A72" s="594">
        <v>2</v>
      </c>
      <c r="B72" s="523" t="s">
        <v>63</v>
      </c>
      <c r="C72" s="523">
        <v>242</v>
      </c>
      <c r="D72" s="523">
        <v>155</v>
      </c>
      <c r="E72" s="523" t="s">
        <v>64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25">
      <c r="A73" s="594">
        <v>2</v>
      </c>
      <c r="B73" s="523" t="s">
        <v>63</v>
      </c>
      <c r="C73" s="523">
        <v>192</v>
      </c>
      <c r="D73" s="523">
        <v>168</v>
      </c>
      <c r="E73" s="523" t="s">
        <v>64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25">
      <c r="A74" s="594">
        <v>2</v>
      </c>
      <c r="B74" s="523" t="s">
        <v>63</v>
      </c>
      <c r="C74" s="523">
        <v>173</v>
      </c>
      <c r="D74" s="523">
        <v>153</v>
      </c>
      <c r="E74" s="523" t="s">
        <v>64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x14ac:dyDescent="0.25">
      <c r="A75" s="594">
        <v>2</v>
      </c>
      <c r="B75" s="523" t="s">
        <v>63</v>
      </c>
      <c r="C75" s="523">
        <v>174</v>
      </c>
      <c r="D75" s="523">
        <v>162</v>
      </c>
      <c r="E75" s="523" t="s">
        <v>64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25">
      <c r="A76" s="594">
        <v>2</v>
      </c>
      <c r="B76" s="523" t="s">
        <v>63</v>
      </c>
      <c r="C76" s="523">
        <v>69</v>
      </c>
      <c r="D76" s="523">
        <v>2</v>
      </c>
      <c r="E76" s="523" t="s">
        <v>64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25">
      <c r="A77" s="601">
        <v>3</v>
      </c>
      <c r="B77" s="576" t="s">
        <v>63</v>
      </c>
      <c r="C77" s="576">
        <v>173</v>
      </c>
      <c r="D77" s="576">
        <v>73</v>
      </c>
      <c r="E77" s="576" t="s">
        <v>64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x14ac:dyDescent="0.25">
      <c r="A78" s="601">
        <v>3</v>
      </c>
      <c r="B78" s="576" t="s">
        <v>63</v>
      </c>
      <c r="C78" s="576">
        <v>188</v>
      </c>
      <c r="D78" s="576">
        <v>82</v>
      </c>
      <c r="E78" s="576" t="s">
        <v>64</v>
      </c>
    </row>
    <row r="79" spans="1:15" x14ac:dyDescent="0.25">
      <c r="A79" s="601">
        <v>3</v>
      </c>
      <c r="B79" s="576" t="s">
        <v>63</v>
      </c>
      <c r="C79" s="576">
        <v>170</v>
      </c>
      <c r="D79" s="576">
        <v>76</v>
      </c>
      <c r="E79" s="576" t="s">
        <v>64</v>
      </c>
    </row>
    <row r="80" spans="1:15" x14ac:dyDescent="0.25">
      <c r="A80" s="601">
        <v>3</v>
      </c>
      <c r="B80" s="576" t="s">
        <v>63</v>
      </c>
      <c r="C80" s="576">
        <v>252</v>
      </c>
      <c r="D80" s="576">
        <v>180</v>
      </c>
      <c r="E80" s="576" t="s">
        <v>64</v>
      </c>
    </row>
    <row r="81" spans="1:5" x14ac:dyDescent="0.25">
      <c r="A81" s="601">
        <v>3</v>
      </c>
      <c r="B81" s="576" t="s">
        <v>63</v>
      </c>
      <c r="C81" s="576">
        <v>207</v>
      </c>
      <c r="D81" s="576">
        <v>114</v>
      </c>
      <c r="E81" s="576" t="s">
        <v>64</v>
      </c>
    </row>
    <row r="82" spans="1:5" x14ac:dyDescent="0.25">
      <c r="A82" s="601">
        <v>3</v>
      </c>
      <c r="B82" s="576" t="s">
        <v>63</v>
      </c>
      <c r="C82" s="576">
        <v>175</v>
      </c>
      <c r="D82" s="576">
        <v>75</v>
      </c>
      <c r="E82" s="576" t="s">
        <v>64</v>
      </c>
    </row>
    <row r="83" spans="1:5" x14ac:dyDescent="0.25">
      <c r="A83" s="601">
        <v>3</v>
      </c>
      <c r="B83" s="576" t="s">
        <v>63</v>
      </c>
      <c r="C83" s="576">
        <v>147</v>
      </c>
      <c r="D83" s="576">
        <v>41</v>
      </c>
      <c r="E83" s="576" t="s">
        <v>64</v>
      </c>
    </row>
    <row r="84" spans="1:5" x14ac:dyDescent="0.25">
      <c r="A84" s="601">
        <v>3</v>
      </c>
      <c r="B84" s="576" t="s">
        <v>63</v>
      </c>
      <c r="C84" s="576">
        <v>155</v>
      </c>
      <c r="D84" s="576">
        <v>40</v>
      </c>
      <c r="E84" s="576" t="s">
        <v>64</v>
      </c>
    </row>
    <row r="85" spans="1:5" x14ac:dyDescent="0.25">
      <c r="A85" s="601">
        <v>3</v>
      </c>
      <c r="B85" s="576" t="s">
        <v>63</v>
      </c>
      <c r="C85" s="576">
        <v>184</v>
      </c>
      <c r="D85" s="576">
        <v>53</v>
      </c>
      <c r="E85" s="576" t="s">
        <v>64</v>
      </c>
    </row>
    <row r="86" spans="1:5" x14ac:dyDescent="0.25">
      <c r="A86" s="601">
        <v>3</v>
      </c>
      <c r="B86" s="576" t="s">
        <v>63</v>
      </c>
      <c r="C86" s="576">
        <v>152</v>
      </c>
      <c r="D86" s="576">
        <v>44</v>
      </c>
      <c r="E86" s="576" t="s">
        <v>64</v>
      </c>
    </row>
    <row r="87" spans="1:5" x14ac:dyDescent="0.25">
      <c r="A87" s="601">
        <v>3</v>
      </c>
      <c r="B87" s="576" t="s">
        <v>63</v>
      </c>
      <c r="C87" s="576">
        <v>179</v>
      </c>
      <c r="D87" s="576">
        <v>60</v>
      </c>
      <c r="E87" s="576" t="s">
        <v>64</v>
      </c>
    </row>
    <row r="88" spans="1:5" x14ac:dyDescent="0.25">
      <c r="A88" s="181"/>
      <c r="B88" s="92"/>
      <c r="C88" s="92"/>
      <c r="D88" s="92"/>
      <c r="E88" s="92"/>
    </row>
    <row r="89" spans="1:5" x14ac:dyDescent="0.25">
      <c r="A89" s="181"/>
      <c r="B89" s="92"/>
      <c r="C89" s="92"/>
      <c r="D89" s="92"/>
      <c r="E89" s="92"/>
    </row>
    <row r="90" spans="1:5" x14ac:dyDescent="0.25">
      <c r="A90" s="181"/>
      <c r="B90" s="92"/>
      <c r="C90" s="92"/>
      <c r="D90" s="92"/>
      <c r="E90" s="92"/>
    </row>
    <row r="91" spans="1:5" x14ac:dyDescent="0.25">
      <c r="A91" s="181"/>
      <c r="B91" s="92"/>
      <c r="C91" s="92"/>
      <c r="D91" s="92"/>
      <c r="E91" s="92"/>
    </row>
    <row r="92" spans="1:5" x14ac:dyDescent="0.25">
      <c r="A92" s="181"/>
      <c r="B92" s="92"/>
      <c r="C92" s="92"/>
      <c r="D92" s="92"/>
      <c r="E92" s="92"/>
    </row>
    <row r="93" spans="1:5" x14ac:dyDescent="0.25">
      <c r="A93" s="181"/>
      <c r="B93" s="92"/>
      <c r="C93" s="92"/>
      <c r="D93" s="92"/>
      <c r="E93" s="92"/>
    </row>
    <row r="94" spans="1:5" x14ac:dyDescent="0.25">
      <c r="A94" s="181"/>
      <c r="B94" s="92"/>
      <c r="C94" s="92"/>
      <c r="D94" s="92"/>
      <c r="E94" s="92"/>
    </row>
    <row r="95" spans="1:5" x14ac:dyDescent="0.25">
      <c r="A95" s="181"/>
      <c r="B95" s="92"/>
      <c r="C95" s="92"/>
      <c r="D95" s="92"/>
      <c r="E95" s="92"/>
    </row>
    <row r="96" spans="1:5" x14ac:dyDescent="0.25">
      <c r="A96" s="181"/>
      <c r="B96" s="92"/>
      <c r="C96" s="92"/>
      <c r="D96" s="92"/>
      <c r="E96" s="92"/>
    </row>
    <row r="97" spans="1:5" x14ac:dyDescent="0.25">
      <c r="A97" s="181"/>
      <c r="B97" s="92"/>
      <c r="C97" s="92"/>
      <c r="D97" s="92"/>
      <c r="E97" s="92"/>
    </row>
    <row r="98" spans="1:5" x14ac:dyDescent="0.25">
      <c r="A98" s="181"/>
      <c r="B98" s="92"/>
      <c r="C98" s="92"/>
      <c r="D98" s="92"/>
      <c r="E98" s="92"/>
    </row>
    <row r="99" spans="1:5" x14ac:dyDescent="0.25">
      <c r="A99" s="181"/>
      <c r="B99" s="92"/>
      <c r="C99" s="92"/>
      <c r="D99" s="92"/>
      <c r="E99" s="92"/>
    </row>
    <row r="100" spans="1:5" x14ac:dyDescent="0.25">
      <c r="A100" s="181"/>
      <c r="B100" s="92"/>
      <c r="C100" s="92"/>
      <c r="D100" s="92"/>
      <c r="E100" s="92"/>
    </row>
    <row r="101" spans="1:5" x14ac:dyDescent="0.25">
      <c r="A101" s="181"/>
      <c r="B101" s="92"/>
      <c r="C101" s="92"/>
      <c r="D101" s="92"/>
      <c r="E101" s="92"/>
    </row>
    <row r="102" spans="1:5" x14ac:dyDescent="0.25">
      <c r="A102" s="181"/>
      <c r="B102" s="92"/>
      <c r="C102" s="92"/>
      <c r="D102" s="92"/>
      <c r="E102" s="92"/>
    </row>
    <row r="103" spans="1:5" x14ac:dyDescent="0.25">
      <c r="A103" s="181"/>
      <c r="B103" s="92"/>
      <c r="C103" s="92"/>
      <c r="D103" s="92"/>
      <c r="E103" s="92"/>
    </row>
    <row r="104" spans="1:5" x14ac:dyDescent="0.25">
      <c r="A104" s="181"/>
      <c r="B104" s="92"/>
      <c r="C104" s="92"/>
      <c r="D104" s="92"/>
      <c r="E104" s="92"/>
    </row>
    <row r="105" spans="1:5" x14ac:dyDescent="0.25">
      <c r="A105" s="181"/>
      <c r="B105" s="92"/>
      <c r="C105" s="92"/>
      <c r="D105" s="92"/>
      <c r="E105" s="92"/>
    </row>
    <row r="106" spans="1:5" x14ac:dyDescent="0.25">
      <c r="A106" s="181"/>
      <c r="B106" s="92"/>
      <c r="C106" s="92"/>
      <c r="D106" s="92"/>
      <c r="E106" s="92"/>
    </row>
    <row r="107" spans="1:5" x14ac:dyDescent="0.25">
      <c r="A107" s="181"/>
      <c r="B107" s="92"/>
      <c r="C107" s="92"/>
      <c r="D107" s="92"/>
      <c r="E107" s="92"/>
    </row>
    <row r="108" spans="1:5" x14ac:dyDescent="0.25">
      <c r="A108" s="181"/>
      <c r="B108" s="92"/>
      <c r="C108" s="92"/>
      <c r="D108" s="92"/>
      <c r="E108" s="92"/>
    </row>
    <row r="109" spans="1:5" x14ac:dyDescent="0.25">
      <c r="A109" s="181"/>
      <c r="B109" s="92"/>
      <c r="C109" s="92"/>
      <c r="D109" s="92"/>
      <c r="E109" s="92"/>
    </row>
    <row r="110" spans="1:5" x14ac:dyDescent="0.25">
      <c r="A110" s="181"/>
      <c r="B110" s="92"/>
      <c r="C110" s="92"/>
      <c r="D110" s="92"/>
      <c r="E110" s="9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sqref="A1:B1"/>
    </sheetView>
  </sheetViews>
  <sheetFormatPr defaultColWidth="14.42578125" defaultRowHeight="15" customHeight="1" x14ac:dyDescent="0.25"/>
  <cols>
    <col min="1" max="1" width="10.5703125" customWidth="1"/>
    <col min="2" max="2" width="10.7109375" customWidth="1"/>
    <col min="3" max="3" width="13.42578125" customWidth="1"/>
    <col min="4" max="4" width="11.28515625" customWidth="1"/>
    <col min="5" max="5" width="15.85546875" customWidth="1"/>
    <col min="6" max="6" width="8.7109375" customWidth="1"/>
    <col min="7" max="7" width="16.7109375" customWidth="1"/>
    <col min="8" max="8" width="10.140625" customWidth="1"/>
    <col min="9" max="9" width="8.7109375" customWidth="1"/>
    <col min="10" max="10" width="16.140625" customWidth="1"/>
    <col min="11" max="26" width="8.7109375" customWidth="1"/>
  </cols>
  <sheetData>
    <row r="1" spans="1:16" ht="15.75" x14ac:dyDescent="0.25">
      <c r="A1" s="801" t="s">
        <v>0</v>
      </c>
      <c r="B1" s="788"/>
      <c r="C1" s="131" t="s">
        <v>73</v>
      </c>
      <c r="D1" s="132"/>
      <c r="E1" s="132"/>
      <c r="F1" s="134" t="s">
        <v>5</v>
      </c>
      <c r="G1" s="136">
        <v>43237</v>
      </c>
      <c r="H1" s="134" t="s">
        <v>3</v>
      </c>
      <c r="I1" s="137" t="s">
        <v>75</v>
      </c>
      <c r="J1" s="132"/>
      <c r="K1" s="21"/>
      <c r="L1" s="11"/>
      <c r="M1" s="11"/>
      <c r="N1" s="11"/>
      <c r="O1" s="11"/>
      <c r="P1" s="11"/>
    </row>
    <row r="2" spans="1:16" ht="30" x14ac:dyDescent="0.25">
      <c r="A2" s="134" t="s">
        <v>6</v>
      </c>
      <c r="B2" s="141">
        <v>250</v>
      </c>
      <c r="C2" s="142"/>
      <c r="D2" s="142"/>
      <c r="E2" s="144" t="s">
        <v>8</v>
      </c>
      <c r="F2" s="144" t="s">
        <v>9</v>
      </c>
      <c r="G2" s="45" t="s">
        <v>77</v>
      </c>
      <c r="H2" s="147"/>
      <c r="I2" s="144" t="s">
        <v>12</v>
      </c>
      <c r="J2" s="149"/>
      <c r="K2" s="21"/>
      <c r="L2" s="11"/>
      <c r="M2" s="11"/>
      <c r="N2" s="11"/>
      <c r="O2" s="11"/>
      <c r="P2" s="11"/>
    </row>
    <row r="3" spans="1:16" ht="15.75" x14ac:dyDescent="0.25">
      <c r="A3" s="151"/>
      <c r="B3" s="164"/>
      <c r="C3" s="164"/>
      <c r="D3" s="142"/>
      <c r="E3" s="166"/>
      <c r="F3" s="144" t="s">
        <v>13</v>
      </c>
      <c r="G3" s="144" t="s">
        <v>14</v>
      </c>
      <c r="H3" s="166"/>
      <c r="I3" s="144" t="s">
        <v>12</v>
      </c>
      <c r="J3" s="149"/>
      <c r="K3" s="21"/>
      <c r="L3" s="11"/>
      <c r="M3" s="11"/>
      <c r="N3" s="11"/>
      <c r="O3" s="11"/>
      <c r="P3" s="11"/>
    </row>
    <row r="4" spans="1:16" ht="15.75" x14ac:dyDescent="0.25">
      <c r="A4" s="134" t="s">
        <v>15</v>
      </c>
      <c r="B4" s="168">
        <v>30</v>
      </c>
      <c r="C4" s="164"/>
      <c r="D4" s="142"/>
      <c r="E4" s="170"/>
      <c r="F4" s="144" t="s">
        <v>17</v>
      </c>
      <c r="G4" s="144" t="s">
        <v>14</v>
      </c>
      <c r="H4" s="166"/>
      <c r="I4" s="144" t="s">
        <v>12</v>
      </c>
      <c r="J4" s="149"/>
      <c r="K4" s="21"/>
      <c r="L4" s="11"/>
      <c r="M4" s="11"/>
      <c r="N4" s="11"/>
      <c r="O4" s="11"/>
      <c r="P4" s="11"/>
    </row>
    <row r="5" spans="1:16" ht="15.75" x14ac:dyDescent="0.25">
      <c r="A5" s="172"/>
      <c r="B5" s="164"/>
      <c r="C5" s="164"/>
      <c r="D5" s="142"/>
      <c r="E5" s="144" t="s">
        <v>22</v>
      </c>
      <c r="F5" s="182" t="s">
        <v>9</v>
      </c>
      <c r="G5" s="182" t="s">
        <v>13</v>
      </c>
      <c r="H5" s="182" t="s">
        <v>17</v>
      </c>
      <c r="I5" s="144" t="s">
        <v>23</v>
      </c>
      <c r="J5" s="149"/>
      <c r="K5" s="21"/>
      <c r="L5" s="11"/>
      <c r="M5" s="11"/>
      <c r="N5" s="11"/>
      <c r="O5" s="11"/>
      <c r="P5" s="11"/>
    </row>
    <row r="6" spans="1:16" ht="19.5" x14ac:dyDescent="0.3">
      <c r="A6" s="134" t="s">
        <v>25</v>
      </c>
      <c r="B6" s="185">
        <v>25</v>
      </c>
      <c r="C6" s="187"/>
      <c r="D6" s="187"/>
      <c r="E6" s="187"/>
      <c r="F6" s="185">
        <v>496</v>
      </c>
      <c r="G6" s="185">
        <v>356</v>
      </c>
      <c r="H6" s="185">
        <v>426</v>
      </c>
      <c r="I6" s="187"/>
      <c r="J6" s="187"/>
      <c r="K6" s="11"/>
      <c r="L6" s="11"/>
      <c r="M6" s="11"/>
      <c r="N6" s="11"/>
      <c r="O6" s="11"/>
      <c r="P6" s="11"/>
    </row>
    <row r="7" spans="1:16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23.25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3" t="s">
        <v>27</v>
      </c>
      <c r="K8" s="790"/>
      <c r="L8" s="790"/>
      <c r="M8" s="11"/>
      <c r="N8" s="11"/>
      <c r="O8" s="11"/>
      <c r="P8" s="11"/>
    </row>
    <row r="9" spans="1:16" ht="15.75" x14ac:dyDescent="0.25">
      <c r="A9" s="190" t="s">
        <v>28</v>
      </c>
      <c r="B9" s="190" t="s">
        <v>29</v>
      </c>
      <c r="C9" s="190" t="s">
        <v>30</v>
      </c>
      <c r="D9" s="190" t="s">
        <v>31</v>
      </c>
      <c r="E9" s="190" t="s">
        <v>32</v>
      </c>
      <c r="F9" s="11"/>
      <c r="G9" s="190" t="s">
        <v>28</v>
      </c>
      <c r="H9" s="190" t="s">
        <v>29</v>
      </c>
      <c r="I9" s="190" t="s">
        <v>33</v>
      </c>
      <c r="J9" s="190" t="s">
        <v>34</v>
      </c>
      <c r="K9" s="190" t="s">
        <v>35</v>
      </c>
      <c r="L9" s="190" t="s">
        <v>36</v>
      </c>
      <c r="M9" s="190" t="s">
        <v>37</v>
      </c>
      <c r="N9" s="190" t="s">
        <v>38</v>
      </c>
      <c r="O9" s="190" t="s">
        <v>39</v>
      </c>
      <c r="P9" s="190" t="s">
        <v>40</v>
      </c>
    </row>
    <row r="10" spans="1:16" ht="15.75" x14ac:dyDescent="0.25">
      <c r="A10" s="191" t="s">
        <v>89</v>
      </c>
      <c r="B10" s="191" t="s">
        <v>89</v>
      </c>
      <c r="C10" s="191" t="s">
        <v>89</v>
      </c>
      <c r="D10" s="191" t="s">
        <v>89</v>
      </c>
      <c r="E10" s="191" t="s">
        <v>89</v>
      </c>
      <c r="F10" s="11"/>
      <c r="G10" s="192">
        <v>1</v>
      </c>
      <c r="H10" s="192" t="s">
        <v>65</v>
      </c>
      <c r="I10" s="193"/>
      <c r="J10" s="192">
        <v>3</v>
      </c>
      <c r="K10" s="193"/>
      <c r="L10" s="193"/>
      <c r="M10" s="193"/>
      <c r="N10" s="193"/>
      <c r="O10" s="193"/>
      <c r="P10" s="193"/>
    </row>
    <row r="11" spans="1:16" ht="15.75" x14ac:dyDescent="0.25">
      <c r="A11" s="21"/>
      <c r="B11" s="21"/>
      <c r="C11" s="21"/>
      <c r="D11" s="21"/>
      <c r="E11" s="21"/>
      <c r="F11" s="11"/>
      <c r="G11" s="192">
        <v>2</v>
      </c>
      <c r="H11" s="192" t="s">
        <v>65</v>
      </c>
      <c r="I11" s="193"/>
      <c r="J11" s="192">
        <v>2</v>
      </c>
      <c r="K11" s="193"/>
      <c r="L11" s="193"/>
      <c r="M11" s="193"/>
      <c r="N11" s="193"/>
      <c r="O11" s="193"/>
      <c r="P11" s="193"/>
    </row>
    <row r="12" spans="1:16" ht="15.75" x14ac:dyDescent="0.25">
      <c r="A12" s="21"/>
      <c r="B12" s="21"/>
      <c r="C12" s="21"/>
      <c r="D12" s="21"/>
      <c r="E12" s="21"/>
      <c r="F12" s="11"/>
      <c r="G12" s="192">
        <v>3</v>
      </c>
      <c r="H12" s="192" t="s">
        <v>89</v>
      </c>
      <c r="I12" s="193"/>
      <c r="J12" s="193"/>
      <c r="K12" s="193"/>
      <c r="L12" s="193"/>
      <c r="M12" s="193"/>
      <c r="N12" s="193"/>
      <c r="O12" s="193"/>
      <c r="P12" s="193"/>
    </row>
    <row r="13" spans="1:16" ht="15.75" x14ac:dyDescent="0.25">
      <c r="A13" s="21"/>
      <c r="B13" s="21"/>
      <c r="C13" s="21"/>
      <c r="D13" s="21"/>
      <c r="E13" s="2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ht="15.75" x14ac:dyDescent="0.25">
      <c r="A14" s="21"/>
      <c r="B14" s="21"/>
      <c r="C14" s="21"/>
      <c r="D14" s="21"/>
      <c r="E14" s="2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ht="15.75" x14ac:dyDescent="0.25">
      <c r="A15" s="21"/>
      <c r="B15" s="21"/>
      <c r="C15" s="21"/>
      <c r="D15" s="21"/>
      <c r="E15" s="2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B42" sqref="B42:D46"/>
    </sheetView>
  </sheetViews>
  <sheetFormatPr defaultColWidth="14.42578125" defaultRowHeight="15" customHeight="1" x14ac:dyDescent="0.25"/>
  <cols>
    <col min="1" max="1" width="8.7109375" customWidth="1"/>
    <col min="2" max="2" width="10.42578125" customWidth="1"/>
    <col min="3" max="3" width="12.140625" customWidth="1"/>
    <col min="4" max="4" width="10" customWidth="1"/>
    <col min="5" max="5" width="15.5703125" customWidth="1"/>
    <col min="6" max="6" width="8.7109375" customWidth="1"/>
    <col min="7" max="7" width="12.7109375" customWidth="1"/>
    <col min="8" max="8" width="14.42578125" customWidth="1"/>
    <col min="9" max="9" width="13.42578125" customWidth="1"/>
    <col min="10" max="10" width="14.85546875" customWidth="1"/>
    <col min="11" max="11" width="15.42578125" customWidth="1"/>
    <col min="12" max="12" width="8.7109375" customWidth="1"/>
    <col min="13" max="13" width="11.7109375" customWidth="1"/>
    <col min="14" max="14" width="11.140625" customWidth="1"/>
    <col min="15" max="15" width="16.140625" customWidth="1"/>
    <col min="16" max="16" width="16.5703125" customWidth="1"/>
    <col min="17" max="17" width="15.5703125" customWidth="1"/>
    <col min="18" max="26" width="8.7109375" customWidth="1"/>
  </cols>
  <sheetData>
    <row r="1" spans="1:17" x14ac:dyDescent="0.25">
      <c r="A1" s="194" t="s">
        <v>90</v>
      </c>
      <c r="B1" s="195"/>
      <c r="C1" s="195"/>
      <c r="D1" s="195"/>
      <c r="E1" s="196"/>
      <c r="F1" s="194" t="s">
        <v>91</v>
      </c>
      <c r="G1" s="197"/>
      <c r="H1" s="198" t="s">
        <v>92</v>
      </c>
      <c r="I1" s="198"/>
      <c r="J1" s="195"/>
      <c r="K1" s="199"/>
    </row>
    <row r="2" spans="1:17" x14ac:dyDescent="0.25">
      <c r="A2" s="200" t="s">
        <v>19</v>
      </c>
      <c r="B2" s="201"/>
      <c r="C2" s="201"/>
      <c r="D2" s="202"/>
      <c r="E2" s="200" t="s">
        <v>8</v>
      </c>
      <c r="F2" s="203" t="s">
        <v>9</v>
      </c>
      <c r="G2" s="200" t="s">
        <v>93</v>
      </c>
      <c r="H2" s="200"/>
      <c r="I2" s="204" t="s">
        <v>94</v>
      </c>
      <c r="J2" s="205"/>
      <c r="K2" s="206"/>
    </row>
    <row r="3" spans="1:17" x14ac:dyDescent="0.25">
      <c r="A3" s="200"/>
      <c r="B3" s="200"/>
      <c r="C3" s="200"/>
      <c r="D3" s="207"/>
      <c r="E3" s="200"/>
      <c r="F3" s="203" t="s">
        <v>13</v>
      </c>
      <c r="G3" s="200" t="s">
        <v>95</v>
      </c>
      <c r="H3" s="200"/>
      <c r="I3" s="204" t="s">
        <v>96</v>
      </c>
      <c r="J3" s="205"/>
      <c r="K3" s="206"/>
    </row>
    <row r="4" spans="1:17" x14ac:dyDescent="0.25">
      <c r="A4" s="200" t="s">
        <v>21</v>
      </c>
      <c r="B4" s="200"/>
      <c r="C4" s="200"/>
      <c r="D4" s="207"/>
      <c r="E4" s="208"/>
      <c r="F4" s="209" t="s">
        <v>17</v>
      </c>
      <c r="G4" s="210" t="s">
        <v>97</v>
      </c>
      <c r="H4" s="210"/>
      <c r="I4" s="211" t="s">
        <v>98</v>
      </c>
      <c r="J4" s="212"/>
      <c r="K4" s="213"/>
    </row>
    <row r="5" spans="1:17" x14ac:dyDescent="0.25">
      <c r="A5" s="214"/>
      <c r="B5" s="200"/>
      <c r="C5" s="200"/>
      <c r="D5" s="207"/>
      <c r="E5" s="215" t="s">
        <v>22</v>
      </c>
      <c r="F5" s="216" t="s">
        <v>9</v>
      </c>
      <c r="G5" s="216" t="s">
        <v>13</v>
      </c>
      <c r="H5" s="217" t="s">
        <v>17</v>
      </c>
      <c r="I5" s="218" t="s">
        <v>23</v>
      </c>
      <c r="J5" s="219"/>
      <c r="K5" s="207"/>
    </row>
    <row r="6" spans="1:17" x14ac:dyDescent="0.25">
      <c r="A6" s="220" t="s">
        <v>99</v>
      </c>
      <c r="B6" s="220"/>
      <c r="C6" s="220"/>
      <c r="D6" s="221"/>
      <c r="E6" s="220"/>
      <c r="F6" s="220">
        <v>350</v>
      </c>
      <c r="G6" s="222">
        <v>339</v>
      </c>
      <c r="H6" s="221">
        <v>437</v>
      </c>
      <c r="I6" s="220"/>
      <c r="J6" s="220"/>
      <c r="K6" s="221"/>
    </row>
    <row r="7" spans="1:17" x14ac:dyDescent="0.25">
      <c r="A7" s="223"/>
      <c r="B7" s="223"/>
      <c r="C7" s="224"/>
      <c r="D7" s="224"/>
      <c r="E7" s="224"/>
      <c r="F7" s="225" t="s">
        <v>55</v>
      </c>
      <c r="G7" s="225"/>
      <c r="H7" s="225"/>
      <c r="I7" s="225"/>
      <c r="J7" s="226"/>
      <c r="K7" s="224"/>
    </row>
    <row r="8" spans="1:17" ht="15.75" x14ac:dyDescent="0.25">
      <c r="A8" s="227" t="s">
        <v>28</v>
      </c>
      <c r="B8" s="228" t="s">
        <v>29</v>
      </c>
      <c r="C8" s="230" t="s">
        <v>33</v>
      </c>
      <c r="D8" s="228" t="s">
        <v>34</v>
      </c>
      <c r="E8" s="228" t="s">
        <v>35</v>
      </c>
      <c r="F8" s="228" t="s">
        <v>36</v>
      </c>
      <c r="G8" s="228" t="s">
        <v>37</v>
      </c>
      <c r="H8" s="228" t="s">
        <v>38</v>
      </c>
      <c r="I8" s="228" t="s">
        <v>39</v>
      </c>
      <c r="J8" s="228" t="s">
        <v>40</v>
      </c>
      <c r="K8" s="231" t="s">
        <v>102</v>
      </c>
      <c r="M8" s="232" t="s">
        <v>57</v>
      </c>
      <c r="N8" s="232" t="s">
        <v>58</v>
      </c>
      <c r="O8" s="232" t="s">
        <v>103</v>
      </c>
      <c r="P8" s="232" t="s">
        <v>104</v>
      </c>
      <c r="Q8" s="232" t="s">
        <v>105</v>
      </c>
    </row>
    <row r="9" spans="1:17" x14ac:dyDescent="0.25">
      <c r="A9" s="234">
        <v>1</v>
      </c>
      <c r="B9" s="235" t="s">
        <v>65</v>
      </c>
      <c r="C9" s="234">
        <v>7</v>
      </c>
      <c r="D9" s="234"/>
      <c r="E9" s="234"/>
      <c r="F9" s="234"/>
      <c r="G9" s="234"/>
      <c r="H9" s="234"/>
      <c r="I9" s="234"/>
      <c r="J9" s="234"/>
      <c r="K9" s="237"/>
      <c r="M9" s="238" t="s">
        <v>65</v>
      </c>
      <c r="N9" s="238">
        <f>C9+C11+D11+C12+D12</f>
        <v>214</v>
      </c>
      <c r="O9" s="238">
        <v>30</v>
      </c>
      <c r="P9" s="238">
        <v>90</v>
      </c>
      <c r="Q9" s="238"/>
    </row>
    <row r="10" spans="1:17" x14ac:dyDescent="0.25">
      <c r="A10" s="239">
        <v>1</v>
      </c>
      <c r="B10" s="241" t="s">
        <v>47</v>
      </c>
      <c r="C10" s="242"/>
      <c r="D10" s="242"/>
      <c r="E10" s="242">
        <v>1</v>
      </c>
      <c r="F10" s="242"/>
      <c r="G10" s="242"/>
      <c r="H10" s="242"/>
      <c r="I10" s="242"/>
      <c r="J10" s="242"/>
      <c r="K10" s="237"/>
      <c r="M10" s="238" t="s">
        <v>47</v>
      </c>
      <c r="N10" s="238">
        <v>1</v>
      </c>
      <c r="O10" s="238"/>
      <c r="P10" s="238"/>
      <c r="Q10" s="238"/>
    </row>
    <row r="11" spans="1:17" x14ac:dyDescent="0.25">
      <c r="A11" s="239">
        <v>2</v>
      </c>
      <c r="B11" s="241" t="s">
        <v>65</v>
      </c>
      <c r="C11" s="242">
        <v>30</v>
      </c>
      <c r="D11" s="242">
        <v>2</v>
      </c>
      <c r="E11" s="242"/>
      <c r="F11" s="242"/>
      <c r="G11" s="242"/>
      <c r="H11" s="242"/>
      <c r="I11" s="242"/>
      <c r="J11" s="242"/>
      <c r="K11" s="237"/>
      <c r="M11" s="238"/>
      <c r="N11" s="238"/>
      <c r="O11" s="238"/>
      <c r="P11" s="238"/>
      <c r="Q11" s="238"/>
    </row>
    <row r="12" spans="1:17" x14ac:dyDescent="0.25">
      <c r="A12" s="239">
        <v>3</v>
      </c>
      <c r="B12" s="241" t="s">
        <v>65</v>
      </c>
      <c r="C12" s="242">
        <v>168</v>
      </c>
      <c r="D12" s="242">
        <v>7</v>
      </c>
      <c r="E12" s="242"/>
      <c r="F12" s="242"/>
      <c r="G12" s="242"/>
      <c r="H12" s="242"/>
      <c r="I12" s="242"/>
      <c r="J12" s="242"/>
      <c r="K12" s="237"/>
      <c r="M12" s="238"/>
      <c r="N12" s="238"/>
      <c r="O12" s="238"/>
      <c r="P12" s="238"/>
      <c r="Q12" s="238"/>
    </row>
    <row r="13" spans="1:17" x14ac:dyDescent="0.25">
      <c r="A13" s="245"/>
      <c r="B13" s="246"/>
      <c r="C13" s="248"/>
      <c r="D13" s="248"/>
      <c r="E13" s="248"/>
      <c r="F13" s="248"/>
      <c r="G13" s="248"/>
      <c r="H13" s="248"/>
      <c r="I13" s="248"/>
      <c r="J13" s="248"/>
      <c r="K13" s="250"/>
      <c r="M13" s="238"/>
      <c r="N13" s="238"/>
      <c r="O13" s="238"/>
      <c r="P13" s="238"/>
      <c r="Q13" s="238"/>
    </row>
    <row r="14" spans="1:17" x14ac:dyDescent="0.25">
      <c r="A14" s="260"/>
      <c r="B14" s="261"/>
      <c r="C14" s="263"/>
      <c r="D14" s="263"/>
      <c r="E14" s="263"/>
      <c r="F14" s="263"/>
      <c r="G14" s="263"/>
      <c r="H14" s="263"/>
      <c r="I14" s="263"/>
      <c r="J14" s="263"/>
      <c r="K14" s="264"/>
      <c r="M14" s="238"/>
      <c r="N14" s="238"/>
      <c r="O14" s="238"/>
      <c r="P14" s="238"/>
      <c r="Q14" s="238"/>
    </row>
    <row r="15" spans="1:17" x14ac:dyDescent="0.25">
      <c r="A15" s="265"/>
      <c r="B15" s="266"/>
      <c r="C15" s="267"/>
      <c r="D15" s="267"/>
      <c r="E15" s="267"/>
      <c r="F15" s="267"/>
      <c r="G15" s="267"/>
      <c r="H15" s="267"/>
      <c r="I15" s="267"/>
      <c r="J15" s="267"/>
      <c r="K15" s="250"/>
      <c r="M15" s="238"/>
      <c r="N15" s="238"/>
      <c r="O15" s="238"/>
      <c r="P15" s="238"/>
      <c r="Q15" s="238"/>
    </row>
    <row r="16" spans="1:17" x14ac:dyDescent="0.25">
      <c r="A16" s="268"/>
      <c r="B16" s="269"/>
      <c r="C16" s="270"/>
      <c r="D16" s="270"/>
      <c r="E16" s="270"/>
      <c r="F16" s="270"/>
      <c r="G16" s="270"/>
      <c r="H16" s="270"/>
      <c r="I16" s="270"/>
      <c r="J16" s="270"/>
      <c r="K16" s="264"/>
      <c r="M16" s="238"/>
      <c r="N16" s="238"/>
      <c r="O16" s="238"/>
      <c r="P16" s="238"/>
      <c r="Q16" s="238"/>
    </row>
    <row r="17" spans="1:17" x14ac:dyDescent="0.25">
      <c r="A17" s="245"/>
      <c r="B17" s="246"/>
      <c r="C17" s="248"/>
      <c r="D17" s="248"/>
      <c r="E17" s="248"/>
      <c r="F17" s="248"/>
      <c r="G17" s="248"/>
      <c r="H17" s="248"/>
      <c r="I17" s="248"/>
      <c r="J17" s="248"/>
      <c r="K17" s="250"/>
      <c r="M17" s="238"/>
      <c r="N17" s="238"/>
      <c r="O17" s="238"/>
      <c r="P17" s="238"/>
      <c r="Q17" s="238"/>
    </row>
    <row r="18" spans="1:17" x14ac:dyDescent="0.25">
      <c r="A18" s="268"/>
      <c r="B18" s="269"/>
      <c r="C18" s="270"/>
      <c r="D18" s="270"/>
      <c r="E18" s="270"/>
      <c r="F18" s="270"/>
      <c r="G18" s="270"/>
      <c r="H18" s="270"/>
      <c r="I18" s="270"/>
      <c r="J18" s="270"/>
      <c r="K18" s="264"/>
      <c r="M18" s="238"/>
      <c r="N18" s="238"/>
      <c r="O18" s="238"/>
      <c r="P18" s="238"/>
      <c r="Q18" s="238"/>
    </row>
    <row r="19" spans="1:17" x14ac:dyDescent="0.25">
      <c r="A19" s="271"/>
      <c r="B19" s="272"/>
      <c r="C19" s="273"/>
      <c r="D19" s="273"/>
      <c r="E19" s="273"/>
      <c r="F19" s="273"/>
      <c r="G19" s="273"/>
      <c r="H19" s="273"/>
      <c r="I19" s="273"/>
      <c r="J19" s="273"/>
      <c r="K19" s="250"/>
      <c r="M19" s="238"/>
      <c r="N19" s="238"/>
      <c r="O19" s="238"/>
      <c r="P19" s="238"/>
      <c r="Q19" s="238"/>
    </row>
    <row r="20" spans="1:17" x14ac:dyDescent="0.25">
      <c r="A20" s="274"/>
      <c r="B20" s="275"/>
      <c r="C20" s="276"/>
      <c r="D20" s="276"/>
      <c r="E20" s="276"/>
      <c r="F20" s="276"/>
      <c r="G20" s="276"/>
      <c r="H20" s="276"/>
      <c r="I20" s="276"/>
      <c r="J20" s="276"/>
      <c r="K20" s="264"/>
      <c r="M20" s="238"/>
      <c r="N20" s="238"/>
      <c r="O20" s="238"/>
      <c r="P20" s="238"/>
      <c r="Q20" s="238"/>
    </row>
    <row r="21" spans="1:17" ht="15.75" customHeight="1" x14ac:dyDescent="0.25">
      <c r="A21" s="245"/>
      <c r="B21" s="246"/>
      <c r="C21" s="248"/>
      <c r="D21" s="248"/>
      <c r="E21" s="248"/>
      <c r="F21" s="248"/>
      <c r="G21" s="248"/>
      <c r="H21" s="248"/>
      <c r="I21" s="248"/>
      <c r="J21" s="248"/>
      <c r="K21" s="250"/>
      <c r="M21" s="238"/>
      <c r="N21" s="238"/>
      <c r="O21" s="238"/>
      <c r="P21" s="238"/>
      <c r="Q21" s="238"/>
    </row>
    <row r="22" spans="1:17" ht="15.75" customHeight="1" x14ac:dyDescent="0.25">
      <c r="A22" s="268"/>
      <c r="B22" s="269"/>
      <c r="C22" s="270"/>
      <c r="D22" s="270"/>
      <c r="E22" s="270"/>
      <c r="F22" s="270"/>
      <c r="G22" s="270"/>
      <c r="H22" s="270"/>
      <c r="I22" s="270"/>
      <c r="J22" s="270"/>
      <c r="K22" s="264"/>
      <c r="M22" s="238"/>
      <c r="N22" s="238"/>
      <c r="O22" s="238"/>
      <c r="P22" s="238"/>
      <c r="Q22" s="238"/>
    </row>
    <row r="23" spans="1:17" ht="15.75" customHeight="1" x14ac:dyDescent="0.25">
      <c r="A23" s="245"/>
      <c r="B23" s="246"/>
      <c r="C23" s="248"/>
      <c r="D23" s="248"/>
      <c r="E23" s="248"/>
      <c r="F23" s="248"/>
      <c r="G23" s="248"/>
      <c r="H23" s="248"/>
      <c r="I23" s="248"/>
      <c r="J23" s="248"/>
      <c r="K23" s="250"/>
      <c r="M23" s="238"/>
      <c r="N23" s="238"/>
      <c r="O23" s="238"/>
      <c r="P23" s="238"/>
      <c r="Q23" s="238"/>
    </row>
    <row r="24" spans="1:17" ht="15.75" customHeight="1" x14ac:dyDescent="0.25">
      <c r="A24" s="260"/>
      <c r="B24" s="261"/>
      <c r="C24" s="263"/>
      <c r="D24" s="263"/>
      <c r="E24" s="263"/>
      <c r="F24" s="263"/>
      <c r="G24" s="263"/>
      <c r="H24" s="263"/>
      <c r="I24" s="263"/>
      <c r="J24" s="263"/>
      <c r="K24" s="264"/>
      <c r="M24" s="238"/>
      <c r="N24" s="238"/>
      <c r="O24" s="238"/>
      <c r="P24" s="238"/>
      <c r="Q24" s="238"/>
    </row>
    <row r="25" spans="1:17" ht="15.75" customHeight="1" x14ac:dyDescent="0.25">
      <c r="A25" s="265"/>
      <c r="B25" s="266"/>
      <c r="C25" s="267"/>
      <c r="D25" s="267"/>
      <c r="E25" s="267"/>
      <c r="F25" s="267"/>
      <c r="G25" s="267"/>
      <c r="H25" s="267"/>
      <c r="I25" s="267"/>
      <c r="J25" s="267"/>
      <c r="K25" s="250"/>
      <c r="M25" s="238"/>
      <c r="N25" s="238"/>
      <c r="O25" s="238"/>
      <c r="P25" s="238"/>
      <c r="Q25" s="238"/>
    </row>
    <row r="26" spans="1:17" ht="15.75" customHeight="1" x14ac:dyDescent="0.25">
      <c r="A26" s="268"/>
      <c r="B26" s="269"/>
      <c r="C26" s="270"/>
      <c r="D26" s="270"/>
      <c r="E26" s="270"/>
      <c r="F26" s="270"/>
      <c r="G26" s="270"/>
      <c r="H26" s="270"/>
      <c r="I26" s="270"/>
      <c r="J26" s="270"/>
      <c r="K26" s="264"/>
      <c r="M26" s="238"/>
      <c r="N26" s="238"/>
      <c r="O26" s="238"/>
      <c r="P26" s="238"/>
      <c r="Q26" s="238"/>
    </row>
    <row r="27" spans="1:17" ht="15.75" customHeight="1" x14ac:dyDescent="0.25">
      <c r="A27" s="245"/>
      <c r="B27" s="246"/>
      <c r="C27" s="248"/>
      <c r="D27" s="248"/>
      <c r="E27" s="248"/>
      <c r="F27" s="248"/>
      <c r="G27" s="248"/>
      <c r="H27" s="248"/>
      <c r="I27" s="248"/>
      <c r="J27" s="248"/>
      <c r="K27" s="250"/>
      <c r="M27" s="238"/>
      <c r="N27" s="238"/>
      <c r="O27" s="238"/>
      <c r="P27" s="238"/>
      <c r="Q27" s="238"/>
    </row>
    <row r="28" spans="1:17" ht="15.75" customHeight="1" x14ac:dyDescent="0.25">
      <c r="A28" s="268"/>
      <c r="B28" s="269"/>
      <c r="C28" s="270"/>
      <c r="D28" s="270"/>
      <c r="E28" s="270"/>
      <c r="F28" s="270"/>
      <c r="G28" s="270"/>
      <c r="H28" s="270"/>
      <c r="I28" s="270"/>
      <c r="J28" s="270"/>
      <c r="K28" s="264"/>
      <c r="M28" s="238"/>
      <c r="N28" s="238"/>
      <c r="O28" s="238"/>
      <c r="P28" s="238"/>
      <c r="Q28" s="238"/>
    </row>
    <row r="29" spans="1:17" ht="15.75" customHeight="1" x14ac:dyDescent="0.25">
      <c r="A29" s="271"/>
      <c r="B29" s="272"/>
      <c r="C29" s="273"/>
      <c r="D29" s="273"/>
      <c r="E29" s="273"/>
      <c r="F29" s="273"/>
      <c r="G29" s="273"/>
      <c r="H29" s="273"/>
      <c r="I29" s="273"/>
      <c r="J29" s="273"/>
      <c r="K29" s="250"/>
      <c r="M29" s="238"/>
      <c r="N29" s="238"/>
      <c r="O29" s="238"/>
      <c r="P29" s="238"/>
      <c r="Q29" s="238"/>
    </row>
    <row r="30" spans="1:17" ht="15.75" customHeight="1" x14ac:dyDescent="0.25">
      <c r="A30" s="274"/>
      <c r="B30" s="275"/>
      <c r="C30" s="276"/>
      <c r="D30" s="276"/>
      <c r="E30" s="276"/>
      <c r="F30" s="276"/>
      <c r="G30" s="276"/>
      <c r="H30" s="276"/>
      <c r="I30" s="276"/>
      <c r="J30" s="276"/>
      <c r="K30" s="264"/>
      <c r="M30" s="238"/>
      <c r="N30" s="238"/>
      <c r="O30" s="238"/>
      <c r="P30" s="238"/>
      <c r="Q30" s="238"/>
    </row>
    <row r="31" spans="1:17" ht="15.75" customHeight="1" x14ac:dyDescent="0.25">
      <c r="A31" s="245"/>
      <c r="B31" s="246"/>
      <c r="C31" s="248"/>
      <c r="D31" s="248"/>
      <c r="E31" s="248"/>
      <c r="F31" s="248"/>
      <c r="G31" s="248"/>
      <c r="H31" s="248"/>
      <c r="I31" s="248"/>
      <c r="J31" s="248"/>
      <c r="K31" s="250"/>
      <c r="M31" s="238"/>
      <c r="N31" s="238"/>
      <c r="O31" s="238"/>
      <c r="P31" s="238"/>
      <c r="Q31" s="238"/>
    </row>
    <row r="32" spans="1:17" ht="15.75" customHeight="1" x14ac:dyDescent="0.25">
      <c r="A32" s="268"/>
      <c r="B32" s="269"/>
      <c r="C32" s="270"/>
      <c r="D32" s="270"/>
      <c r="E32" s="270"/>
      <c r="F32" s="270"/>
      <c r="G32" s="270"/>
      <c r="H32" s="270"/>
      <c r="I32" s="270"/>
      <c r="J32" s="270"/>
      <c r="K32" s="264"/>
      <c r="M32" s="238"/>
      <c r="N32" s="238"/>
      <c r="O32" s="238"/>
      <c r="P32" s="238"/>
      <c r="Q32" s="238"/>
    </row>
    <row r="33" spans="1:17" ht="15.75" customHeight="1" x14ac:dyDescent="0.25">
      <c r="A33" s="245"/>
      <c r="B33" s="246"/>
      <c r="C33" s="248"/>
      <c r="D33" s="248"/>
      <c r="E33" s="248"/>
      <c r="F33" s="248"/>
      <c r="G33" s="248"/>
      <c r="H33" s="248"/>
      <c r="I33" s="248"/>
      <c r="J33" s="248"/>
      <c r="K33" s="250"/>
      <c r="M33" s="238"/>
      <c r="N33" s="238"/>
      <c r="O33" s="238"/>
      <c r="P33" s="238"/>
      <c r="Q33" s="238"/>
    </row>
    <row r="34" spans="1:17" ht="15.75" customHeight="1" x14ac:dyDescent="0.25">
      <c r="A34" s="260"/>
      <c r="B34" s="261"/>
      <c r="C34" s="263"/>
      <c r="D34" s="263"/>
      <c r="E34" s="263"/>
      <c r="F34" s="263"/>
      <c r="G34" s="263"/>
      <c r="H34" s="263"/>
      <c r="I34" s="263"/>
      <c r="J34" s="263"/>
      <c r="K34" s="264"/>
      <c r="M34" s="238"/>
      <c r="N34" s="238"/>
      <c r="O34" s="238"/>
      <c r="P34" s="238"/>
      <c r="Q34" s="238"/>
    </row>
    <row r="35" spans="1:17" ht="15.75" customHeight="1" x14ac:dyDescent="0.25">
      <c r="A35" s="265"/>
      <c r="B35" s="266"/>
      <c r="C35" s="267"/>
      <c r="D35" s="267"/>
      <c r="E35" s="267"/>
      <c r="F35" s="267"/>
      <c r="G35" s="267"/>
      <c r="H35" s="267"/>
      <c r="I35" s="267"/>
      <c r="J35" s="267"/>
      <c r="K35" s="250"/>
      <c r="M35" s="238"/>
      <c r="N35" s="238"/>
      <c r="O35" s="238"/>
      <c r="P35" s="238"/>
      <c r="Q35" s="238"/>
    </row>
    <row r="36" spans="1:17" ht="15.75" customHeight="1" x14ac:dyDescent="0.25">
      <c r="A36" s="268"/>
      <c r="B36" s="269"/>
      <c r="C36" s="270"/>
      <c r="D36" s="270"/>
      <c r="E36" s="270"/>
      <c r="F36" s="270"/>
      <c r="G36" s="270"/>
      <c r="H36" s="270"/>
      <c r="I36" s="270"/>
      <c r="J36" s="270"/>
      <c r="K36" s="264"/>
      <c r="M36" s="238"/>
      <c r="N36" s="238"/>
      <c r="O36" s="238"/>
      <c r="P36" s="238"/>
      <c r="Q36" s="238"/>
    </row>
    <row r="37" spans="1:17" ht="15.75" customHeight="1" x14ac:dyDescent="0.25">
      <c r="A37" s="245"/>
      <c r="B37" s="246"/>
      <c r="C37" s="248"/>
      <c r="D37" s="248"/>
      <c r="E37" s="248"/>
      <c r="F37" s="248"/>
      <c r="G37" s="248"/>
      <c r="H37" s="248"/>
      <c r="I37" s="248"/>
      <c r="J37" s="248"/>
      <c r="K37" s="250"/>
      <c r="M37" s="238"/>
      <c r="N37" s="238"/>
      <c r="O37" s="238"/>
      <c r="P37" s="238"/>
      <c r="Q37" s="238"/>
    </row>
    <row r="38" spans="1:17" ht="15.75" customHeight="1" x14ac:dyDescent="0.25">
      <c r="A38" s="268"/>
      <c r="B38" s="269"/>
      <c r="C38" s="270"/>
      <c r="D38" s="270"/>
      <c r="E38" s="270"/>
      <c r="F38" s="270"/>
      <c r="G38" s="270"/>
      <c r="H38" s="270"/>
      <c r="I38" s="270"/>
      <c r="J38" s="270"/>
      <c r="K38" s="264"/>
      <c r="M38" s="238"/>
      <c r="N38" s="238"/>
      <c r="O38" s="238"/>
      <c r="P38" s="238"/>
      <c r="Q38" s="238"/>
    </row>
    <row r="39" spans="1:17" ht="15.75" customHeight="1" x14ac:dyDescent="0.25">
      <c r="A39" s="271"/>
      <c r="B39" s="272"/>
      <c r="C39" s="273"/>
      <c r="D39" s="273"/>
      <c r="E39" s="273"/>
      <c r="F39" s="273"/>
      <c r="G39" s="273"/>
      <c r="H39" s="273"/>
      <c r="I39" s="273"/>
      <c r="J39" s="273"/>
      <c r="K39" s="250"/>
      <c r="M39" s="238"/>
      <c r="N39" s="238"/>
      <c r="O39" s="238"/>
      <c r="P39" s="238"/>
      <c r="Q39" s="238"/>
    </row>
    <row r="40" spans="1:17" ht="15.75" customHeight="1" x14ac:dyDescent="0.25">
      <c r="M40" s="238"/>
      <c r="N40" s="238"/>
      <c r="O40" s="238"/>
      <c r="P40" s="238"/>
      <c r="Q40" s="238"/>
    </row>
    <row r="41" spans="1:17" ht="15.75" customHeight="1" x14ac:dyDescent="0.25">
      <c r="A41" s="277" t="s">
        <v>28</v>
      </c>
      <c r="B41" s="279" t="s">
        <v>29</v>
      </c>
      <c r="C41" s="283" t="s">
        <v>30</v>
      </c>
      <c r="D41" s="284" t="s">
        <v>31</v>
      </c>
      <c r="E41" s="286" t="s">
        <v>32</v>
      </c>
      <c r="G41" s="247" t="s">
        <v>28</v>
      </c>
      <c r="H41" s="247" t="s">
        <v>78</v>
      </c>
      <c r="I41" s="247" t="s">
        <v>83</v>
      </c>
      <c r="J41" s="247" t="s">
        <v>84</v>
      </c>
    </row>
    <row r="42" spans="1:17" ht="15.75" customHeight="1" x14ac:dyDescent="0.25">
      <c r="A42" s="288">
        <v>2</v>
      </c>
      <c r="B42" s="290" t="s">
        <v>63</v>
      </c>
      <c r="C42" s="288">
        <v>201</v>
      </c>
      <c r="D42" s="288">
        <v>97</v>
      </c>
      <c r="E42" s="288" t="s">
        <v>64</v>
      </c>
      <c r="G42" s="238" t="s">
        <v>85</v>
      </c>
      <c r="H42" s="238">
        <v>0</v>
      </c>
      <c r="I42" s="238">
        <v>0</v>
      </c>
      <c r="J42" s="238">
        <v>0</v>
      </c>
    </row>
    <row r="43" spans="1:17" ht="15.75" customHeight="1" x14ac:dyDescent="0.25">
      <c r="A43" s="242">
        <v>2</v>
      </c>
      <c r="B43" s="239" t="s">
        <v>63</v>
      </c>
      <c r="C43" s="242">
        <v>179</v>
      </c>
      <c r="D43" s="242">
        <v>63</v>
      </c>
      <c r="E43" s="242" t="s">
        <v>64</v>
      </c>
      <c r="G43" s="238" t="s">
        <v>87</v>
      </c>
      <c r="H43" s="238">
        <v>1</v>
      </c>
      <c r="I43" s="238">
        <v>100</v>
      </c>
      <c r="J43" s="238">
        <v>0</v>
      </c>
    </row>
    <row r="44" spans="1:17" ht="15.75" customHeight="1" x14ac:dyDescent="0.25">
      <c r="A44" s="242">
        <v>2</v>
      </c>
      <c r="B44" s="239" t="s">
        <v>63</v>
      </c>
      <c r="C44" s="242">
        <v>132</v>
      </c>
      <c r="D44" s="242">
        <v>23</v>
      </c>
      <c r="E44" s="242" t="s">
        <v>64</v>
      </c>
      <c r="G44" s="238" t="s">
        <v>88</v>
      </c>
      <c r="H44" s="238">
        <v>0</v>
      </c>
      <c r="I44" s="238">
        <v>0</v>
      </c>
      <c r="J44" s="238">
        <v>0</v>
      </c>
    </row>
    <row r="45" spans="1:17" ht="15.75" customHeight="1" x14ac:dyDescent="0.25">
      <c r="A45" s="242">
        <v>2</v>
      </c>
      <c r="B45" s="239" t="s">
        <v>116</v>
      </c>
      <c r="C45" s="242">
        <v>257</v>
      </c>
      <c r="D45" s="242">
        <v>191</v>
      </c>
      <c r="E45" s="242" t="s">
        <v>117</v>
      </c>
      <c r="G45" s="247" t="s">
        <v>28</v>
      </c>
      <c r="H45" s="247" t="s">
        <v>79</v>
      </c>
      <c r="I45" s="247" t="s">
        <v>83</v>
      </c>
      <c r="J45" s="247" t="s">
        <v>84</v>
      </c>
    </row>
    <row r="46" spans="1:17" ht="15.75" customHeight="1" x14ac:dyDescent="0.25">
      <c r="A46" s="242">
        <v>3</v>
      </c>
      <c r="B46" s="239" t="s">
        <v>63</v>
      </c>
      <c r="C46" s="242">
        <v>166</v>
      </c>
      <c r="D46" s="242">
        <v>54</v>
      </c>
      <c r="E46" s="242" t="s">
        <v>64</v>
      </c>
      <c r="G46" s="238" t="s">
        <v>85</v>
      </c>
      <c r="H46" s="238">
        <v>0</v>
      </c>
      <c r="I46" s="238">
        <v>0</v>
      </c>
      <c r="J46" s="238">
        <v>0</v>
      </c>
    </row>
    <row r="47" spans="1:17" ht="15.75" customHeight="1" x14ac:dyDescent="0.25">
      <c r="A47" s="292"/>
      <c r="B47" s="294"/>
      <c r="C47" s="292"/>
      <c r="D47" s="292"/>
      <c r="E47" s="292"/>
      <c r="G47" s="238" t="s">
        <v>87</v>
      </c>
      <c r="H47" s="238">
        <v>1</v>
      </c>
      <c r="I47" s="257" t="s">
        <v>119</v>
      </c>
      <c r="J47" s="257" t="s">
        <v>120</v>
      </c>
    </row>
    <row r="48" spans="1:17" ht="15.75" customHeight="1" x14ac:dyDescent="0.25">
      <c r="A48" s="270"/>
      <c r="B48" s="268"/>
      <c r="C48" s="270"/>
      <c r="D48" s="270"/>
      <c r="E48" s="270"/>
      <c r="G48" s="238" t="s">
        <v>88</v>
      </c>
      <c r="H48" s="238">
        <v>1</v>
      </c>
      <c r="I48" s="238">
        <v>0</v>
      </c>
      <c r="J48" s="238">
        <v>100</v>
      </c>
    </row>
    <row r="49" spans="1:5" ht="15.75" customHeight="1" x14ac:dyDescent="0.25">
      <c r="A49" s="248"/>
      <c r="B49" s="245"/>
      <c r="C49" s="248"/>
      <c r="D49" s="248"/>
      <c r="E49" s="248"/>
    </row>
    <row r="50" spans="1:5" ht="15.75" customHeight="1" x14ac:dyDescent="0.25">
      <c r="A50" s="270"/>
      <c r="B50" s="268"/>
      <c r="C50" s="270"/>
      <c r="D50" s="270"/>
      <c r="E50" s="270"/>
    </row>
    <row r="51" spans="1:5" ht="15.75" customHeight="1" x14ac:dyDescent="0.25">
      <c r="A51" s="248"/>
      <c r="B51" s="245"/>
      <c r="C51" s="248"/>
      <c r="D51" s="248"/>
      <c r="E51" s="248"/>
    </row>
    <row r="52" spans="1:5" ht="15.75" customHeight="1" x14ac:dyDescent="0.25">
      <c r="A52" s="270"/>
      <c r="B52" s="268"/>
      <c r="C52" s="270"/>
      <c r="D52" s="270"/>
      <c r="E52" s="270"/>
    </row>
    <row r="53" spans="1:5" ht="15.75" customHeight="1" x14ac:dyDescent="0.25">
      <c r="A53" s="248"/>
      <c r="B53" s="245"/>
      <c r="C53" s="248"/>
      <c r="D53" s="248"/>
      <c r="E53" s="248"/>
    </row>
    <row r="54" spans="1:5" ht="15.75" customHeight="1" x14ac:dyDescent="0.25">
      <c r="A54" s="270"/>
      <c r="B54" s="268"/>
      <c r="C54" s="270"/>
      <c r="D54" s="270"/>
      <c r="E54" s="270"/>
    </row>
    <row r="55" spans="1:5" ht="15.75" customHeight="1" x14ac:dyDescent="0.25">
      <c r="A55" s="248"/>
      <c r="B55" s="245"/>
      <c r="C55" s="248"/>
      <c r="D55" s="248"/>
      <c r="E55" s="248"/>
    </row>
    <row r="56" spans="1:5" ht="15.75" customHeight="1" x14ac:dyDescent="0.25">
      <c r="A56" s="270"/>
      <c r="B56" s="268"/>
      <c r="C56" s="270"/>
      <c r="D56" s="270"/>
      <c r="E56" s="270"/>
    </row>
    <row r="57" spans="1:5" ht="15.75" customHeight="1" x14ac:dyDescent="0.25">
      <c r="A57" s="248"/>
      <c r="B57" s="245"/>
      <c r="C57" s="248"/>
      <c r="D57" s="248"/>
      <c r="E57" s="248"/>
    </row>
    <row r="58" spans="1:5" ht="15.75" customHeight="1" x14ac:dyDescent="0.25">
      <c r="A58" s="270"/>
      <c r="B58" s="268"/>
      <c r="C58" s="270"/>
      <c r="D58" s="270"/>
      <c r="E58" s="270"/>
    </row>
    <row r="59" spans="1:5" ht="15.75" customHeight="1" x14ac:dyDescent="0.25">
      <c r="A59" s="248"/>
      <c r="B59" s="245"/>
      <c r="C59" s="248"/>
      <c r="D59" s="248"/>
      <c r="E59" s="248"/>
    </row>
    <row r="60" spans="1:5" ht="15.75" customHeight="1" x14ac:dyDescent="0.25">
      <c r="A60" s="270"/>
      <c r="B60" s="268"/>
      <c r="C60" s="270"/>
      <c r="D60" s="270"/>
      <c r="E60" s="270"/>
    </row>
    <row r="61" spans="1:5" ht="15.75" customHeight="1" x14ac:dyDescent="0.25">
      <c r="A61" s="248"/>
      <c r="B61" s="245"/>
      <c r="C61" s="248"/>
      <c r="D61" s="248"/>
      <c r="E61" s="248"/>
    </row>
    <row r="62" spans="1:5" ht="15.75" customHeight="1" x14ac:dyDescent="0.25">
      <c r="A62" s="270"/>
      <c r="B62" s="268"/>
      <c r="C62" s="270"/>
      <c r="D62" s="270"/>
      <c r="E62" s="270"/>
    </row>
    <row r="63" spans="1:5" ht="15.75" customHeight="1" x14ac:dyDescent="0.25">
      <c r="A63" s="248"/>
      <c r="B63" s="245"/>
      <c r="C63" s="248"/>
      <c r="D63" s="248"/>
      <c r="E63" s="248"/>
    </row>
    <row r="64" spans="1:5" ht="15.75" customHeight="1" x14ac:dyDescent="0.25">
      <c r="A64" s="270"/>
      <c r="B64" s="268"/>
      <c r="C64" s="270"/>
      <c r="D64" s="270"/>
      <c r="E64" s="270"/>
    </row>
    <row r="65" spans="1:5" ht="15.75" customHeight="1" x14ac:dyDescent="0.25">
      <c r="A65" s="248"/>
      <c r="B65" s="245"/>
      <c r="C65" s="248"/>
      <c r="D65" s="248"/>
      <c r="E65" s="248"/>
    </row>
    <row r="66" spans="1:5" ht="15.75" customHeight="1" x14ac:dyDescent="0.25">
      <c r="A66" s="270"/>
      <c r="B66" s="268"/>
      <c r="C66" s="270"/>
      <c r="D66" s="270"/>
      <c r="E66" s="270"/>
    </row>
    <row r="67" spans="1:5" ht="15.75" customHeight="1" x14ac:dyDescent="0.25">
      <c r="A67" s="248"/>
      <c r="B67" s="245"/>
      <c r="C67" s="248"/>
      <c r="D67" s="248"/>
      <c r="E67" s="248"/>
    </row>
    <row r="68" spans="1:5" ht="15.75" customHeight="1" x14ac:dyDescent="0.25">
      <c r="A68" s="270"/>
      <c r="B68" s="268"/>
      <c r="C68" s="270"/>
      <c r="D68" s="270"/>
      <c r="E68" s="270"/>
    </row>
    <row r="69" spans="1:5" ht="15.75" customHeight="1" x14ac:dyDescent="0.25">
      <c r="A69" s="248"/>
      <c r="B69" s="245"/>
      <c r="C69" s="248"/>
      <c r="D69" s="248"/>
      <c r="E69" s="248"/>
    </row>
    <row r="70" spans="1:5" ht="15.75" customHeight="1" x14ac:dyDescent="0.25">
      <c r="A70" s="270"/>
      <c r="B70" s="268"/>
      <c r="C70" s="270"/>
      <c r="D70" s="270"/>
      <c r="E70" s="270"/>
    </row>
    <row r="71" spans="1:5" ht="15.75" customHeight="1" x14ac:dyDescent="0.25">
      <c r="A71" s="248"/>
      <c r="B71" s="245"/>
      <c r="C71" s="248"/>
      <c r="D71" s="248"/>
      <c r="E71" s="248"/>
    </row>
    <row r="72" spans="1:5" ht="15.75" customHeight="1" x14ac:dyDescent="0.25">
      <c r="A72" s="270"/>
      <c r="B72" s="268"/>
      <c r="C72" s="270"/>
      <c r="D72" s="270"/>
      <c r="E72" s="270"/>
    </row>
    <row r="73" spans="1:5" ht="15.75" customHeight="1" x14ac:dyDescent="0.25">
      <c r="A73" s="248"/>
      <c r="B73" s="245"/>
      <c r="C73" s="248"/>
      <c r="D73" s="248"/>
      <c r="E73" s="248"/>
    </row>
    <row r="74" spans="1:5" ht="15.75" customHeight="1" x14ac:dyDescent="0.25">
      <c r="A74" s="270"/>
      <c r="B74" s="268"/>
      <c r="C74" s="270"/>
      <c r="D74" s="270"/>
      <c r="E74" s="270"/>
    </row>
    <row r="75" spans="1:5" ht="15.75" customHeight="1" x14ac:dyDescent="0.25"/>
    <row r="76" spans="1:5" ht="15.75" customHeight="1" x14ac:dyDescent="0.25"/>
    <row r="77" spans="1:5" ht="15.75" customHeight="1" x14ac:dyDescent="0.25"/>
    <row r="78" spans="1:5" ht="15.75" customHeight="1" x14ac:dyDescent="0.25"/>
    <row r="79" spans="1:5" ht="15.75" customHeight="1" x14ac:dyDescent="0.25"/>
    <row r="80" spans="1:5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5"/>
  <sheetViews>
    <sheetView workbookViewId="0">
      <selection activeCell="G10" sqref="G10:P24"/>
    </sheetView>
  </sheetViews>
  <sheetFormatPr defaultColWidth="14.42578125" defaultRowHeight="15" customHeight="1" x14ac:dyDescent="0.25"/>
  <cols>
    <col min="2" max="2" width="18.5703125" customWidth="1"/>
  </cols>
  <sheetData>
    <row r="1" spans="1:17" ht="15.75" x14ac:dyDescent="0.25">
      <c r="A1" s="802" t="s">
        <v>287</v>
      </c>
      <c r="B1" s="788"/>
      <c r="C1" s="12"/>
      <c r="D1" s="12"/>
      <c r="E1" s="12"/>
      <c r="F1" s="30" t="s">
        <v>100</v>
      </c>
      <c r="G1" s="12"/>
      <c r="H1" s="32" t="s">
        <v>3</v>
      </c>
      <c r="I1" s="33"/>
      <c r="J1" s="12"/>
      <c r="K1" s="21"/>
      <c r="L1" s="38" t="s">
        <v>101</v>
      </c>
      <c r="M1" s="39"/>
      <c r="N1" s="11"/>
      <c r="O1" s="11"/>
      <c r="P1" s="11"/>
    </row>
    <row r="2" spans="1:17" ht="15.75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7" ht="15.75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ht="15.75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ht="15.75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1054</v>
      </c>
      <c r="G6" s="100">
        <v>633</v>
      </c>
      <c r="H6" s="100">
        <v>599</v>
      </c>
      <c r="I6" s="67"/>
      <c r="J6" s="6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9" t="s">
        <v>27</v>
      </c>
      <c r="K8" s="790"/>
      <c r="L8" s="790"/>
      <c r="M8" s="11"/>
      <c r="N8" s="11"/>
      <c r="O8" s="11"/>
      <c r="P8" s="11"/>
    </row>
    <row r="9" spans="1:17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233" t="s">
        <v>60</v>
      </c>
    </row>
    <row r="10" spans="1:17" x14ac:dyDescent="0.25">
      <c r="A10" s="103" t="s">
        <v>89</v>
      </c>
      <c r="B10" s="103" t="s">
        <v>89</v>
      </c>
      <c r="C10" s="103" t="s">
        <v>89</v>
      </c>
      <c r="D10" s="103" t="s">
        <v>89</v>
      </c>
      <c r="E10" s="103" t="s">
        <v>89</v>
      </c>
      <c r="G10" s="104">
        <v>1</v>
      </c>
      <c r="H10" s="104" t="s">
        <v>41</v>
      </c>
      <c r="I10" s="106"/>
      <c r="J10" s="106"/>
      <c r="K10" s="104">
        <v>4</v>
      </c>
      <c r="L10" s="104">
        <v>15</v>
      </c>
      <c r="M10" s="104">
        <v>17</v>
      </c>
      <c r="N10" s="106"/>
      <c r="O10" s="104">
        <v>1</v>
      </c>
      <c r="P10" s="106"/>
      <c r="Q10" s="236">
        <f t="shared" ref="Q10:Q24" si="0">SUM(I10:P10)</f>
        <v>37</v>
      </c>
    </row>
    <row r="11" spans="1:17" x14ac:dyDescent="0.25">
      <c r="G11" s="104">
        <v>1</v>
      </c>
      <c r="H11" s="104" t="s">
        <v>42</v>
      </c>
      <c r="I11" s="106"/>
      <c r="J11" s="106"/>
      <c r="K11" s="106"/>
      <c r="L11" s="106"/>
      <c r="M11" s="106"/>
      <c r="N11" s="104">
        <v>2</v>
      </c>
      <c r="O11" s="106"/>
      <c r="P11" s="106"/>
      <c r="Q11" s="236">
        <f t="shared" si="0"/>
        <v>2</v>
      </c>
    </row>
    <row r="12" spans="1:17" x14ac:dyDescent="0.25">
      <c r="G12" s="104">
        <v>1</v>
      </c>
      <c r="H12" s="104" t="s">
        <v>65</v>
      </c>
      <c r="I12" s="104">
        <v>7</v>
      </c>
      <c r="J12" s="106"/>
      <c r="K12" s="106"/>
      <c r="L12" s="106"/>
      <c r="M12" s="106"/>
      <c r="N12" s="106"/>
      <c r="O12" s="106"/>
      <c r="P12" s="106"/>
      <c r="Q12" s="236">
        <f t="shared" si="0"/>
        <v>7</v>
      </c>
    </row>
    <row r="13" spans="1:17" x14ac:dyDescent="0.25">
      <c r="G13" s="104">
        <v>1</v>
      </c>
      <c r="H13" s="104" t="s">
        <v>52</v>
      </c>
      <c r="I13" s="106"/>
      <c r="J13" s="104">
        <v>3</v>
      </c>
      <c r="K13" s="106"/>
      <c r="L13" s="106"/>
      <c r="M13" s="106"/>
      <c r="N13" s="106"/>
      <c r="O13" s="106"/>
      <c r="P13" s="106"/>
      <c r="Q13" s="236">
        <f t="shared" si="0"/>
        <v>3</v>
      </c>
    </row>
    <row r="14" spans="1:17" x14ac:dyDescent="0.25">
      <c r="G14" s="104">
        <v>1</v>
      </c>
      <c r="H14" s="104" t="s">
        <v>54</v>
      </c>
      <c r="I14" s="104">
        <v>4</v>
      </c>
      <c r="J14" s="104">
        <v>8</v>
      </c>
      <c r="K14" s="106"/>
      <c r="L14" s="106"/>
      <c r="M14" s="106"/>
      <c r="N14" s="106"/>
      <c r="O14" s="106"/>
      <c r="P14" s="106"/>
      <c r="Q14" s="236">
        <f t="shared" si="0"/>
        <v>12</v>
      </c>
    </row>
    <row r="15" spans="1:17" x14ac:dyDescent="0.25">
      <c r="G15" s="104">
        <v>1</v>
      </c>
      <c r="H15" s="104" t="s">
        <v>48</v>
      </c>
      <c r="I15" s="106"/>
      <c r="J15" s="104">
        <v>1</v>
      </c>
      <c r="K15" s="106"/>
      <c r="L15" s="106"/>
      <c r="M15" s="106"/>
      <c r="N15" s="106"/>
      <c r="O15" s="106"/>
      <c r="P15" s="106"/>
      <c r="Q15" s="236">
        <f t="shared" si="0"/>
        <v>1</v>
      </c>
    </row>
    <row r="16" spans="1:17" x14ac:dyDescent="0.25">
      <c r="G16" s="104">
        <v>1</v>
      </c>
      <c r="H16" s="104" t="s">
        <v>51</v>
      </c>
      <c r="I16" s="106"/>
      <c r="J16" s="104">
        <v>1</v>
      </c>
      <c r="K16" s="106"/>
      <c r="L16" s="106"/>
      <c r="M16" s="106"/>
      <c r="N16" s="106"/>
      <c r="O16" s="106"/>
      <c r="P16" s="106"/>
      <c r="Q16" s="236">
        <f t="shared" si="0"/>
        <v>1</v>
      </c>
    </row>
    <row r="17" spans="7:17" x14ac:dyDescent="0.25">
      <c r="G17" s="108">
        <v>2</v>
      </c>
      <c r="H17" s="108" t="s">
        <v>65</v>
      </c>
      <c r="I17" s="108">
        <v>11</v>
      </c>
      <c r="J17" s="110"/>
      <c r="K17" s="110"/>
      <c r="L17" s="110"/>
      <c r="M17" s="110"/>
      <c r="N17" s="110"/>
      <c r="O17" s="110"/>
      <c r="P17" s="110"/>
      <c r="Q17" s="236">
        <f t="shared" si="0"/>
        <v>11</v>
      </c>
    </row>
    <row r="18" spans="7:17" x14ac:dyDescent="0.25">
      <c r="G18" s="108">
        <v>2</v>
      </c>
      <c r="H18" s="108" t="s">
        <v>41</v>
      </c>
      <c r="I18" s="110"/>
      <c r="J18" s="110"/>
      <c r="K18" s="110"/>
      <c r="L18" s="108">
        <v>8</v>
      </c>
      <c r="M18" s="108">
        <v>1</v>
      </c>
      <c r="N18" s="108">
        <v>2</v>
      </c>
      <c r="O18" s="110"/>
      <c r="P18" s="110"/>
      <c r="Q18" s="236">
        <f t="shared" si="0"/>
        <v>11</v>
      </c>
    </row>
    <row r="19" spans="7:17" x14ac:dyDescent="0.25">
      <c r="G19" s="108">
        <v>2</v>
      </c>
      <c r="H19" s="108" t="s">
        <v>42</v>
      </c>
      <c r="I19" s="110"/>
      <c r="J19" s="110"/>
      <c r="K19" s="110"/>
      <c r="L19" s="110"/>
      <c r="M19" s="110"/>
      <c r="N19" s="108">
        <v>1</v>
      </c>
      <c r="O19" s="110"/>
      <c r="P19" s="110"/>
      <c r="Q19" s="236">
        <f t="shared" si="0"/>
        <v>1</v>
      </c>
    </row>
    <row r="20" spans="7:17" x14ac:dyDescent="0.25">
      <c r="G20" s="108">
        <v>2</v>
      </c>
      <c r="H20" s="108" t="s">
        <v>54</v>
      </c>
      <c r="I20" s="108">
        <v>1</v>
      </c>
      <c r="J20" s="110"/>
      <c r="K20" s="110"/>
      <c r="L20" s="110"/>
      <c r="M20" s="110"/>
      <c r="N20" s="110"/>
      <c r="O20" s="110"/>
      <c r="P20" s="110"/>
      <c r="Q20" s="236">
        <f t="shared" si="0"/>
        <v>1</v>
      </c>
    </row>
    <row r="21" spans="7:17" x14ac:dyDescent="0.25">
      <c r="G21" s="112">
        <v>3</v>
      </c>
      <c r="H21" s="112" t="s">
        <v>47</v>
      </c>
      <c r="I21" s="114"/>
      <c r="J21" s="114"/>
      <c r="K21" s="112">
        <v>1</v>
      </c>
      <c r="L21" s="114"/>
      <c r="M21" s="114"/>
      <c r="N21" s="114"/>
      <c r="O21" s="114"/>
      <c r="P21" s="114"/>
      <c r="Q21" s="236">
        <f t="shared" si="0"/>
        <v>1</v>
      </c>
    </row>
    <row r="22" spans="7:17" x14ac:dyDescent="0.25">
      <c r="G22" s="112">
        <v>3</v>
      </c>
      <c r="H22" s="112" t="s">
        <v>65</v>
      </c>
      <c r="I22" s="112">
        <v>7</v>
      </c>
      <c r="J22" s="114"/>
      <c r="K22" s="114"/>
      <c r="L22" s="114"/>
      <c r="M22" s="114"/>
      <c r="N22" s="114"/>
      <c r="O22" s="114"/>
      <c r="P22" s="114"/>
      <c r="Q22" s="236">
        <f t="shared" si="0"/>
        <v>7</v>
      </c>
    </row>
    <row r="23" spans="7:17" x14ac:dyDescent="0.25">
      <c r="G23" s="112">
        <v>3</v>
      </c>
      <c r="H23" s="112" t="s">
        <v>42</v>
      </c>
      <c r="I23" s="114"/>
      <c r="J23" s="114"/>
      <c r="K23" s="114"/>
      <c r="L23" s="114"/>
      <c r="M23" s="114"/>
      <c r="N23" s="112">
        <v>1</v>
      </c>
      <c r="O23" s="114"/>
      <c r="P23" s="114"/>
      <c r="Q23" s="236">
        <f t="shared" si="0"/>
        <v>1</v>
      </c>
    </row>
    <row r="24" spans="7:17" x14ac:dyDescent="0.25">
      <c r="G24" s="112">
        <v>3</v>
      </c>
      <c r="H24" s="112" t="s">
        <v>41</v>
      </c>
      <c r="I24" s="114"/>
      <c r="J24" s="114"/>
      <c r="K24" s="112">
        <v>1</v>
      </c>
      <c r="L24" s="112">
        <v>4</v>
      </c>
      <c r="M24" s="112">
        <v>1</v>
      </c>
      <c r="N24" s="112">
        <v>1</v>
      </c>
      <c r="O24" s="114"/>
      <c r="P24" s="114"/>
      <c r="Q24" s="236">
        <f t="shared" si="0"/>
        <v>7</v>
      </c>
    </row>
    <row r="25" spans="7:17" x14ac:dyDescent="0.25">
      <c r="Q25" s="258">
        <f>SUM(Q10:Q24)</f>
        <v>103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1"/>
  <sheetViews>
    <sheetView workbookViewId="0">
      <selection activeCell="B10" sqref="B10:D11"/>
    </sheetView>
  </sheetViews>
  <sheetFormatPr defaultColWidth="14.42578125" defaultRowHeight="15" customHeight="1" x14ac:dyDescent="0.25"/>
  <cols>
    <col min="2" max="2" width="15.140625" customWidth="1"/>
    <col min="5" max="5" width="15.7109375" customWidth="1"/>
    <col min="9" max="9" width="11" customWidth="1"/>
    <col min="10" max="10" width="9.5703125" customWidth="1"/>
    <col min="11" max="11" width="9.28515625" customWidth="1"/>
    <col min="12" max="12" width="9.85546875" customWidth="1"/>
    <col min="13" max="13" width="10" customWidth="1"/>
    <col min="14" max="14" width="8.5703125" customWidth="1"/>
    <col min="15" max="15" width="9.42578125" customWidth="1"/>
    <col min="16" max="16" width="8.7109375" customWidth="1"/>
  </cols>
  <sheetData>
    <row r="1" spans="1:21" ht="15.75" customHeight="1" x14ac:dyDescent="0.25">
      <c r="A1" s="803" t="s">
        <v>106</v>
      </c>
      <c r="B1" s="788"/>
      <c r="C1" s="132"/>
      <c r="D1" s="132"/>
      <c r="E1" s="132"/>
      <c r="F1" s="137" t="s">
        <v>107</v>
      </c>
      <c r="G1" s="132"/>
      <c r="H1" s="137" t="s">
        <v>108</v>
      </c>
      <c r="I1" s="240"/>
      <c r="J1" s="132"/>
      <c r="K1" s="21"/>
      <c r="L1" s="11"/>
      <c r="M1" s="11"/>
      <c r="N1" s="11"/>
      <c r="O1" s="11"/>
      <c r="P1" s="11"/>
    </row>
    <row r="2" spans="1:21" ht="15.75" x14ac:dyDescent="0.25">
      <c r="A2" s="137" t="s">
        <v>19</v>
      </c>
      <c r="B2" s="141" t="s">
        <v>109</v>
      </c>
      <c r="C2" s="142"/>
      <c r="D2" s="142"/>
      <c r="E2" s="168" t="s">
        <v>8</v>
      </c>
      <c r="F2" s="168" t="s">
        <v>9</v>
      </c>
      <c r="G2" s="168" t="s">
        <v>110</v>
      </c>
      <c r="H2" s="164"/>
      <c r="I2" s="168" t="s">
        <v>12</v>
      </c>
      <c r="J2" s="132"/>
      <c r="K2" s="21"/>
      <c r="L2" s="11"/>
      <c r="M2" s="11"/>
      <c r="N2" s="11"/>
      <c r="O2" s="11"/>
      <c r="P2" s="11"/>
    </row>
    <row r="3" spans="1:21" ht="15.75" x14ac:dyDescent="0.25">
      <c r="A3" s="240"/>
      <c r="B3" s="168" t="s">
        <v>111</v>
      </c>
      <c r="C3" s="164"/>
      <c r="D3" s="142"/>
      <c r="E3" s="164"/>
      <c r="F3" s="168" t="s">
        <v>13</v>
      </c>
      <c r="G3" s="168" t="s">
        <v>14</v>
      </c>
      <c r="H3" s="164"/>
      <c r="I3" s="168" t="s">
        <v>12</v>
      </c>
      <c r="J3" s="132"/>
      <c r="K3" s="21"/>
      <c r="L3" s="11"/>
      <c r="M3" s="11"/>
      <c r="N3" s="11"/>
      <c r="O3" s="11"/>
      <c r="P3" s="11"/>
    </row>
    <row r="4" spans="1:21" ht="15.75" x14ac:dyDescent="0.25">
      <c r="A4" s="137" t="s">
        <v>112</v>
      </c>
      <c r="B4" s="168" t="s">
        <v>113</v>
      </c>
      <c r="C4" s="164"/>
      <c r="D4" s="142"/>
      <c r="E4" s="142"/>
      <c r="F4" s="168" t="s">
        <v>17</v>
      </c>
      <c r="G4" s="168" t="s">
        <v>14</v>
      </c>
      <c r="H4" s="164"/>
      <c r="I4" s="168" t="s">
        <v>12</v>
      </c>
      <c r="J4" s="132"/>
      <c r="K4" s="21"/>
      <c r="L4" s="11"/>
      <c r="M4" s="11"/>
      <c r="N4" s="11"/>
      <c r="O4" s="11"/>
      <c r="P4" s="11"/>
    </row>
    <row r="5" spans="1:21" ht="15.75" x14ac:dyDescent="0.25">
      <c r="A5" s="132"/>
      <c r="B5" s="164"/>
      <c r="C5" s="164"/>
      <c r="D5" s="142"/>
      <c r="E5" s="168" t="s">
        <v>22</v>
      </c>
      <c r="F5" s="243" t="s">
        <v>9</v>
      </c>
      <c r="G5" s="243" t="s">
        <v>13</v>
      </c>
      <c r="H5" s="243" t="s">
        <v>17</v>
      </c>
      <c r="I5" s="168" t="s">
        <v>23</v>
      </c>
      <c r="J5" s="132"/>
      <c r="K5" s="21"/>
      <c r="L5" s="11"/>
      <c r="M5" s="11"/>
      <c r="N5" s="11"/>
      <c r="O5" s="11"/>
      <c r="P5" s="11"/>
    </row>
    <row r="6" spans="1:21" ht="15" customHeight="1" x14ac:dyDescent="0.3">
      <c r="A6" s="137" t="s">
        <v>24</v>
      </c>
      <c r="B6" s="187"/>
      <c r="C6" s="187"/>
      <c r="D6" s="187"/>
      <c r="E6" s="187"/>
      <c r="F6" s="244">
        <v>417</v>
      </c>
      <c r="G6" s="244">
        <v>429</v>
      </c>
      <c r="H6" s="244">
        <v>199</v>
      </c>
      <c r="I6" s="187"/>
      <c r="J6" s="187"/>
      <c r="K6" s="11"/>
      <c r="L6" s="11"/>
      <c r="M6" s="11"/>
      <c r="N6" s="11"/>
      <c r="O6" s="11"/>
      <c r="P6" s="11"/>
    </row>
    <row r="7" spans="1:21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21" ht="15" customHeight="1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3" t="s">
        <v>27</v>
      </c>
      <c r="K8" s="790"/>
      <c r="L8" s="790"/>
      <c r="M8" s="11"/>
      <c r="N8" s="11"/>
      <c r="O8" s="11"/>
      <c r="P8" s="11"/>
      <c r="R8" s="247" t="s">
        <v>28</v>
      </c>
      <c r="S8" s="247" t="s">
        <v>78</v>
      </c>
      <c r="T8" s="247" t="s">
        <v>83</v>
      </c>
      <c r="U8" s="247" t="s">
        <v>84</v>
      </c>
    </row>
    <row r="9" spans="1:21" ht="15.75" x14ac:dyDescent="0.25">
      <c r="A9" s="249" t="s">
        <v>28</v>
      </c>
      <c r="B9" s="249" t="s">
        <v>29</v>
      </c>
      <c r="C9" s="249" t="s">
        <v>30</v>
      </c>
      <c r="D9" s="249" t="s">
        <v>31</v>
      </c>
      <c r="E9" s="249" t="s">
        <v>32</v>
      </c>
      <c r="F9" s="11"/>
      <c r="G9" s="251" t="s">
        <v>28</v>
      </c>
      <c r="H9" s="251" t="s">
        <v>29</v>
      </c>
      <c r="I9" s="251" t="s">
        <v>33</v>
      </c>
      <c r="J9" s="251" t="s">
        <v>34</v>
      </c>
      <c r="K9" s="251" t="s">
        <v>35</v>
      </c>
      <c r="L9" s="251" t="s">
        <v>36</v>
      </c>
      <c r="M9" s="251" t="s">
        <v>37</v>
      </c>
      <c r="N9" s="251" t="s">
        <v>38</v>
      </c>
      <c r="O9" s="251" t="s">
        <v>39</v>
      </c>
      <c r="P9" s="251" t="s">
        <v>40</v>
      </c>
      <c r="R9" s="238" t="s">
        <v>85</v>
      </c>
      <c r="S9" s="238"/>
      <c r="T9" s="238"/>
      <c r="U9" s="238"/>
    </row>
    <row r="10" spans="1:21" ht="15.75" x14ac:dyDescent="0.25">
      <c r="A10" s="252">
        <v>2</v>
      </c>
      <c r="B10" s="252" t="s">
        <v>63</v>
      </c>
      <c r="C10" s="252">
        <v>271</v>
      </c>
      <c r="D10" s="252">
        <v>241</v>
      </c>
      <c r="E10" s="252" t="s">
        <v>64</v>
      </c>
      <c r="F10" s="11"/>
      <c r="G10" s="253">
        <v>1</v>
      </c>
      <c r="H10" s="253" t="s">
        <v>42</v>
      </c>
      <c r="I10" s="254"/>
      <c r="J10" s="254"/>
      <c r="K10" s="253">
        <v>1</v>
      </c>
      <c r="L10" s="254"/>
      <c r="M10" s="254"/>
      <c r="N10" s="254"/>
      <c r="O10" s="254"/>
      <c r="P10" s="254"/>
      <c r="R10" s="238" t="s">
        <v>87</v>
      </c>
      <c r="S10" s="238"/>
      <c r="T10" s="238"/>
      <c r="U10" s="238"/>
    </row>
    <row r="11" spans="1:21" ht="15.75" x14ac:dyDescent="0.25">
      <c r="A11" s="252">
        <v>2</v>
      </c>
      <c r="B11" s="252" t="s">
        <v>63</v>
      </c>
      <c r="C11" s="252">
        <v>222</v>
      </c>
      <c r="D11" s="252">
        <v>133</v>
      </c>
      <c r="E11" s="252" t="s">
        <v>64</v>
      </c>
      <c r="F11" s="11"/>
      <c r="G11" s="253">
        <v>1</v>
      </c>
      <c r="H11" s="253" t="s">
        <v>41</v>
      </c>
      <c r="I11" s="254"/>
      <c r="J11" s="253">
        <v>2</v>
      </c>
      <c r="K11" s="254"/>
      <c r="L11" s="254"/>
      <c r="M11" s="254"/>
      <c r="N11" s="254"/>
      <c r="O11" s="253"/>
      <c r="P11" s="254"/>
      <c r="R11" s="238" t="s">
        <v>88</v>
      </c>
      <c r="S11" s="238"/>
      <c r="T11" s="238"/>
      <c r="U11" s="238"/>
    </row>
    <row r="12" spans="1:21" ht="15.75" x14ac:dyDescent="0.25">
      <c r="A12" s="21"/>
      <c r="B12" s="21"/>
      <c r="C12" s="21"/>
      <c r="D12" s="21"/>
      <c r="E12" s="21"/>
      <c r="F12" s="11"/>
      <c r="G12" s="255">
        <v>2</v>
      </c>
      <c r="H12" s="255" t="s">
        <v>47</v>
      </c>
      <c r="I12" s="256"/>
      <c r="J12" s="255">
        <v>1</v>
      </c>
      <c r="K12" s="256"/>
      <c r="L12" s="256"/>
      <c r="M12" s="256"/>
      <c r="N12" s="256"/>
      <c r="O12" s="256"/>
      <c r="P12" s="256"/>
      <c r="R12" s="247" t="s">
        <v>28</v>
      </c>
      <c r="S12" s="247" t="s">
        <v>79</v>
      </c>
      <c r="T12" s="247" t="s">
        <v>83</v>
      </c>
      <c r="U12" s="247" t="s">
        <v>84</v>
      </c>
    </row>
    <row r="13" spans="1:21" ht="15.75" x14ac:dyDescent="0.25">
      <c r="A13" s="21"/>
      <c r="B13" s="21"/>
      <c r="C13" s="21"/>
      <c r="D13" s="21"/>
      <c r="E13" s="2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R13" s="238" t="s">
        <v>85</v>
      </c>
      <c r="S13" s="238"/>
      <c r="T13" s="238"/>
      <c r="U13" s="238"/>
    </row>
    <row r="14" spans="1:21" ht="15.75" x14ac:dyDescent="0.25">
      <c r="A14" s="247" t="s">
        <v>28</v>
      </c>
      <c r="B14" s="247" t="s">
        <v>78</v>
      </c>
      <c r="C14" s="247" t="s">
        <v>83</v>
      </c>
      <c r="D14" s="247" t="s">
        <v>84</v>
      </c>
      <c r="E14" s="2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R14" s="238" t="s">
        <v>87</v>
      </c>
      <c r="S14" s="238"/>
      <c r="T14" s="257"/>
      <c r="U14" s="257"/>
    </row>
    <row r="15" spans="1:21" ht="15.75" x14ac:dyDescent="0.25">
      <c r="A15" s="238" t="s">
        <v>85</v>
      </c>
      <c r="B15" s="259">
        <v>0</v>
      </c>
      <c r="C15" s="259">
        <v>0</v>
      </c>
      <c r="D15" s="259">
        <v>0</v>
      </c>
      <c r="E15" s="21"/>
      <c r="F15" s="11"/>
      <c r="G15" s="11"/>
      <c r="H15" s="11"/>
      <c r="I15" s="11"/>
      <c r="J15" s="11"/>
      <c r="K15" s="11"/>
      <c r="L15" s="11"/>
      <c r="M15" s="11"/>
      <c r="N15" s="11"/>
      <c r="O15" s="117"/>
      <c r="P15" s="11"/>
      <c r="R15" s="238" t="s">
        <v>88</v>
      </c>
      <c r="S15" s="238"/>
      <c r="T15" s="238"/>
      <c r="U15" s="238"/>
    </row>
    <row r="16" spans="1:21" x14ac:dyDescent="0.25">
      <c r="A16" s="238" t="s">
        <v>87</v>
      </c>
      <c r="B16" s="259">
        <v>0</v>
      </c>
      <c r="C16" s="259">
        <v>0</v>
      </c>
      <c r="D16" s="259">
        <v>0</v>
      </c>
    </row>
    <row r="17" spans="1:4" x14ac:dyDescent="0.25">
      <c r="A17" s="238" t="s">
        <v>88</v>
      </c>
      <c r="B17" s="259">
        <v>0</v>
      </c>
      <c r="C17" s="259">
        <v>0</v>
      </c>
      <c r="D17" s="259">
        <v>0</v>
      </c>
    </row>
    <row r="18" spans="1:4" x14ac:dyDescent="0.25">
      <c r="A18" s="247" t="s">
        <v>28</v>
      </c>
      <c r="B18" s="247" t="s">
        <v>79</v>
      </c>
      <c r="C18" s="247" t="s">
        <v>83</v>
      </c>
      <c r="D18" s="247" t="s">
        <v>84</v>
      </c>
    </row>
    <row r="19" spans="1:4" x14ac:dyDescent="0.25">
      <c r="A19" s="238" t="s">
        <v>85</v>
      </c>
      <c r="B19" s="259">
        <v>0</v>
      </c>
      <c r="C19" s="259">
        <v>0</v>
      </c>
      <c r="D19" s="259">
        <v>0</v>
      </c>
    </row>
    <row r="20" spans="1:4" x14ac:dyDescent="0.25">
      <c r="A20" s="238" t="s">
        <v>87</v>
      </c>
      <c r="B20" s="259">
        <v>1</v>
      </c>
      <c r="C20" s="262">
        <v>100</v>
      </c>
      <c r="D20" s="262">
        <v>0</v>
      </c>
    </row>
    <row r="21" spans="1:4" x14ac:dyDescent="0.25">
      <c r="A21" s="238" t="s">
        <v>88</v>
      </c>
      <c r="B21" s="259">
        <v>0</v>
      </c>
      <c r="C21" s="259">
        <v>0</v>
      </c>
      <c r="D21" s="259">
        <v>0</v>
      </c>
    </row>
  </sheetData>
  <mergeCells count="2">
    <mergeCell ref="A1:B1"/>
    <mergeCell ref="J8:L8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9"/>
  <sheetViews>
    <sheetView workbookViewId="0">
      <selection activeCell="B10" sqref="B10:D29"/>
    </sheetView>
  </sheetViews>
  <sheetFormatPr defaultColWidth="14.42578125" defaultRowHeight="15" customHeight="1" x14ac:dyDescent="0.25"/>
  <cols>
    <col min="3" max="3" width="14.28515625" customWidth="1"/>
    <col min="4" max="4" width="14" customWidth="1"/>
    <col min="5" max="5" width="16.140625" customWidth="1"/>
    <col min="7" max="7" width="10.85546875" customWidth="1"/>
    <col min="8" max="8" width="12.140625" customWidth="1"/>
    <col min="9" max="9" width="9.85546875" customWidth="1"/>
    <col min="10" max="10" width="10.5703125" customWidth="1"/>
    <col min="11" max="11" width="11.28515625" customWidth="1"/>
    <col min="12" max="12" width="10.85546875" customWidth="1"/>
    <col min="13" max="13" width="9.42578125" customWidth="1"/>
    <col min="14" max="14" width="10.5703125" customWidth="1"/>
    <col min="15" max="15" width="9.7109375" customWidth="1"/>
    <col min="16" max="16" width="7.85546875" customWidth="1"/>
  </cols>
  <sheetData>
    <row r="1" spans="1:21" ht="15.75" x14ac:dyDescent="0.25">
      <c r="A1" s="804" t="s">
        <v>114</v>
      </c>
      <c r="B1" s="788"/>
      <c r="C1" s="278"/>
      <c r="D1" s="278"/>
      <c r="E1" s="278"/>
      <c r="F1" s="280" t="s">
        <v>107</v>
      </c>
      <c r="G1" s="278"/>
      <c r="H1" s="280" t="s">
        <v>108</v>
      </c>
      <c r="I1" s="281"/>
      <c r="J1" s="278"/>
      <c r="K1" s="21"/>
      <c r="L1" s="11"/>
      <c r="M1" s="11"/>
      <c r="N1" s="11"/>
      <c r="O1" s="11"/>
      <c r="P1" s="11"/>
    </row>
    <row r="2" spans="1:21" ht="45" x14ac:dyDescent="0.25">
      <c r="A2" s="280" t="s">
        <v>19</v>
      </c>
      <c r="B2" s="282"/>
      <c r="C2" s="282"/>
      <c r="D2" s="282"/>
      <c r="E2" s="285" t="s">
        <v>8</v>
      </c>
      <c r="F2" s="285" t="s">
        <v>9</v>
      </c>
      <c r="G2" s="287" t="s">
        <v>115</v>
      </c>
      <c r="H2" s="289"/>
      <c r="I2" s="285" t="s">
        <v>12</v>
      </c>
      <c r="J2" s="278"/>
      <c r="K2" s="21"/>
      <c r="L2" s="11"/>
      <c r="M2" s="11"/>
      <c r="N2" s="11"/>
      <c r="O2" s="11"/>
      <c r="P2" s="11"/>
    </row>
    <row r="3" spans="1:21" ht="15.75" x14ac:dyDescent="0.25">
      <c r="A3" s="281"/>
      <c r="B3" s="289"/>
      <c r="C3" s="289"/>
      <c r="D3" s="282"/>
      <c r="E3" s="289"/>
      <c r="F3" s="285" t="s">
        <v>13</v>
      </c>
      <c r="G3" s="285" t="s">
        <v>14</v>
      </c>
      <c r="H3" s="289"/>
      <c r="I3" s="285" t="s">
        <v>12</v>
      </c>
      <c r="J3" s="278"/>
      <c r="K3" s="21"/>
      <c r="L3" s="11"/>
      <c r="M3" s="11"/>
      <c r="N3" s="11"/>
      <c r="O3" s="11"/>
      <c r="P3" s="11"/>
    </row>
    <row r="4" spans="1:21" ht="15.75" x14ac:dyDescent="0.25">
      <c r="A4" s="280" t="s">
        <v>112</v>
      </c>
      <c r="B4" s="289"/>
      <c r="C4" s="289"/>
      <c r="D4" s="282"/>
      <c r="E4" s="282"/>
      <c r="F4" s="285" t="s">
        <v>17</v>
      </c>
      <c r="G4" s="285" t="s">
        <v>14</v>
      </c>
      <c r="H4" s="289"/>
      <c r="I4" s="285" t="s">
        <v>12</v>
      </c>
      <c r="J4" s="278"/>
      <c r="K4" s="21"/>
      <c r="L4" s="11"/>
      <c r="M4" s="11"/>
      <c r="N4" s="11"/>
      <c r="O4" s="11"/>
      <c r="P4" s="11"/>
    </row>
    <row r="5" spans="1:21" ht="15.75" x14ac:dyDescent="0.25">
      <c r="A5" s="278"/>
      <c r="B5" s="289"/>
      <c r="C5" s="289"/>
      <c r="D5" s="282"/>
      <c r="E5" s="285" t="s">
        <v>22</v>
      </c>
      <c r="F5" s="291" t="s">
        <v>9</v>
      </c>
      <c r="G5" s="291" t="s">
        <v>13</v>
      </c>
      <c r="H5" s="291" t="s">
        <v>17</v>
      </c>
      <c r="I5" s="285" t="s">
        <v>23</v>
      </c>
      <c r="J5" s="278"/>
      <c r="K5" s="21"/>
      <c r="L5" s="11"/>
      <c r="M5" s="11"/>
      <c r="N5" s="11"/>
      <c r="O5" s="11"/>
      <c r="P5" s="11"/>
    </row>
    <row r="6" spans="1:21" ht="15" customHeight="1" x14ac:dyDescent="0.3">
      <c r="A6" s="280" t="s">
        <v>24</v>
      </c>
      <c r="B6" s="293"/>
      <c r="C6" s="293"/>
      <c r="D6" s="293"/>
      <c r="E6" s="293"/>
      <c r="F6" s="295">
        <v>527</v>
      </c>
      <c r="G6" s="295">
        <v>413</v>
      </c>
      <c r="H6" s="295">
        <v>586</v>
      </c>
      <c r="I6" s="293"/>
      <c r="J6" s="293"/>
      <c r="K6" s="11"/>
      <c r="L6" s="11"/>
      <c r="M6" s="11"/>
      <c r="N6" s="11"/>
      <c r="O6" s="11"/>
      <c r="P6" s="11"/>
    </row>
    <row r="7" spans="1:21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21" ht="15" customHeight="1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93" t="s">
        <v>27</v>
      </c>
      <c r="K8" s="790"/>
      <c r="L8" s="790"/>
      <c r="M8" s="11"/>
      <c r="N8" s="11"/>
      <c r="O8" s="11"/>
      <c r="P8" s="11"/>
    </row>
    <row r="9" spans="1:21" ht="15.75" x14ac:dyDescent="0.25">
      <c r="A9" s="297" t="s">
        <v>28</v>
      </c>
      <c r="B9" s="297" t="s">
        <v>29</v>
      </c>
      <c r="C9" s="297" t="s">
        <v>30</v>
      </c>
      <c r="D9" s="297" t="s">
        <v>31</v>
      </c>
      <c r="E9" s="297" t="s">
        <v>32</v>
      </c>
      <c r="F9" s="11"/>
      <c r="G9" s="297" t="s">
        <v>28</v>
      </c>
      <c r="H9" s="297" t="s">
        <v>29</v>
      </c>
      <c r="I9" s="297" t="s">
        <v>33</v>
      </c>
      <c r="J9" s="297" t="s">
        <v>34</v>
      </c>
      <c r="K9" s="297" t="s">
        <v>35</v>
      </c>
      <c r="L9" s="297" t="s">
        <v>36</v>
      </c>
      <c r="M9" s="297" t="s">
        <v>37</v>
      </c>
      <c r="N9" s="297" t="s">
        <v>38</v>
      </c>
      <c r="O9" s="297" t="s">
        <v>39</v>
      </c>
      <c r="P9" s="297" t="s">
        <v>40</v>
      </c>
      <c r="R9" s="247" t="s">
        <v>28</v>
      </c>
      <c r="S9" s="247" t="s">
        <v>78</v>
      </c>
      <c r="T9" s="247" t="s">
        <v>83</v>
      </c>
      <c r="U9" s="247" t="s">
        <v>84</v>
      </c>
    </row>
    <row r="10" spans="1:21" x14ac:dyDescent="0.25">
      <c r="A10" s="299">
        <v>1</v>
      </c>
      <c r="B10" s="299" t="s">
        <v>63</v>
      </c>
      <c r="C10" s="299">
        <v>231</v>
      </c>
      <c r="D10" s="299">
        <v>131</v>
      </c>
      <c r="E10" s="299" t="s">
        <v>64</v>
      </c>
      <c r="G10" s="299">
        <v>1</v>
      </c>
      <c r="H10" s="299" t="s">
        <v>42</v>
      </c>
      <c r="I10" s="300"/>
      <c r="J10" s="300"/>
      <c r="K10" s="300"/>
      <c r="L10" s="300"/>
      <c r="M10" s="299">
        <v>1</v>
      </c>
      <c r="N10" s="300"/>
      <c r="O10" s="300"/>
      <c r="P10" s="300"/>
      <c r="R10" s="238" t="s">
        <v>85</v>
      </c>
      <c r="S10" s="259">
        <v>0</v>
      </c>
      <c r="T10" s="238"/>
      <c r="U10" s="238"/>
    </row>
    <row r="11" spans="1:21" x14ac:dyDescent="0.25">
      <c r="A11" s="299">
        <v>1</v>
      </c>
      <c r="B11" s="299" t="s">
        <v>63</v>
      </c>
      <c r="C11" s="299">
        <v>241</v>
      </c>
      <c r="D11" s="299">
        <v>149</v>
      </c>
      <c r="E11" s="299" t="s">
        <v>64</v>
      </c>
      <c r="G11" s="299">
        <v>1</v>
      </c>
      <c r="H11" s="299" t="s">
        <v>122</v>
      </c>
      <c r="I11" s="300"/>
      <c r="J11" s="300"/>
      <c r="K11" s="299">
        <v>1</v>
      </c>
      <c r="L11" s="300"/>
      <c r="M11" s="300"/>
      <c r="N11" s="300"/>
      <c r="O11" s="300"/>
      <c r="P11" s="300"/>
      <c r="R11" s="238" t="s">
        <v>87</v>
      </c>
      <c r="S11" s="259">
        <v>0</v>
      </c>
      <c r="T11" s="238"/>
      <c r="U11" s="238"/>
    </row>
    <row r="12" spans="1:21" x14ac:dyDescent="0.25">
      <c r="A12" s="299">
        <v>1</v>
      </c>
      <c r="B12" s="299" t="s">
        <v>63</v>
      </c>
      <c r="C12" s="299">
        <v>226</v>
      </c>
      <c r="D12" s="299">
        <v>123</v>
      </c>
      <c r="E12" s="299" t="s">
        <v>64</v>
      </c>
      <c r="G12" s="302">
        <v>3</v>
      </c>
      <c r="H12" s="302" t="s">
        <v>42</v>
      </c>
      <c r="I12" s="304"/>
      <c r="J12" s="304"/>
      <c r="K12" s="302">
        <v>1</v>
      </c>
      <c r="L12" s="304"/>
      <c r="M12" s="304"/>
      <c r="N12" s="302">
        <v>1</v>
      </c>
      <c r="O12" s="304"/>
      <c r="P12" s="304"/>
      <c r="R12" s="238" t="s">
        <v>88</v>
      </c>
      <c r="S12" s="259">
        <v>0</v>
      </c>
      <c r="T12" s="238"/>
      <c r="U12" s="238"/>
    </row>
    <row r="13" spans="1:21" x14ac:dyDescent="0.25">
      <c r="A13" s="299">
        <v>1</v>
      </c>
      <c r="B13" s="299" t="s">
        <v>63</v>
      </c>
      <c r="C13" s="299">
        <v>228</v>
      </c>
      <c r="D13" s="299">
        <v>132</v>
      </c>
      <c r="E13" s="299" t="s">
        <v>64</v>
      </c>
      <c r="R13" s="247" t="s">
        <v>28</v>
      </c>
      <c r="S13" s="247" t="s">
        <v>79</v>
      </c>
      <c r="T13" s="247" t="s">
        <v>83</v>
      </c>
      <c r="U13" s="247" t="s">
        <v>84</v>
      </c>
    </row>
    <row r="14" spans="1:21" x14ac:dyDescent="0.25">
      <c r="A14" s="299">
        <v>1</v>
      </c>
      <c r="B14" s="299" t="s">
        <v>63</v>
      </c>
      <c r="C14" s="299">
        <v>209</v>
      </c>
      <c r="D14" s="299">
        <v>105</v>
      </c>
      <c r="E14" s="299" t="s">
        <v>64</v>
      </c>
      <c r="R14" s="238" t="s">
        <v>85</v>
      </c>
      <c r="S14" s="259">
        <v>1</v>
      </c>
      <c r="T14" s="259">
        <v>1</v>
      </c>
      <c r="U14" s="259">
        <v>0</v>
      </c>
    </row>
    <row r="15" spans="1:21" x14ac:dyDescent="0.25">
      <c r="A15" s="306">
        <v>2</v>
      </c>
      <c r="B15" s="306" t="s">
        <v>63</v>
      </c>
      <c r="C15" s="306">
        <v>193</v>
      </c>
      <c r="D15" s="306">
        <v>75</v>
      </c>
      <c r="E15" s="306" t="s">
        <v>64</v>
      </c>
      <c r="G15" s="307" t="s">
        <v>57</v>
      </c>
      <c r="H15" s="307" t="s">
        <v>86</v>
      </c>
      <c r="R15" s="238" t="s">
        <v>87</v>
      </c>
      <c r="S15" s="259">
        <v>1</v>
      </c>
      <c r="T15" s="262">
        <v>1</v>
      </c>
      <c r="U15" s="262">
        <v>0</v>
      </c>
    </row>
    <row r="16" spans="1:21" x14ac:dyDescent="0.25">
      <c r="A16" s="306">
        <v>2</v>
      </c>
      <c r="B16" s="306" t="s">
        <v>63</v>
      </c>
      <c r="C16" s="306">
        <v>235</v>
      </c>
      <c r="D16" s="306">
        <v>161</v>
      </c>
      <c r="E16" s="306" t="s">
        <v>64</v>
      </c>
      <c r="G16" s="307" t="s">
        <v>42</v>
      </c>
      <c r="H16" s="307">
        <v>3</v>
      </c>
      <c r="R16" s="238" t="s">
        <v>88</v>
      </c>
      <c r="S16" s="259">
        <v>1</v>
      </c>
      <c r="T16" s="259">
        <v>1</v>
      </c>
      <c r="U16" s="259">
        <v>0</v>
      </c>
    </row>
    <row r="17" spans="1:8" x14ac:dyDescent="0.25">
      <c r="A17" s="306">
        <v>2</v>
      </c>
      <c r="B17" s="306" t="s">
        <v>63</v>
      </c>
      <c r="C17" s="306">
        <v>159</v>
      </c>
      <c r="D17" s="306">
        <v>47</v>
      </c>
      <c r="E17" s="306" t="s">
        <v>64</v>
      </c>
      <c r="G17" s="307" t="s">
        <v>122</v>
      </c>
      <c r="H17" s="307">
        <v>1</v>
      </c>
    </row>
    <row r="18" spans="1:8" x14ac:dyDescent="0.25">
      <c r="A18" s="306">
        <v>2</v>
      </c>
      <c r="B18" s="306" t="s">
        <v>63</v>
      </c>
      <c r="C18" s="306">
        <v>189</v>
      </c>
      <c r="D18" s="306">
        <v>78</v>
      </c>
      <c r="E18" s="306" t="s">
        <v>64</v>
      </c>
      <c r="G18" s="307" t="s">
        <v>63</v>
      </c>
      <c r="H18" s="307">
        <v>20</v>
      </c>
    </row>
    <row r="19" spans="1:8" x14ac:dyDescent="0.25">
      <c r="A19" s="306">
        <v>2</v>
      </c>
      <c r="B19" s="306" t="s">
        <v>63</v>
      </c>
      <c r="C19" s="306">
        <v>201</v>
      </c>
      <c r="D19" s="306">
        <v>101</v>
      </c>
      <c r="E19" s="306" t="s">
        <v>64</v>
      </c>
      <c r="G19" s="309" t="s">
        <v>123</v>
      </c>
      <c r="H19" s="309">
        <v>24</v>
      </c>
    </row>
    <row r="20" spans="1:8" x14ac:dyDescent="0.25">
      <c r="A20" s="306">
        <v>2</v>
      </c>
      <c r="B20" s="306" t="s">
        <v>63</v>
      </c>
      <c r="C20" s="306">
        <v>174</v>
      </c>
      <c r="D20" s="306">
        <v>64</v>
      </c>
      <c r="E20" s="306" t="s">
        <v>64</v>
      </c>
    </row>
    <row r="21" spans="1:8" x14ac:dyDescent="0.25">
      <c r="A21" s="302">
        <v>2</v>
      </c>
      <c r="B21" s="302" t="s">
        <v>63</v>
      </c>
      <c r="C21" s="302">
        <v>410</v>
      </c>
      <c r="D21" s="302">
        <v>700</v>
      </c>
      <c r="E21" s="302" t="s">
        <v>64</v>
      </c>
    </row>
    <row r="22" spans="1:8" x14ac:dyDescent="0.25">
      <c r="A22" s="302">
        <v>2</v>
      </c>
      <c r="B22" s="302" t="s">
        <v>63</v>
      </c>
      <c r="C22" s="302">
        <v>372</v>
      </c>
      <c r="D22" s="302">
        <v>570</v>
      </c>
      <c r="E22" s="302" t="s">
        <v>64</v>
      </c>
    </row>
    <row r="23" spans="1:8" x14ac:dyDescent="0.25">
      <c r="A23" s="302">
        <v>2</v>
      </c>
      <c r="B23" s="302" t="s">
        <v>63</v>
      </c>
      <c r="C23" s="302">
        <v>350</v>
      </c>
      <c r="D23" s="302">
        <v>456</v>
      </c>
      <c r="E23" s="302" t="s">
        <v>64</v>
      </c>
    </row>
    <row r="24" spans="1:8" x14ac:dyDescent="0.25">
      <c r="A24" s="302">
        <v>2</v>
      </c>
      <c r="B24" s="302" t="s">
        <v>63</v>
      </c>
      <c r="C24" s="302">
        <v>416</v>
      </c>
      <c r="D24" s="302">
        <v>779</v>
      </c>
      <c r="E24" s="302" t="s">
        <v>64</v>
      </c>
    </row>
    <row r="25" spans="1:8" x14ac:dyDescent="0.25">
      <c r="A25" s="302">
        <v>2</v>
      </c>
      <c r="B25" s="302" t="s">
        <v>63</v>
      </c>
      <c r="C25" s="302">
        <v>224</v>
      </c>
      <c r="D25" s="302">
        <v>125</v>
      </c>
      <c r="E25" s="302" t="s">
        <v>64</v>
      </c>
    </row>
    <row r="26" spans="1:8" x14ac:dyDescent="0.25">
      <c r="A26" s="302">
        <v>2</v>
      </c>
      <c r="B26" s="302" t="s">
        <v>63</v>
      </c>
      <c r="C26" s="302">
        <v>233</v>
      </c>
      <c r="D26" s="302">
        <v>151</v>
      </c>
      <c r="E26" s="302" t="s">
        <v>64</v>
      </c>
    </row>
    <row r="27" spans="1:8" x14ac:dyDescent="0.25">
      <c r="A27" s="302">
        <v>2</v>
      </c>
      <c r="B27" s="302" t="s">
        <v>63</v>
      </c>
      <c r="C27" s="302">
        <v>186</v>
      </c>
      <c r="D27" s="302">
        <v>88</v>
      </c>
      <c r="E27" s="302" t="s">
        <v>64</v>
      </c>
    </row>
    <row r="28" spans="1:8" x14ac:dyDescent="0.25">
      <c r="A28" s="302">
        <v>2</v>
      </c>
      <c r="B28" s="302" t="s">
        <v>63</v>
      </c>
      <c r="C28" s="302">
        <v>240</v>
      </c>
      <c r="D28" s="302">
        <v>167</v>
      </c>
      <c r="E28" s="302" t="s">
        <v>64</v>
      </c>
    </row>
    <row r="29" spans="1:8" x14ac:dyDescent="0.25">
      <c r="A29" s="302">
        <v>2</v>
      </c>
      <c r="B29" s="302" t="s">
        <v>63</v>
      </c>
      <c r="C29" s="302">
        <v>204</v>
      </c>
      <c r="D29" s="302">
        <v>111</v>
      </c>
      <c r="E29" s="302" t="s">
        <v>64</v>
      </c>
    </row>
  </sheetData>
  <mergeCells count="2">
    <mergeCell ref="A1:B1"/>
    <mergeCell ref="J8:L8"/>
  </mergeCells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Outline</vt:lpstr>
      <vt:lpstr>Site_001</vt:lpstr>
      <vt:lpstr>Site-008</vt:lpstr>
      <vt:lpstr>Site-010</vt:lpstr>
      <vt:lpstr>Site-011</vt:lpstr>
      <vt:lpstr>Site-012</vt:lpstr>
      <vt:lpstr>Site-013</vt:lpstr>
      <vt:lpstr>Site-014</vt:lpstr>
      <vt:lpstr>Site-014b</vt:lpstr>
      <vt:lpstr>Site-016</vt:lpstr>
      <vt:lpstr>Site-018</vt:lpstr>
      <vt:lpstr>Site-022</vt:lpstr>
      <vt:lpstr>Site-026</vt:lpstr>
      <vt:lpstr>Site-027</vt:lpstr>
      <vt:lpstr>Site-029</vt:lpstr>
      <vt:lpstr>Site-032</vt:lpstr>
      <vt:lpstr>Site 32b</vt:lpstr>
      <vt:lpstr>Site-035</vt:lpstr>
      <vt:lpstr>Site-036</vt:lpstr>
      <vt:lpstr>Site-038</vt:lpstr>
      <vt:lpstr>Site-041</vt:lpstr>
      <vt:lpstr>Site-048</vt:lpstr>
      <vt:lpstr>Site-057</vt:lpstr>
      <vt:lpstr>Site-057b</vt:lpstr>
      <vt:lpstr>Site-061</vt:lpstr>
      <vt:lpstr>Site-075</vt:lpstr>
      <vt:lpstr>Site-084</vt:lpstr>
      <vt:lpstr>Site-085</vt:lpstr>
      <vt:lpstr>Site-086</vt:lpstr>
      <vt:lpstr>Site-093</vt:lpstr>
      <vt:lpstr>Site-096</vt:lpstr>
      <vt:lpstr>Site-108</vt:lpstr>
      <vt:lpstr>Site-109</vt:lpstr>
      <vt:lpstr>Site-117</vt:lpstr>
      <vt:lpstr>Site-118</vt:lpstr>
      <vt:lpstr>Site-123</vt:lpstr>
      <vt:lpstr>Site-128</vt:lpstr>
      <vt:lpstr>Site-130</vt:lpstr>
      <vt:lpstr>Site-135</vt:lpstr>
      <vt:lpstr>Site-149</vt:lpstr>
      <vt:lpstr>Site-154</vt:lpstr>
      <vt:lpstr>Site-156</vt:lpstr>
      <vt:lpstr>Site-157</vt:lpstr>
      <vt:lpstr>Site-163</vt:lpstr>
      <vt:lpstr>Site-170</vt:lpstr>
      <vt:lpstr>Site-South Pine</vt:lpstr>
      <vt:lpstr>North_Canoe_Trib</vt:lpstr>
      <vt:lpstr>Coldwater_Carolan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2018-09-26T14:47:47Z</dcterms:created>
  <dcterms:modified xsi:type="dcterms:W3CDTF">2020-04-20T15:20:52Z</dcterms:modified>
</cp:coreProperties>
</file>