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BKelly_Fishes_GithubRepos\Data\Thesis\Raw\Data 2019\"/>
    </mc:Choice>
  </mc:AlternateContent>
  <bookViews>
    <workbookView xWindow="0" yWindow="0" windowWidth="12885" windowHeight="13470" firstSheet="35" activeTab="39"/>
  </bookViews>
  <sheets>
    <sheet name="TEMPLATE" sheetId="1" r:id="rId1"/>
    <sheet name="5" sheetId="2" r:id="rId2"/>
    <sheet name="9" sheetId="3" r:id="rId3"/>
    <sheet name="21" sheetId="4" r:id="rId4"/>
    <sheet name="24" sheetId="5" r:id="rId5"/>
    <sheet name="28" sheetId="6" r:id="rId6"/>
    <sheet name="37" sheetId="7" r:id="rId7"/>
    <sheet name="42" sheetId="8" r:id="rId8"/>
    <sheet name="44" sheetId="9" r:id="rId9"/>
    <sheet name="49" sheetId="10" r:id="rId10"/>
    <sheet name="50" sheetId="11" r:id="rId11"/>
    <sheet name="53" sheetId="12" r:id="rId12"/>
    <sheet name="54" sheetId="13" r:id="rId13"/>
    <sheet name="58" sheetId="14" r:id="rId14"/>
    <sheet name="72" sheetId="15" r:id="rId15"/>
    <sheet name="81" sheetId="16" r:id="rId16"/>
    <sheet name="85" sheetId="17" r:id="rId17"/>
    <sheet name="89" sheetId="18" r:id="rId18"/>
    <sheet name="97b" sheetId="19" r:id="rId19"/>
    <sheet name="98" sheetId="20" r:id="rId20"/>
    <sheet name="106" sheetId="21" r:id="rId21"/>
    <sheet name="109" sheetId="22" r:id="rId22"/>
    <sheet name="118" sheetId="23" r:id="rId23"/>
    <sheet name="118b" sheetId="24" r:id="rId24"/>
    <sheet name="121" sheetId="25" r:id="rId25"/>
    <sheet name="125" sheetId="26" r:id="rId26"/>
    <sheet name="140" sheetId="27" r:id="rId27"/>
    <sheet name="153" sheetId="28" r:id="rId28"/>
    <sheet name="154" sheetId="29" r:id="rId29"/>
    <sheet name="157" sheetId="30" r:id="rId30"/>
    <sheet name="165" sheetId="31" r:id="rId31"/>
    <sheet name="168" sheetId="32" r:id="rId32"/>
    <sheet name="169" sheetId="33" r:id="rId33"/>
    <sheet name="173" sheetId="34" r:id="rId34"/>
    <sheet name="177" sheetId="35" r:id="rId35"/>
    <sheet name="189" sheetId="36" r:id="rId36"/>
    <sheet name="190" sheetId="37" r:id="rId37"/>
    <sheet name="JACK KNIGHT" sheetId="38" r:id="rId38"/>
    <sheet name="Capeli Ranch Main" sheetId="39" r:id="rId39"/>
    <sheet name="Conway Property" sheetId="40" r:id="rId40"/>
  </sheets>
  <calcPr calcId="162913"/>
</workbook>
</file>

<file path=xl/calcChain.xml><?xml version="1.0" encoding="utf-8"?>
<calcChain xmlns="http://schemas.openxmlformats.org/spreadsheetml/2006/main">
  <c r="H49" i="38" l="1"/>
  <c r="N13" i="37"/>
  <c r="N14" i="36"/>
  <c r="N14" i="35"/>
  <c r="K25" i="34"/>
  <c r="K24" i="34"/>
  <c r="K23" i="34"/>
  <c r="K22" i="34"/>
  <c r="K21" i="34"/>
  <c r="K20" i="34"/>
  <c r="K19" i="34"/>
  <c r="K18" i="34"/>
  <c r="K17" i="34"/>
  <c r="K16" i="34"/>
  <c r="K15" i="34"/>
  <c r="K14" i="34"/>
  <c r="N14" i="34" s="1"/>
  <c r="K13" i="34"/>
  <c r="N13" i="34" s="1"/>
  <c r="K12" i="34"/>
  <c r="N12" i="34" s="1"/>
  <c r="K11" i="34"/>
  <c r="N11" i="34" s="1"/>
  <c r="K10" i="34"/>
  <c r="N10" i="34" s="1"/>
  <c r="K9" i="34"/>
  <c r="N9" i="34" s="1"/>
  <c r="N9" i="33"/>
  <c r="H52" i="31"/>
  <c r="K42" i="31"/>
  <c r="K41" i="31"/>
  <c r="N22" i="31" s="1"/>
  <c r="K40" i="31"/>
  <c r="K39" i="31"/>
  <c r="K38" i="31"/>
  <c r="K37" i="31"/>
  <c r="K36" i="31"/>
  <c r="K35" i="31"/>
  <c r="K34" i="31"/>
  <c r="K33" i="31"/>
  <c r="K32" i="31"/>
  <c r="K31" i="31"/>
  <c r="K30" i="31"/>
  <c r="K29" i="31"/>
  <c r="K28" i="31"/>
  <c r="K27" i="31"/>
  <c r="K26" i="31"/>
  <c r="K25" i="31"/>
  <c r="K24" i="31"/>
  <c r="K23" i="31"/>
  <c r="K22" i="31"/>
  <c r="N21" i="31"/>
  <c r="K21" i="31"/>
  <c r="K20" i="31"/>
  <c r="K19" i="31"/>
  <c r="N20" i="31" s="1"/>
  <c r="K18" i="31"/>
  <c r="N19" i="31" s="1"/>
  <c r="N17" i="31"/>
  <c r="K17" i="31"/>
  <c r="N18" i="31" s="1"/>
  <c r="K16" i="31"/>
  <c r="K15" i="31"/>
  <c r="N16" i="31" s="1"/>
  <c r="K14" i="31"/>
  <c r="N15" i="31" s="1"/>
  <c r="N13" i="31"/>
  <c r="K13" i="31"/>
  <c r="N14" i="31" s="1"/>
  <c r="K12" i="31"/>
  <c r="K11" i="31"/>
  <c r="N12" i="31" s="1"/>
  <c r="K10" i="31"/>
  <c r="N11" i="31" s="1"/>
  <c r="K9" i="31"/>
  <c r="N10" i="31" s="1"/>
  <c r="H6" i="31"/>
  <c r="G6" i="31"/>
  <c r="F6" i="31"/>
  <c r="K25" i="29"/>
  <c r="K24" i="29"/>
  <c r="K23" i="29"/>
  <c r="K22" i="29"/>
  <c r="K21" i="29"/>
  <c r="K20" i="29"/>
  <c r="K19" i="29"/>
  <c r="K18" i="29"/>
  <c r="K17" i="29"/>
  <c r="K16" i="29"/>
  <c r="K15" i="29"/>
  <c r="K14" i="29"/>
  <c r="K13" i="29"/>
  <c r="N13" i="29" s="1"/>
  <c r="K12" i="29"/>
  <c r="N12" i="29" s="1"/>
  <c r="K11" i="29"/>
  <c r="N11" i="29" s="1"/>
  <c r="K10" i="29"/>
  <c r="N10" i="29" s="1"/>
  <c r="K9" i="29"/>
  <c r="N9" i="29" s="1"/>
  <c r="N15" i="29" s="1"/>
  <c r="K42" i="28"/>
  <c r="K41" i="28"/>
  <c r="K40" i="28"/>
  <c r="K39" i="28"/>
  <c r="K38" i="28"/>
  <c r="K37" i="28"/>
  <c r="N18" i="28" s="1"/>
  <c r="K36" i="28"/>
  <c r="K35" i="28"/>
  <c r="K34" i="28"/>
  <c r="K33" i="28"/>
  <c r="K32" i="28"/>
  <c r="K31" i="28"/>
  <c r="K30" i="28"/>
  <c r="K29" i="28"/>
  <c r="K28" i="28"/>
  <c r="K27" i="28"/>
  <c r="K26" i="28"/>
  <c r="K25" i="28"/>
  <c r="K24" i="28"/>
  <c r="K23" i="28"/>
  <c r="K22" i="28"/>
  <c r="N12" i="28" s="1"/>
  <c r="K21" i="28"/>
  <c r="K20" i="28"/>
  <c r="K19" i="28"/>
  <c r="K18" i="28"/>
  <c r="K17" i="28"/>
  <c r="N17" i="28" s="1"/>
  <c r="N16" i="28"/>
  <c r="K16" i="28"/>
  <c r="K15" i="28"/>
  <c r="N15" i="28" s="1"/>
  <c r="N14" i="28"/>
  <c r="K14" i="28"/>
  <c r="K13" i="28"/>
  <c r="N13" i="28" s="1"/>
  <c r="K12" i="28"/>
  <c r="K11" i="28"/>
  <c r="N11" i="28" s="1"/>
  <c r="N10" i="28"/>
  <c r="K10" i="28"/>
  <c r="K9" i="28"/>
  <c r="N9" i="28" s="1"/>
  <c r="H6" i="28"/>
  <c r="G6" i="28"/>
  <c r="H49" i="27"/>
  <c r="N14" i="27"/>
  <c r="K22" i="26"/>
  <c r="K21" i="26"/>
  <c r="K20" i="26"/>
  <c r="K19" i="26"/>
  <c r="K18" i="26"/>
  <c r="K17" i="26"/>
  <c r="K16" i="26"/>
  <c r="K15" i="26"/>
  <c r="K14" i="26"/>
  <c r="K13" i="26"/>
  <c r="N13" i="26" s="1"/>
  <c r="K12" i="26"/>
  <c r="N12" i="26" s="1"/>
  <c r="K11" i="26"/>
  <c r="N11" i="26" s="1"/>
  <c r="K10" i="26"/>
  <c r="N10" i="26" s="1"/>
  <c r="K9" i="26"/>
  <c r="N9" i="26" s="1"/>
  <c r="N15" i="26" s="1"/>
  <c r="N15" i="25"/>
  <c r="K22" i="24"/>
  <c r="K21" i="24"/>
  <c r="K20" i="24"/>
  <c r="K19" i="24"/>
  <c r="K18" i="24"/>
  <c r="K17" i="24"/>
  <c r="K16" i="24"/>
  <c r="N14" i="24" s="1"/>
  <c r="K15" i="24"/>
  <c r="K14" i="24"/>
  <c r="N13" i="24" s="1"/>
  <c r="K13" i="24"/>
  <c r="N12" i="24"/>
  <c r="K12" i="24"/>
  <c r="N9" i="24" s="1"/>
  <c r="K11" i="24"/>
  <c r="N10" i="24"/>
  <c r="K10" i="24"/>
  <c r="K9" i="24"/>
  <c r="K25" i="23"/>
  <c r="K24" i="23"/>
  <c r="N13" i="23" s="1"/>
  <c r="K23" i="23"/>
  <c r="K22" i="23"/>
  <c r="K21" i="23"/>
  <c r="K20" i="23"/>
  <c r="K19" i="23"/>
  <c r="K18" i="23"/>
  <c r="K17" i="23"/>
  <c r="K16" i="23"/>
  <c r="K15" i="23"/>
  <c r="K14" i="23"/>
  <c r="K13" i="23"/>
  <c r="K12" i="23"/>
  <c r="N12" i="23" s="1"/>
  <c r="N11" i="23"/>
  <c r="K11" i="23"/>
  <c r="K10" i="23"/>
  <c r="K9" i="23"/>
  <c r="N9" i="23" s="1"/>
  <c r="K16" i="22"/>
  <c r="K15" i="22"/>
  <c r="K14" i="22"/>
  <c r="K13" i="22"/>
  <c r="K12" i="22"/>
  <c r="K11" i="22"/>
  <c r="K10" i="22"/>
  <c r="N10" i="22" s="1"/>
  <c r="K9" i="22"/>
  <c r="N9" i="22" s="1"/>
  <c r="K29" i="21"/>
  <c r="K28" i="21"/>
  <c r="K27" i="21"/>
  <c r="K26" i="21"/>
  <c r="K25" i="21"/>
  <c r="K24" i="21"/>
  <c r="K23" i="21"/>
  <c r="K22" i="21"/>
  <c r="K21" i="21"/>
  <c r="K20" i="21"/>
  <c r="K19" i="21"/>
  <c r="K18" i="21"/>
  <c r="N18" i="21" s="1"/>
  <c r="K17" i="21"/>
  <c r="N17" i="21" s="1"/>
  <c r="K16" i="21"/>
  <c r="N16" i="21" s="1"/>
  <c r="N15" i="21"/>
  <c r="K15" i="21"/>
  <c r="K14" i="21"/>
  <c r="N14" i="21" s="1"/>
  <c r="K13" i="21"/>
  <c r="N13" i="21" s="1"/>
  <c r="K12" i="21"/>
  <c r="N12" i="21" s="1"/>
  <c r="N11" i="21"/>
  <c r="K11" i="21"/>
  <c r="K10" i="21"/>
  <c r="N10" i="21" s="1"/>
  <c r="K9" i="21"/>
  <c r="N9" i="21" s="1"/>
  <c r="K13" i="18"/>
  <c r="K12" i="18"/>
  <c r="K11" i="18"/>
  <c r="K10" i="18"/>
  <c r="K9" i="18"/>
  <c r="N9" i="18" s="1"/>
  <c r="K24" i="17"/>
  <c r="K23" i="17"/>
  <c r="K22" i="17"/>
  <c r="K21" i="17"/>
  <c r="N10" i="17" s="1"/>
  <c r="K20" i="17"/>
  <c r="K19" i="17"/>
  <c r="K18" i="17"/>
  <c r="K17" i="17"/>
  <c r="K16" i="17"/>
  <c r="K15" i="17"/>
  <c r="N9" i="17" s="1"/>
  <c r="N16" i="17" s="1"/>
  <c r="N14" i="17"/>
  <c r="K14" i="17"/>
  <c r="N13" i="17"/>
  <c r="K13" i="17"/>
  <c r="K12" i="17"/>
  <c r="N12" i="17" s="1"/>
  <c r="K11" i="17"/>
  <c r="N11" i="17" s="1"/>
  <c r="K10" i="17"/>
  <c r="K9" i="17"/>
  <c r="K21" i="16"/>
  <c r="K20" i="16"/>
  <c r="N15" i="16" s="1"/>
  <c r="K19" i="16"/>
  <c r="K18" i="16"/>
  <c r="K17" i="16"/>
  <c r="K16" i="16"/>
  <c r="K15" i="16"/>
  <c r="N14" i="16"/>
  <c r="K14" i="16"/>
  <c r="N13" i="16"/>
  <c r="K13" i="16"/>
  <c r="K12" i="16"/>
  <c r="N12" i="16" s="1"/>
  <c r="K11" i="16"/>
  <c r="N11" i="16" s="1"/>
  <c r="K10" i="16"/>
  <c r="N10" i="16" s="1"/>
  <c r="K9" i="16"/>
  <c r="N9" i="16" s="1"/>
  <c r="N17" i="16" s="1"/>
  <c r="H55" i="14"/>
  <c r="K45" i="14"/>
  <c r="K44" i="14"/>
  <c r="N25" i="14" s="1"/>
  <c r="K43" i="14"/>
  <c r="K42" i="14"/>
  <c r="K41" i="14"/>
  <c r="K40" i="14"/>
  <c r="K39" i="14"/>
  <c r="K38" i="14"/>
  <c r="K37" i="14"/>
  <c r="K36" i="14"/>
  <c r="K35" i="14"/>
  <c r="K34" i="14"/>
  <c r="K33" i="14"/>
  <c r="N16" i="14" s="1"/>
  <c r="K32" i="14"/>
  <c r="K31" i="14"/>
  <c r="K30" i="14"/>
  <c r="K29" i="14"/>
  <c r="K28" i="14"/>
  <c r="K27" i="14"/>
  <c r="N20" i="14" s="1"/>
  <c r="K26" i="14"/>
  <c r="K25" i="14"/>
  <c r="N24" i="14"/>
  <c r="K24" i="14"/>
  <c r="N23" i="14"/>
  <c r="K23" i="14"/>
  <c r="K22" i="14"/>
  <c r="N21" i="14"/>
  <c r="K21" i="14"/>
  <c r="K20" i="14"/>
  <c r="K19" i="14"/>
  <c r="K18" i="14"/>
  <c r="N19" i="14" s="1"/>
  <c r="N17" i="14"/>
  <c r="K17" i="14"/>
  <c r="N18" i="14" s="1"/>
  <c r="K16" i="14"/>
  <c r="K15" i="14"/>
  <c r="K14" i="14"/>
  <c r="N15" i="14" s="1"/>
  <c r="N13" i="14"/>
  <c r="K13" i="14"/>
  <c r="N14" i="14" s="1"/>
  <c r="N12" i="14"/>
  <c r="K12" i="14"/>
  <c r="K11" i="14"/>
  <c r="K10" i="14"/>
  <c r="N11" i="14" s="1"/>
  <c r="K9" i="14"/>
  <c r="K46" i="14" s="1"/>
  <c r="H6" i="14"/>
  <c r="G6" i="14"/>
  <c r="F6" i="14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N21" i="13" s="1"/>
  <c r="K28" i="13"/>
  <c r="K27" i="13"/>
  <c r="K26" i="13"/>
  <c r="N9" i="13" s="1"/>
  <c r="K25" i="13"/>
  <c r="K24" i="13"/>
  <c r="K23" i="13"/>
  <c r="K22" i="13"/>
  <c r="K21" i="13"/>
  <c r="K20" i="13"/>
  <c r="N20" i="13" s="1"/>
  <c r="K19" i="13"/>
  <c r="N19" i="13" s="1"/>
  <c r="K18" i="13"/>
  <c r="N18" i="13" s="1"/>
  <c r="N17" i="13"/>
  <c r="K17" i="13"/>
  <c r="K16" i="13"/>
  <c r="N16" i="13" s="1"/>
  <c r="K15" i="13"/>
  <c r="N15" i="13" s="1"/>
  <c r="K14" i="13"/>
  <c r="N14" i="13" s="1"/>
  <c r="N13" i="13"/>
  <c r="K13" i="13"/>
  <c r="K12" i="13"/>
  <c r="N12" i="13" s="1"/>
  <c r="K11" i="13"/>
  <c r="N11" i="13" s="1"/>
  <c r="K10" i="13"/>
  <c r="N10" i="13" s="1"/>
  <c r="K9" i="13"/>
  <c r="K45" i="13" s="1"/>
  <c r="H6" i="13"/>
  <c r="G6" i="13"/>
  <c r="F6" i="13"/>
  <c r="N15" i="12"/>
  <c r="K25" i="11"/>
  <c r="K24" i="11"/>
  <c r="K23" i="11"/>
  <c r="K22" i="11"/>
  <c r="K21" i="11"/>
  <c r="K20" i="11"/>
  <c r="N13" i="11" s="1"/>
  <c r="K19" i="11"/>
  <c r="K18" i="11"/>
  <c r="K17" i="11"/>
  <c r="K16" i="11"/>
  <c r="K15" i="11"/>
  <c r="N14" i="11"/>
  <c r="K14" i="11"/>
  <c r="N16" i="11" s="1"/>
  <c r="K13" i="11"/>
  <c r="K12" i="11"/>
  <c r="K11" i="11"/>
  <c r="K10" i="11"/>
  <c r="K9" i="11"/>
  <c r="N11" i="11" s="1"/>
  <c r="K28" i="10"/>
  <c r="K27" i="10"/>
  <c r="K26" i="10"/>
  <c r="K25" i="10"/>
  <c r="K24" i="10"/>
  <c r="K23" i="10"/>
  <c r="K22" i="10"/>
  <c r="N16" i="10" s="1"/>
  <c r="K21" i="10"/>
  <c r="K20" i="10"/>
  <c r="K19" i="10"/>
  <c r="K18" i="10"/>
  <c r="K17" i="10"/>
  <c r="K16" i="10"/>
  <c r="K15" i="10"/>
  <c r="N15" i="10" s="1"/>
  <c r="K14" i="10"/>
  <c r="N14" i="10" s="1"/>
  <c r="K13" i="10"/>
  <c r="N13" i="10" s="1"/>
  <c r="K12" i="10"/>
  <c r="N12" i="10" s="1"/>
  <c r="K11" i="10"/>
  <c r="N11" i="10" s="1"/>
  <c r="K10" i="10"/>
  <c r="N10" i="10" s="1"/>
  <c r="K9" i="10"/>
  <c r="N9" i="10" s="1"/>
  <c r="H4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N17" i="8" s="1"/>
  <c r="N15" i="8"/>
  <c r="K15" i="8"/>
  <c r="N16" i="8" s="1"/>
  <c r="K14" i="8"/>
  <c r="K13" i="8"/>
  <c r="N14" i="8" s="1"/>
  <c r="K12" i="8"/>
  <c r="N13" i="8" s="1"/>
  <c r="N11" i="8"/>
  <c r="K11" i="8"/>
  <c r="N12" i="8" s="1"/>
  <c r="K10" i="8"/>
  <c r="K9" i="8"/>
  <c r="N10" i="8" s="1"/>
  <c r="H49" i="6"/>
  <c r="H49" i="5"/>
  <c r="K19" i="5"/>
  <c r="K18" i="5"/>
  <c r="K17" i="5"/>
  <c r="K16" i="5"/>
  <c r="K15" i="5"/>
  <c r="K14" i="5"/>
  <c r="K13" i="5"/>
  <c r="N12" i="5"/>
  <c r="K12" i="5"/>
  <c r="K11" i="5"/>
  <c r="K10" i="5"/>
  <c r="N11" i="5" s="1"/>
  <c r="K9" i="5"/>
  <c r="N10" i="5" s="1"/>
  <c r="N15" i="5" s="1"/>
  <c r="K40" i="3"/>
  <c r="K39" i="3"/>
  <c r="K38" i="3"/>
  <c r="K37" i="3"/>
  <c r="K36" i="3"/>
  <c r="K35" i="3"/>
  <c r="K34" i="3"/>
  <c r="K33" i="3"/>
  <c r="N21" i="3" s="1"/>
  <c r="K32" i="3"/>
  <c r="K31" i="3"/>
  <c r="K30" i="3"/>
  <c r="K29" i="3"/>
  <c r="K28" i="3"/>
  <c r="K27" i="3"/>
  <c r="K26" i="3"/>
  <c r="K25" i="3"/>
  <c r="K24" i="3"/>
  <c r="K23" i="3"/>
  <c r="K22" i="3"/>
  <c r="K21" i="3"/>
  <c r="N20" i="3" s="1"/>
  <c r="K20" i="3"/>
  <c r="N19" i="3"/>
  <c r="K19" i="3"/>
  <c r="N18" i="3" s="1"/>
  <c r="K18" i="3"/>
  <c r="N17" i="3" s="1"/>
  <c r="K17" i="3"/>
  <c r="N16" i="3" s="1"/>
  <c r="K16" i="3"/>
  <c r="N15" i="3"/>
  <c r="K15" i="3"/>
  <c r="N14" i="3" s="1"/>
  <c r="K14" i="3"/>
  <c r="N13" i="3" s="1"/>
  <c r="K13" i="3"/>
  <c r="N12" i="3" s="1"/>
  <c r="K12" i="3"/>
  <c r="N11" i="3"/>
  <c r="K11" i="3"/>
  <c r="N22" i="3" s="1"/>
  <c r="K10" i="3"/>
  <c r="N10" i="3" s="1"/>
  <c r="K9" i="3"/>
  <c r="N9" i="3" s="1"/>
  <c r="K16" i="2"/>
  <c r="K15" i="2"/>
  <c r="K14" i="2"/>
  <c r="K13" i="2"/>
  <c r="K12" i="2"/>
  <c r="K11" i="2"/>
  <c r="N11" i="2" s="1"/>
  <c r="N10" i="2"/>
  <c r="K10" i="2"/>
  <c r="K9" i="2"/>
  <c r="N9" i="2" s="1"/>
  <c r="N23" i="3" l="1"/>
  <c r="N24" i="3"/>
  <c r="N19" i="10"/>
  <c r="N18" i="10"/>
  <c r="N16" i="34"/>
  <c r="N17" i="24"/>
  <c r="N24" i="31"/>
  <c r="N25" i="31"/>
  <c r="N22" i="28"/>
  <c r="N19" i="11"/>
  <c r="N18" i="23"/>
  <c r="N18" i="8"/>
  <c r="N23" i="13"/>
  <c r="N19" i="21"/>
  <c r="N10" i="14"/>
  <c r="K26" i="23"/>
  <c r="K23" i="26"/>
  <c r="K26" i="29"/>
  <c r="N30" i="14" l="1"/>
  <c r="N29" i="14"/>
</calcChain>
</file>

<file path=xl/sharedStrings.xml><?xml version="1.0" encoding="utf-8"?>
<sst xmlns="http://schemas.openxmlformats.org/spreadsheetml/2006/main" count="3894" uniqueCount="165">
  <si>
    <t xml:space="preserve">Site ID | Name: </t>
  </si>
  <si>
    <t xml:space="preserve">Date: </t>
  </si>
  <si>
    <t>Notes:</t>
  </si>
  <si>
    <t>Voltage:</t>
  </si>
  <si>
    <t>GPS Coordinates:</t>
  </si>
  <si>
    <t>T1</t>
  </si>
  <si>
    <t xml:space="preserve">Start: </t>
  </si>
  <si>
    <t>End:</t>
  </si>
  <si>
    <t>T2</t>
  </si>
  <si>
    <t>Start:</t>
  </si>
  <si>
    <t>Frequency:</t>
  </si>
  <si>
    <t>T3</t>
  </si>
  <si>
    <t xml:space="preserve">End: </t>
  </si>
  <si>
    <t>Effort (sec):</t>
  </si>
  <si>
    <t>Vouchers:</t>
  </si>
  <si>
    <t>Duty Cycle:</t>
  </si>
  <si>
    <t>length (mm), weight (g)</t>
  </si>
  <si>
    <t>Reach #</t>
  </si>
  <si>
    <t>Fish Code</t>
  </si>
  <si>
    <t>30-60</t>
  </si>
  <si>
    <t>60-90</t>
  </si>
  <si>
    <t>90-120</t>
  </si>
  <si>
    <t>120-150</t>
  </si>
  <si>
    <t>150-180</t>
  </si>
  <si>
    <t>180-210</t>
  </si>
  <si>
    <t>210-240</t>
  </si>
  <si>
    <t>240+</t>
  </si>
  <si>
    <t>Totals</t>
  </si>
  <si>
    <t>Species</t>
  </si>
  <si>
    <t>Total #</t>
  </si>
  <si>
    <t>Length (mm)</t>
  </si>
  <si>
    <t>Weight (g)</t>
  </si>
  <si>
    <t>Fin Clip (Y/N)</t>
  </si>
  <si>
    <t>BKT Status</t>
  </si>
  <si>
    <t xml:space="preserve">% Adult </t>
  </si>
  <si>
    <t>% Juvenile</t>
  </si>
  <si>
    <t>Reach 1</t>
  </si>
  <si>
    <t>Reach 2</t>
  </si>
  <si>
    <t>Reach 3</t>
  </si>
  <si>
    <t>BRT Status</t>
  </si>
  <si>
    <t>YEL_21_Kautman</t>
  </si>
  <si>
    <t>Date:  06/03/19</t>
  </si>
  <si>
    <t>43.176215, -91.632086</t>
  </si>
  <si>
    <t>BSB</t>
  </si>
  <si>
    <t>FHM</t>
  </si>
  <si>
    <t>YEL_005_PostvilleWasteWater</t>
  </si>
  <si>
    <t>Site ID | Name: YEL_009</t>
  </si>
  <si>
    <t>Date: 6/13/19</t>
  </si>
  <si>
    <t>Notes: Tieskoetter</t>
  </si>
  <si>
    <t>2558+905</t>
  </si>
  <si>
    <t>835+904</t>
  </si>
  <si>
    <t>CRC</t>
  </si>
  <si>
    <t>WBD</t>
  </si>
  <si>
    <t>SRD</t>
  </si>
  <si>
    <t>YEL_24_MELCHER</t>
  </si>
  <si>
    <t>SATTLE CREEK</t>
  </si>
  <si>
    <t>WSU</t>
  </si>
  <si>
    <t>BMS</t>
  </si>
  <si>
    <t>FTD</t>
  </si>
  <si>
    <t>BRT</t>
  </si>
  <si>
    <t>JOD</t>
  </si>
  <si>
    <t>CSR</t>
  </si>
  <si>
    <t>CSH</t>
  </si>
  <si>
    <t>BNM</t>
  </si>
  <si>
    <t>BLG</t>
  </si>
  <si>
    <t>HHC</t>
  </si>
  <si>
    <t>LND</t>
  </si>
  <si>
    <t>richness</t>
  </si>
  <si>
    <t>total</t>
  </si>
  <si>
    <t>YEL_28_SCHULTZ</t>
  </si>
  <si>
    <t>MAX</t>
  </si>
  <si>
    <t>Max TL</t>
  </si>
  <si>
    <t>YEL_37_KOENIG</t>
  </si>
  <si>
    <t>YEL_42_JOHANNINGMEIR</t>
  </si>
  <si>
    <t>PENNY SPRINGS</t>
  </si>
  <si>
    <t>Site ID | Name: Yel_44_Buerger</t>
  </si>
  <si>
    <t>YEL_49</t>
  </si>
  <si>
    <t>UWFWS_Williams</t>
  </si>
  <si>
    <t>YEL_50_DNR</t>
  </si>
  <si>
    <t>PAINT CREEK TRIB</t>
  </si>
  <si>
    <t>BY BRADY DRIVE</t>
  </si>
  <si>
    <t>BLB</t>
  </si>
  <si>
    <t>RBT</t>
  </si>
  <si>
    <t>TOTAL</t>
  </si>
  <si>
    <t>Yel_53_Lansing</t>
  </si>
  <si>
    <t>Date: 6/11/19</t>
  </si>
  <si>
    <t>Notes: Yellow river headwaters- Ossian</t>
  </si>
  <si>
    <t>YEL_54_JACKSON</t>
  </si>
  <si>
    <t>PAINT CREEK</t>
  </si>
  <si>
    <t>N</t>
  </si>
  <si>
    <t>SSH</t>
  </si>
  <si>
    <t>YEL_58_PLADSEN</t>
  </si>
  <si>
    <t>YEL_72_SCHULTZ</t>
  </si>
  <si>
    <t>GSFXBLG</t>
  </si>
  <si>
    <t xml:space="preserve">GSF </t>
  </si>
  <si>
    <t>Site ID | Name: YEL_81_Swenson_Williams</t>
  </si>
  <si>
    <t>Date: 6/19/19</t>
  </si>
  <si>
    <t>GSF</t>
  </si>
  <si>
    <t>-</t>
  </si>
  <si>
    <t>YEL_089_Mueller</t>
  </si>
  <si>
    <t>Date: 6/6/2019</t>
  </si>
  <si>
    <t>Site ID | Name: 85</t>
  </si>
  <si>
    <t>Date: 6/3/2019</t>
  </si>
  <si>
    <t>Notes: Lage</t>
  </si>
  <si>
    <t>Site ID | Name: Yel_97_White</t>
  </si>
  <si>
    <t>YEL_98_HOINS</t>
  </si>
  <si>
    <t>Notes: FISHLESS</t>
  </si>
  <si>
    <t>NA</t>
  </si>
  <si>
    <t>YEL_106_PLADSEN</t>
  </si>
  <si>
    <t>YEL_109_Opheim</t>
  </si>
  <si>
    <t>YEL_118_ABLER</t>
  </si>
  <si>
    <t>YEL_118b_ABLER</t>
  </si>
  <si>
    <t>Yel_121_Wayne Tieskoetter</t>
  </si>
  <si>
    <t>YEL_125_BERGER SOMMER</t>
  </si>
  <si>
    <t>YEL_140_SCHULTZ</t>
  </si>
  <si>
    <t>LMB</t>
  </si>
  <si>
    <t>YEL_153_UHLENHAKE</t>
  </si>
  <si>
    <t>YEL_157_Brandt</t>
  </si>
  <si>
    <t>Date: 6/6/19</t>
  </si>
  <si>
    <t>YEL_BERGER</t>
  </si>
  <si>
    <t>Site ID | Name: Yel_168_Welch</t>
  </si>
  <si>
    <t>YEL_165_BLUMHAGEN</t>
  </si>
  <si>
    <t>YEL_169</t>
  </si>
  <si>
    <t>STC</t>
  </si>
  <si>
    <t>Total</t>
  </si>
  <si>
    <t>STONECAT</t>
  </si>
  <si>
    <t>Site ID | Name: Yel_177_Swenson</t>
  </si>
  <si>
    <t>YEL_173_Imoehl</t>
  </si>
  <si>
    <t>Date:  6/20/19</t>
  </si>
  <si>
    <t>Date: 6/4/19</t>
  </si>
  <si>
    <t>43.168885, -91.653229</t>
  </si>
  <si>
    <t>Site ID | Name: Yel_189_Tieskoetter</t>
  </si>
  <si>
    <t>Date: 6/12/19</t>
  </si>
  <si>
    <t>Notes: Jim and Wayne Tieskoetter</t>
  </si>
  <si>
    <t>PENNY SPRINGS - JACK KNIGHT</t>
  </si>
  <si>
    <t>PENNY SPRINGS-NON STUDY AREA</t>
  </si>
  <si>
    <t>LOGGER: 4590</t>
  </si>
  <si>
    <t>TEMP: 11.75</t>
  </si>
  <si>
    <t>PH: 7.8</t>
  </si>
  <si>
    <t>DO: 9.99 MG/L</t>
  </si>
  <si>
    <t>TRANSECT: 54</t>
  </si>
  <si>
    <t>Site ID | Name: Capeli Ranch Main</t>
  </si>
  <si>
    <t>Notes: Preliminary Shocking</t>
  </si>
  <si>
    <t>Below</t>
  </si>
  <si>
    <t>CMM</t>
  </si>
  <si>
    <t>YBH</t>
  </si>
  <si>
    <t>MSM</t>
  </si>
  <si>
    <t>YEL_190_KELLY</t>
  </si>
  <si>
    <t>IAD</t>
  </si>
  <si>
    <t>Above</t>
  </si>
  <si>
    <t>NRP</t>
  </si>
  <si>
    <t>PPS</t>
  </si>
  <si>
    <t>BBH</t>
  </si>
  <si>
    <t>Max TL BRT</t>
  </si>
  <si>
    <t>MDD</t>
  </si>
  <si>
    <t>PAINT TRIB</t>
  </si>
  <si>
    <t>Max TL RBT</t>
  </si>
  <si>
    <t>Site ID | Name: YEL_Conway</t>
  </si>
  <si>
    <t>Notes: split between two sampling sessions. completed on 8-16-2019</t>
  </si>
  <si>
    <t>1963 total</t>
  </si>
  <si>
    <t>BKT</t>
  </si>
  <si>
    <t>Y</t>
  </si>
  <si>
    <t>RBT*</t>
  </si>
  <si>
    <t>INCHES</t>
  </si>
  <si>
    <t>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</si>
</sst>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\-d\-yyyy"/>
    <numFmt numFmtId="165" formatCode="m/d"/>
    <numFmt numFmtId="166" formatCode="m\-d\-yy"/>
    <numFmt numFmtId="167" formatCode="mm/dd/yyyy"/>
  </numFmts>
  <fonts count="20">
    <font>
      <sz val="10"/>
      <color rgb="FF000000"/>
      <name val="Arial"/>
    </font>
    <font>
      <b/>
      <sz val="10"/>
      <color rgb="FF000000"/>
      <name val="Calibri"/>
    </font>
    <font>
      <sz val="11"/>
      <name val="Calibri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name val="Calibri"/>
    </font>
    <font>
      <b/>
      <sz val="12"/>
      <color rgb="FFFFFFFF"/>
      <name val="Calibri"/>
    </font>
    <font>
      <sz val="11"/>
      <color rgb="FFFFFFFF"/>
      <name val="Calibri"/>
    </font>
    <font>
      <sz val="11"/>
      <color rgb="FF000000"/>
      <name val="Calibri"/>
    </font>
    <font>
      <sz val="10"/>
      <name val="Arial"/>
    </font>
    <font>
      <sz val="10"/>
      <name val="Arial"/>
    </font>
    <font>
      <b/>
      <sz val="11"/>
      <color rgb="FFFFFFFF"/>
      <name val="Calibri"/>
    </font>
    <font>
      <b/>
      <sz val="10"/>
      <color rgb="FF000000"/>
      <name val="Source Code Pro"/>
    </font>
    <font>
      <sz val="11"/>
      <name val="Source Code Pro"/>
    </font>
    <font>
      <b/>
      <u/>
      <sz val="10"/>
      <color rgb="FF000000"/>
      <name val="Source Code Pro"/>
    </font>
    <font>
      <b/>
      <u/>
      <sz val="10"/>
      <color rgb="FF000000"/>
      <name val="Source Code Pro"/>
    </font>
    <font>
      <b/>
      <sz val="11"/>
      <color rgb="FF000000"/>
      <name val="Source Code Pro"/>
    </font>
    <font>
      <b/>
      <sz val="11"/>
      <name val="Source Code Pro"/>
    </font>
  </fonts>
  <fills count="40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2F5496"/>
        <bgColor rgb="FF2F5496"/>
      </patternFill>
    </fill>
    <fill>
      <patternFill patternType="solid">
        <fgColor rgb="FFFFFFFF"/>
        <bgColor rgb="FFFFFFFF"/>
      </patternFill>
    </fill>
    <fill>
      <patternFill patternType="solid">
        <fgColor rgb="FF4472C4"/>
        <bgColor rgb="FF4472C4"/>
      </patternFill>
    </fill>
    <fill>
      <patternFill patternType="solid">
        <fgColor rgb="FFD8D8D8"/>
        <bgColor rgb="FFD8D8D8"/>
      </patternFill>
    </fill>
    <fill>
      <patternFill patternType="solid">
        <fgColor rgb="FF999999"/>
        <bgColor rgb="FF999999"/>
      </patternFill>
    </fill>
    <fill>
      <patternFill patternType="solid">
        <fgColor rgb="FF548135"/>
        <bgColor rgb="FF548135"/>
      </patternFill>
    </fill>
    <fill>
      <patternFill patternType="solid">
        <fgColor rgb="FF70AD47"/>
        <bgColor rgb="FF70AD47"/>
      </patternFill>
    </fill>
    <fill>
      <patternFill patternType="solid">
        <fgColor rgb="FFC55A11"/>
        <bgColor rgb="FFC55A11"/>
      </patternFill>
    </fill>
    <fill>
      <patternFill patternType="solid">
        <fgColor rgb="FFED7D31"/>
        <bgColor rgb="FFED7D31"/>
      </patternFill>
    </fill>
    <fill>
      <patternFill patternType="solid">
        <fgColor rgb="FFE06666"/>
        <bgColor rgb="FFE06666"/>
      </patternFill>
    </fill>
    <fill>
      <patternFill patternType="solid">
        <fgColor rgb="FF76A5AF"/>
        <bgColor rgb="FF76A5AF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4A86E8"/>
        <bgColor rgb="FF4A86E8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6FA8DC"/>
        <bgColor rgb="FF6FA8DC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6AA84F"/>
        <bgColor rgb="FF6AA84F"/>
      </patternFill>
    </fill>
    <fill>
      <patternFill patternType="solid">
        <fgColor rgb="FFE6B8AF"/>
        <bgColor rgb="FFE6B8AF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38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1" fillId="2" borderId="2" xfId="0" applyFont="1" applyFill="1" applyBorder="1" applyAlignment="1"/>
    <xf numFmtId="164" fontId="2" fillId="2" borderId="3" xfId="0" applyNumberFormat="1" applyFont="1" applyFill="1" applyBorder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4" xfId="0" applyFont="1" applyFill="1" applyBorder="1" applyAlignment="1"/>
    <xf numFmtId="0" fontId="1" fillId="2" borderId="0" xfId="0" applyFont="1" applyFill="1" applyAlignment="1">
      <alignment horizontal="right"/>
    </xf>
    <xf numFmtId="0" fontId="2" fillId="2" borderId="5" xfId="0" applyFont="1" applyFill="1" applyBorder="1" applyAlignment="1"/>
    <xf numFmtId="0" fontId="1" fillId="2" borderId="5" xfId="0" applyFont="1" applyFill="1" applyBorder="1" applyAlignment="1">
      <alignment horizontal="right"/>
    </xf>
    <xf numFmtId="0" fontId="1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/>
    <xf numFmtId="0" fontId="3" fillId="2" borderId="0" xfId="0" applyFont="1" applyFill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8" xfId="0" applyFont="1" applyFill="1" applyBorder="1" applyAlignment="1"/>
    <xf numFmtId="0" fontId="1" fillId="2" borderId="8" xfId="0" applyFont="1" applyFill="1" applyBorder="1" applyAlignment="1">
      <alignment horizontal="right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/>
    <xf numFmtId="0" fontId="6" fillId="0" borderId="12" xfId="0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16" fontId="6" fillId="0" borderId="13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0" fontId="2" fillId="0" borderId="14" xfId="0" applyFont="1" applyBorder="1" applyAlignment="1"/>
    <xf numFmtId="2" fontId="8" fillId="3" borderId="13" xfId="0" applyNumberFormat="1" applyFont="1" applyFill="1" applyBorder="1" applyAlignment="1"/>
    <xf numFmtId="2" fontId="8" fillId="3" borderId="10" xfId="0" applyNumberFormat="1" applyFont="1" applyFill="1" applyBorder="1" applyAlignment="1"/>
    <xf numFmtId="0" fontId="2" fillId="4" borderId="15" xfId="0" applyFont="1" applyFill="1" applyBorder="1" applyAlignment="1"/>
    <xf numFmtId="0" fontId="2" fillId="4" borderId="16" xfId="0" applyFont="1" applyFill="1" applyBorder="1" applyAlignment="1"/>
    <xf numFmtId="0" fontId="2" fillId="4" borderId="16" xfId="0" applyFont="1" applyFill="1" applyBorder="1" applyAlignment="1"/>
    <xf numFmtId="0" fontId="2" fillId="4" borderId="17" xfId="0" applyFont="1" applyFill="1" applyBorder="1" applyAlignment="1"/>
    <xf numFmtId="0" fontId="2" fillId="5" borderId="13" xfId="0" applyFont="1" applyFill="1" applyBorder="1" applyAlignment="1"/>
    <xf numFmtId="0" fontId="2" fillId="5" borderId="13" xfId="0" applyFont="1" applyFill="1" applyBorder="1" applyAlignment="1"/>
    <xf numFmtId="0" fontId="2" fillId="6" borderId="18" xfId="0" applyFont="1" applyFill="1" applyBorder="1" applyAlignment="1"/>
    <xf numFmtId="0" fontId="2" fillId="6" borderId="13" xfId="0" applyFont="1" applyFill="1" applyBorder="1" applyAlignment="1"/>
    <xf numFmtId="0" fontId="2" fillId="6" borderId="13" xfId="0" applyFont="1" applyFill="1" applyBorder="1" applyAlignment="1"/>
    <xf numFmtId="0" fontId="2" fillId="6" borderId="17" xfId="0" applyFont="1" applyFill="1" applyBorder="1" applyAlignment="1"/>
    <xf numFmtId="0" fontId="2" fillId="7" borderId="13" xfId="0" applyFont="1" applyFill="1" applyBorder="1" applyAlignment="1"/>
    <xf numFmtId="0" fontId="2" fillId="7" borderId="13" xfId="0" applyFont="1" applyFill="1" applyBorder="1" applyAlignment="1"/>
    <xf numFmtId="0" fontId="2" fillId="4" borderId="19" xfId="0" applyFont="1" applyFill="1" applyBorder="1" applyAlignment="1"/>
    <xf numFmtId="0" fontId="2" fillId="6" borderId="19" xfId="0" applyFont="1" applyFill="1" applyBorder="1" applyAlignment="1"/>
    <xf numFmtId="0" fontId="2" fillId="6" borderId="16" xfId="0" applyFont="1" applyFill="1" applyBorder="1" applyAlignment="1"/>
    <xf numFmtId="0" fontId="2" fillId="6" borderId="16" xfId="0" applyFont="1" applyFill="1" applyBorder="1" applyAlignment="1"/>
    <xf numFmtId="0" fontId="2" fillId="8" borderId="19" xfId="0" applyFont="1" applyFill="1" applyBorder="1" applyAlignment="1"/>
    <xf numFmtId="0" fontId="2" fillId="8" borderId="16" xfId="0" applyFont="1" applyFill="1" applyBorder="1" applyAlignment="1"/>
    <xf numFmtId="0" fontId="2" fillId="8" borderId="20" xfId="0" applyFont="1" applyFill="1" applyBorder="1" applyAlignment="1"/>
    <xf numFmtId="0" fontId="2" fillId="0" borderId="18" xfId="0" applyFont="1" applyBorder="1" applyAlignment="1"/>
    <xf numFmtId="0" fontId="2" fillId="0" borderId="13" xfId="0" applyFont="1" applyBorder="1" applyAlignment="1"/>
    <xf numFmtId="0" fontId="2" fillId="0" borderId="17" xfId="0" applyFont="1" applyBorder="1" applyAlignment="1"/>
    <xf numFmtId="0" fontId="2" fillId="0" borderId="19" xfId="0" applyFont="1" applyBorder="1" applyAlignment="1"/>
    <xf numFmtId="0" fontId="2" fillId="0" borderId="16" xfId="0" applyFont="1" applyBorder="1" applyAlignment="1"/>
    <xf numFmtId="0" fontId="2" fillId="8" borderId="18" xfId="0" applyFont="1" applyFill="1" applyBorder="1" applyAlignment="1"/>
    <xf numFmtId="0" fontId="2" fillId="8" borderId="13" xfId="0" applyFont="1" applyFill="1" applyBorder="1" applyAlignment="1"/>
    <xf numFmtId="0" fontId="2" fillId="0" borderId="8" xfId="0" applyFont="1" applyBorder="1" applyAlignment="1"/>
    <xf numFmtId="0" fontId="2" fillId="0" borderId="5" xfId="0" applyFont="1" applyBorder="1" applyAlignment="1"/>
    <xf numFmtId="0" fontId="1" fillId="9" borderId="21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2" fontId="1" fillId="9" borderId="22" xfId="0" applyNumberFormat="1" applyFont="1" applyFill="1" applyBorder="1" applyAlignment="1">
      <alignment horizontal="center"/>
    </xf>
    <xf numFmtId="16" fontId="1" fillId="9" borderId="22" xfId="0" applyNumberFormat="1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9" fillId="3" borderId="10" xfId="0" applyFont="1" applyFill="1" applyBorder="1" applyAlignment="1"/>
    <xf numFmtId="0" fontId="2" fillId="0" borderId="15" xfId="0" applyFont="1" applyBorder="1" applyAlignment="1"/>
    <xf numFmtId="0" fontId="10" fillId="10" borderId="13" xfId="0" applyFont="1" applyFill="1" applyBorder="1" applyAlignment="1"/>
    <xf numFmtId="0" fontId="2" fillId="10" borderId="13" xfId="0" applyFont="1" applyFill="1" applyBorder="1" applyAlignment="1"/>
    <xf numFmtId="0" fontId="2" fillId="8" borderId="15" xfId="0" applyFont="1" applyFill="1" applyBorder="1" applyAlignment="1"/>
    <xf numFmtId="0" fontId="10" fillId="11" borderId="13" xfId="0" applyFont="1" applyFill="1" applyBorder="1" applyAlignment="1"/>
    <xf numFmtId="0" fontId="2" fillId="11" borderId="13" xfId="0" applyFont="1" applyFill="1" applyBorder="1" applyAlignment="1"/>
    <xf numFmtId="0" fontId="10" fillId="12" borderId="13" xfId="0" applyFont="1" applyFill="1" applyBorder="1" applyAlignment="1"/>
    <xf numFmtId="0" fontId="2" fillId="12" borderId="13" xfId="0" applyFont="1" applyFill="1" applyBorder="1" applyAlignment="1"/>
    <xf numFmtId="0" fontId="10" fillId="13" borderId="13" xfId="0" applyFont="1" applyFill="1" applyBorder="1" applyAlignment="1"/>
    <xf numFmtId="0" fontId="2" fillId="13" borderId="13" xfId="0" applyFont="1" applyFill="1" applyBorder="1" applyAlignment="1"/>
    <xf numFmtId="165" fontId="2" fillId="13" borderId="13" xfId="0" applyNumberFormat="1" applyFont="1" applyFill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1" fillId="2" borderId="8" xfId="0" applyFont="1" applyFill="1" applyBorder="1" applyAlignment="1">
      <alignment horizontal="right"/>
    </xf>
    <xf numFmtId="0" fontId="2" fillId="14" borderId="15" xfId="0" applyFont="1" applyFill="1" applyBorder="1" applyAlignment="1"/>
    <xf numFmtId="0" fontId="2" fillId="14" borderId="16" xfId="0" applyFont="1" applyFill="1" applyBorder="1" applyAlignment="1"/>
    <xf numFmtId="0" fontId="2" fillId="14" borderId="16" xfId="0" applyFont="1" applyFill="1" applyBorder="1" applyAlignment="1"/>
    <xf numFmtId="0" fontId="2" fillId="14" borderId="17" xfId="0" applyFont="1" applyFill="1" applyBorder="1" applyAlignment="1"/>
    <xf numFmtId="0" fontId="9" fillId="5" borderId="13" xfId="0" applyFont="1" applyFill="1" applyBorder="1" applyAlignment="1"/>
    <xf numFmtId="0" fontId="2" fillId="15" borderId="18" xfId="0" applyFont="1" applyFill="1" applyBorder="1" applyAlignment="1"/>
    <xf numFmtId="0" fontId="2" fillId="15" borderId="13" xfId="0" applyFont="1" applyFill="1" applyBorder="1" applyAlignment="1"/>
    <xf numFmtId="0" fontId="2" fillId="15" borderId="13" xfId="0" applyFont="1" applyFill="1" applyBorder="1" applyAlignment="1"/>
    <xf numFmtId="0" fontId="2" fillId="15" borderId="20" xfId="0" applyFont="1" applyFill="1" applyBorder="1" applyAlignment="1"/>
    <xf numFmtId="0" fontId="9" fillId="7" borderId="13" xfId="0" applyFont="1" applyFill="1" applyBorder="1" applyAlignment="1"/>
    <xf numFmtId="0" fontId="2" fillId="15" borderId="19" xfId="0" applyFont="1" applyFill="1" applyBorder="1" applyAlignment="1"/>
    <xf numFmtId="0" fontId="2" fillId="15" borderId="16" xfId="0" applyFont="1" applyFill="1" applyBorder="1" applyAlignment="1"/>
    <xf numFmtId="0" fontId="2" fillId="15" borderId="16" xfId="0" applyFont="1" applyFill="1" applyBorder="1" applyAlignment="1"/>
    <xf numFmtId="0" fontId="2" fillId="15" borderId="17" xfId="0" applyFont="1" applyFill="1" applyBorder="1" applyAlignment="1"/>
    <xf numFmtId="0" fontId="2" fillId="16" borderId="18" xfId="0" applyFont="1" applyFill="1" applyBorder="1" applyAlignment="1"/>
    <xf numFmtId="0" fontId="2" fillId="16" borderId="13" xfId="0" applyFont="1" applyFill="1" applyBorder="1" applyAlignment="1"/>
    <xf numFmtId="0" fontId="2" fillId="16" borderId="13" xfId="0" applyFont="1" applyFill="1" applyBorder="1" applyAlignment="1"/>
    <xf numFmtId="0" fontId="2" fillId="16" borderId="20" xfId="0" applyFont="1" applyFill="1" applyBorder="1" applyAlignment="1"/>
    <xf numFmtId="0" fontId="2" fillId="16" borderId="19" xfId="0" applyFont="1" applyFill="1" applyBorder="1" applyAlignment="1"/>
    <xf numFmtId="0" fontId="2" fillId="16" borderId="16" xfId="0" applyFont="1" applyFill="1" applyBorder="1" applyAlignment="1"/>
    <xf numFmtId="0" fontId="2" fillId="16" borderId="16" xfId="0" applyFont="1" applyFill="1" applyBorder="1" applyAlignment="1"/>
    <xf numFmtId="0" fontId="2" fillId="16" borderId="17" xfId="0" applyFont="1" applyFill="1" applyBorder="1" applyAlignment="1"/>
    <xf numFmtId="0" fontId="2" fillId="10" borderId="13" xfId="0" applyFont="1" applyFill="1" applyBorder="1" applyAlignment="1"/>
    <xf numFmtId="0" fontId="2" fillId="11" borderId="13" xfId="0" applyFont="1" applyFill="1" applyBorder="1" applyAlignment="1"/>
    <xf numFmtId="0" fontId="2" fillId="12" borderId="13" xfId="0" applyFont="1" applyFill="1" applyBorder="1" applyAlignment="1"/>
    <xf numFmtId="0" fontId="2" fillId="13" borderId="13" xfId="0" applyFont="1" applyFill="1" applyBorder="1" applyAlignment="1"/>
    <xf numFmtId="14" fontId="2" fillId="2" borderId="3" xfId="0" applyNumberFormat="1" applyFont="1" applyFill="1" applyBorder="1" applyAlignment="1"/>
    <xf numFmtId="0" fontId="1" fillId="2" borderId="1" xfId="0" applyFont="1" applyFill="1" applyBorder="1" applyAlignment="1"/>
    <xf numFmtId="0" fontId="2" fillId="17" borderId="15" xfId="0" applyFont="1" applyFill="1" applyBorder="1" applyAlignment="1"/>
    <xf numFmtId="0" fontId="2" fillId="18" borderId="15" xfId="0" applyFont="1" applyFill="1" applyBorder="1" applyAlignment="1"/>
    <xf numFmtId="0" fontId="2" fillId="17" borderId="16" xfId="0" applyFont="1" applyFill="1" applyBorder="1" applyAlignment="1"/>
    <xf numFmtId="0" fontId="2" fillId="18" borderId="16" xfId="0" applyFont="1" applyFill="1" applyBorder="1" applyAlignment="1"/>
    <xf numFmtId="0" fontId="2" fillId="17" borderId="16" xfId="0" applyFont="1" applyFill="1" applyBorder="1" applyAlignment="1"/>
    <xf numFmtId="0" fontId="2" fillId="18" borderId="16" xfId="0" applyFont="1" applyFill="1" applyBorder="1" applyAlignment="1"/>
    <xf numFmtId="0" fontId="2" fillId="17" borderId="17" xfId="0" applyFont="1" applyFill="1" applyBorder="1" applyAlignment="1"/>
    <xf numFmtId="0" fontId="2" fillId="18" borderId="17" xfId="0" applyFont="1" applyFill="1" applyBorder="1" applyAlignment="1"/>
    <xf numFmtId="0" fontId="9" fillId="5" borderId="13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2" fillId="17" borderId="18" xfId="0" applyFont="1" applyFill="1" applyBorder="1" applyAlignment="1"/>
    <xf numFmtId="0" fontId="2" fillId="17" borderId="13" xfId="0" applyFont="1" applyFill="1" applyBorder="1" applyAlignment="1"/>
    <xf numFmtId="0" fontId="2" fillId="17" borderId="13" xfId="0" applyFont="1" applyFill="1" applyBorder="1" applyAlignment="1"/>
    <xf numFmtId="0" fontId="9" fillId="7" borderId="13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2" fillId="18" borderId="18" xfId="0" applyFont="1" applyFill="1" applyBorder="1" applyAlignment="1"/>
    <xf numFmtId="0" fontId="2" fillId="18" borderId="13" xfId="0" applyFont="1" applyFill="1" applyBorder="1" applyAlignment="1"/>
    <xf numFmtId="0" fontId="2" fillId="18" borderId="13" xfId="0" applyFont="1" applyFill="1" applyBorder="1" applyAlignment="1"/>
    <xf numFmtId="0" fontId="2" fillId="18" borderId="19" xfId="0" applyFont="1" applyFill="1" applyBorder="1" applyAlignment="1"/>
    <xf numFmtId="0" fontId="2" fillId="17" borderId="19" xfId="0" applyFont="1" applyFill="1" applyBorder="1" applyAlignment="1"/>
    <xf numFmtId="0" fontId="2" fillId="19" borderId="18" xfId="0" applyFont="1" applyFill="1" applyBorder="1" applyAlignment="1"/>
    <xf numFmtId="0" fontId="2" fillId="19" borderId="13" xfId="0" applyFont="1" applyFill="1" applyBorder="1" applyAlignment="1"/>
    <xf numFmtId="0" fontId="2" fillId="19" borderId="13" xfId="0" applyFont="1" applyFill="1" applyBorder="1" applyAlignment="1"/>
    <xf numFmtId="0" fontId="2" fillId="19" borderId="17" xfId="0" applyFont="1" applyFill="1" applyBorder="1" applyAlignment="1"/>
    <xf numFmtId="0" fontId="2" fillId="19" borderId="19" xfId="0" applyFont="1" applyFill="1" applyBorder="1" applyAlignment="1"/>
    <xf numFmtId="0" fontId="2" fillId="20" borderId="18" xfId="0" applyFont="1" applyFill="1" applyBorder="1" applyAlignment="1"/>
    <xf numFmtId="0" fontId="2" fillId="20" borderId="13" xfId="0" applyFont="1" applyFill="1" applyBorder="1" applyAlignment="1"/>
    <xf numFmtId="0" fontId="2" fillId="20" borderId="13" xfId="0" applyFont="1" applyFill="1" applyBorder="1" applyAlignment="1"/>
    <xf numFmtId="0" fontId="2" fillId="19" borderId="16" xfId="0" applyFont="1" applyFill="1" applyBorder="1" applyAlignment="1"/>
    <xf numFmtId="0" fontId="2" fillId="19" borderId="16" xfId="0" applyFont="1" applyFill="1" applyBorder="1" applyAlignment="1"/>
    <xf numFmtId="0" fontId="2" fillId="20" borderId="19" xfId="0" applyFont="1" applyFill="1" applyBorder="1" applyAlignment="1"/>
    <xf numFmtId="0" fontId="2" fillId="20" borderId="16" xfId="0" applyFont="1" applyFill="1" applyBorder="1" applyAlignment="1"/>
    <xf numFmtId="0" fontId="2" fillId="20" borderId="16" xfId="0" applyFont="1" applyFill="1" applyBorder="1" applyAlignment="1"/>
    <xf numFmtId="0" fontId="2" fillId="20" borderId="17" xfId="0" applyFont="1" applyFill="1" applyBorder="1" applyAlignment="1"/>
    <xf numFmtId="0" fontId="2" fillId="21" borderId="19" xfId="0" applyFont="1" applyFill="1" applyBorder="1" applyAlignment="1"/>
    <xf numFmtId="0" fontId="2" fillId="21" borderId="16" xfId="0" applyFont="1" applyFill="1" applyBorder="1" applyAlignment="1"/>
    <xf numFmtId="0" fontId="2" fillId="21" borderId="16" xfId="0" applyFont="1" applyFill="1" applyBorder="1" applyAlignment="1"/>
    <xf numFmtId="0" fontId="2" fillId="21" borderId="17" xfId="0" applyFont="1" applyFill="1" applyBorder="1" applyAlignment="1"/>
    <xf numFmtId="0" fontId="2" fillId="21" borderId="18" xfId="0" applyFont="1" applyFill="1" applyBorder="1" applyAlignment="1"/>
    <xf numFmtId="0" fontId="2" fillId="21" borderId="13" xfId="0" applyFont="1" applyFill="1" applyBorder="1" applyAlignment="1"/>
    <xf numFmtId="0" fontId="2" fillId="21" borderId="13" xfId="0" applyFont="1" applyFill="1" applyBorder="1" applyAlignment="1"/>
    <xf numFmtId="0" fontId="2" fillId="21" borderId="19" xfId="0" applyFont="1" applyFill="1" applyBorder="1" applyAlignment="1"/>
    <xf numFmtId="0" fontId="2" fillId="22" borderId="18" xfId="0" applyFont="1" applyFill="1" applyBorder="1" applyAlignment="1"/>
    <xf numFmtId="0" fontId="2" fillId="22" borderId="13" xfId="0" applyFont="1" applyFill="1" applyBorder="1" applyAlignment="1"/>
    <xf numFmtId="0" fontId="2" fillId="22" borderId="13" xfId="0" applyFont="1" applyFill="1" applyBorder="1" applyAlignment="1"/>
    <xf numFmtId="0" fontId="2" fillId="22" borderId="17" xfId="0" applyFont="1" applyFill="1" applyBorder="1" applyAlignment="1"/>
    <xf numFmtId="0" fontId="2" fillId="23" borderId="15" xfId="0" applyFont="1" applyFill="1" applyBorder="1" applyAlignment="1"/>
    <xf numFmtId="0" fontId="2" fillId="22" borderId="19" xfId="0" applyFont="1" applyFill="1" applyBorder="1" applyAlignment="1"/>
    <xf numFmtId="0" fontId="2" fillId="22" borderId="16" xfId="0" applyFont="1" applyFill="1" applyBorder="1" applyAlignment="1"/>
    <xf numFmtId="0" fontId="2" fillId="22" borderId="16" xfId="0" applyFont="1" applyFill="1" applyBorder="1" applyAlignment="1"/>
    <xf numFmtId="0" fontId="2" fillId="22" borderId="18" xfId="0" applyFont="1" applyFill="1" applyBorder="1" applyAlignment="1"/>
    <xf numFmtId="0" fontId="2" fillId="22" borderId="0" xfId="0" applyFont="1" applyFill="1" applyAlignment="1"/>
    <xf numFmtId="0" fontId="2" fillId="22" borderId="0" xfId="0" applyFont="1" applyFill="1" applyAlignment="1"/>
    <xf numFmtId="0" fontId="2" fillId="23" borderId="16" xfId="0" applyFont="1" applyFill="1" applyBorder="1" applyAlignment="1"/>
    <xf numFmtId="0" fontId="2" fillId="19" borderId="15" xfId="0" applyFont="1" applyFill="1" applyBorder="1" applyAlignment="1"/>
    <xf numFmtId="0" fontId="2" fillId="23" borderId="16" xfId="0" applyFont="1" applyFill="1" applyBorder="1" applyAlignment="1"/>
    <xf numFmtId="0" fontId="2" fillId="24" borderId="15" xfId="0" applyFont="1" applyFill="1" applyBorder="1" applyAlignment="1"/>
    <xf numFmtId="0" fontId="2" fillId="24" borderId="16" xfId="0" applyFont="1" applyFill="1" applyBorder="1" applyAlignment="1"/>
    <xf numFmtId="0" fontId="2" fillId="24" borderId="16" xfId="0" applyFont="1" applyFill="1" applyBorder="1" applyAlignment="1"/>
    <xf numFmtId="0" fontId="2" fillId="19" borderId="17" xfId="0" applyFont="1" applyFill="1" applyBorder="1" applyAlignment="1"/>
    <xf numFmtId="0" fontId="10" fillId="12" borderId="0" xfId="0" applyFont="1" applyFill="1" applyAlignment="1"/>
    <xf numFmtId="0" fontId="2" fillId="12" borderId="0" xfId="0" applyFont="1" applyFill="1" applyAlignment="1"/>
    <xf numFmtId="0" fontId="2" fillId="12" borderId="0" xfId="0" applyFont="1" applyFill="1" applyAlignment="1"/>
    <xf numFmtId="0" fontId="2" fillId="20" borderId="15" xfId="0" applyFont="1" applyFill="1" applyBorder="1" applyAlignment="1"/>
    <xf numFmtId="0" fontId="11" fillId="19" borderId="23" xfId="0" applyFont="1" applyFill="1" applyBorder="1" applyAlignment="1"/>
    <xf numFmtId="0" fontId="11" fillId="19" borderId="23" xfId="0" applyFont="1" applyFill="1" applyBorder="1" applyAlignment="1"/>
    <xf numFmtId="0" fontId="11" fillId="19" borderId="16" xfId="0" applyFont="1" applyFill="1" applyBorder="1" applyAlignment="1"/>
    <xf numFmtId="0" fontId="11" fillId="19" borderId="16" xfId="0" applyFont="1" applyFill="1" applyBorder="1" applyAlignment="1"/>
    <xf numFmtId="0" fontId="2" fillId="17" borderId="17" xfId="0" applyFont="1" applyFill="1" applyBorder="1" applyAlignment="1"/>
    <xf numFmtId="0" fontId="2" fillId="17" borderId="20" xfId="0" applyFont="1" applyFill="1" applyBorder="1" applyAlignment="1"/>
    <xf numFmtId="0" fontId="11" fillId="8" borderId="15" xfId="0" applyFont="1" applyFill="1" applyBorder="1" applyAlignment="1"/>
    <xf numFmtId="0" fontId="11" fillId="8" borderId="16" xfId="0" applyFont="1" applyFill="1" applyBorder="1" applyAlignment="1"/>
    <xf numFmtId="0" fontId="2" fillId="20" borderId="20" xfId="0" applyFont="1" applyFill="1" applyBorder="1" applyAlignment="1"/>
    <xf numFmtId="0" fontId="2" fillId="20" borderId="17" xfId="0" applyFont="1" applyFill="1" applyBorder="1" applyAlignment="1"/>
    <xf numFmtId="0" fontId="2" fillId="23" borderId="18" xfId="0" applyFont="1" applyFill="1" applyBorder="1" applyAlignment="1"/>
    <xf numFmtId="0" fontId="2" fillId="23" borderId="13" xfId="0" applyFont="1" applyFill="1" applyBorder="1" applyAlignment="1"/>
    <xf numFmtId="0" fontId="2" fillId="23" borderId="13" xfId="0" applyFont="1" applyFill="1" applyBorder="1" applyAlignment="1"/>
    <xf numFmtId="0" fontId="11" fillId="0" borderId="15" xfId="0" applyFont="1" applyBorder="1" applyAlignment="1"/>
    <xf numFmtId="0" fontId="2" fillId="25" borderId="19" xfId="0" applyFont="1" applyFill="1" applyBorder="1" applyAlignment="1"/>
    <xf numFmtId="0" fontId="11" fillId="0" borderId="16" xfId="0" applyFont="1" applyBorder="1" applyAlignment="1"/>
    <xf numFmtId="0" fontId="2" fillId="23" borderId="20" xfId="0" applyFont="1" applyFill="1" applyBorder="1" applyAlignment="1"/>
    <xf numFmtId="0" fontId="2" fillId="0" borderId="19" xfId="0" applyFont="1" applyBorder="1" applyAlignment="1"/>
    <xf numFmtId="0" fontId="2" fillId="0" borderId="16" xfId="0" applyFont="1" applyBorder="1" applyAlignment="1"/>
    <xf numFmtId="0" fontId="2" fillId="25" borderId="16" xfId="0" applyFont="1" applyFill="1" applyBorder="1" applyAlignment="1"/>
    <xf numFmtId="0" fontId="2" fillId="25" borderId="16" xfId="0" applyFont="1" applyFill="1" applyBorder="1" applyAlignment="1"/>
    <xf numFmtId="0" fontId="2" fillId="25" borderId="17" xfId="0" applyFont="1" applyFill="1" applyBorder="1" applyAlignment="1"/>
    <xf numFmtId="0" fontId="2" fillId="25" borderId="18" xfId="0" applyFont="1" applyFill="1" applyBorder="1" applyAlignment="1"/>
    <xf numFmtId="0" fontId="2" fillId="25" borderId="13" xfId="0" applyFont="1" applyFill="1" applyBorder="1" applyAlignment="1"/>
    <xf numFmtId="0" fontId="2" fillId="25" borderId="13" xfId="0" applyFont="1" applyFill="1" applyBorder="1" applyAlignment="1"/>
    <xf numFmtId="0" fontId="2" fillId="0" borderId="15" xfId="0" applyFont="1" applyBorder="1" applyAlignment="1"/>
    <xf numFmtId="0" fontId="2" fillId="14" borderId="18" xfId="0" applyFont="1" applyFill="1" applyBorder="1" applyAlignment="1"/>
    <xf numFmtId="0" fontId="2" fillId="14" borderId="13" xfId="0" applyFont="1" applyFill="1" applyBorder="1" applyAlignment="1"/>
    <xf numFmtId="0" fontId="2" fillId="14" borderId="13" xfId="0" applyFont="1" applyFill="1" applyBorder="1" applyAlignment="1"/>
    <xf numFmtId="0" fontId="2" fillId="14" borderId="20" xfId="0" applyFont="1" applyFill="1" applyBorder="1" applyAlignment="1"/>
    <xf numFmtId="0" fontId="2" fillId="14" borderId="19" xfId="0" applyFont="1" applyFill="1" applyBorder="1" applyAlignment="1"/>
    <xf numFmtId="0" fontId="2" fillId="26" borderId="19" xfId="0" applyFont="1" applyFill="1" applyBorder="1" applyAlignment="1"/>
    <xf numFmtId="0" fontId="2" fillId="26" borderId="16" xfId="0" applyFont="1" applyFill="1" applyBorder="1" applyAlignment="1"/>
    <xf numFmtId="0" fontId="2" fillId="26" borderId="16" xfId="0" applyFont="1" applyFill="1" applyBorder="1" applyAlignment="1"/>
    <xf numFmtId="0" fontId="2" fillId="26" borderId="17" xfId="0" applyFont="1" applyFill="1" applyBorder="1" applyAlignment="1"/>
    <xf numFmtId="0" fontId="2" fillId="26" borderId="18" xfId="0" applyFont="1" applyFill="1" applyBorder="1" applyAlignment="1"/>
    <xf numFmtId="0" fontId="2" fillId="26" borderId="13" xfId="0" applyFont="1" applyFill="1" applyBorder="1" applyAlignment="1"/>
    <xf numFmtId="0" fontId="2" fillId="26" borderId="13" xfId="0" applyFont="1" applyFill="1" applyBorder="1" applyAlignment="1"/>
    <xf numFmtId="0" fontId="2" fillId="26" borderId="20" xfId="0" applyFont="1" applyFill="1" applyBorder="1" applyAlignment="1"/>
    <xf numFmtId="0" fontId="2" fillId="26" borderId="19" xfId="0" applyFont="1" applyFill="1" applyBorder="1" applyAlignment="1"/>
    <xf numFmtId="0" fontId="2" fillId="27" borderId="18" xfId="0" applyFont="1" applyFill="1" applyBorder="1" applyAlignment="1"/>
    <xf numFmtId="0" fontId="2" fillId="27" borderId="13" xfId="0" applyFont="1" applyFill="1" applyBorder="1" applyAlignment="1"/>
    <xf numFmtId="0" fontId="2" fillId="27" borderId="13" xfId="0" applyFont="1" applyFill="1" applyBorder="1" applyAlignment="1"/>
    <xf numFmtId="0" fontId="2" fillId="27" borderId="20" xfId="0" applyFont="1" applyFill="1" applyBorder="1" applyAlignment="1"/>
    <xf numFmtId="0" fontId="2" fillId="27" borderId="19" xfId="0" applyFont="1" applyFill="1" applyBorder="1" applyAlignment="1"/>
    <xf numFmtId="0" fontId="2" fillId="27" borderId="16" xfId="0" applyFont="1" applyFill="1" applyBorder="1" applyAlignment="1"/>
    <xf numFmtId="0" fontId="2" fillId="27" borderId="16" xfId="0" applyFont="1" applyFill="1" applyBorder="1" applyAlignment="1"/>
    <xf numFmtId="0" fontId="2" fillId="27" borderId="17" xfId="0" applyFont="1" applyFill="1" applyBorder="1" applyAlignment="1"/>
    <xf numFmtId="2" fontId="8" fillId="3" borderId="13" xfId="0" applyNumberFormat="1" applyFont="1" applyFill="1" applyBorder="1" applyAlignment="1">
      <alignment horizontal="center"/>
    </xf>
    <xf numFmtId="2" fontId="8" fillId="3" borderId="10" xfId="0" applyNumberFormat="1" applyFont="1" applyFill="1" applyBorder="1" applyAlignment="1">
      <alignment horizontal="center"/>
    </xf>
    <xf numFmtId="0" fontId="2" fillId="23" borderId="17" xfId="0" applyFont="1" applyFill="1" applyBorder="1" applyAlignment="1"/>
    <xf numFmtId="0" fontId="2" fillId="23" borderId="19" xfId="0" applyFont="1" applyFill="1" applyBorder="1" applyAlignment="1"/>
    <xf numFmtId="0" fontId="2" fillId="14" borderId="17" xfId="0" applyFont="1" applyFill="1" applyBorder="1" applyAlignment="1"/>
    <xf numFmtId="0" fontId="2" fillId="14" borderId="20" xfId="0" applyFont="1" applyFill="1" applyBorder="1" applyAlignment="1"/>
    <xf numFmtId="0" fontId="2" fillId="26" borderId="18" xfId="0" applyFont="1" applyFill="1" applyBorder="1" applyAlignment="1"/>
    <xf numFmtId="0" fontId="2" fillId="26" borderId="20" xfId="0" applyFont="1" applyFill="1" applyBorder="1" applyAlignment="1"/>
    <xf numFmtId="0" fontId="2" fillId="26" borderId="17" xfId="0" applyFont="1" applyFill="1" applyBorder="1" applyAlignment="1"/>
    <xf numFmtId="0" fontId="2" fillId="28" borderId="19" xfId="0" applyFont="1" applyFill="1" applyBorder="1" applyAlignment="1"/>
    <xf numFmtId="0" fontId="2" fillId="8" borderId="18" xfId="0" applyFont="1" applyFill="1" applyBorder="1" applyAlignment="1"/>
    <xf numFmtId="0" fontId="2" fillId="28" borderId="16" xfId="0" applyFont="1" applyFill="1" applyBorder="1" applyAlignment="1"/>
    <xf numFmtId="0" fontId="2" fillId="8" borderId="13" xfId="0" applyFont="1" applyFill="1" applyBorder="1" applyAlignment="1"/>
    <xf numFmtId="0" fontId="2" fillId="28" borderId="16" xfId="0" applyFont="1" applyFill="1" applyBorder="1" applyAlignment="1"/>
    <xf numFmtId="0" fontId="2" fillId="28" borderId="17" xfId="0" applyFont="1" applyFill="1" applyBorder="1" applyAlignment="1"/>
    <xf numFmtId="0" fontId="2" fillId="28" borderId="18" xfId="0" applyFont="1" applyFill="1" applyBorder="1" applyAlignment="1"/>
    <xf numFmtId="0" fontId="2" fillId="28" borderId="13" xfId="0" applyFont="1" applyFill="1" applyBorder="1" applyAlignment="1"/>
    <xf numFmtId="0" fontId="2" fillId="28" borderId="13" xfId="0" applyFont="1" applyFill="1" applyBorder="1" applyAlignment="1"/>
    <xf numFmtId="0" fontId="2" fillId="28" borderId="20" xfId="0" applyFont="1" applyFill="1" applyBorder="1" applyAlignment="1"/>
    <xf numFmtId="0" fontId="2" fillId="28" borderId="19" xfId="0" applyFont="1" applyFill="1" applyBorder="1" applyAlignment="1"/>
    <xf numFmtId="0" fontId="2" fillId="8" borderId="15" xfId="0" applyFont="1" applyFill="1" applyBorder="1" applyAlignment="1"/>
    <xf numFmtId="0" fontId="2" fillId="8" borderId="16" xfId="0" applyFont="1" applyFill="1" applyBorder="1" applyAlignment="1"/>
    <xf numFmtId="0" fontId="2" fillId="29" borderId="16" xfId="0" applyFont="1" applyFill="1" applyBorder="1" applyAlignment="1"/>
    <xf numFmtId="0" fontId="2" fillId="20" borderId="0" xfId="0" applyFont="1" applyFill="1" applyAlignment="1"/>
    <xf numFmtId="0" fontId="2" fillId="20" borderId="0" xfId="0" applyFont="1" applyFill="1" applyAlignment="1"/>
    <xf numFmtId="0" fontId="2" fillId="0" borderId="5" xfId="0" applyFont="1" applyBorder="1" applyAlignment="1"/>
    <xf numFmtId="0" fontId="2" fillId="19" borderId="0" xfId="0" applyFont="1" applyFill="1" applyAlignment="1"/>
    <xf numFmtId="0" fontId="2" fillId="19" borderId="0" xfId="0" applyFont="1" applyFill="1" applyAlignment="1"/>
    <xf numFmtId="0" fontId="2" fillId="8" borderId="19" xfId="0" applyFont="1" applyFill="1" applyBorder="1" applyAlignment="1"/>
    <xf numFmtId="0" fontId="2" fillId="0" borderId="18" xfId="0" applyFont="1" applyBorder="1" applyAlignment="1"/>
    <xf numFmtId="0" fontId="2" fillId="0" borderId="13" xfId="0" applyFont="1" applyBorder="1" applyAlignment="1"/>
    <xf numFmtId="0" fontId="2" fillId="25" borderId="15" xfId="0" applyFont="1" applyFill="1" applyBorder="1" applyAlignment="1"/>
    <xf numFmtId="0" fontId="2" fillId="30" borderId="15" xfId="0" applyFont="1" applyFill="1" applyBorder="1" applyAlignment="1"/>
    <xf numFmtId="0" fontId="2" fillId="30" borderId="16" xfId="0" applyFont="1" applyFill="1" applyBorder="1" applyAlignment="1"/>
    <xf numFmtId="0" fontId="2" fillId="30" borderId="16" xfId="0" applyFont="1" applyFill="1" applyBorder="1" applyAlignment="1"/>
    <xf numFmtId="0" fontId="2" fillId="30" borderId="17" xfId="0" applyFont="1" applyFill="1" applyBorder="1" applyAlignment="1"/>
    <xf numFmtId="0" fontId="2" fillId="20" borderId="18" xfId="0" applyFont="1" applyFill="1" applyBorder="1" applyAlignment="1"/>
    <xf numFmtId="0" fontId="2" fillId="20" borderId="19" xfId="0" applyFont="1" applyFill="1" applyBorder="1" applyAlignment="1"/>
    <xf numFmtId="0" fontId="2" fillId="30" borderId="19" xfId="0" applyFont="1" applyFill="1" applyBorder="1" applyAlignment="1"/>
    <xf numFmtId="0" fontId="2" fillId="30" borderId="18" xfId="0" applyFont="1" applyFill="1" applyBorder="1" applyAlignment="1"/>
    <xf numFmtId="0" fontId="2" fillId="30" borderId="13" xfId="0" applyFont="1" applyFill="1" applyBorder="1" applyAlignment="1"/>
    <xf numFmtId="0" fontId="2" fillId="30" borderId="13" xfId="0" applyFont="1" applyFill="1" applyBorder="1" applyAlignment="1"/>
    <xf numFmtId="0" fontId="2" fillId="31" borderId="19" xfId="0" applyFont="1" applyFill="1" applyBorder="1" applyAlignment="1"/>
    <xf numFmtId="0" fontId="2" fillId="31" borderId="16" xfId="0" applyFont="1" applyFill="1" applyBorder="1" applyAlignment="1"/>
    <xf numFmtId="0" fontId="2" fillId="26" borderId="15" xfId="0" applyFont="1" applyFill="1" applyBorder="1" applyAlignment="1"/>
    <xf numFmtId="0" fontId="2" fillId="26" borderId="15" xfId="0" applyFont="1" applyFill="1" applyBorder="1" applyAlignment="1"/>
    <xf numFmtId="0" fontId="2" fillId="31" borderId="16" xfId="0" applyFont="1" applyFill="1" applyBorder="1" applyAlignment="1"/>
    <xf numFmtId="0" fontId="2" fillId="31" borderId="17" xfId="0" applyFont="1" applyFill="1" applyBorder="1" applyAlignment="1"/>
    <xf numFmtId="0" fontId="2" fillId="31" borderId="18" xfId="0" applyFont="1" applyFill="1" applyBorder="1" applyAlignment="1"/>
    <xf numFmtId="0" fontId="2" fillId="31" borderId="13" xfId="0" applyFont="1" applyFill="1" applyBorder="1" applyAlignment="1"/>
    <xf numFmtId="0" fontId="2" fillId="31" borderId="13" xfId="0" applyFont="1" applyFill="1" applyBorder="1" applyAlignment="1"/>
    <xf numFmtId="0" fontId="11" fillId="26" borderId="15" xfId="0" applyFont="1" applyFill="1" applyBorder="1" applyAlignment="1"/>
    <xf numFmtId="0" fontId="2" fillId="26" borderId="16" xfId="0" applyFont="1" applyFill="1" applyBorder="1" applyAlignment="1"/>
    <xf numFmtId="0" fontId="2" fillId="26" borderId="16" xfId="0" applyFont="1" applyFill="1" applyBorder="1" applyAlignment="1">
      <alignment horizontal="right"/>
    </xf>
    <xf numFmtId="0" fontId="2" fillId="26" borderId="16" xfId="0" applyFont="1" applyFill="1" applyBorder="1" applyAlignment="1">
      <alignment horizontal="right"/>
    </xf>
    <xf numFmtId="0" fontId="11" fillId="26" borderId="16" xfId="0" applyFont="1" applyFill="1" applyBorder="1" applyAlignment="1"/>
    <xf numFmtId="0" fontId="11" fillId="26" borderId="16" xfId="0" applyFont="1" applyFill="1" applyBorder="1" applyAlignment="1"/>
    <xf numFmtId="0" fontId="11" fillId="26" borderId="24" xfId="0" applyFont="1" applyFill="1" applyBorder="1" applyAlignment="1"/>
    <xf numFmtId="0" fontId="2" fillId="26" borderId="23" xfId="0" applyFont="1" applyFill="1" applyBorder="1" applyAlignment="1"/>
    <xf numFmtId="0" fontId="2" fillId="26" borderId="23" xfId="0" applyFont="1" applyFill="1" applyBorder="1" applyAlignment="1">
      <alignment horizontal="right"/>
    </xf>
    <xf numFmtId="0" fontId="11" fillId="26" borderId="23" xfId="0" applyFont="1" applyFill="1" applyBorder="1" applyAlignment="1"/>
    <xf numFmtId="0" fontId="11" fillId="26" borderId="23" xfId="0" applyFont="1" applyFill="1" applyBorder="1" applyAlignment="1"/>
    <xf numFmtId="0" fontId="11" fillId="26" borderId="15" xfId="0" applyFont="1" applyFill="1" applyBorder="1" applyAlignment="1"/>
    <xf numFmtId="0" fontId="2" fillId="28" borderId="15" xfId="0" applyFont="1" applyFill="1" applyBorder="1" applyAlignment="1">
      <alignment horizontal="right"/>
    </xf>
    <xf numFmtId="0" fontId="2" fillId="28" borderId="16" xfId="0" applyFont="1" applyFill="1" applyBorder="1" applyAlignment="1"/>
    <xf numFmtId="0" fontId="2" fillId="28" borderId="16" xfId="0" applyFont="1" applyFill="1" applyBorder="1" applyAlignment="1">
      <alignment horizontal="right"/>
    </xf>
    <xf numFmtId="0" fontId="11" fillId="28" borderId="16" xfId="0" applyFont="1" applyFill="1" applyBorder="1" applyAlignment="1"/>
    <xf numFmtId="0" fontId="11" fillId="28" borderId="16" xfId="0" applyFont="1" applyFill="1" applyBorder="1" applyAlignment="1"/>
    <xf numFmtId="0" fontId="11" fillId="28" borderId="15" xfId="0" applyFont="1" applyFill="1" applyBorder="1" applyAlignment="1"/>
    <xf numFmtId="0" fontId="11" fillId="28" borderId="15" xfId="0" applyFont="1" applyFill="1" applyBorder="1" applyAlignment="1"/>
    <xf numFmtId="0" fontId="2" fillId="32" borderId="15" xfId="0" applyFont="1" applyFill="1" applyBorder="1" applyAlignment="1">
      <alignment horizontal="right"/>
    </xf>
    <xf numFmtId="0" fontId="2" fillId="32" borderId="16" xfId="0" applyFont="1" applyFill="1" applyBorder="1" applyAlignment="1"/>
    <xf numFmtId="0" fontId="2" fillId="32" borderId="16" xfId="0" applyFont="1" applyFill="1" applyBorder="1" applyAlignment="1">
      <alignment horizontal="right"/>
    </xf>
    <xf numFmtId="0" fontId="11" fillId="32" borderId="16" xfId="0" applyFont="1" applyFill="1" applyBorder="1" applyAlignment="1"/>
    <xf numFmtId="0" fontId="11" fillId="32" borderId="16" xfId="0" applyFont="1" applyFill="1" applyBorder="1" applyAlignment="1"/>
    <xf numFmtId="0" fontId="11" fillId="32" borderId="15" xfId="0" applyFont="1" applyFill="1" applyBorder="1" applyAlignment="1"/>
    <xf numFmtId="0" fontId="2" fillId="33" borderId="18" xfId="0" applyFont="1" applyFill="1" applyBorder="1" applyAlignment="1"/>
    <xf numFmtId="0" fontId="2" fillId="33" borderId="13" xfId="0" applyFont="1" applyFill="1" applyBorder="1" applyAlignment="1"/>
    <xf numFmtId="0" fontId="2" fillId="33" borderId="13" xfId="0" applyFont="1" applyFill="1" applyBorder="1" applyAlignment="1"/>
    <xf numFmtId="0" fontId="2" fillId="33" borderId="17" xfId="0" applyFont="1" applyFill="1" applyBorder="1" applyAlignment="1"/>
    <xf numFmtId="0" fontId="2" fillId="33" borderId="19" xfId="0" applyFont="1" applyFill="1" applyBorder="1" applyAlignment="1"/>
    <xf numFmtId="0" fontId="2" fillId="33" borderId="16" xfId="0" applyFont="1" applyFill="1" applyBorder="1" applyAlignment="1"/>
    <xf numFmtId="0" fontId="2" fillId="33" borderId="16" xfId="0" applyFont="1" applyFill="1" applyBorder="1" applyAlignment="1"/>
    <xf numFmtId="0" fontId="2" fillId="32" borderId="16" xfId="0" applyFont="1" applyFill="1" applyBorder="1" applyAlignment="1">
      <alignment horizontal="right"/>
    </xf>
    <xf numFmtId="0" fontId="2" fillId="34" borderId="18" xfId="0" applyFont="1" applyFill="1" applyBorder="1" applyAlignment="1"/>
    <xf numFmtId="0" fontId="2" fillId="34" borderId="13" xfId="0" applyFont="1" applyFill="1" applyBorder="1" applyAlignment="1"/>
    <xf numFmtId="0" fontId="2" fillId="34" borderId="13" xfId="0" applyFont="1" applyFill="1" applyBorder="1" applyAlignment="1"/>
    <xf numFmtId="0" fontId="2" fillId="34" borderId="17" xfId="0" applyFont="1" applyFill="1" applyBorder="1" applyAlignment="1"/>
    <xf numFmtId="0" fontId="2" fillId="34" borderId="19" xfId="0" applyFont="1" applyFill="1" applyBorder="1" applyAlignment="1"/>
    <xf numFmtId="0" fontId="2" fillId="34" borderId="16" xfId="0" applyFont="1" applyFill="1" applyBorder="1" applyAlignment="1"/>
    <xf numFmtId="0" fontId="2" fillId="34" borderId="16" xfId="0" applyFont="1" applyFill="1" applyBorder="1" applyAlignment="1"/>
    <xf numFmtId="0" fontId="2" fillId="27" borderId="15" xfId="0" applyFont="1" applyFill="1" applyBorder="1" applyAlignment="1"/>
    <xf numFmtId="0" fontId="2" fillId="27" borderId="18" xfId="0" applyFont="1" applyFill="1" applyBorder="1" applyAlignment="1"/>
    <xf numFmtId="0" fontId="2" fillId="27" borderId="20" xfId="0" applyFont="1" applyFill="1" applyBorder="1" applyAlignment="1"/>
    <xf numFmtId="0" fontId="2" fillId="14" borderId="19" xfId="0" applyFont="1" applyFill="1" applyBorder="1" applyAlignment="1"/>
    <xf numFmtId="0" fontId="2" fillId="35" borderId="19" xfId="0" applyFont="1" applyFill="1" applyBorder="1" applyAlignment="1"/>
    <xf numFmtId="0" fontId="2" fillId="35" borderId="16" xfId="0" applyFont="1" applyFill="1" applyBorder="1" applyAlignment="1"/>
    <xf numFmtId="0" fontId="2" fillId="35" borderId="16" xfId="0" applyFont="1" applyFill="1" applyBorder="1" applyAlignment="1"/>
    <xf numFmtId="0" fontId="2" fillId="35" borderId="20" xfId="0" applyFont="1" applyFill="1" applyBorder="1" applyAlignment="1"/>
    <xf numFmtId="0" fontId="2" fillId="35" borderId="19" xfId="0" applyFont="1" applyFill="1" applyBorder="1" applyAlignment="1"/>
    <xf numFmtId="0" fontId="2" fillId="35" borderId="17" xfId="0" applyFont="1" applyFill="1" applyBorder="1" applyAlignment="1"/>
    <xf numFmtId="0" fontId="2" fillId="35" borderId="18" xfId="0" applyFont="1" applyFill="1" applyBorder="1" applyAlignment="1"/>
    <xf numFmtId="0" fontId="2" fillId="35" borderId="13" xfId="0" applyFont="1" applyFill="1" applyBorder="1" applyAlignment="1"/>
    <xf numFmtId="0" fontId="2" fillId="35" borderId="13" xfId="0" applyFont="1" applyFill="1" applyBorder="1" applyAlignment="1"/>
    <xf numFmtId="0" fontId="2" fillId="0" borderId="17" xfId="0" applyFont="1" applyBorder="1" applyAlignment="1"/>
    <xf numFmtId="0" fontId="2" fillId="8" borderId="20" xfId="0" applyFont="1" applyFill="1" applyBorder="1" applyAlignment="1"/>
    <xf numFmtId="0" fontId="12" fillId="23" borderId="0" xfId="0" applyFont="1" applyFill="1" applyAlignment="1"/>
    <xf numFmtId="0" fontId="12" fillId="20" borderId="0" xfId="0" applyFont="1" applyFill="1" applyAlignment="1"/>
    <xf numFmtId="0" fontId="2" fillId="36" borderId="15" xfId="0" applyFont="1" applyFill="1" applyBorder="1" applyAlignment="1"/>
    <xf numFmtId="0" fontId="2" fillId="36" borderId="16" xfId="0" applyFont="1" applyFill="1" applyBorder="1" applyAlignment="1"/>
    <xf numFmtId="0" fontId="2" fillId="36" borderId="16" xfId="0" applyFont="1" applyFill="1" applyBorder="1" applyAlignment="1"/>
    <xf numFmtId="0" fontId="2" fillId="37" borderId="15" xfId="0" applyFont="1" applyFill="1" applyBorder="1" applyAlignment="1"/>
    <xf numFmtId="0" fontId="2" fillId="36" borderId="17" xfId="0" applyFont="1" applyFill="1" applyBorder="1" applyAlignment="1"/>
    <xf numFmtId="0" fontId="2" fillId="37" borderId="16" xfId="0" applyFont="1" applyFill="1" applyBorder="1" applyAlignment="1"/>
    <xf numFmtId="0" fontId="2" fillId="37" borderId="16" xfId="0" applyFont="1" applyFill="1" applyBorder="1" applyAlignment="1"/>
    <xf numFmtId="0" fontId="2" fillId="36" borderId="18" xfId="0" applyFont="1" applyFill="1" applyBorder="1" applyAlignment="1"/>
    <xf numFmtId="0" fontId="2" fillId="36" borderId="13" xfId="0" applyFont="1" applyFill="1" applyBorder="1" applyAlignment="1"/>
    <xf numFmtId="0" fontId="2" fillId="37" borderId="17" xfId="0" applyFont="1" applyFill="1" applyBorder="1" applyAlignment="1"/>
    <xf numFmtId="0" fontId="2" fillId="36" borderId="13" xfId="0" applyFont="1" applyFill="1" applyBorder="1" applyAlignment="1"/>
    <xf numFmtId="0" fontId="2" fillId="38" borderId="18" xfId="0" applyFont="1" applyFill="1" applyBorder="1" applyAlignment="1"/>
    <xf numFmtId="0" fontId="2" fillId="38" borderId="13" xfId="0" applyFont="1" applyFill="1" applyBorder="1" applyAlignment="1"/>
    <xf numFmtId="0" fontId="2" fillId="38" borderId="13" xfId="0" applyFont="1" applyFill="1" applyBorder="1" applyAlignment="1"/>
    <xf numFmtId="0" fontId="2" fillId="36" borderId="19" xfId="0" applyFont="1" applyFill="1" applyBorder="1" applyAlignment="1"/>
    <xf numFmtId="0" fontId="2" fillId="38" borderId="20" xfId="0" applyFont="1" applyFill="1" applyBorder="1" applyAlignment="1"/>
    <xf numFmtId="0" fontId="2" fillId="38" borderId="19" xfId="0" applyFont="1" applyFill="1" applyBorder="1" applyAlignment="1"/>
    <xf numFmtId="0" fontId="2" fillId="38" borderId="16" xfId="0" applyFont="1" applyFill="1" applyBorder="1" applyAlignment="1"/>
    <xf numFmtId="0" fontId="2" fillId="38" borderId="16" xfId="0" applyFont="1" applyFill="1" applyBorder="1" applyAlignment="1"/>
    <xf numFmtId="0" fontId="2" fillId="38" borderId="17" xfId="0" applyFont="1" applyFill="1" applyBorder="1" applyAlignment="1"/>
    <xf numFmtId="0" fontId="2" fillId="2" borderId="18" xfId="0" applyFont="1" applyFill="1" applyBorder="1" applyAlignment="1"/>
    <xf numFmtId="0" fontId="2" fillId="2" borderId="13" xfId="0" applyFont="1" applyFill="1" applyBorder="1" applyAlignment="1"/>
    <xf numFmtId="0" fontId="2" fillId="2" borderId="13" xfId="0" applyFont="1" applyFill="1" applyBorder="1" applyAlignment="1"/>
    <xf numFmtId="0" fontId="2" fillId="2" borderId="20" xfId="0" applyFont="1" applyFill="1" applyBorder="1" applyAlignment="1"/>
    <xf numFmtId="0" fontId="2" fillId="8" borderId="17" xfId="0" applyFont="1" applyFill="1" applyBorder="1" applyAlignment="1"/>
    <xf numFmtId="0" fontId="2" fillId="28" borderId="15" xfId="0" applyFont="1" applyFill="1" applyBorder="1" applyAlignment="1"/>
    <xf numFmtId="0" fontId="2" fillId="28" borderId="17" xfId="0" applyFont="1" applyFill="1" applyBorder="1" applyAlignment="1"/>
    <xf numFmtId="0" fontId="2" fillId="28" borderId="20" xfId="0" applyFont="1" applyFill="1" applyBorder="1" applyAlignment="1"/>
    <xf numFmtId="0" fontId="2" fillId="14" borderId="15" xfId="0" applyFont="1" applyFill="1" applyBorder="1" applyAlignment="1"/>
    <xf numFmtId="0" fontId="2" fillId="23" borderId="17" xfId="0" applyFont="1" applyFill="1" applyBorder="1" applyAlignment="1"/>
    <xf numFmtId="0" fontId="2" fillId="32" borderId="15" xfId="0" applyFont="1" applyFill="1" applyBorder="1" applyAlignment="1"/>
    <xf numFmtId="0" fontId="2" fillId="32" borderId="16" xfId="0" applyFont="1" applyFill="1" applyBorder="1" applyAlignment="1"/>
    <xf numFmtId="0" fontId="2" fillId="32" borderId="16" xfId="0" applyFont="1" applyFill="1" applyBorder="1" applyAlignment="1"/>
    <xf numFmtId="0" fontId="2" fillId="32" borderId="15" xfId="0" applyFont="1" applyFill="1" applyBorder="1" applyAlignment="1"/>
    <xf numFmtId="0" fontId="2" fillId="20" borderId="25" xfId="0" applyFont="1" applyFill="1" applyBorder="1" applyAlignment="1"/>
    <xf numFmtId="0" fontId="2" fillId="20" borderId="14" xfId="0" applyFont="1" applyFill="1" applyBorder="1" applyAlignment="1"/>
    <xf numFmtId="0" fontId="2" fillId="20" borderId="14" xfId="0" applyFont="1" applyFill="1" applyBorder="1" applyAlignment="1"/>
    <xf numFmtId="0" fontId="11" fillId="20" borderId="26" xfId="0" applyFont="1" applyFill="1" applyBorder="1" applyAlignment="1"/>
    <xf numFmtId="0" fontId="11" fillId="20" borderId="23" xfId="0" applyFont="1" applyFill="1" applyBorder="1" applyAlignment="1"/>
    <xf numFmtId="0" fontId="11" fillId="20" borderId="23" xfId="0" applyFont="1" applyFill="1" applyBorder="1" applyAlignment="1"/>
    <xf numFmtId="0" fontId="11" fillId="20" borderId="18" xfId="0" applyFont="1" applyFill="1" applyBorder="1" applyAlignment="1"/>
    <xf numFmtId="0" fontId="11" fillId="20" borderId="13" xfId="0" applyFont="1" applyFill="1" applyBorder="1" applyAlignment="1"/>
    <xf numFmtId="0" fontId="11" fillId="20" borderId="13" xfId="0" applyFont="1" applyFill="1" applyBorder="1" applyAlignment="1"/>
    <xf numFmtId="0" fontId="2" fillId="7" borderId="0" xfId="0" applyFont="1" applyFill="1" applyAlignment="1"/>
    <xf numFmtId="0" fontId="2" fillId="32" borderId="19" xfId="0" applyFont="1" applyFill="1" applyBorder="1" applyAlignment="1"/>
    <xf numFmtId="0" fontId="2" fillId="32" borderId="17" xfId="0" applyFont="1" applyFill="1" applyBorder="1" applyAlignment="1"/>
    <xf numFmtId="0" fontId="2" fillId="32" borderId="18" xfId="0" applyFont="1" applyFill="1" applyBorder="1" applyAlignment="1"/>
    <xf numFmtId="0" fontId="2" fillId="32" borderId="13" xfId="0" applyFont="1" applyFill="1" applyBorder="1" applyAlignment="1"/>
    <xf numFmtId="0" fontId="2" fillId="32" borderId="13" xfId="0" applyFont="1" applyFill="1" applyBorder="1" applyAlignment="1"/>
    <xf numFmtId="0" fontId="2" fillId="32" borderId="20" xfId="0" applyFont="1" applyFill="1" applyBorder="1" applyAlignment="1"/>
    <xf numFmtId="0" fontId="2" fillId="27" borderId="19" xfId="0" applyFont="1" applyFill="1" applyBorder="1" applyAlignment="1"/>
    <xf numFmtId="0" fontId="2" fillId="32" borderId="19" xfId="0" applyFont="1" applyFill="1" applyBorder="1" applyAlignment="1"/>
    <xf numFmtId="0" fontId="2" fillId="27" borderId="17" xfId="0" applyFont="1" applyFill="1" applyBorder="1" applyAlignment="1"/>
    <xf numFmtId="0" fontId="2" fillId="28" borderId="18" xfId="0" applyFont="1" applyFill="1" applyBorder="1" applyAlignment="1"/>
    <xf numFmtId="0" fontId="2" fillId="2" borderId="3" xfId="0" applyFont="1" applyFill="1" applyBorder="1" applyAlignment="1"/>
    <xf numFmtId="166" fontId="1" fillId="2" borderId="2" xfId="0" applyNumberFormat="1" applyFont="1" applyFill="1" applyBorder="1" applyAlignment="1"/>
    <xf numFmtId="167" fontId="2" fillId="2" borderId="3" xfId="0" applyNumberFormat="1" applyFont="1" applyFill="1" applyBorder="1" applyAlignment="1"/>
    <xf numFmtId="0" fontId="13" fillId="5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4" fillId="2" borderId="1" xfId="0" applyFont="1" applyFill="1" applyBorder="1" applyAlignment="1"/>
    <xf numFmtId="0" fontId="15" fillId="2" borderId="2" xfId="0" applyFont="1" applyFill="1" applyBorder="1" applyAlignment="1"/>
    <xf numFmtId="0" fontId="15" fillId="2" borderId="2" xfId="0" applyFont="1" applyFill="1" applyBorder="1" applyAlignment="1"/>
    <xf numFmtId="0" fontId="15" fillId="2" borderId="3" xfId="0" applyFont="1" applyFill="1" applyBorder="1" applyAlignment="1"/>
    <xf numFmtId="164" fontId="14" fillId="2" borderId="2" xfId="0" applyNumberFormat="1" applyFont="1" applyFill="1" applyBorder="1" applyAlignment="1"/>
    <xf numFmtId="164" fontId="15" fillId="2" borderId="3" xfId="0" applyNumberFormat="1" applyFont="1" applyFill="1" applyBorder="1" applyAlignment="1"/>
    <xf numFmtId="0" fontId="14" fillId="2" borderId="2" xfId="0" applyFont="1" applyFill="1" applyBorder="1" applyAlignment="1"/>
    <xf numFmtId="0" fontId="14" fillId="2" borderId="2" xfId="0" applyFont="1" applyFill="1" applyBorder="1" applyAlignment="1"/>
    <xf numFmtId="0" fontId="14" fillId="2" borderId="0" xfId="0" applyFont="1" applyFill="1" applyAlignment="1"/>
    <xf numFmtId="0" fontId="14" fillId="2" borderId="0" xfId="0" applyFont="1" applyFill="1" applyAlignment="1">
      <alignment horizontal="right"/>
    </xf>
    <xf numFmtId="0" fontId="15" fillId="2" borderId="0" xfId="0" applyFont="1" applyFill="1" applyAlignment="1"/>
    <xf numFmtId="0" fontId="15" fillId="2" borderId="4" xfId="0" applyFont="1" applyFill="1" applyBorder="1" applyAlignment="1"/>
    <xf numFmtId="0" fontId="14" fillId="2" borderId="0" xfId="0" applyFont="1" applyFill="1" applyAlignment="1">
      <alignment horizontal="right"/>
    </xf>
    <xf numFmtId="0" fontId="15" fillId="2" borderId="5" xfId="0" applyFont="1" applyFill="1" applyBorder="1" applyAlignment="1"/>
    <xf numFmtId="0" fontId="14" fillId="2" borderId="5" xfId="0" applyFont="1" applyFill="1" applyBorder="1" applyAlignment="1">
      <alignment horizontal="right"/>
    </xf>
    <xf numFmtId="0" fontId="14" fillId="2" borderId="5" xfId="0" applyFont="1" applyFill="1" applyBorder="1" applyAlignment="1"/>
    <xf numFmtId="0" fontId="15" fillId="2" borderId="6" xfId="0" applyFont="1" applyFill="1" applyBorder="1" applyAlignment="1"/>
    <xf numFmtId="0" fontId="15" fillId="2" borderId="7" xfId="0" applyFont="1" applyFill="1" applyBorder="1" applyAlignment="1"/>
    <xf numFmtId="0" fontId="16" fillId="2" borderId="0" xfId="0" applyFont="1" applyFill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8" xfId="0" applyFont="1" applyFill="1" applyBorder="1" applyAlignment="1"/>
    <xf numFmtId="0" fontId="14" fillId="2" borderId="8" xfId="0" applyFont="1" applyFill="1" applyBorder="1" applyAlignment="1">
      <alignment horizontal="right"/>
    </xf>
    <xf numFmtId="0" fontId="15" fillId="2" borderId="8" xfId="0" applyFont="1" applyFill="1" applyBorder="1" applyAlignment="1"/>
    <xf numFmtId="0" fontId="15" fillId="2" borderId="9" xfId="0" applyFont="1" applyFill="1" applyBorder="1" applyAlignment="1"/>
    <xf numFmtId="0" fontId="15" fillId="2" borderId="8" xfId="0" applyFont="1" applyFill="1" applyBorder="1" applyAlignment="1"/>
    <xf numFmtId="0" fontId="15" fillId="2" borderId="9" xfId="0" applyFont="1" applyFill="1" applyBorder="1" applyAlignment="1"/>
    <xf numFmtId="0" fontId="18" fillId="9" borderId="27" xfId="0" applyFont="1" applyFill="1" applyBorder="1" applyAlignment="1">
      <alignment horizontal="center"/>
    </xf>
    <xf numFmtId="0" fontId="18" fillId="9" borderId="14" xfId="0" applyFont="1" applyFill="1" applyBorder="1" applyAlignment="1">
      <alignment horizontal="center"/>
    </xf>
    <xf numFmtId="2" fontId="18" fillId="9" borderId="14" xfId="0" applyNumberFormat="1" applyFont="1" applyFill="1" applyBorder="1" applyAlignment="1">
      <alignment horizontal="center"/>
    </xf>
    <xf numFmtId="16" fontId="18" fillId="9" borderId="14" xfId="0" applyNumberFormat="1" applyFont="1" applyFill="1" applyBorder="1" applyAlignment="1">
      <alignment horizontal="center"/>
    </xf>
    <xf numFmtId="0" fontId="18" fillId="9" borderId="4" xfId="0" applyFont="1" applyFill="1" applyBorder="1" applyAlignment="1">
      <alignment horizontal="center"/>
    </xf>
    <xf numFmtId="0" fontId="15" fillId="0" borderId="0" xfId="0" applyFont="1" applyAlignment="1"/>
    <xf numFmtId="164" fontId="19" fillId="4" borderId="0" xfId="0" applyNumberFormat="1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5" fillId="39" borderId="0" xfId="0" applyFont="1" applyFill="1" applyAlignment="1">
      <alignment horizontal="center"/>
    </xf>
    <xf numFmtId="0" fontId="15" fillId="33" borderId="0" xfId="0" applyFont="1" applyFill="1" applyAlignment="1">
      <alignment horizontal="center"/>
    </xf>
    <xf numFmtId="0" fontId="15" fillId="33" borderId="0" xfId="0" applyFont="1" applyFill="1" applyAlignment="1">
      <alignment horizontal="center"/>
    </xf>
    <xf numFmtId="0" fontId="15" fillId="33" borderId="0" xfId="0" applyFont="1" applyFill="1" applyAlignment="1">
      <alignment horizontal="center"/>
    </xf>
    <xf numFmtId="164" fontId="19" fillId="4" borderId="28" xfId="0" applyNumberFormat="1" applyFont="1" applyFill="1" applyBorder="1" applyAlignment="1">
      <alignment horizontal="center"/>
    </xf>
    <xf numFmtId="0" fontId="19" fillId="4" borderId="28" xfId="0" applyFont="1" applyFill="1" applyBorder="1" applyAlignment="1">
      <alignment horizontal="center"/>
    </xf>
    <xf numFmtId="0" fontId="19" fillId="4" borderId="28" xfId="0" applyFont="1" applyFill="1" applyBorder="1" applyAlignment="1">
      <alignment horizontal="center"/>
    </xf>
  </cellXfs>
  <cellStyles count="1">
    <cellStyle name="Normal" xfId="0" builtinId="0"/>
  </cellStyles>
  <dxfs count="351"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</dxfs>
  <tableStyles count="117">
    <tableStyle name="TEMPLATE-style" pivot="0" count="3">
      <tableStyleElement type="headerRow" dxfId="350"/>
      <tableStyleElement type="firstRowStripe" dxfId="349"/>
      <tableStyleElement type="secondRowStripe" dxfId="348"/>
    </tableStyle>
    <tableStyle name="TEMPLATE-style 2" pivot="0" count="3">
      <tableStyleElement type="headerRow" dxfId="347"/>
      <tableStyleElement type="firstRowStripe" dxfId="346"/>
      <tableStyleElement type="secondRowStripe" dxfId="345"/>
    </tableStyle>
    <tableStyle name="TEMPLATE-style 3" pivot="0" count="3">
      <tableStyleElement type="headerRow" dxfId="344"/>
      <tableStyleElement type="firstRowStripe" dxfId="343"/>
      <tableStyleElement type="secondRowStripe" dxfId="342"/>
    </tableStyle>
    <tableStyle name="21-style" pivot="0" count="3">
      <tableStyleElement type="headerRow" dxfId="341"/>
      <tableStyleElement type="firstRowStripe" dxfId="340"/>
      <tableStyleElement type="secondRowStripe" dxfId="339"/>
    </tableStyle>
    <tableStyle name="21-style 2" pivot="0" count="3">
      <tableStyleElement type="headerRow" dxfId="338"/>
      <tableStyleElement type="firstRowStripe" dxfId="337"/>
      <tableStyleElement type="secondRowStripe" dxfId="336"/>
    </tableStyle>
    <tableStyle name="21-style 3" pivot="0" count="3">
      <tableStyleElement type="headerRow" dxfId="335"/>
      <tableStyleElement type="firstRowStripe" dxfId="334"/>
      <tableStyleElement type="secondRowStripe" dxfId="333"/>
    </tableStyle>
    <tableStyle name="5-style" pivot="0" count="3">
      <tableStyleElement type="headerRow" dxfId="332"/>
      <tableStyleElement type="firstRowStripe" dxfId="331"/>
      <tableStyleElement type="secondRowStripe" dxfId="330"/>
    </tableStyle>
    <tableStyle name="5-style 2" pivot="0" count="3">
      <tableStyleElement type="headerRow" dxfId="329"/>
      <tableStyleElement type="firstRowStripe" dxfId="328"/>
      <tableStyleElement type="secondRowStripe" dxfId="327"/>
    </tableStyle>
    <tableStyle name="5-style 3" pivot="0" count="3">
      <tableStyleElement type="headerRow" dxfId="326"/>
      <tableStyleElement type="firstRowStripe" dxfId="325"/>
      <tableStyleElement type="secondRowStripe" dxfId="324"/>
    </tableStyle>
    <tableStyle name="9-style" pivot="0" count="3">
      <tableStyleElement type="headerRow" dxfId="323"/>
      <tableStyleElement type="firstRowStripe" dxfId="322"/>
      <tableStyleElement type="secondRowStripe" dxfId="321"/>
    </tableStyle>
    <tableStyle name="9-style 2" pivot="0" count="3">
      <tableStyleElement type="headerRow" dxfId="320"/>
      <tableStyleElement type="firstRowStripe" dxfId="319"/>
      <tableStyleElement type="secondRowStripe" dxfId="318"/>
    </tableStyle>
    <tableStyle name="9-style 3" pivot="0" count="3">
      <tableStyleElement type="headerRow" dxfId="317"/>
      <tableStyleElement type="firstRowStripe" dxfId="316"/>
      <tableStyleElement type="secondRowStripe" dxfId="315"/>
    </tableStyle>
    <tableStyle name="24-style" pivot="0" count="3">
      <tableStyleElement type="headerRow" dxfId="314"/>
      <tableStyleElement type="firstRowStripe" dxfId="313"/>
      <tableStyleElement type="secondRowStripe" dxfId="312"/>
    </tableStyle>
    <tableStyle name="24-style 2" pivot="0" count="3">
      <tableStyleElement type="headerRow" dxfId="311"/>
      <tableStyleElement type="firstRowStripe" dxfId="310"/>
      <tableStyleElement type="secondRowStripe" dxfId="309"/>
    </tableStyle>
    <tableStyle name="24-style 3" pivot="0" count="3">
      <tableStyleElement type="headerRow" dxfId="308"/>
      <tableStyleElement type="firstRowStripe" dxfId="307"/>
      <tableStyleElement type="secondRowStripe" dxfId="306"/>
    </tableStyle>
    <tableStyle name="28-style" pivot="0" count="3">
      <tableStyleElement type="headerRow" dxfId="305"/>
      <tableStyleElement type="firstRowStripe" dxfId="304"/>
      <tableStyleElement type="secondRowStripe" dxfId="303"/>
    </tableStyle>
    <tableStyle name="28-style 2" pivot="0" count="3">
      <tableStyleElement type="headerRow" dxfId="302"/>
      <tableStyleElement type="firstRowStripe" dxfId="301"/>
      <tableStyleElement type="secondRowStripe" dxfId="300"/>
    </tableStyle>
    <tableStyle name="28-style 3" pivot="0" count="3">
      <tableStyleElement type="headerRow" dxfId="299"/>
      <tableStyleElement type="firstRowStripe" dxfId="298"/>
      <tableStyleElement type="secondRowStripe" dxfId="297"/>
    </tableStyle>
    <tableStyle name="37-style" pivot="0" count="3">
      <tableStyleElement type="headerRow" dxfId="296"/>
      <tableStyleElement type="firstRowStripe" dxfId="295"/>
      <tableStyleElement type="secondRowStripe" dxfId="294"/>
    </tableStyle>
    <tableStyle name="37-style 2" pivot="0" count="3">
      <tableStyleElement type="headerRow" dxfId="293"/>
      <tableStyleElement type="firstRowStripe" dxfId="292"/>
      <tableStyleElement type="secondRowStripe" dxfId="291"/>
    </tableStyle>
    <tableStyle name="37-style 3" pivot="0" count="3">
      <tableStyleElement type="headerRow" dxfId="290"/>
      <tableStyleElement type="firstRowStripe" dxfId="289"/>
      <tableStyleElement type="secondRowStripe" dxfId="288"/>
    </tableStyle>
    <tableStyle name="42-style" pivot="0" count="3">
      <tableStyleElement type="headerRow" dxfId="287"/>
      <tableStyleElement type="firstRowStripe" dxfId="286"/>
      <tableStyleElement type="secondRowStripe" dxfId="285"/>
    </tableStyle>
    <tableStyle name="42-style 2" pivot="0" count="3">
      <tableStyleElement type="headerRow" dxfId="284"/>
      <tableStyleElement type="firstRowStripe" dxfId="283"/>
      <tableStyleElement type="secondRowStripe" dxfId="282"/>
    </tableStyle>
    <tableStyle name="42-style 3" pivot="0" count="3">
      <tableStyleElement type="headerRow" dxfId="281"/>
      <tableStyleElement type="firstRowStripe" dxfId="280"/>
      <tableStyleElement type="secondRowStripe" dxfId="279"/>
    </tableStyle>
    <tableStyle name="44-style" pivot="0" count="3">
      <tableStyleElement type="headerRow" dxfId="278"/>
      <tableStyleElement type="firstRowStripe" dxfId="277"/>
      <tableStyleElement type="secondRowStripe" dxfId="276"/>
    </tableStyle>
    <tableStyle name="44-style 2" pivot="0" count="3">
      <tableStyleElement type="headerRow" dxfId="275"/>
      <tableStyleElement type="firstRowStripe" dxfId="274"/>
      <tableStyleElement type="secondRowStripe" dxfId="273"/>
    </tableStyle>
    <tableStyle name="44-style 3" pivot="0" count="3">
      <tableStyleElement type="headerRow" dxfId="272"/>
      <tableStyleElement type="firstRowStripe" dxfId="271"/>
      <tableStyleElement type="secondRowStripe" dxfId="270"/>
    </tableStyle>
    <tableStyle name="50-style" pivot="0" count="3">
      <tableStyleElement type="headerRow" dxfId="269"/>
      <tableStyleElement type="firstRowStripe" dxfId="268"/>
      <tableStyleElement type="secondRowStripe" dxfId="267"/>
    </tableStyle>
    <tableStyle name="50-style 2" pivot="0" count="3">
      <tableStyleElement type="headerRow" dxfId="266"/>
      <tableStyleElement type="firstRowStripe" dxfId="265"/>
      <tableStyleElement type="secondRowStripe" dxfId="264"/>
    </tableStyle>
    <tableStyle name="50-style 3" pivot="0" count="3">
      <tableStyleElement type="headerRow" dxfId="263"/>
      <tableStyleElement type="firstRowStripe" dxfId="262"/>
      <tableStyleElement type="secondRowStripe" dxfId="261"/>
    </tableStyle>
    <tableStyle name="53-style" pivot="0" count="3">
      <tableStyleElement type="headerRow" dxfId="260"/>
      <tableStyleElement type="firstRowStripe" dxfId="259"/>
      <tableStyleElement type="secondRowStripe" dxfId="258"/>
    </tableStyle>
    <tableStyle name="53-style 2" pivot="0" count="3">
      <tableStyleElement type="headerRow" dxfId="257"/>
      <tableStyleElement type="firstRowStripe" dxfId="256"/>
      <tableStyleElement type="secondRowStripe" dxfId="255"/>
    </tableStyle>
    <tableStyle name="53-style 3" pivot="0" count="3">
      <tableStyleElement type="headerRow" dxfId="254"/>
      <tableStyleElement type="firstRowStripe" dxfId="253"/>
      <tableStyleElement type="secondRowStripe" dxfId="252"/>
    </tableStyle>
    <tableStyle name="49-style" pivot="0" count="3">
      <tableStyleElement type="headerRow" dxfId="251"/>
      <tableStyleElement type="firstRowStripe" dxfId="250"/>
      <tableStyleElement type="secondRowStripe" dxfId="249"/>
    </tableStyle>
    <tableStyle name="49-style 2" pivot="0" count="3">
      <tableStyleElement type="headerRow" dxfId="248"/>
      <tableStyleElement type="firstRowStripe" dxfId="247"/>
      <tableStyleElement type="secondRowStripe" dxfId="246"/>
    </tableStyle>
    <tableStyle name="49-style 3" pivot="0" count="3">
      <tableStyleElement type="headerRow" dxfId="245"/>
      <tableStyleElement type="firstRowStripe" dxfId="244"/>
      <tableStyleElement type="secondRowStripe" dxfId="243"/>
    </tableStyle>
    <tableStyle name="54-style" pivot="0" count="3">
      <tableStyleElement type="headerRow" dxfId="242"/>
      <tableStyleElement type="firstRowStripe" dxfId="241"/>
      <tableStyleElement type="secondRowStripe" dxfId="240"/>
    </tableStyle>
    <tableStyle name="54-style 2" pivot="0" count="3">
      <tableStyleElement type="headerRow" dxfId="239"/>
      <tableStyleElement type="firstRowStripe" dxfId="238"/>
      <tableStyleElement type="secondRowStripe" dxfId="237"/>
    </tableStyle>
    <tableStyle name="54-style 3" pivot="0" count="3">
      <tableStyleElement type="headerRow" dxfId="236"/>
      <tableStyleElement type="firstRowStripe" dxfId="235"/>
      <tableStyleElement type="secondRowStripe" dxfId="234"/>
    </tableStyle>
    <tableStyle name="58-style" pivot="0" count="3">
      <tableStyleElement type="headerRow" dxfId="233"/>
      <tableStyleElement type="firstRowStripe" dxfId="232"/>
      <tableStyleElement type="secondRowStripe" dxfId="231"/>
    </tableStyle>
    <tableStyle name="58-style 2" pivot="0" count="3">
      <tableStyleElement type="headerRow" dxfId="230"/>
      <tableStyleElement type="firstRowStripe" dxfId="229"/>
      <tableStyleElement type="secondRowStripe" dxfId="228"/>
    </tableStyle>
    <tableStyle name="58-style 3" pivot="0" count="3">
      <tableStyleElement type="headerRow" dxfId="227"/>
      <tableStyleElement type="firstRowStripe" dxfId="226"/>
      <tableStyleElement type="secondRowStripe" dxfId="225"/>
    </tableStyle>
    <tableStyle name="81-style" pivot="0" count="3">
      <tableStyleElement type="headerRow" dxfId="224"/>
      <tableStyleElement type="firstRowStripe" dxfId="223"/>
      <tableStyleElement type="secondRowStripe" dxfId="222"/>
    </tableStyle>
    <tableStyle name="81-style 2" pivot="0" count="3">
      <tableStyleElement type="headerRow" dxfId="221"/>
      <tableStyleElement type="firstRowStripe" dxfId="220"/>
      <tableStyleElement type="secondRowStripe" dxfId="219"/>
    </tableStyle>
    <tableStyle name="81-style 3" pivot="0" count="3">
      <tableStyleElement type="headerRow" dxfId="218"/>
      <tableStyleElement type="firstRowStripe" dxfId="217"/>
      <tableStyleElement type="secondRowStripe" dxfId="216"/>
    </tableStyle>
    <tableStyle name="72-style" pivot="0" count="3">
      <tableStyleElement type="headerRow" dxfId="215"/>
      <tableStyleElement type="firstRowStripe" dxfId="214"/>
      <tableStyleElement type="secondRowStripe" dxfId="213"/>
    </tableStyle>
    <tableStyle name="72-style 2" pivot="0" count="3">
      <tableStyleElement type="headerRow" dxfId="212"/>
      <tableStyleElement type="firstRowStripe" dxfId="211"/>
      <tableStyleElement type="secondRowStripe" dxfId="210"/>
    </tableStyle>
    <tableStyle name="72-style 3" pivot="0" count="3">
      <tableStyleElement type="headerRow" dxfId="209"/>
      <tableStyleElement type="firstRowStripe" dxfId="208"/>
      <tableStyleElement type="secondRowStripe" dxfId="207"/>
    </tableStyle>
    <tableStyle name="89-style" pivot="0" count="3">
      <tableStyleElement type="headerRow" dxfId="206"/>
      <tableStyleElement type="firstRowStripe" dxfId="205"/>
      <tableStyleElement type="secondRowStripe" dxfId="204"/>
    </tableStyle>
    <tableStyle name="89-style 2" pivot="0" count="3">
      <tableStyleElement type="headerRow" dxfId="203"/>
      <tableStyleElement type="firstRowStripe" dxfId="202"/>
      <tableStyleElement type="secondRowStripe" dxfId="201"/>
    </tableStyle>
    <tableStyle name="89-style 3" pivot="0" count="3">
      <tableStyleElement type="headerRow" dxfId="200"/>
      <tableStyleElement type="firstRowStripe" dxfId="199"/>
      <tableStyleElement type="secondRowStripe" dxfId="198"/>
    </tableStyle>
    <tableStyle name="85-style" pivot="0" count="3">
      <tableStyleElement type="headerRow" dxfId="197"/>
      <tableStyleElement type="firstRowStripe" dxfId="196"/>
      <tableStyleElement type="secondRowStripe" dxfId="195"/>
    </tableStyle>
    <tableStyle name="85-style 2" pivot="0" count="3">
      <tableStyleElement type="headerRow" dxfId="194"/>
      <tableStyleElement type="firstRowStripe" dxfId="193"/>
      <tableStyleElement type="secondRowStripe" dxfId="192"/>
    </tableStyle>
    <tableStyle name="85-style 3" pivot="0" count="3">
      <tableStyleElement type="headerRow" dxfId="191"/>
      <tableStyleElement type="firstRowStripe" dxfId="190"/>
      <tableStyleElement type="secondRowStripe" dxfId="189"/>
    </tableStyle>
    <tableStyle name="98-style" pivot="0" count="3">
      <tableStyleElement type="headerRow" dxfId="188"/>
      <tableStyleElement type="firstRowStripe" dxfId="187"/>
      <tableStyleElement type="secondRowStripe" dxfId="186"/>
    </tableStyle>
    <tableStyle name="98-style 2" pivot="0" count="3">
      <tableStyleElement type="headerRow" dxfId="185"/>
      <tableStyleElement type="firstRowStripe" dxfId="184"/>
      <tableStyleElement type="secondRowStripe" dxfId="183"/>
    </tableStyle>
    <tableStyle name="98-style 3" pivot="0" count="3">
      <tableStyleElement type="headerRow" dxfId="182"/>
      <tableStyleElement type="firstRowStripe" dxfId="181"/>
      <tableStyleElement type="secondRowStripe" dxfId="180"/>
    </tableStyle>
    <tableStyle name="109-style" pivot="0" count="3">
      <tableStyleElement type="headerRow" dxfId="179"/>
      <tableStyleElement type="firstRowStripe" dxfId="178"/>
      <tableStyleElement type="secondRowStripe" dxfId="177"/>
    </tableStyle>
    <tableStyle name="106-style" pivot="0" count="3">
      <tableStyleElement type="headerRow" dxfId="176"/>
      <tableStyleElement type="firstRowStripe" dxfId="175"/>
      <tableStyleElement type="secondRowStripe" dxfId="174"/>
    </tableStyle>
    <tableStyle name="109-style 2" pivot="0" count="3">
      <tableStyleElement type="headerRow" dxfId="173"/>
      <tableStyleElement type="firstRowStripe" dxfId="172"/>
      <tableStyleElement type="secondRowStripe" dxfId="171"/>
    </tableStyle>
    <tableStyle name="106-style 2" pivot="0" count="3">
      <tableStyleElement type="headerRow" dxfId="170"/>
      <tableStyleElement type="firstRowStripe" dxfId="169"/>
      <tableStyleElement type="secondRowStripe" dxfId="168"/>
    </tableStyle>
    <tableStyle name="109-style 3" pivot="0" count="3">
      <tableStyleElement type="headerRow" dxfId="167"/>
      <tableStyleElement type="firstRowStripe" dxfId="166"/>
      <tableStyleElement type="secondRowStripe" dxfId="165"/>
    </tableStyle>
    <tableStyle name="106-style 3" pivot="0" count="3">
      <tableStyleElement type="headerRow" dxfId="164"/>
      <tableStyleElement type="firstRowStripe" dxfId="163"/>
      <tableStyleElement type="secondRowStripe" dxfId="162"/>
    </tableStyle>
    <tableStyle name="97b-style" pivot="0" count="3">
      <tableStyleElement type="headerRow" dxfId="161"/>
      <tableStyleElement type="firstRowStripe" dxfId="160"/>
      <tableStyleElement type="secondRowStripe" dxfId="159"/>
    </tableStyle>
    <tableStyle name="97b-style 2" pivot="0" count="3">
      <tableStyleElement type="headerRow" dxfId="158"/>
      <tableStyleElement type="firstRowStripe" dxfId="157"/>
      <tableStyleElement type="secondRowStripe" dxfId="156"/>
    </tableStyle>
    <tableStyle name="97b-style 3" pivot="0" count="3">
      <tableStyleElement type="headerRow" dxfId="155"/>
      <tableStyleElement type="firstRowStripe" dxfId="154"/>
      <tableStyleElement type="secondRowStripe" dxfId="153"/>
    </tableStyle>
    <tableStyle name="118-style" pivot="0" count="3">
      <tableStyleElement type="headerRow" dxfId="152"/>
      <tableStyleElement type="firstRowStripe" dxfId="151"/>
      <tableStyleElement type="secondRowStripe" dxfId="150"/>
    </tableStyle>
    <tableStyle name="118-style 2" pivot="0" count="3">
      <tableStyleElement type="headerRow" dxfId="149"/>
      <tableStyleElement type="firstRowStripe" dxfId="148"/>
      <tableStyleElement type="secondRowStripe" dxfId="147"/>
    </tableStyle>
    <tableStyle name="118-style 3" pivot="0" count="3">
      <tableStyleElement type="headerRow" dxfId="146"/>
      <tableStyleElement type="firstRowStripe" dxfId="145"/>
      <tableStyleElement type="secondRowStripe" dxfId="144"/>
    </tableStyle>
    <tableStyle name="121-style" pivot="0" count="3">
      <tableStyleElement type="headerRow" dxfId="143"/>
      <tableStyleElement type="firstRowStripe" dxfId="142"/>
      <tableStyleElement type="secondRowStripe" dxfId="141"/>
    </tableStyle>
    <tableStyle name="121-style 2" pivot="0" count="3">
      <tableStyleElement type="headerRow" dxfId="140"/>
      <tableStyleElement type="firstRowStripe" dxfId="139"/>
      <tableStyleElement type="secondRowStripe" dxfId="138"/>
    </tableStyle>
    <tableStyle name="121-style 3" pivot="0" count="3">
      <tableStyleElement type="headerRow" dxfId="137"/>
      <tableStyleElement type="firstRowStripe" dxfId="136"/>
      <tableStyleElement type="secondRowStripe" dxfId="135"/>
    </tableStyle>
    <tableStyle name="118b-style" pivot="0" count="3">
      <tableStyleElement type="headerRow" dxfId="134"/>
      <tableStyleElement type="firstRowStripe" dxfId="133"/>
      <tableStyleElement type="secondRowStripe" dxfId="132"/>
    </tableStyle>
    <tableStyle name="118b-style 2" pivot="0" count="3">
      <tableStyleElement type="headerRow" dxfId="131"/>
      <tableStyleElement type="firstRowStripe" dxfId="130"/>
      <tableStyleElement type="secondRowStripe" dxfId="129"/>
    </tableStyle>
    <tableStyle name="118b-style 3" pivot="0" count="3">
      <tableStyleElement type="headerRow" dxfId="128"/>
      <tableStyleElement type="firstRowStripe" dxfId="127"/>
      <tableStyleElement type="secondRowStripe" dxfId="126"/>
    </tableStyle>
    <tableStyle name="125-style" pivot="0" count="3">
      <tableStyleElement type="headerRow" dxfId="125"/>
      <tableStyleElement type="firstRowStripe" dxfId="124"/>
      <tableStyleElement type="secondRowStripe" dxfId="123"/>
    </tableStyle>
    <tableStyle name="125-style 2" pivot="0" count="3">
      <tableStyleElement type="headerRow" dxfId="122"/>
      <tableStyleElement type="firstRowStripe" dxfId="121"/>
      <tableStyleElement type="secondRowStripe" dxfId="120"/>
    </tableStyle>
    <tableStyle name="125-style 3" pivot="0" count="3">
      <tableStyleElement type="headerRow" dxfId="119"/>
      <tableStyleElement type="firstRowStripe" dxfId="118"/>
      <tableStyleElement type="secondRowStripe" dxfId="117"/>
    </tableStyle>
    <tableStyle name="140-style" pivot="0" count="3">
      <tableStyleElement type="headerRow" dxfId="116"/>
      <tableStyleElement type="firstRowStripe" dxfId="115"/>
      <tableStyleElement type="secondRowStripe" dxfId="114"/>
    </tableStyle>
    <tableStyle name="140-style 2" pivot="0" count="3">
      <tableStyleElement type="headerRow" dxfId="113"/>
      <tableStyleElement type="firstRowStripe" dxfId="112"/>
      <tableStyleElement type="secondRowStripe" dxfId="111"/>
    </tableStyle>
    <tableStyle name="140-style 3" pivot="0" count="3">
      <tableStyleElement type="headerRow" dxfId="110"/>
      <tableStyleElement type="firstRowStripe" dxfId="109"/>
      <tableStyleElement type="secondRowStripe" dxfId="108"/>
    </tableStyle>
    <tableStyle name="157-style" pivot="0" count="3">
      <tableStyleElement type="headerRow" dxfId="107"/>
      <tableStyleElement type="firstRowStripe" dxfId="106"/>
      <tableStyleElement type="secondRowStripe" dxfId="105"/>
    </tableStyle>
    <tableStyle name="157-style 2" pivot="0" count="3">
      <tableStyleElement type="headerRow" dxfId="104"/>
      <tableStyleElement type="firstRowStripe" dxfId="103"/>
      <tableStyleElement type="secondRowStripe" dxfId="102"/>
    </tableStyle>
    <tableStyle name="157-style 3" pivot="0" count="3">
      <tableStyleElement type="headerRow" dxfId="101"/>
      <tableStyleElement type="firstRowStripe" dxfId="100"/>
      <tableStyleElement type="secondRowStripe" dxfId="99"/>
    </tableStyle>
    <tableStyle name="153-style" pivot="0" count="3">
      <tableStyleElement type="headerRow" dxfId="98"/>
      <tableStyleElement type="firstRowStripe" dxfId="97"/>
      <tableStyleElement type="secondRowStripe" dxfId="96"/>
    </tableStyle>
    <tableStyle name="153-style 2" pivot="0" count="3">
      <tableStyleElement type="headerRow" dxfId="95"/>
      <tableStyleElement type="firstRowStripe" dxfId="94"/>
      <tableStyleElement type="secondRowStripe" dxfId="93"/>
    </tableStyle>
    <tableStyle name="153-style 3" pivot="0" count="3">
      <tableStyleElement type="headerRow" dxfId="92"/>
      <tableStyleElement type="firstRowStripe" dxfId="91"/>
      <tableStyleElement type="secondRowStripe" dxfId="90"/>
    </tableStyle>
    <tableStyle name="154-style" pivot="0" count="3">
      <tableStyleElement type="headerRow" dxfId="89"/>
      <tableStyleElement type="firstRowStripe" dxfId="88"/>
      <tableStyleElement type="secondRowStripe" dxfId="87"/>
    </tableStyle>
    <tableStyle name="154-style 2" pivot="0" count="3">
      <tableStyleElement type="headerRow" dxfId="86"/>
      <tableStyleElement type="firstRowStripe" dxfId="85"/>
      <tableStyleElement type="secondRowStripe" dxfId="84"/>
    </tableStyle>
    <tableStyle name="154-style 3" pivot="0" count="3">
      <tableStyleElement type="headerRow" dxfId="83"/>
      <tableStyleElement type="firstRowStripe" dxfId="82"/>
      <tableStyleElement type="secondRowStripe" dxfId="81"/>
    </tableStyle>
    <tableStyle name="169-style" pivot="0" count="3">
      <tableStyleElement type="headerRow" dxfId="80"/>
      <tableStyleElement type="firstRowStripe" dxfId="79"/>
      <tableStyleElement type="secondRowStripe" dxfId="78"/>
    </tableStyle>
    <tableStyle name="168-style" pivot="0" count="3">
      <tableStyleElement type="headerRow" dxfId="77"/>
      <tableStyleElement type="firstRowStripe" dxfId="76"/>
      <tableStyleElement type="secondRowStripe" dxfId="75"/>
    </tableStyle>
    <tableStyle name="168-style 2" pivot="0" count="3">
      <tableStyleElement type="headerRow" dxfId="74"/>
      <tableStyleElement type="firstRowStripe" dxfId="73"/>
      <tableStyleElement type="secondRowStripe" dxfId="72"/>
    </tableStyle>
    <tableStyle name="169-style 2" pivot="0" count="3">
      <tableStyleElement type="headerRow" dxfId="71"/>
      <tableStyleElement type="firstRowStripe" dxfId="70"/>
      <tableStyleElement type="secondRowStripe" dxfId="69"/>
    </tableStyle>
    <tableStyle name="168-style 3" pivot="0" count="3">
      <tableStyleElement type="headerRow" dxfId="68"/>
      <tableStyleElement type="firstRowStripe" dxfId="67"/>
      <tableStyleElement type="secondRowStripe" dxfId="66"/>
    </tableStyle>
    <tableStyle name="169-style 3" pivot="0" count="3">
      <tableStyleElement type="headerRow" dxfId="65"/>
      <tableStyleElement type="firstRowStripe" dxfId="64"/>
      <tableStyleElement type="secondRowStripe" dxfId="63"/>
    </tableStyle>
    <tableStyle name="165-style" pivot="0" count="3">
      <tableStyleElement type="headerRow" dxfId="62"/>
      <tableStyleElement type="firstRowStripe" dxfId="61"/>
      <tableStyleElement type="secondRowStripe" dxfId="60"/>
    </tableStyle>
    <tableStyle name="165-style 2" pivot="0" count="3">
      <tableStyleElement type="headerRow" dxfId="59"/>
      <tableStyleElement type="firstRowStripe" dxfId="58"/>
      <tableStyleElement type="secondRowStripe" dxfId="57"/>
    </tableStyle>
    <tableStyle name="165-style 3" pivot="0" count="3">
      <tableStyleElement type="headerRow" dxfId="56"/>
      <tableStyleElement type="firstRowStripe" dxfId="55"/>
      <tableStyleElement type="secondRowStripe" dxfId="54"/>
    </tableStyle>
    <tableStyle name="177-style" pivot="0" count="3">
      <tableStyleElement type="headerRow" dxfId="53"/>
      <tableStyleElement type="firstRowStripe" dxfId="52"/>
      <tableStyleElement type="secondRowStripe" dxfId="51"/>
    </tableStyle>
    <tableStyle name="177-style 2" pivot="0" count="3">
      <tableStyleElement type="headerRow" dxfId="50"/>
      <tableStyleElement type="firstRowStripe" dxfId="49"/>
      <tableStyleElement type="secondRowStripe" dxfId="48"/>
    </tableStyle>
    <tableStyle name="177-style 3" pivot="0" count="3">
      <tableStyleElement type="headerRow" dxfId="47"/>
      <tableStyleElement type="firstRowStripe" dxfId="46"/>
      <tableStyleElement type="secondRowStripe" dxfId="45"/>
    </tableStyle>
    <tableStyle name="173-style" pivot="0" count="3">
      <tableStyleElement type="headerRow" dxfId="44"/>
      <tableStyleElement type="firstRowStripe" dxfId="43"/>
      <tableStyleElement type="secondRowStripe" dxfId="42"/>
    </tableStyle>
    <tableStyle name="173-style 2" pivot="0" count="3">
      <tableStyleElement type="headerRow" dxfId="41"/>
      <tableStyleElement type="firstRowStripe" dxfId="40"/>
      <tableStyleElement type="secondRowStripe" dxfId="39"/>
    </tableStyle>
    <tableStyle name="173-style 3" pivot="0" count="3">
      <tableStyleElement type="headerRow" dxfId="38"/>
      <tableStyleElement type="firstRowStripe" dxfId="37"/>
      <tableStyleElement type="secondRowStripe" dxfId="36"/>
    </tableStyle>
    <tableStyle name="189-style" pivot="0" count="3">
      <tableStyleElement type="headerRow" dxfId="35"/>
      <tableStyleElement type="firstRowStripe" dxfId="34"/>
      <tableStyleElement type="secondRowStripe" dxfId="33"/>
    </tableStyle>
    <tableStyle name="189-style 2" pivot="0" count="3">
      <tableStyleElement type="headerRow" dxfId="32"/>
      <tableStyleElement type="firstRowStripe" dxfId="31"/>
      <tableStyleElement type="secondRowStripe" dxfId="30"/>
    </tableStyle>
    <tableStyle name="189-style 3" pivot="0" count="3">
      <tableStyleElement type="headerRow" dxfId="29"/>
      <tableStyleElement type="firstRowStripe" dxfId="28"/>
      <tableStyleElement type="secondRowStripe" dxfId="27"/>
    </tableStyle>
    <tableStyle name="JACK KNIGHT-style" pivot="0" count="3">
      <tableStyleElement type="headerRow" dxfId="26"/>
      <tableStyleElement type="firstRowStripe" dxfId="25"/>
      <tableStyleElement type="secondRowStripe" dxfId="24"/>
    </tableStyle>
    <tableStyle name="JACK KNIGHT-style 2" pivot="0" count="3">
      <tableStyleElement type="headerRow" dxfId="23"/>
      <tableStyleElement type="firstRowStripe" dxfId="22"/>
      <tableStyleElement type="secondRowStripe" dxfId="21"/>
    </tableStyle>
    <tableStyle name="JACK KNIGHT-style 3" pivot="0" count="3">
      <tableStyleElement type="headerRow" dxfId="20"/>
      <tableStyleElement type="firstRowStripe" dxfId="19"/>
      <tableStyleElement type="secondRowStripe" dxfId="18"/>
    </tableStyle>
    <tableStyle name="Capeli Ranch Main-style" pivot="0" count="3">
      <tableStyleElement type="headerRow" dxfId="17"/>
      <tableStyleElement type="firstRowStripe" dxfId="16"/>
      <tableStyleElement type="secondRowStripe" dxfId="15"/>
    </tableStyle>
    <tableStyle name="Capeli Ranch Main-style 2" pivot="0" count="3">
      <tableStyleElement type="headerRow" dxfId="14"/>
      <tableStyleElement type="firstRowStripe" dxfId="13"/>
      <tableStyleElement type="secondRowStripe" dxfId="12"/>
    </tableStyle>
    <tableStyle name="Capeli Ranch Main-style 3" pivot="0" count="3">
      <tableStyleElement type="headerRow" dxfId="11"/>
      <tableStyleElement type="firstRowStripe" dxfId="10"/>
      <tableStyleElement type="secondRowStripe" dxfId="9"/>
    </tableStyle>
    <tableStyle name="190-style" pivot="0" count="3">
      <tableStyleElement type="headerRow" dxfId="8"/>
      <tableStyleElement type="firstRowStripe" dxfId="7"/>
      <tableStyleElement type="secondRowStripe" dxfId="6"/>
    </tableStyle>
    <tableStyle name="190-style 2" pivot="0" count="3">
      <tableStyleElement type="headerRow" dxfId="5"/>
      <tableStyleElement type="firstRowStripe" dxfId="4"/>
      <tableStyleElement type="secondRowStripe" dxfId="3"/>
    </tableStyle>
    <tableStyle name="190-style 3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M8:N40">
  <tableColumns count="2">
    <tableColumn id="1" name="Species"/>
    <tableColumn id="2" name="Total #"/>
  </tableColumns>
  <tableStyleInfo name="TEMPLATE-style" showFirstColumn="1" showLastColumn="1" showRowStripes="1" showColumnStripes="0"/>
</table>
</file>

<file path=xl/tables/table10.xml><?xml version="1.0" encoding="utf-8"?>
<table xmlns="http://schemas.openxmlformats.org/spreadsheetml/2006/main" id="4" name="Table_4" displayName="Table_4" ref="M8:N40">
  <tableColumns count="2">
    <tableColumn id="1" name="Species"/>
    <tableColumn id="2" name="Total #"/>
  </tableColumns>
  <tableStyleInfo name="21-style" showFirstColumn="1" showLastColumn="1" showRowStripes="1" showColumnStripes="0"/>
</table>
</file>

<file path=xl/tables/table100.xml><?xml version="1.0" encoding="utf-8"?>
<table xmlns="http://schemas.openxmlformats.org/spreadsheetml/2006/main" id="103" name="Table_103" displayName="Table_103" ref="G41:J44">
  <tableColumns count="4">
    <tableColumn id="1" name="Reach #"/>
    <tableColumn id="2" name="BKT Status"/>
    <tableColumn id="3" name="% Adult "/>
    <tableColumn id="4" name="% Juvenile"/>
  </tableColumns>
  <tableStyleInfo name="173-style" showFirstColumn="1" showLastColumn="1" showRowStripes="1" showColumnStripes="0"/>
</table>
</file>

<file path=xl/tables/table101.xml><?xml version="1.0" encoding="utf-8"?>
<table xmlns="http://schemas.openxmlformats.org/spreadsheetml/2006/main" id="104" name="Table_104" displayName="Table_104" ref="G45:J48">
  <tableColumns count="4">
    <tableColumn id="1" name="Reach #"/>
    <tableColumn id="2" name="BRT Status"/>
    <tableColumn id="3" name="% Adult "/>
    <tableColumn id="4" name="% Juvenile"/>
  </tableColumns>
  <tableStyleInfo name="173-style 2" showFirstColumn="1" showLastColumn="1" showRowStripes="1" showColumnStripes="0"/>
</table>
</file>

<file path=xl/tables/table102.xml><?xml version="1.0" encoding="utf-8"?>
<table xmlns="http://schemas.openxmlformats.org/spreadsheetml/2006/main" id="105" name="Table_105" displayName="Table_105" ref="M8:N40">
  <tableColumns count="2">
    <tableColumn id="1" name="Species"/>
    <tableColumn id="2" name="Total #"/>
  </tableColumns>
  <tableStyleInfo name="173-style 3" showFirstColumn="1" showLastColumn="1" showRowStripes="1" showColumnStripes="0"/>
</table>
</file>

<file path=xl/tables/table103.xml><?xml version="1.0" encoding="utf-8"?>
<table xmlns="http://schemas.openxmlformats.org/spreadsheetml/2006/main" id="100" name="Table_100" displayName="Table_100" ref="G41:J44">
  <tableColumns count="4">
    <tableColumn id="1" name="Reach #"/>
    <tableColumn id="2" name="BKT Status"/>
    <tableColumn id="3" name="% Adult "/>
    <tableColumn id="4" name="% Juvenile"/>
  </tableColumns>
  <tableStyleInfo name="177-style" showFirstColumn="1" showLastColumn="1" showRowStripes="1" showColumnStripes="0"/>
</table>
</file>

<file path=xl/tables/table104.xml><?xml version="1.0" encoding="utf-8"?>
<table xmlns="http://schemas.openxmlformats.org/spreadsheetml/2006/main" id="101" name="Table_101" displayName="Table_101" ref="G45:J48">
  <tableColumns count="4">
    <tableColumn id="1" name="Reach #"/>
    <tableColumn id="2" name="BRT Status"/>
    <tableColumn id="3" name="% Adult "/>
    <tableColumn id="4" name="% Juvenile"/>
  </tableColumns>
  <tableStyleInfo name="177-style 2" showFirstColumn="1" showLastColumn="1" showRowStripes="1" showColumnStripes="0"/>
</table>
</file>

<file path=xl/tables/table105.xml><?xml version="1.0" encoding="utf-8"?>
<table xmlns="http://schemas.openxmlformats.org/spreadsheetml/2006/main" id="102" name="Table_102" displayName="Table_102" ref="M8:N40">
  <tableColumns count="2">
    <tableColumn id="1" name="Species"/>
    <tableColumn id="2" name="Total #"/>
  </tableColumns>
  <tableStyleInfo name="177-style 3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M8:N40">
  <tableColumns count="2">
    <tableColumn id="1" name="Species"/>
    <tableColumn id="2" name="Total #"/>
  </tableColumns>
  <tableStyleInfo name="189-style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G45:J48">
  <tableColumns count="4">
    <tableColumn id="1" name="Reach #"/>
    <tableColumn id="2" name="BRT Status"/>
    <tableColumn id="3" name="% Adult "/>
    <tableColumn id="4" name="% Juvenile"/>
  </tableColumns>
  <tableStyleInfo name="189-style 2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G41:J44">
  <tableColumns count="4">
    <tableColumn id="1" name="Reach #"/>
    <tableColumn id="2" name="BKT Status"/>
    <tableColumn id="3" name="% Adult "/>
    <tableColumn id="4" name="% Juvenile"/>
  </tableColumns>
  <tableStyleInfo name="189-style 3" showFirstColumn="1" showLastColumn="1" showRowStripes="1" showColumnStripes="0"/>
</table>
</file>

<file path=xl/tables/table109.xml><?xml version="1.0" encoding="utf-8"?>
<table xmlns="http://schemas.openxmlformats.org/spreadsheetml/2006/main" id="115" name="Table_115" displayName="Table_115" ref="G41:J44">
  <tableColumns count="4">
    <tableColumn id="1" name="Reach #"/>
    <tableColumn id="2" name="BKT Status"/>
    <tableColumn id="3" name="% Adult "/>
    <tableColumn id="4" name="% Juvenile"/>
  </tableColumns>
  <tableStyleInfo name="190-style" showFirstColumn="1" showLastColumn="1" showRowStripes="1" showColumnStripes="0"/>
</table>
</file>

<file path=xl/tables/table11.xml><?xml version="1.0" encoding="utf-8"?>
<table xmlns="http://schemas.openxmlformats.org/spreadsheetml/2006/main" id="5" name="Table_5" displayName="Table_5" ref="G45:J48">
  <tableColumns count="4">
    <tableColumn id="1" name="Reach #"/>
    <tableColumn id="2" name="BRT Status"/>
    <tableColumn id="3" name="% Adult "/>
    <tableColumn id="4" name="% Juvenile"/>
  </tableColumns>
  <tableStyleInfo name="21-style 2" showFirstColumn="1" showLastColumn="1" showRowStripes="1" showColumnStripes="0"/>
</table>
</file>

<file path=xl/tables/table110.xml><?xml version="1.0" encoding="utf-8"?>
<table xmlns="http://schemas.openxmlformats.org/spreadsheetml/2006/main" id="116" name="Table_116" displayName="Table_116" ref="G45:J48">
  <tableColumns count="4">
    <tableColumn id="1" name="Reach #"/>
    <tableColumn id="2" name="BRT Status"/>
    <tableColumn id="3" name="% Adult "/>
    <tableColumn id="4" name="% Juvenile"/>
  </tableColumns>
  <tableStyleInfo name="190-style 2" showFirstColumn="1" showLastColumn="1" showRowStripes="1" showColumnStripes="0"/>
</table>
</file>

<file path=xl/tables/table111.xml><?xml version="1.0" encoding="utf-8"?>
<table xmlns="http://schemas.openxmlformats.org/spreadsheetml/2006/main" id="117" name="Table_117" displayName="Table_117" ref="M8:N40">
  <tableColumns count="2">
    <tableColumn id="1" name="Species"/>
    <tableColumn id="2" name="Total #"/>
  </tableColumns>
  <tableStyleInfo name="190-style 3" showFirstColumn="1" showLastColumn="1" showRowStripes="1" showColumnStripes="0"/>
</table>
</file>

<file path=xl/tables/table112.xml><?xml version="1.0" encoding="utf-8"?>
<table xmlns="http://schemas.openxmlformats.org/spreadsheetml/2006/main" id="109" name="Table_109" displayName="Table_109" ref="M8:N40">
  <tableColumns count="2">
    <tableColumn id="1" name="Species"/>
    <tableColumn id="2" name="Total #"/>
  </tableColumns>
  <tableStyleInfo name="JACK KNIGHT-style" showFirstColumn="1" showLastColumn="1" showRowStripes="1" showColumnStripes="0"/>
</table>
</file>

<file path=xl/tables/table113.xml><?xml version="1.0" encoding="utf-8"?>
<table xmlns="http://schemas.openxmlformats.org/spreadsheetml/2006/main" id="110" name="Table_110" displayName="Table_110" ref="G45:J50">
  <tableColumns count="4">
    <tableColumn id="1" name="Reach #"/>
    <tableColumn id="2" name="BRT Status"/>
    <tableColumn id="3" name="% Adult "/>
    <tableColumn id="4" name="% Juvenile"/>
  </tableColumns>
  <tableStyleInfo name="JACK KNIGHT-style 2" showFirstColumn="1" showLastColumn="1" showRowStripes="1" showColumnStripes="0"/>
</table>
</file>

<file path=xl/tables/table114.xml><?xml version="1.0" encoding="utf-8"?>
<table xmlns="http://schemas.openxmlformats.org/spreadsheetml/2006/main" id="111" name="Table_111" displayName="Table_111" ref="G41:J44">
  <tableColumns count="4">
    <tableColumn id="1" name="Reach #"/>
    <tableColumn id="2" name="BKT Status"/>
    <tableColumn id="3" name="% Adult "/>
    <tableColumn id="4" name="% Juvenile"/>
  </tableColumns>
  <tableStyleInfo name="JACK KNIGHT-style 3" showFirstColumn="1" showLastColumn="1" showRowStripes="1" showColumnStripes="0"/>
</table>
</file>

<file path=xl/tables/table115.xml><?xml version="1.0" encoding="utf-8"?>
<table xmlns="http://schemas.openxmlformats.org/spreadsheetml/2006/main" id="112" name="Table_112" displayName="Table_112" ref="M8:N40">
  <tableColumns count="2">
    <tableColumn id="1" name="Species"/>
    <tableColumn id="2" name="Total #"/>
  </tableColumns>
  <tableStyleInfo name="Capeli Ranch Main-style" showFirstColumn="1" showLastColumn="1" showRowStripes="1" showColumnStripes="0"/>
</table>
</file>

<file path=xl/tables/table116.xml><?xml version="1.0" encoding="utf-8"?>
<table xmlns="http://schemas.openxmlformats.org/spreadsheetml/2006/main" id="113" name="Table_113" displayName="Table_113" ref="G45:J48">
  <tableColumns count="4">
    <tableColumn id="1" name="Reach #"/>
    <tableColumn id="2" name="BRT Status"/>
    <tableColumn id="3" name="% Adult "/>
    <tableColumn id="4" name="% Juvenile"/>
  </tableColumns>
  <tableStyleInfo name="Capeli Ranch Main-style 2" showFirstColumn="1" showLastColumn="1" showRowStripes="1" showColumnStripes="0"/>
</table>
</file>

<file path=xl/tables/table117.xml><?xml version="1.0" encoding="utf-8"?>
<table xmlns="http://schemas.openxmlformats.org/spreadsheetml/2006/main" id="114" name="Table_114" displayName="Table_114" ref="G41:J44">
  <tableColumns count="4">
    <tableColumn id="1" name="Reach #"/>
    <tableColumn id="2" name="BKT Status"/>
    <tableColumn id="3" name="% Adult "/>
    <tableColumn id="4" name="% Juvenile"/>
  </tableColumns>
  <tableStyleInfo name="Capeli Ranch Main-style 3" showFirstColumn="1" showLastColumn="1" showRowStripes="1" showColumnStripes="0"/>
</table>
</file>

<file path=xl/tables/table12.xml><?xml version="1.0" encoding="utf-8"?>
<table xmlns="http://schemas.openxmlformats.org/spreadsheetml/2006/main" id="6" name="Table_6" displayName="Table_6" ref="G41:J44">
  <tableColumns count="4">
    <tableColumn id="1" name="Reach #"/>
    <tableColumn id="2" name="BKT Status"/>
    <tableColumn id="3" name="% Adult "/>
    <tableColumn id="4" name="% Juvenile"/>
  </tableColumns>
  <tableStyleInfo name="21-style 3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M8:N40">
  <tableColumns count="2">
    <tableColumn id="1" name="Species"/>
    <tableColumn id="2" name="Total #"/>
  </tableColumns>
  <tableStyleInfo name="24-style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1:J44">
  <tableColumns count="4">
    <tableColumn id="1" name="Reach #"/>
    <tableColumn id="2" name="BKT Status"/>
    <tableColumn id="3" name="% Adult "/>
    <tableColumn id="4" name="% Juvenile"/>
  </tableColumns>
  <tableStyleInfo name="24-style 2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5:J49">
  <tableColumns count="4">
    <tableColumn id="1" name="Reach #"/>
    <tableColumn id="2" name="BRT Status"/>
    <tableColumn id="3" name="% Adult "/>
    <tableColumn id="4" name="% Juvenile"/>
  </tableColumns>
  <tableStyleInfo name="24-style 3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G45:J49">
  <tableColumns count="4">
    <tableColumn id="1" name="Reach #"/>
    <tableColumn id="2" name="BRT Status"/>
    <tableColumn id="3" name="% Adult "/>
    <tableColumn id="4" name="% Juvenile"/>
  </tableColumns>
  <tableStyleInfo name="28-style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41:J44">
  <tableColumns count="4">
    <tableColumn id="1" name="Reach #"/>
    <tableColumn id="2" name="BKT Status"/>
    <tableColumn id="3" name="% Adult "/>
    <tableColumn id="4" name="% Juvenile"/>
  </tableColumns>
  <tableStyleInfo name="28-style 2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M8:N40">
  <tableColumns count="2">
    <tableColumn id="1" name="Species"/>
    <tableColumn id="2" name="Total #"/>
  </tableColumns>
  <tableStyleInfo name="28-style 3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45:J48">
  <tableColumns count="4">
    <tableColumn id="1" name="Reach #"/>
    <tableColumn id="2" name="BRT Status"/>
    <tableColumn id="3" name="% Adult "/>
    <tableColumn id="4" name="% Juvenile"/>
  </tableColumns>
  <tableStyleInfo name="37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G45:J48">
  <tableColumns count="4">
    <tableColumn id="1" name="Reach #"/>
    <tableColumn id="2" name="BRT Status"/>
    <tableColumn id="3" name="% Adult "/>
    <tableColumn id="4" name="% Juvenile"/>
  </tableColumns>
  <tableStyleInfo name="TEMPLAT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M8:N40">
  <tableColumns count="2">
    <tableColumn id="1" name="Species"/>
    <tableColumn id="2" name="Total #"/>
  </tableColumns>
  <tableStyleInfo name="37-style 2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J44">
  <tableColumns count="4">
    <tableColumn id="1" name="Reach #"/>
    <tableColumn id="2" name="BKT Status"/>
    <tableColumn id="3" name="% Adult "/>
    <tableColumn id="4" name="% Juvenile"/>
  </tableColumns>
  <tableStyleInfo name="37-style 3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1:J44">
  <tableColumns count="4">
    <tableColumn id="1" name="Reach #"/>
    <tableColumn id="2" name="BKT Status"/>
    <tableColumn id="3" name="% Adult "/>
    <tableColumn id="4" name="% Juvenile"/>
  </tableColumns>
  <tableStyleInfo name="42-style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M8:N40">
  <tableColumns count="2">
    <tableColumn id="1" name="Species"/>
    <tableColumn id="2" name="Total #"/>
  </tableColumns>
  <tableStyleInfo name="42-style 2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G45:J49">
  <tableColumns count="4">
    <tableColumn id="1" name="Reach #"/>
    <tableColumn id="2" name="BRT Status"/>
    <tableColumn id="3" name="% Adult "/>
    <tableColumn id="4" name="% Juvenile"/>
  </tableColumns>
  <tableStyleInfo name="42-style 3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M8:N40">
  <tableColumns count="2">
    <tableColumn id="1" name="Species"/>
    <tableColumn id="2" name="Total #"/>
  </tableColumns>
  <tableStyleInfo name="44-style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41:J44">
  <tableColumns count="4">
    <tableColumn id="1" name="Reach #"/>
    <tableColumn id="2" name="BKT Status"/>
    <tableColumn id="3" name="% Adult "/>
    <tableColumn id="4" name="% Juvenile"/>
  </tableColumns>
  <tableStyleInfo name="44-style 2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45:J48">
  <tableColumns count="4">
    <tableColumn id="1" name="Reach #"/>
    <tableColumn id="2" name="BRT Status"/>
    <tableColumn id="3" name="% Adult "/>
    <tableColumn id="4" name="% Juvenile"/>
  </tableColumns>
  <tableStyleInfo name="44-style 3" showFirstColumn="1" showLastColumn="1" showRowStripes="1" showColumnStripes="0"/>
</table>
</file>

<file path=xl/tables/table28.xml><?xml version="1.0" encoding="utf-8"?>
<table xmlns="http://schemas.openxmlformats.org/spreadsheetml/2006/main" id="34" name="Table_34" displayName="Table_34" ref="M8:N40">
  <tableColumns count="2">
    <tableColumn id="1" name="Species"/>
    <tableColumn id="2" name="Total #"/>
  </tableColumns>
  <tableStyleInfo name="49-style" showFirstColumn="1" showLastColumn="1" showRowStripes="1" showColumnStripes="0"/>
</table>
</file>

<file path=xl/tables/table29.xml><?xml version="1.0" encoding="utf-8"?>
<table xmlns="http://schemas.openxmlformats.org/spreadsheetml/2006/main" id="35" name="Table_35" displayName="Table_35" ref="G45:J48">
  <tableColumns count="4">
    <tableColumn id="1" name="Reach #"/>
    <tableColumn id="2" name="BRT Status"/>
    <tableColumn id="3" name="% Adult "/>
    <tableColumn id="4" name="% Juvenile"/>
  </tableColumns>
  <tableStyleInfo name="49-style 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41:J44">
  <tableColumns count="4">
    <tableColumn id="1" name="Reach #"/>
    <tableColumn id="2" name="BKT Status"/>
    <tableColumn id="3" name="% Adult "/>
    <tableColumn id="4" name="% Juvenile"/>
  </tableColumns>
  <tableStyleInfo name="TEMPLATE-style 3" showFirstColumn="1" showLastColumn="1" showRowStripes="1" showColumnStripes="0"/>
</table>
</file>

<file path=xl/tables/table30.xml><?xml version="1.0" encoding="utf-8"?>
<table xmlns="http://schemas.openxmlformats.org/spreadsheetml/2006/main" id="36" name="Table_36" displayName="Table_36" ref="G41:J44">
  <tableColumns count="4">
    <tableColumn id="1" name="Reach #"/>
    <tableColumn id="2" name="BKT Status"/>
    <tableColumn id="3" name="% Adult "/>
    <tableColumn id="4" name="% Juvenile"/>
  </tableColumns>
  <tableStyleInfo name="49-style 3" showFirstColumn="1" showLastColumn="1" showRowStripes="1" showColumnStripes="0"/>
</table>
</file>

<file path=xl/tables/table31.xml><?xml version="1.0" encoding="utf-8"?>
<table xmlns="http://schemas.openxmlformats.org/spreadsheetml/2006/main" id="28" name="Table_28" displayName="Table_28" ref="G41:J44">
  <tableColumns count="4">
    <tableColumn id="1" name="Reach #"/>
    <tableColumn id="2" name="BKT Status"/>
    <tableColumn id="3" name="% Adult "/>
    <tableColumn id="4" name="% Juvenile"/>
  </tableColumns>
  <tableStyleInfo name="50-style" showFirstColumn="1" showLastColumn="1" showRowStripes="1" showColumnStripes="0"/>
</table>
</file>

<file path=xl/tables/table32.xml><?xml version="1.0" encoding="utf-8"?>
<table xmlns="http://schemas.openxmlformats.org/spreadsheetml/2006/main" id="29" name="Table_29" displayName="Table_29" ref="G45:J48">
  <tableColumns count="4">
    <tableColumn id="1" name="Reach #"/>
    <tableColumn id="2" name="BRT Status"/>
    <tableColumn id="3" name="% Adult "/>
    <tableColumn id="4" name="% Juvenile"/>
  </tableColumns>
  <tableStyleInfo name="50-style 2" showFirstColumn="1" showLastColumn="1" showRowStripes="1" showColumnStripes="0"/>
</table>
</file>

<file path=xl/tables/table33.xml><?xml version="1.0" encoding="utf-8"?>
<table xmlns="http://schemas.openxmlformats.org/spreadsheetml/2006/main" id="30" name="Table_30" displayName="Table_30" ref="M8:N40">
  <tableColumns count="2">
    <tableColumn id="1" name="Species"/>
    <tableColumn id="2" name="Total #"/>
  </tableColumns>
  <tableStyleInfo name="50-style 3" showFirstColumn="1" showLastColumn="1" showRowStripes="1" showColumnStripes="0"/>
</table>
</file>

<file path=xl/tables/table34.xml><?xml version="1.0" encoding="utf-8"?>
<table xmlns="http://schemas.openxmlformats.org/spreadsheetml/2006/main" id="31" name="Table_31" displayName="Table_31" ref="G41:J44">
  <tableColumns count="4">
    <tableColumn id="1" name="Reach #"/>
    <tableColumn id="2" name="BKT Status"/>
    <tableColumn id="3" name="% Adult "/>
    <tableColumn id="4" name="% Juvenile"/>
  </tableColumns>
  <tableStyleInfo name="53-style" showFirstColumn="1" showLastColumn="1" showRowStripes="1" showColumnStripes="0"/>
</table>
</file>

<file path=xl/tables/table35.xml><?xml version="1.0" encoding="utf-8"?>
<table xmlns="http://schemas.openxmlformats.org/spreadsheetml/2006/main" id="32" name="Table_32" displayName="Table_32" ref="M8:N40">
  <tableColumns count="2">
    <tableColumn id="1" name="Species"/>
    <tableColumn id="2" name="Total #"/>
  </tableColumns>
  <tableStyleInfo name="53-style 2" showFirstColumn="1" showLastColumn="1" showRowStripes="1" showColumnStripes="0"/>
</table>
</file>

<file path=xl/tables/table36.xml><?xml version="1.0" encoding="utf-8"?>
<table xmlns="http://schemas.openxmlformats.org/spreadsheetml/2006/main" id="33" name="Table_33" displayName="Table_33" ref="G45:J48">
  <tableColumns count="4">
    <tableColumn id="1" name="Reach #"/>
    <tableColumn id="2" name="BRT Status"/>
    <tableColumn id="3" name="% Adult "/>
    <tableColumn id="4" name="% Juvenile"/>
  </tableColumns>
  <tableStyleInfo name="53-style 3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46:J49">
  <tableColumns count="4">
    <tableColumn id="1" name="Reach #"/>
    <tableColumn id="2" name="BKT Status"/>
    <tableColumn id="3" name="% Adult "/>
    <tableColumn id="4" name="% Juvenile"/>
  </tableColumns>
  <tableStyleInfo name="54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M8:N45">
  <tableColumns count="2">
    <tableColumn id="1" name="Species"/>
    <tableColumn id="2" name="Total #"/>
  </tableColumns>
  <tableStyleInfo name="54-style 2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50:J53">
  <tableColumns count="4">
    <tableColumn id="1" name="Reach #"/>
    <tableColumn id="2" name="BRT Status"/>
    <tableColumn id="3" name="% Adult "/>
    <tableColumn id="4" name="% Juvenile"/>
  </tableColumns>
  <tableStyleInfo name="54-style 3" showFirstColumn="1" showLastColumn="1" showRowStripes="1" showColumnStripes="0"/>
</table>
</file>

<file path=xl/tables/table4.xml><?xml version="1.0" encoding="utf-8"?>
<table xmlns="http://schemas.openxmlformats.org/spreadsheetml/2006/main" id="7" name="Table_7" displayName="Table_7" ref="M8:N40">
  <tableColumns count="2">
    <tableColumn id="1" name="Species"/>
    <tableColumn id="2" name="Total #"/>
  </tableColumns>
  <tableStyleInfo name="5-style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47:J50">
  <tableColumns count="4">
    <tableColumn id="1" name="Reach #"/>
    <tableColumn id="2" name="BKT Status"/>
    <tableColumn id="3" name="% Adult "/>
    <tableColumn id="4" name="% Juvenile"/>
  </tableColumns>
  <tableStyleInfo name="58-style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8:N46">
  <tableColumns count="2">
    <tableColumn id="1" name="Species"/>
    <tableColumn id="2" name="Total #"/>
  </tableColumns>
  <tableStyleInfo name="58-style 2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G51:J55">
  <tableColumns count="4">
    <tableColumn id="1" name="Reach #"/>
    <tableColumn id="2" name="BRT Status"/>
    <tableColumn id="3" name="% Adult "/>
    <tableColumn id="4" name="% Juvenile"/>
  </tableColumns>
  <tableStyleInfo name="58-style 3" showFirstColumn="1" showLastColumn="1" showRowStripes="1" showColumnStripes="0"/>
</table>
</file>

<file path=xl/tables/table43.xml><?xml version="1.0" encoding="utf-8"?>
<table xmlns="http://schemas.openxmlformats.org/spreadsheetml/2006/main" id="44" name="Table_44" displayName="Table_44" ref="M8:N40">
  <tableColumns count="2">
    <tableColumn id="1" name="Species"/>
    <tableColumn id="2" name="Total #"/>
  </tableColumns>
  <tableStyleInfo name="72-style" showFirstColumn="1" showLastColumn="1" showRowStripes="1" showColumnStripes="0"/>
</table>
</file>

<file path=xl/tables/table44.xml><?xml version="1.0" encoding="utf-8"?>
<table xmlns="http://schemas.openxmlformats.org/spreadsheetml/2006/main" id="47" name="Table_47" displayName="Table_47" ref="G45:J48">
  <tableColumns count="4">
    <tableColumn id="1" name="Reach #"/>
    <tableColumn id="2" name="BRT Status"/>
    <tableColumn id="3" name="% Adult "/>
    <tableColumn id="4" name="% Juvenile"/>
  </tableColumns>
  <tableStyleInfo name="72-style 2" showFirstColumn="1" showLastColumn="1" showRowStripes="1" showColumnStripes="0"/>
</table>
</file>

<file path=xl/tables/table45.xml><?xml version="1.0" encoding="utf-8"?>
<table xmlns="http://schemas.openxmlformats.org/spreadsheetml/2006/main" id="48" name="Table_48" displayName="Table_48" ref="G41:J44">
  <tableColumns count="4">
    <tableColumn id="1" name="Reach #"/>
    <tableColumn id="2" name="BKT Status"/>
    <tableColumn id="3" name="% Adult "/>
    <tableColumn id="4" name="% Juvenile"/>
  </tableColumns>
  <tableStyleInfo name="72-style 3" showFirstColumn="1" showLastColumn="1" showRowStripes="1" showColumnStripes="0"/>
</table>
</file>

<file path=xl/tables/table46.xml><?xml version="1.0" encoding="utf-8"?>
<table xmlns="http://schemas.openxmlformats.org/spreadsheetml/2006/main" id="43" name="Table_43" displayName="Table_43" ref="G41:J44">
  <tableColumns count="4">
    <tableColumn id="1" name="Reach #"/>
    <tableColumn id="2" name="BKT Status"/>
    <tableColumn id="3" name="% Adult "/>
    <tableColumn id="4" name="% Juvenile"/>
  </tableColumns>
  <tableStyleInfo name="81-style" showFirstColumn="1" showLastColumn="1" showRowStripes="1" showColumnStripes="0"/>
</table>
</file>

<file path=xl/tables/table47.xml><?xml version="1.0" encoding="utf-8"?>
<table xmlns="http://schemas.openxmlformats.org/spreadsheetml/2006/main" id="45" name="Table_45" displayName="Table_45" ref="M8:N40">
  <tableColumns count="2">
    <tableColumn id="1" name="Species"/>
    <tableColumn id="2" name="Total #"/>
  </tableColumns>
  <tableStyleInfo name="81-style 2" showFirstColumn="1" showLastColumn="1" showRowStripes="1" showColumnStripes="0"/>
</table>
</file>

<file path=xl/tables/table48.xml><?xml version="1.0" encoding="utf-8"?>
<table xmlns="http://schemas.openxmlformats.org/spreadsheetml/2006/main" id="46" name="Table_46" displayName="Table_46" ref="G45:J48">
  <tableColumns count="4">
    <tableColumn id="1" name="Reach #"/>
    <tableColumn id="2" name="BRT Status"/>
    <tableColumn id="3" name="% Adult "/>
    <tableColumn id="4" name="% Juvenile"/>
  </tableColumns>
  <tableStyleInfo name="81-style 3" showFirstColumn="1" showLastColumn="1" showRowStripes="1" showColumnStripes="0"/>
</table>
</file>

<file path=xl/tables/table49.xml><?xml version="1.0" encoding="utf-8"?>
<table xmlns="http://schemas.openxmlformats.org/spreadsheetml/2006/main" id="52" name="Table_52" displayName="Table_52" ref="M8:N40">
  <tableColumns count="2">
    <tableColumn id="1" name="Species"/>
    <tableColumn id="2" name="Total #"/>
  </tableColumns>
  <tableStyleInfo name="85-style" showFirstColumn="1" showLastColumn="1" showRowStripes="1" showColumnStripes="0"/>
</table>
</file>

<file path=xl/tables/table5.xml><?xml version="1.0" encoding="utf-8"?>
<table xmlns="http://schemas.openxmlformats.org/spreadsheetml/2006/main" id="8" name="Table_8" displayName="Table_8" ref="G41:J44">
  <tableColumns count="4">
    <tableColumn id="1" name="Reach #"/>
    <tableColumn id="2" name="BKT Status"/>
    <tableColumn id="3" name="% Adult "/>
    <tableColumn id="4" name="% Juvenile"/>
  </tableColumns>
  <tableStyleInfo name="5-style 2" showFirstColumn="1" showLastColumn="1" showRowStripes="1" showColumnStripes="0"/>
</table>
</file>

<file path=xl/tables/table50.xml><?xml version="1.0" encoding="utf-8"?>
<table xmlns="http://schemas.openxmlformats.org/spreadsheetml/2006/main" id="53" name="Table_53" displayName="Table_53" ref="G45:J48">
  <tableColumns count="4">
    <tableColumn id="1" name="Reach #"/>
    <tableColumn id="2" name="BRT Status"/>
    <tableColumn id="3" name="% Adult "/>
    <tableColumn id="4" name="% Juvenile"/>
  </tableColumns>
  <tableStyleInfo name="85-style 2" showFirstColumn="1" showLastColumn="1" showRowStripes="1" showColumnStripes="0"/>
</table>
</file>

<file path=xl/tables/table51.xml><?xml version="1.0" encoding="utf-8"?>
<table xmlns="http://schemas.openxmlformats.org/spreadsheetml/2006/main" id="54" name="Table_54" displayName="Table_54" ref="G41:J44">
  <tableColumns count="4">
    <tableColumn id="1" name="Reach #"/>
    <tableColumn id="2" name="BKT Status"/>
    <tableColumn id="3" name="% Adult "/>
    <tableColumn id="4" name="% Juvenile"/>
  </tableColumns>
  <tableStyleInfo name="85-style 3" showFirstColumn="1" showLastColumn="1" showRowStripes="1" showColumnStripes="0"/>
</table>
</file>

<file path=xl/tables/table52.xml><?xml version="1.0" encoding="utf-8"?>
<table xmlns="http://schemas.openxmlformats.org/spreadsheetml/2006/main" id="49" name="Table_49" displayName="Table_49" ref="M8:N40">
  <tableColumns count="2">
    <tableColumn id="1" name="Species"/>
    <tableColumn id="2" name="Total #"/>
  </tableColumns>
  <tableStyleInfo name="89-style" showFirstColumn="1" showLastColumn="1" showRowStripes="1" showColumnStripes="0"/>
</table>
</file>

<file path=xl/tables/table53.xml><?xml version="1.0" encoding="utf-8"?>
<table xmlns="http://schemas.openxmlformats.org/spreadsheetml/2006/main" id="50" name="Table_50" displayName="Table_50" ref="G41:J44">
  <tableColumns count="4">
    <tableColumn id="1" name="Reach #"/>
    <tableColumn id="2" name="BKT Status"/>
    <tableColumn id="3" name="% Adult "/>
    <tableColumn id="4" name="% Juvenile"/>
  </tableColumns>
  <tableStyleInfo name="89-style 2" showFirstColumn="1" showLastColumn="1" showRowStripes="1" showColumnStripes="0"/>
</table>
</file>

<file path=xl/tables/table54.xml><?xml version="1.0" encoding="utf-8"?>
<table xmlns="http://schemas.openxmlformats.org/spreadsheetml/2006/main" id="51" name="Table_51" displayName="Table_51" ref="G45:J48">
  <tableColumns count="4">
    <tableColumn id="1" name="Reach #"/>
    <tableColumn id="2" name="BRT Status"/>
    <tableColumn id="3" name="% Adult "/>
    <tableColumn id="4" name="% Juvenile"/>
  </tableColumns>
  <tableStyleInfo name="89-style 3" showFirstColumn="1" showLastColumn="1" showRowStripes="1" showColumnStripes="0"/>
</table>
</file>

<file path=xl/tables/table55.xml><?xml version="1.0" encoding="utf-8"?>
<table xmlns="http://schemas.openxmlformats.org/spreadsheetml/2006/main" id="64" name="Table_64" displayName="Table_64" ref="G45:J48">
  <tableColumns count="4">
    <tableColumn id="1" name="Reach #"/>
    <tableColumn id="2" name="BRT Status"/>
    <tableColumn id="3" name="% Adult "/>
    <tableColumn id="4" name="% Juvenile"/>
  </tableColumns>
  <tableStyleInfo name="97b-style" showFirstColumn="1" showLastColumn="1" showRowStripes="1" showColumnStripes="0"/>
</table>
</file>

<file path=xl/tables/table56.xml><?xml version="1.0" encoding="utf-8"?>
<table xmlns="http://schemas.openxmlformats.org/spreadsheetml/2006/main" id="65" name="Table_65" displayName="Table_65" ref="G41:J44">
  <tableColumns count="4">
    <tableColumn id="1" name="Reach #"/>
    <tableColumn id="2" name="BKT Status"/>
    <tableColumn id="3" name="% Adult "/>
    <tableColumn id="4" name="% Juvenile"/>
  </tableColumns>
  <tableStyleInfo name="97b-style 2" showFirstColumn="1" showLastColumn="1" showRowStripes="1" showColumnStripes="0"/>
</table>
</file>

<file path=xl/tables/table57.xml><?xml version="1.0" encoding="utf-8"?>
<table xmlns="http://schemas.openxmlformats.org/spreadsheetml/2006/main" id="66" name="Table_66" displayName="Table_66" ref="M8:N40">
  <tableColumns count="2">
    <tableColumn id="1" name="Species"/>
    <tableColumn id="2" name="Total #"/>
  </tableColumns>
  <tableStyleInfo name="97b-style 3" showFirstColumn="1" showLastColumn="1" showRowStripes="1" showColumnStripes="0"/>
</table>
</file>

<file path=xl/tables/table58.xml><?xml version="1.0" encoding="utf-8"?>
<table xmlns="http://schemas.openxmlformats.org/spreadsheetml/2006/main" id="55" name="Table_55" displayName="Table_55" ref="G41:J44">
  <tableColumns count="4">
    <tableColumn id="1" name="Reach #"/>
    <tableColumn id="2" name="BKT Status"/>
    <tableColumn id="3" name="% Adult "/>
    <tableColumn id="4" name="% Juvenile"/>
  </tableColumns>
  <tableStyleInfo name="98-style" showFirstColumn="1" showLastColumn="1" showRowStripes="1" showColumnStripes="0"/>
</table>
</file>

<file path=xl/tables/table59.xml><?xml version="1.0" encoding="utf-8"?>
<table xmlns="http://schemas.openxmlformats.org/spreadsheetml/2006/main" id="56" name="Table_56" displayName="Table_56" ref="M8:N40">
  <tableColumns count="2">
    <tableColumn id="1" name="Species"/>
    <tableColumn id="2" name="Total #"/>
  </tableColumns>
  <tableStyleInfo name="98-style 2" showFirstColumn="1" showLastColumn="1" showRowStripes="1" showColumnStripes="0"/>
</table>
</file>

<file path=xl/tables/table6.xml><?xml version="1.0" encoding="utf-8"?>
<table xmlns="http://schemas.openxmlformats.org/spreadsheetml/2006/main" id="9" name="Table_9" displayName="Table_9" ref="G45:J48">
  <tableColumns count="4">
    <tableColumn id="1" name="Reach #"/>
    <tableColumn id="2" name="BRT Status"/>
    <tableColumn id="3" name="% Adult "/>
    <tableColumn id="4" name="% Juvenile"/>
  </tableColumns>
  <tableStyleInfo name="5-style 3" showFirstColumn="1" showLastColumn="1" showRowStripes="1" showColumnStripes="0"/>
</table>
</file>

<file path=xl/tables/table60.xml><?xml version="1.0" encoding="utf-8"?>
<table xmlns="http://schemas.openxmlformats.org/spreadsheetml/2006/main" id="57" name="Table_57" displayName="Table_57" ref="G45:J48">
  <tableColumns count="4">
    <tableColumn id="1" name="Reach #"/>
    <tableColumn id="2" name="BRT Status"/>
    <tableColumn id="3" name="% Adult "/>
    <tableColumn id="4" name="% Juvenile"/>
  </tableColumns>
  <tableStyleInfo name="98-style 3" showFirstColumn="1" showLastColumn="1" showRowStripes="1" showColumnStripes="0"/>
</table>
</file>

<file path=xl/tables/table61.xml><?xml version="1.0" encoding="utf-8"?>
<table xmlns="http://schemas.openxmlformats.org/spreadsheetml/2006/main" id="59" name="Table_58" displayName="Table_58" ref="G41:J44">
  <tableColumns count="4">
    <tableColumn id="1" name="Reach #"/>
    <tableColumn id="2" name="BKT Status"/>
    <tableColumn id="3" name="% Adult "/>
    <tableColumn id="4" name="% Juvenile"/>
  </tableColumns>
  <tableStyleInfo name="106-style" showFirstColumn="1" showLastColumn="1" showRowStripes="1" showColumnStripes="0"/>
</table>
</file>

<file path=xl/tables/table62.xml><?xml version="1.0" encoding="utf-8"?>
<table xmlns="http://schemas.openxmlformats.org/spreadsheetml/2006/main" id="61" name="Table_61" displayName="Table_61" ref="G45:J48">
  <tableColumns count="4">
    <tableColumn id="1" name="Reach #"/>
    <tableColumn id="2" name="BRT Status"/>
    <tableColumn id="3" name="% Adult "/>
    <tableColumn id="4" name="% Juvenile"/>
  </tableColumns>
  <tableStyleInfo name="106-style 2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M8:N40">
  <tableColumns count="2">
    <tableColumn id="1" name="Species"/>
    <tableColumn id="2" name="Total #"/>
  </tableColumns>
  <tableStyleInfo name="106-style 3" showFirstColumn="1" showLastColumn="1" showRowStripes="1" showColumnStripes="0"/>
</table>
</file>

<file path=xl/tables/table64.xml><?xml version="1.0" encoding="utf-8"?>
<table xmlns="http://schemas.openxmlformats.org/spreadsheetml/2006/main" id="58" name="Table_59" displayName="Table_59" ref="G45:J48">
  <tableColumns count="4">
    <tableColumn id="1" name="Reach #"/>
    <tableColumn id="2" name="BRT Status"/>
    <tableColumn id="3" name="% Adult "/>
    <tableColumn id="4" name="% Juvenile"/>
  </tableColumns>
  <tableStyleInfo name="109-style" showFirstColumn="1" showLastColumn="1" showRowStripes="1" showColumnStripes="0"/>
</table>
</file>

<file path=xl/tables/table65.xml><?xml version="1.0" encoding="utf-8"?>
<table xmlns="http://schemas.openxmlformats.org/spreadsheetml/2006/main" id="60" name="Table_60" displayName="Table_60" ref="G41:J44">
  <tableColumns count="4">
    <tableColumn id="1" name="Reach #"/>
    <tableColumn id="2" name="BKT Status"/>
    <tableColumn id="3" name="% Adult "/>
    <tableColumn id="4" name="% Juvenile"/>
  </tableColumns>
  <tableStyleInfo name="109-style 2" showFirstColumn="1" showLastColumn="1" showRowStripes="1" showColumnStripes="0"/>
</table>
</file>

<file path=xl/tables/table66.xml><?xml version="1.0" encoding="utf-8"?>
<table xmlns="http://schemas.openxmlformats.org/spreadsheetml/2006/main" id="62" name="Table_62" displayName="Table_62" ref="M8:N40">
  <tableColumns count="2">
    <tableColumn id="1" name="Species"/>
    <tableColumn id="2" name="Total #"/>
  </tableColumns>
  <tableStyleInfo name="109-style 3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M8:N40">
  <tableColumns count="2">
    <tableColumn id="1" name="Species"/>
    <tableColumn id="2" name="Total #"/>
  </tableColumns>
  <tableStyleInfo name="118-style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45:J48">
  <tableColumns count="4">
    <tableColumn id="1" name="Reach #"/>
    <tableColumn id="2" name="BRT Status"/>
    <tableColumn id="3" name="% Adult "/>
    <tableColumn id="4" name="% Juvenile"/>
  </tableColumns>
  <tableStyleInfo name="118-style 2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G41:J44">
  <tableColumns count="4">
    <tableColumn id="1" name="Reach #"/>
    <tableColumn id="2" name="BKT Status"/>
    <tableColumn id="3" name="% Adult "/>
    <tableColumn id="4" name="% Juvenile"/>
  </tableColumns>
  <tableStyleInfo name="118-style 3" showFirstColumn="1" showLastColumn="1" showRowStripes="1" showColumnStripes="0"/>
</table>
</file>

<file path=xl/tables/table7.xml><?xml version="1.0" encoding="utf-8"?>
<table xmlns="http://schemas.openxmlformats.org/spreadsheetml/2006/main" id="10" name="Table_10" displayName="Table_10" ref="M8:N41">
  <tableColumns count="2">
    <tableColumn id="1" name="Species"/>
    <tableColumn id="2" name="Total #"/>
  </tableColumns>
  <tableStyleInfo name="9-style" showFirstColumn="1" showLastColumn="1" showRowStripes="1" showColumnStripes="0"/>
</table>
</file>

<file path=xl/tables/table70.xml><?xml version="1.0" encoding="utf-8"?>
<table xmlns="http://schemas.openxmlformats.org/spreadsheetml/2006/main" id="73" name="Table_73" displayName="Table_73" ref="M8:N40">
  <tableColumns count="2">
    <tableColumn id="1" name="Species"/>
    <tableColumn id="2" name="Total #"/>
  </tableColumns>
  <tableStyleInfo name="118b-style" showFirstColumn="1" showLastColumn="1" showRowStripes="1" showColumnStripes="0"/>
</table>
</file>

<file path=xl/tables/table71.xml><?xml version="1.0" encoding="utf-8"?>
<table xmlns="http://schemas.openxmlformats.org/spreadsheetml/2006/main" id="74" name="Table_74" displayName="Table_74" ref="G45:J48">
  <tableColumns count="4">
    <tableColumn id="1" name="Reach #"/>
    <tableColumn id="2" name="BRT Status"/>
    <tableColumn id="3" name="% Adult "/>
    <tableColumn id="4" name="% Juvenile"/>
  </tableColumns>
  <tableStyleInfo name="118b-style 2" showFirstColumn="1" showLastColumn="1" showRowStripes="1" showColumnStripes="0"/>
</table>
</file>

<file path=xl/tables/table72.xml><?xml version="1.0" encoding="utf-8"?>
<table xmlns="http://schemas.openxmlformats.org/spreadsheetml/2006/main" id="75" name="Table_75" displayName="Table_75" ref="G41:J44">
  <tableColumns count="4">
    <tableColumn id="1" name="Reach #"/>
    <tableColumn id="2" name="BKT Status"/>
    <tableColumn id="3" name="% Adult "/>
    <tableColumn id="4" name="% Juvenile"/>
  </tableColumns>
  <tableStyleInfo name="118b-style 3" showFirstColumn="1" showLastColumn="1" showRowStripes="1" showColumnStripes="0"/>
</table>
</file>

<file path=xl/tables/table73.xml><?xml version="1.0" encoding="utf-8"?>
<table xmlns="http://schemas.openxmlformats.org/spreadsheetml/2006/main" id="70" name="Table_70" displayName="Table_70" ref="G45:J48">
  <tableColumns count="4">
    <tableColumn id="1" name="Reach #"/>
    <tableColumn id="2" name="BRT Status"/>
    <tableColumn id="3" name="% Adult "/>
    <tableColumn id="4" name="% Juvenile"/>
  </tableColumns>
  <tableStyleInfo name="121-style" showFirstColumn="1" showLastColumn="1" showRowStripes="1" showColumnStripes="0"/>
</table>
</file>

<file path=xl/tables/table74.xml><?xml version="1.0" encoding="utf-8"?>
<table xmlns="http://schemas.openxmlformats.org/spreadsheetml/2006/main" id="71" name="Table_71" displayName="Table_71" ref="M8:N40">
  <tableColumns count="2">
    <tableColumn id="1" name="Species"/>
    <tableColumn id="2" name="Total #"/>
  </tableColumns>
  <tableStyleInfo name="121-style 2" showFirstColumn="1" showLastColumn="1" showRowStripes="1" showColumnStripes="0"/>
</table>
</file>

<file path=xl/tables/table75.xml><?xml version="1.0" encoding="utf-8"?>
<table xmlns="http://schemas.openxmlformats.org/spreadsheetml/2006/main" id="72" name="Table_72" displayName="Table_72" ref="G41:J44">
  <tableColumns count="4">
    <tableColumn id="1" name="Reach #"/>
    <tableColumn id="2" name="BKT Status"/>
    <tableColumn id="3" name="% Adult "/>
    <tableColumn id="4" name="% Juvenile"/>
  </tableColumns>
  <tableStyleInfo name="121-style 3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G41:J44">
  <tableColumns count="4">
    <tableColumn id="1" name="Reach #"/>
    <tableColumn id="2" name="BKT Status"/>
    <tableColumn id="3" name="% Adult "/>
    <tableColumn id="4" name="% Juvenile"/>
  </tableColumns>
  <tableStyleInfo name="125-style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G45:J48">
  <tableColumns count="4">
    <tableColumn id="1" name="Reach #"/>
    <tableColumn id="2" name="BRT Status"/>
    <tableColumn id="3" name="% Adult "/>
    <tableColumn id="4" name="% Juvenile"/>
  </tableColumns>
  <tableStyleInfo name="125-style 2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M8:N40">
  <tableColumns count="2">
    <tableColumn id="1" name="Species"/>
    <tableColumn id="2" name="Total #"/>
  </tableColumns>
  <tableStyleInfo name="125-style 3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M8:N40">
  <tableColumns count="2">
    <tableColumn id="1" name="Species"/>
    <tableColumn id="2" name="Total #"/>
  </tableColumns>
  <tableStyleInfo name="140-style" showFirstColumn="1" showLastColumn="1" showRowStripes="1" showColumnStripes="0"/>
</table>
</file>

<file path=xl/tables/table8.xml><?xml version="1.0" encoding="utf-8"?>
<table xmlns="http://schemas.openxmlformats.org/spreadsheetml/2006/main" id="11" name="Table_11" displayName="Table_11" ref="G46:J49">
  <tableColumns count="4">
    <tableColumn id="1" name="Reach #"/>
    <tableColumn id="2" name="BRT Status"/>
    <tableColumn id="3" name="% Adult "/>
    <tableColumn id="4" name="% Juvenile"/>
  </tableColumns>
  <tableStyleInfo name="9-style 2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45:J49">
  <tableColumns count="4">
    <tableColumn id="1" name="Reach #"/>
    <tableColumn id="2" name="BRT Status"/>
    <tableColumn id="3" name="% Adult "/>
    <tableColumn id="4" name="% Juvenile"/>
  </tableColumns>
  <tableStyleInfo name="140-style 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41:J44">
  <tableColumns count="4">
    <tableColumn id="1" name="Reach #"/>
    <tableColumn id="2" name="BKT Status"/>
    <tableColumn id="3" name="% Adult "/>
    <tableColumn id="4" name="% Juvenile"/>
  </tableColumns>
  <tableStyleInfo name="140-style 3" showFirstColumn="1" showLastColumn="1" showRowStripes="1" showColumnStripes="0"/>
</table>
</file>

<file path=xl/tables/table82.xml><?xml version="1.0" encoding="utf-8"?>
<table xmlns="http://schemas.openxmlformats.org/spreadsheetml/2006/main" id="85" name="Table_85" displayName="Table_85" ref="G57:J60">
  <tableColumns count="4">
    <tableColumn id="1" name="Reach #"/>
    <tableColumn id="2" name="BRT Status"/>
    <tableColumn id="3" name="% Adult "/>
    <tableColumn id="4" name="% Juvenile"/>
  </tableColumns>
  <tableStyleInfo name="153-style" showFirstColumn="1" showLastColumn="1" showRowStripes="1" showColumnStripes="0"/>
</table>
</file>

<file path=xl/tables/table83.xml><?xml version="1.0" encoding="utf-8"?>
<table xmlns="http://schemas.openxmlformats.org/spreadsheetml/2006/main" id="86" name="Table_86" displayName="Table_86" ref="M8:N52">
  <tableColumns count="2">
    <tableColumn id="1" name="Species"/>
    <tableColumn id="2" name="Total #"/>
  </tableColumns>
  <tableStyleInfo name="153-style 2" showFirstColumn="1" showLastColumn="1" showRowStripes="1" showColumnStripes="0"/>
</table>
</file>

<file path=xl/tables/table84.xml><?xml version="1.0" encoding="utf-8"?>
<table xmlns="http://schemas.openxmlformats.org/spreadsheetml/2006/main" id="87" name="Table_87" displayName="Table_87" ref="G53:J56">
  <tableColumns count="4">
    <tableColumn id="1" name="Reach #"/>
    <tableColumn id="2" name="BKT Status"/>
    <tableColumn id="3" name="% Adult "/>
    <tableColumn id="4" name="% Juvenile"/>
  </tableColumns>
  <tableStyleInfo name="153-style 3" showFirstColumn="1" showLastColumn="1" showRowStripes="1" showColumnStripes="0"/>
</table>
</file>

<file path=xl/tables/table85.xml><?xml version="1.0" encoding="utf-8"?>
<table xmlns="http://schemas.openxmlformats.org/spreadsheetml/2006/main" id="88" name="Table_88" displayName="Table_88" ref="M8:N40">
  <tableColumns count="2">
    <tableColumn id="1" name="Species"/>
    <tableColumn id="2" name="Total #"/>
  </tableColumns>
  <tableStyleInfo name="154-style" showFirstColumn="1" showLastColumn="1" showRowStripes="1" showColumnStripes="0"/>
</table>
</file>

<file path=xl/tables/table86.xml><?xml version="1.0" encoding="utf-8"?>
<table xmlns="http://schemas.openxmlformats.org/spreadsheetml/2006/main" id="89" name="Table_89" displayName="Table_89" ref="G45:J48">
  <tableColumns count="4">
    <tableColumn id="1" name="Reach #"/>
    <tableColumn id="2" name="BRT Status"/>
    <tableColumn id="3" name="% Adult "/>
    <tableColumn id="4" name="% Juvenile"/>
  </tableColumns>
  <tableStyleInfo name="154-style 2" showFirstColumn="1" showLastColumn="1" showRowStripes="1" showColumnStripes="0"/>
</table>
</file>

<file path=xl/tables/table87.xml><?xml version="1.0" encoding="utf-8"?>
<table xmlns="http://schemas.openxmlformats.org/spreadsheetml/2006/main" id="90" name="Table_90" displayName="Table_90" ref="G41:J44">
  <tableColumns count="4">
    <tableColumn id="1" name="Reach #"/>
    <tableColumn id="2" name="BKT Status"/>
    <tableColumn id="3" name="% Adult "/>
    <tableColumn id="4" name="% Juvenile"/>
  </tableColumns>
  <tableStyleInfo name="154-style 3" showFirstColumn="1" showLastColumn="1" showRowStripes="1" showColumnStripes="0"/>
</table>
</file>

<file path=xl/tables/table88.xml><?xml version="1.0" encoding="utf-8"?>
<table xmlns="http://schemas.openxmlformats.org/spreadsheetml/2006/main" id="82" name="Table_82" displayName="Table_82" ref="M8:N40">
  <tableColumns count="2">
    <tableColumn id="1" name="Species"/>
    <tableColumn id="2" name="Total #"/>
  </tableColumns>
  <tableStyleInfo name="157-style" showFirstColumn="1" showLastColumn="1" showRowStripes="1" showColumnStripes="0"/>
</table>
</file>

<file path=xl/tables/table89.xml><?xml version="1.0" encoding="utf-8"?>
<table xmlns="http://schemas.openxmlformats.org/spreadsheetml/2006/main" id="83" name="Table_83" displayName="Table_83" ref="G41:J44">
  <tableColumns count="4">
    <tableColumn id="1" name="Reach #"/>
    <tableColumn id="2" name="BKT Status"/>
    <tableColumn id="3" name="% Adult "/>
    <tableColumn id="4" name="% Juvenile"/>
  </tableColumns>
  <tableStyleInfo name="157-style 2" showFirstColumn="1" showLastColumn="1" showRowStripes="1" showColumnStripes="0"/>
</table>
</file>

<file path=xl/tables/table9.xml><?xml version="1.0" encoding="utf-8"?>
<table xmlns="http://schemas.openxmlformats.org/spreadsheetml/2006/main" id="12" name="Table_12" displayName="Table_12" ref="G42:J45">
  <tableColumns count="4">
    <tableColumn id="1" name="Reach #"/>
    <tableColumn id="2" name="BKT Status"/>
    <tableColumn id="3" name="% Adult "/>
    <tableColumn id="4" name="% Juvenile"/>
  </tableColumns>
  <tableStyleInfo name="9-style 3" showFirstColumn="1" showLastColumn="1" showRowStripes="1" showColumnStripes="0"/>
</table>
</file>

<file path=xl/tables/table90.xml><?xml version="1.0" encoding="utf-8"?>
<table xmlns="http://schemas.openxmlformats.org/spreadsheetml/2006/main" id="84" name="Table_84" displayName="Table_84" ref="G45:J48">
  <tableColumns count="4">
    <tableColumn id="1" name="Reach #"/>
    <tableColumn id="2" name="BRT Status"/>
    <tableColumn id="3" name="% Adult "/>
    <tableColumn id="4" name="% Juvenile"/>
  </tableColumns>
  <tableStyleInfo name="157-style 3" showFirstColumn="1" showLastColumn="1" showRowStripes="1" showColumnStripes="0"/>
</table>
</file>

<file path=xl/tables/table91.xml><?xml version="1.0" encoding="utf-8"?>
<table xmlns="http://schemas.openxmlformats.org/spreadsheetml/2006/main" id="97" name="Table_97" displayName="Table_97" ref="M8:N43">
  <tableColumns count="2">
    <tableColumn id="1" name="Species"/>
    <tableColumn id="2" name="Total #"/>
  </tableColumns>
  <tableStyleInfo name="165-style" showFirstColumn="1" showLastColumn="1" showRowStripes="1" showColumnStripes="0"/>
</table>
</file>

<file path=xl/tables/table92.xml><?xml version="1.0" encoding="utf-8"?>
<table xmlns="http://schemas.openxmlformats.org/spreadsheetml/2006/main" id="98" name="Table_98" displayName="Table_98" ref="G44:J47">
  <tableColumns count="4">
    <tableColumn id="1" name="Reach #"/>
    <tableColumn id="2" name="BKT Status"/>
    <tableColumn id="3" name="% Adult "/>
    <tableColumn id="4" name="% Juvenile"/>
  </tableColumns>
  <tableStyleInfo name="165-style 2" showFirstColumn="1" showLastColumn="1" showRowStripes="1" showColumnStripes="0"/>
</table>
</file>

<file path=xl/tables/table93.xml><?xml version="1.0" encoding="utf-8"?>
<table xmlns="http://schemas.openxmlformats.org/spreadsheetml/2006/main" id="99" name="Table_99" displayName="Table_99" ref="G48:J52">
  <tableColumns count="4">
    <tableColumn id="1" name="Reach #"/>
    <tableColumn id="2" name="BRT Status"/>
    <tableColumn id="3" name="% Adult "/>
    <tableColumn id="4" name="% Juvenile"/>
  </tableColumns>
  <tableStyleInfo name="165-style 3" showFirstColumn="1" showLastColumn="1" showRowStripes="1" showColumnStripes="0"/>
</table>
</file>

<file path=xl/tables/table94.xml><?xml version="1.0" encoding="utf-8"?>
<table xmlns="http://schemas.openxmlformats.org/spreadsheetml/2006/main" id="92" name="Table_92" displayName="Table_92" ref="M8:N40">
  <tableColumns count="2">
    <tableColumn id="1" name="Species"/>
    <tableColumn id="2" name="Total #"/>
  </tableColumns>
  <tableStyleInfo name="168-style" showFirstColumn="1" showLastColumn="1" showRowStripes="1" showColumnStripes="0"/>
</table>
</file>

<file path=xl/tables/table95.xml><?xml version="1.0" encoding="utf-8"?>
<table xmlns="http://schemas.openxmlformats.org/spreadsheetml/2006/main" id="94" name="Table_93" displayName="Table_93" ref="G41:J44">
  <tableColumns count="4">
    <tableColumn id="1" name="Reach #"/>
    <tableColumn id="2" name="BKT Status"/>
    <tableColumn id="3" name="% Adult "/>
    <tableColumn id="4" name="% Juvenile"/>
  </tableColumns>
  <tableStyleInfo name="168-style 2" showFirstColumn="1" showLastColumn="1" showRowStripes="1" showColumnStripes="0"/>
</table>
</file>

<file path=xl/tables/table96.xml><?xml version="1.0" encoding="utf-8"?>
<table xmlns="http://schemas.openxmlformats.org/spreadsheetml/2006/main" id="95" name="Table_95" displayName="Table_95" ref="G45:J48">
  <tableColumns count="4">
    <tableColumn id="1" name="Reach #"/>
    <tableColumn id="2" name="BRT Status"/>
    <tableColumn id="3" name="% Adult "/>
    <tableColumn id="4" name="% Juvenile"/>
  </tableColumns>
  <tableStyleInfo name="168-style 3" showFirstColumn="1" showLastColumn="1" showRowStripes="1" showColumnStripes="0"/>
</table>
</file>

<file path=xl/tables/table97.xml><?xml version="1.0" encoding="utf-8"?>
<table xmlns="http://schemas.openxmlformats.org/spreadsheetml/2006/main" id="91" name="Table_91" displayName="Table_91" ref="M8:N40">
  <tableColumns count="2">
    <tableColumn id="1" name="Species"/>
    <tableColumn id="2" name="Total #"/>
  </tableColumns>
  <tableStyleInfo name="169-style" showFirstColumn="1" showLastColumn="1" showRowStripes="1" showColumnStripes="0"/>
</table>
</file>

<file path=xl/tables/table98.xml><?xml version="1.0" encoding="utf-8"?>
<table xmlns="http://schemas.openxmlformats.org/spreadsheetml/2006/main" id="93" name="Table_94" displayName="Table_94" ref="G45:J48">
  <tableColumns count="4">
    <tableColumn id="1" name="Reach #"/>
    <tableColumn id="2" name="BRT Status"/>
    <tableColumn id="3" name="% Adult "/>
    <tableColumn id="4" name="% Juvenile"/>
  </tableColumns>
  <tableStyleInfo name="169-style 2" showFirstColumn="1" showLastColumn="1" showRowStripes="1" showColumnStripes="0"/>
</table>
</file>

<file path=xl/tables/table99.xml><?xml version="1.0" encoding="utf-8"?>
<table xmlns="http://schemas.openxmlformats.org/spreadsheetml/2006/main" id="96" name="Table_96" displayName="Table_96" ref="G41:J44">
  <tableColumns count="4">
    <tableColumn id="1" name="Reach #"/>
    <tableColumn id="2" name="BKT Status"/>
    <tableColumn id="3" name="% Adult "/>
    <tableColumn id="4" name="% Juvenile"/>
  </tableColumns>
  <tableStyleInfo name="169-style 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8.xml"/><Relationship Id="rId2" Type="http://schemas.openxmlformats.org/officeDocument/2006/relationships/table" Target="../tables/table47.xml"/><Relationship Id="rId1" Type="http://schemas.openxmlformats.org/officeDocument/2006/relationships/table" Target="../tables/table4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4.xml"/><Relationship Id="rId2" Type="http://schemas.openxmlformats.org/officeDocument/2006/relationships/table" Target="../tables/table53.xml"/><Relationship Id="rId1" Type="http://schemas.openxmlformats.org/officeDocument/2006/relationships/table" Target="../tables/table5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0.xml"/><Relationship Id="rId2" Type="http://schemas.openxmlformats.org/officeDocument/2006/relationships/table" Target="../tables/table59.xml"/><Relationship Id="rId1" Type="http://schemas.openxmlformats.org/officeDocument/2006/relationships/table" Target="../tables/table5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3.xml"/><Relationship Id="rId2" Type="http://schemas.openxmlformats.org/officeDocument/2006/relationships/table" Target="../tables/table62.xml"/><Relationship Id="rId1" Type="http://schemas.openxmlformats.org/officeDocument/2006/relationships/table" Target="../tables/table6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6.xml"/><Relationship Id="rId2" Type="http://schemas.openxmlformats.org/officeDocument/2006/relationships/table" Target="../tables/table65.xml"/><Relationship Id="rId1" Type="http://schemas.openxmlformats.org/officeDocument/2006/relationships/table" Target="../tables/table64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9.xml"/><Relationship Id="rId2" Type="http://schemas.openxmlformats.org/officeDocument/2006/relationships/table" Target="../tables/table68.xml"/><Relationship Id="rId1" Type="http://schemas.openxmlformats.org/officeDocument/2006/relationships/table" Target="../tables/table6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2.xml"/><Relationship Id="rId2" Type="http://schemas.openxmlformats.org/officeDocument/2006/relationships/table" Target="../tables/table71.xml"/><Relationship Id="rId1" Type="http://schemas.openxmlformats.org/officeDocument/2006/relationships/table" Target="../tables/table70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table" Target="../tables/table74.xml"/><Relationship Id="rId1" Type="http://schemas.openxmlformats.org/officeDocument/2006/relationships/table" Target="../tables/table7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8.xml"/><Relationship Id="rId2" Type="http://schemas.openxmlformats.org/officeDocument/2006/relationships/table" Target="../tables/table77.xml"/><Relationship Id="rId1" Type="http://schemas.openxmlformats.org/officeDocument/2006/relationships/table" Target="../tables/table7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1.xml"/><Relationship Id="rId2" Type="http://schemas.openxmlformats.org/officeDocument/2006/relationships/table" Target="../tables/table80.xml"/><Relationship Id="rId1" Type="http://schemas.openxmlformats.org/officeDocument/2006/relationships/table" Target="../tables/table79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4.xml"/><Relationship Id="rId2" Type="http://schemas.openxmlformats.org/officeDocument/2006/relationships/table" Target="../tables/table83.xml"/><Relationship Id="rId1" Type="http://schemas.openxmlformats.org/officeDocument/2006/relationships/table" Target="../tables/table82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7.xml"/><Relationship Id="rId2" Type="http://schemas.openxmlformats.org/officeDocument/2006/relationships/table" Target="../tables/table86.xml"/><Relationship Id="rId1" Type="http://schemas.openxmlformats.org/officeDocument/2006/relationships/table" Target="../tables/table8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0.xml"/><Relationship Id="rId2" Type="http://schemas.openxmlformats.org/officeDocument/2006/relationships/table" Target="../tables/table89.xml"/><Relationship Id="rId1" Type="http://schemas.openxmlformats.org/officeDocument/2006/relationships/table" Target="../tables/table8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3.xml"/><Relationship Id="rId2" Type="http://schemas.openxmlformats.org/officeDocument/2006/relationships/table" Target="../tables/table92.xml"/><Relationship Id="rId1" Type="http://schemas.openxmlformats.org/officeDocument/2006/relationships/table" Target="../tables/table9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6.xml"/><Relationship Id="rId2" Type="http://schemas.openxmlformats.org/officeDocument/2006/relationships/table" Target="../tables/table95.xml"/><Relationship Id="rId1" Type="http://schemas.openxmlformats.org/officeDocument/2006/relationships/table" Target="../tables/table9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9.xml"/><Relationship Id="rId2" Type="http://schemas.openxmlformats.org/officeDocument/2006/relationships/table" Target="../tables/table98.xml"/><Relationship Id="rId1" Type="http://schemas.openxmlformats.org/officeDocument/2006/relationships/table" Target="../tables/table9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2.xml"/><Relationship Id="rId2" Type="http://schemas.openxmlformats.org/officeDocument/2006/relationships/table" Target="../tables/table101.xml"/><Relationship Id="rId1" Type="http://schemas.openxmlformats.org/officeDocument/2006/relationships/table" Target="../tables/table100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5.xml"/><Relationship Id="rId2" Type="http://schemas.openxmlformats.org/officeDocument/2006/relationships/table" Target="../tables/table104.xml"/><Relationship Id="rId1" Type="http://schemas.openxmlformats.org/officeDocument/2006/relationships/table" Target="../tables/table10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8.xml"/><Relationship Id="rId2" Type="http://schemas.openxmlformats.org/officeDocument/2006/relationships/table" Target="../tables/table107.xml"/><Relationship Id="rId1" Type="http://schemas.openxmlformats.org/officeDocument/2006/relationships/table" Target="../tables/table106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1.xml"/><Relationship Id="rId2" Type="http://schemas.openxmlformats.org/officeDocument/2006/relationships/table" Target="../tables/table110.xml"/><Relationship Id="rId1" Type="http://schemas.openxmlformats.org/officeDocument/2006/relationships/table" Target="../tables/table109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4.xml"/><Relationship Id="rId2" Type="http://schemas.openxmlformats.org/officeDocument/2006/relationships/table" Target="../tables/table113.xml"/><Relationship Id="rId1" Type="http://schemas.openxmlformats.org/officeDocument/2006/relationships/table" Target="../tables/table112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7.xml"/><Relationship Id="rId2" Type="http://schemas.openxmlformats.org/officeDocument/2006/relationships/table" Target="../tables/table116.xml"/><Relationship Id="rId1" Type="http://schemas.openxmlformats.org/officeDocument/2006/relationships/table" Target="../tables/table1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zoomScale="90" zoomScaleNormal="90" workbookViewId="0"/>
  </sheetViews>
  <sheetFormatPr defaultColWidth="14.42578125" defaultRowHeight="15.75" customHeight="1"/>
  <sheetData>
    <row r="1" spans="1:14">
      <c r="A1" s="1" t="s">
        <v>0</v>
      </c>
      <c r="B1" s="2"/>
      <c r="C1" s="3"/>
      <c r="D1" s="3"/>
      <c r="E1" s="4"/>
      <c r="F1" s="5" t="s">
        <v>1</v>
      </c>
      <c r="G1" s="6"/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9">
        <v>150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9">
        <v>35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15</v>
      </c>
      <c r="C6" s="23"/>
      <c r="D6" s="24"/>
      <c r="E6" s="23"/>
      <c r="F6" s="25"/>
      <c r="G6" s="25"/>
      <c r="H6" s="26"/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38"/>
      <c r="B9" s="39"/>
      <c r="C9" s="39"/>
      <c r="D9" s="40"/>
      <c r="E9" s="39"/>
      <c r="F9" s="39"/>
      <c r="G9" s="40"/>
      <c r="H9" s="40"/>
      <c r="I9" s="40"/>
      <c r="J9" s="40"/>
      <c r="K9" s="41"/>
      <c r="L9" s="35"/>
      <c r="M9" s="42"/>
      <c r="N9" s="43"/>
    </row>
    <row r="10" spans="1:14">
      <c r="A10" s="44"/>
      <c r="B10" s="45"/>
      <c r="C10" s="45"/>
      <c r="D10" s="45"/>
      <c r="E10" s="45"/>
      <c r="F10" s="45"/>
      <c r="G10" s="45"/>
      <c r="H10" s="46"/>
      <c r="I10" s="46"/>
      <c r="J10" s="46"/>
      <c r="K10" s="47"/>
      <c r="L10" s="35"/>
      <c r="M10" s="48"/>
      <c r="N10" s="49"/>
    </row>
    <row r="11" spans="1:14">
      <c r="A11" s="50"/>
      <c r="B11" s="39"/>
      <c r="C11" s="40"/>
      <c r="D11" s="39"/>
      <c r="E11" s="39"/>
      <c r="F11" s="39"/>
      <c r="G11" s="40"/>
      <c r="H11" s="40"/>
      <c r="I11" s="40"/>
      <c r="J11" s="40"/>
      <c r="K11" s="41"/>
      <c r="L11" s="35"/>
      <c r="M11" s="42"/>
      <c r="N11" s="43"/>
    </row>
    <row r="12" spans="1:14">
      <c r="A12" s="44"/>
      <c r="B12" s="45"/>
      <c r="C12" s="46"/>
      <c r="D12" s="45"/>
      <c r="E12" s="45"/>
      <c r="F12" s="46"/>
      <c r="G12" s="46"/>
      <c r="H12" s="46"/>
      <c r="I12" s="46"/>
      <c r="J12" s="46"/>
      <c r="K12" s="47"/>
      <c r="L12" s="35"/>
      <c r="M12" s="48"/>
      <c r="N12" s="49"/>
    </row>
    <row r="13" spans="1:14">
      <c r="A13" s="50"/>
      <c r="B13" s="39"/>
      <c r="C13" s="39"/>
      <c r="D13" s="40"/>
      <c r="E13" s="40"/>
      <c r="F13" s="40"/>
      <c r="G13" s="40"/>
      <c r="H13" s="40"/>
      <c r="I13" s="40"/>
      <c r="J13" s="40"/>
      <c r="K13" s="41"/>
      <c r="L13" s="35"/>
      <c r="M13" s="42"/>
      <c r="N13" s="43"/>
    </row>
    <row r="14" spans="1:14">
      <c r="A14" s="44"/>
      <c r="B14" s="45"/>
      <c r="C14" s="46"/>
      <c r="D14" s="45"/>
      <c r="E14" s="46"/>
      <c r="F14" s="45"/>
      <c r="G14" s="46"/>
      <c r="H14" s="46"/>
      <c r="I14" s="46"/>
      <c r="J14" s="46"/>
      <c r="K14" s="47"/>
      <c r="L14" s="35"/>
      <c r="M14" s="48"/>
      <c r="N14" s="48"/>
    </row>
    <row r="15" spans="1:14">
      <c r="A15" s="50"/>
      <c r="B15" s="39"/>
      <c r="C15" s="40"/>
      <c r="D15" s="39"/>
      <c r="E15" s="40"/>
      <c r="F15" s="40"/>
      <c r="G15" s="40"/>
      <c r="H15" s="40"/>
      <c r="I15" s="40"/>
      <c r="J15" s="40"/>
      <c r="K15" s="41"/>
      <c r="L15" s="35"/>
      <c r="M15" s="43"/>
      <c r="N15" s="43"/>
    </row>
    <row r="16" spans="1:14">
      <c r="A16" s="44"/>
      <c r="B16" s="45"/>
      <c r="C16" s="46"/>
      <c r="D16" s="45"/>
      <c r="E16" s="45"/>
      <c r="F16" s="46"/>
      <c r="G16" s="46"/>
      <c r="H16" s="46"/>
      <c r="I16" s="46"/>
      <c r="J16" s="46"/>
      <c r="K16" s="47"/>
      <c r="L16" s="35"/>
      <c r="M16" s="49"/>
      <c r="N16" s="49"/>
    </row>
    <row r="17" spans="1:14">
      <c r="A17" s="50"/>
      <c r="B17" s="39"/>
      <c r="C17" s="39"/>
      <c r="D17" s="39"/>
      <c r="E17" s="40"/>
      <c r="F17" s="40"/>
      <c r="G17" s="40"/>
      <c r="H17" s="40"/>
      <c r="I17" s="40"/>
      <c r="J17" s="40"/>
      <c r="K17" s="41"/>
      <c r="L17" s="35"/>
      <c r="M17" s="43"/>
      <c r="N17" s="43"/>
    </row>
    <row r="18" spans="1:14">
      <c r="A18" s="44"/>
      <c r="B18" s="45"/>
      <c r="C18" s="46"/>
      <c r="D18" s="45"/>
      <c r="E18" s="45"/>
      <c r="F18" s="45"/>
      <c r="G18" s="46"/>
      <c r="H18" s="46"/>
      <c r="I18" s="46"/>
      <c r="J18" s="46"/>
      <c r="K18" s="47"/>
      <c r="L18" s="35"/>
      <c r="M18" s="49"/>
      <c r="N18" s="49"/>
    </row>
    <row r="19" spans="1:14">
      <c r="A19" s="50"/>
      <c r="B19" s="39"/>
      <c r="C19" s="40"/>
      <c r="D19" s="40"/>
      <c r="E19" s="39"/>
      <c r="F19" s="39"/>
      <c r="G19" s="39"/>
      <c r="H19" s="39"/>
      <c r="I19" s="40"/>
      <c r="J19" s="40"/>
      <c r="K19" s="41"/>
      <c r="L19" s="35"/>
      <c r="M19" s="43"/>
      <c r="N19" s="43"/>
    </row>
    <row r="20" spans="1:14">
      <c r="A20" s="44"/>
      <c r="B20" s="45"/>
      <c r="C20" s="46"/>
      <c r="D20" s="45"/>
      <c r="E20" s="45"/>
      <c r="F20" s="45"/>
      <c r="G20" s="45"/>
      <c r="H20" s="45"/>
      <c r="I20" s="45"/>
      <c r="J20" s="46"/>
      <c r="K20" s="47"/>
      <c r="L20" s="35"/>
      <c r="M20" s="49"/>
      <c r="N20" s="49"/>
    </row>
    <row r="21" spans="1:14">
      <c r="A21" s="50"/>
      <c r="B21" s="39"/>
      <c r="C21" s="39"/>
      <c r="D21" s="39"/>
      <c r="E21" s="40"/>
      <c r="F21" s="40"/>
      <c r="G21" s="40"/>
      <c r="H21" s="40"/>
      <c r="I21" s="40"/>
      <c r="J21" s="40"/>
      <c r="K21" s="41"/>
      <c r="L21" s="35"/>
      <c r="M21" s="43"/>
      <c r="N21" s="43"/>
    </row>
    <row r="22" spans="1:14">
      <c r="A22" s="51"/>
      <c r="B22" s="52"/>
      <c r="C22" s="52"/>
      <c r="D22" s="53"/>
      <c r="E22" s="53"/>
      <c r="F22" s="53"/>
      <c r="G22" s="53"/>
      <c r="H22" s="53"/>
      <c r="I22" s="53"/>
      <c r="J22" s="53"/>
      <c r="K22" s="47"/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72"/>
      <c r="B42" s="61"/>
      <c r="C42" s="61"/>
      <c r="D42" s="61"/>
      <c r="E42" s="61"/>
      <c r="F42" s="35"/>
      <c r="G42" s="73" t="s">
        <v>36</v>
      </c>
      <c r="H42" s="74"/>
      <c r="I42" s="74"/>
      <c r="J42" s="74"/>
      <c r="K42" s="7"/>
      <c r="L42" s="7"/>
      <c r="M42" s="7"/>
      <c r="N42" s="7"/>
    </row>
    <row r="43" spans="1:14">
      <c r="A43" s="75"/>
      <c r="B43" s="55"/>
      <c r="C43" s="55"/>
      <c r="D43" s="55"/>
      <c r="E43" s="55"/>
      <c r="F43" s="35"/>
      <c r="G43" s="76" t="s">
        <v>37</v>
      </c>
      <c r="H43" s="77"/>
      <c r="I43" s="77"/>
      <c r="J43" s="77"/>
      <c r="K43" s="7"/>
      <c r="L43" s="7"/>
      <c r="M43" s="7"/>
      <c r="N43" s="7"/>
    </row>
    <row r="44" spans="1:14">
      <c r="A44" s="72"/>
      <c r="B44" s="61"/>
      <c r="C44" s="61"/>
      <c r="D44" s="61"/>
      <c r="E44" s="61"/>
      <c r="F44" s="35"/>
      <c r="G44" s="73" t="s">
        <v>38</v>
      </c>
      <c r="H44" s="74"/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79"/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81"/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79"/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topLeftCell="A16" workbookViewId="0">
      <selection activeCell="A9" sqref="A9:J28"/>
    </sheetView>
  </sheetViews>
  <sheetFormatPr defaultColWidth="14.42578125" defaultRowHeight="15.75" customHeight="1"/>
  <sheetData>
    <row r="1" spans="1:14">
      <c r="A1" s="1" t="s">
        <v>0</v>
      </c>
      <c r="B1" s="2" t="s">
        <v>76</v>
      </c>
      <c r="C1" s="3"/>
      <c r="D1" s="3"/>
      <c r="E1" s="4"/>
      <c r="F1" s="5" t="s">
        <v>1</v>
      </c>
      <c r="G1" s="4"/>
      <c r="H1" s="5" t="s">
        <v>2</v>
      </c>
      <c r="I1" s="83" t="s">
        <v>77</v>
      </c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85">
        <v>25</v>
      </c>
      <c r="C6" s="23"/>
      <c r="D6" s="24"/>
      <c r="E6" s="23"/>
      <c r="F6" s="25">
        <v>1092</v>
      </c>
      <c r="G6" s="25">
        <v>2198</v>
      </c>
      <c r="H6" s="26">
        <v>1379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226" t="s">
        <v>28</v>
      </c>
      <c r="N8" s="227" t="s">
        <v>29</v>
      </c>
    </row>
    <row r="9" spans="1:14">
      <c r="A9" s="114">
        <v>1</v>
      </c>
      <c r="B9" s="116" t="s">
        <v>52</v>
      </c>
      <c r="C9" s="116">
        <v>1</v>
      </c>
      <c r="D9" s="116">
        <v>36</v>
      </c>
      <c r="E9" s="116">
        <v>7</v>
      </c>
      <c r="F9" s="118"/>
      <c r="G9" s="118"/>
      <c r="H9" s="118"/>
      <c r="I9" s="118"/>
      <c r="J9" s="118"/>
      <c r="K9" s="120">
        <f t="shared" ref="K9:K28" si="0">SUM(C9:J9)</f>
        <v>44</v>
      </c>
      <c r="L9" s="35"/>
      <c r="M9" s="122" t="s">
        <v>52</v>
      </c>
      <c r="N9" s="123">
        <f>SUM(K9+K19+K25)</f>
        <v>93</v>
      </c>
    </row>
    <row r="10" spans="1:14">
      <c r="A10" s="124">
        <v>1</v>
      </c>
      <c r="B10" s="125" t="s">
        <v>66</v>
      </c>
      <c r="C10" s="126"/>
      <c r="D10" s="125">
        <v>17</v>
      </c>
      <c r="E10" s="125">
        <v>3</v>
      </c>
      <c r="F10" s="126"/>
      <c r="G10" s="126"/>
      <c r="H10" s="126"/>
      <c r="I10" s="126"/>
      <c r="J10" s="126"/>
      <c r="K10" s="120">
        <f t="shared" si="0"/>
        <v>20</v>
      </c>
      <c r="L10" s="35"/>
      <c r="M10" s="127" t="s">
        <v>66</v>
      </c>
      <c r="N10" s="128">
        <f>SUM(K10+K21+K26)</f>
        <v>51</v>
      </c>
    </row>
    <row r="11" spans="1:14">
      <c r="A11" s="133">
        <v>1</v>
      </c>
      <c r="B11" s="116" t="s">
        <v>53</v>
      </c>
      <c r="C11" s="118"/>
      <c r="D11" s="116">
        <v>1</v>
      </c>
      <c r="E11" s="118"/>
      <c r="F11" s="118"/>
      <c r="G11" s="118"/>
      <c r="H11" s="118"/>
      <c r="I11" s="118"/>
      <c r="J11" s="118"/>
      <c r="K11" s="120">
        <f t="shared" si="0"/>
        <v>1</v>
      </c>
      <c r="L11" s="35"/>
      <c r="M11" s="122" t="s">
        <v>53</v>
      </c>
      <c r="N11" s="123">
        <f>SUM(K11)</f>
        <v>1</v>
      </c>
    </row>
    <row r="12" spans="1:14">
      <c r="A12" s="124">
        <v>1</v>
      </c>
      <c r="B12" s="125" t="s">
        <v>51</v>
      </c>
      <c r="C12" s="126"/>
      <c r="D12" s="125">
        <v>1</v>
      </c>
      <c r="E12" s="125">
        <v>1</v>
      </c>
      <c r="F12" s="125">
        <v>1</v>
      </c>
      <c r="G12" s="125">
        <v>1</v>
      </c>
      <c r="H12" s="126"/>
      <c r="I12" s="126"/>
      <c r="J12" s="126"/>
      <c r="K12" s="120">
        <f t="shared" si="0"/>
        <v>4</v>
      </c>
      <c r="L12" s="35"/>
      <c r="M12" s="127" t="s">
        <v>51</v>
      </c>
      <c r="N12" s="128">
        <f>SUM(K12+K17+K24)</f>
        <v>55</v>
      </c>
    </row>
    <row r="13" spans="1:14">
      <c r="A13" s="133">
        <v>1</v>
      </c>
      <c r="B13" s="116" t="s">
        <v>58</v>
      </c>
      <c r="C13" s="116">
        <v>9</v>
      </c>
      <c r="D13" s="118"/>
      <c r="E13" s="118"/>
      <c r="F13" s="118"/>
      <c r="G13" s="118"/>
      <c r="H13" s="118"/>
      <c r="I13" s="118"/>
      <c r="J13" s="118"/>
      <c r="K13" s="120">
        <f t="shared" si="0"/>
        <v>9</v>
      </c>
      <c r="L13" s="35"/>
      <c r="M13" s="122" t="s">
        <v>58</v>
      </c>
      <c r="N13" s="123">
        <f>SUM(K13+K20+K27)</f>
        <v>35</v>
      </c>
    </row>
    <row r="14" spans="1:14">
      <c r="A14" s="124">
        <v>1</v>
      </c>
      <c r="B14" s="125" t="s">
        <v>56</v>
      </c>
      <c r="C14" s="126"/>
      <c r="D14" s="126"/>
      <c r="E14" s="125">
        <v>1</v>
      </c>
      <c r="F14" s="126"/>
      <c r="G14" s="125">
        <v>2</v>
      </c>
      <c r="H14" s="126"/>
      <c r="I14" s="126"/>
      <c r="J14" s="126"/>
      <c r="K14" s="120">
        <f t="shared" si="0"/>
        <v>3</v>
      </c>
      <c r="L14" s="35"/>
      <c r="M14" s="127" t="s">
        <v>56</v>
      </c>
      <c r="N14" s="128">
        <f>SUM(K14+K16+K23)</f>
        <v>10</v>
      </c>
    </row>
    <row r="15" spans="1:14">
      <c r="A15" s="133">
        <v>1</v>
      </c>
      <c r="B15" s="116" t="s">
        <v>61</v>
      </c>
      <c r="C15" s="118"/>
      <c r="D15" s="116">
        <v>3</v>
      </c>
      <c r="E15" s="116">
        <v>1</v>
      </c>
      <c r="F15" s="118"/>
      <c r="G15" s="118"/>
      <c r="H15" s="118"/>
      <c r="I15" s="118"/>
      <c r="J15" s="118"/>
      <c r="K15" s="120">
        <f t="shared" si="0"/>
        <v>4</v>
      </c>
      <c r="L15" s="35"/>
      <c r="M15" s="122" t="s">
        <v>61</v>
      </c>
      <c r="N15" s="123">
        <f>SUM(K15+K18+K28)</f>
        <v>52</v>
      </c>
    </row>
    <row r="16" spans="1:14">
      <c r="A16" s="188">
        <v>2</v>
      </c>
      <c r="B16" s="189" t="s">
        <v>56</v>
      </c>
      <c r="C16" s="190"/>
      <c r="D16" s="190"/>
      <c r="E16" s="190"/>
      <c r="F16" s="190"/>
      <c r="G16" s="189">
        <v>1</v>
      </c>
      <c r="H16" s="189">
        <v>1</v>
      </c>
      <c r="I16" s="190"/>
      <c r="J16" s="189">
        <v>1</v>
      </c>
      <c r="K16" s="228">
        <f t="shared" si="0"/>
        <v>3</v>
      </c>
      <c r="L16" s="35"/>
      <c r="M16" s="127" t="s">
        <v>44</v>
      </c>
      <c r="N16" s="128">
        <f>SUM(K22)</f>
        <v>1</v>
      </c>
    </row>
    <row r="17" spans="1:14">
      <c r="A17" s="229">
        <v>2</v>
      </c>
      <c r="B17" s="167" t="s">
        <v>51</v>
      </c>
      <c r="C17" s="167">
        <v>1</v>
      </c>
      <c r="D17" s="167">
        <v>6</v>
      </c>
      <c r="E17" s="167">
        <v>19</v>
      </c>
      <c r="F17" s="167">
        <v>3</v>
      </c>
      <c r="G17" s="167">
        <v>1</v>
      </c>
      <c r="H17" s="167">
        <v>1</v>
      </c>
      <c r="I17" s="169"/>
      <c r="J17" s="169"/>
      <c r="K17" s="228">
        <f t="shared" si="0"/>
        <v>31</v>
      </c>
      <c r="L17" s="35"/>
      <c r="M17" s="122" t="s">
        <v>59</v>
      </c>
      <c r="N17" s="122">
        <v>5</v>
      </c>
    </row>
    <row r="18" spans="1:14">
      <c r="A18" s="188">
        <v>2</v>
      </c>
      <c r="B18" s="189" t="s">
        <v>61</v>
      </c>
      <c r="C18" s="189">
        <v>2</v>
      </c>
      <c r="D18" s="189">
        <v>25</v>
      </c>
      <c r="E18" s="189">
        <v>8</v>
      </c>
      <c r="F18" s="190"/>
      <c r="G18" s="190"/>
      <c r="H18" s="190"/>
      <c r="I18" s="190"/>
      <c r="J18" s="190"/>
      <c r="K18" s="228">
        <f t="shared" si="0"/>
        <v>35</v>
      </c>
      <c r="L18" s="35"/>
      <c r="M18" s="127" t="s">
        <v>83</v>
      </c>
      <c r="N18" s="128">
        <f>SUM(N9:N17)</f>
        <v>303</v>
      </c>
    </row>
    <row r="19" spans="1:14">
      <c r="A19" s="229">
        <v>2</v>
      </c>
      <c r="B19" s="167" t="s">
        <v>52</v>
      </c>
      <c r="C19" s="167">
        <v>2</v>
      </c>
      <c r="D19" s="167">
        <v>24</v>
      </c>
      <c r="E19" s="167">
        <v>2</v>
      </c>
      <c r="F19" s="169"/>
      <c r="G19" s="169"/>
      <c r="H19" s="169"/>
      <c r="I19" s="169"/>
      <c r="J19" s="169"/>
      <c r="K19" s="228">
        <f t="shared" si="0"/>
        <v>28</v>
      </c>
      <c r="L19" s="35"/>
      <c r="M19" s="122" t="s">
        <v>67</v>
      </c>
      <c r="N19" s="123">
        <f>COUNT(N9:N17)</f>
        <v>9</v>
      </c>
    </row>
    <row r="20" spans="1:14">
      <c r="A20" s="188">
        <v>2</v>
      </c>
      <c r="B20" s="189" t="s">
        <v>58</v>
      </c>
      <c r="C20" s="189">
        <v>11</v>
      </c>
      <c r="D20" s="190"/>
      <c r="E20" s="190"/>
      <c r="F20" s="190"/>
      <c r="G20" s="190"/>
      <c r="H20" s="190"/>
      <c r="I20" s="190"/>
      <c r="J20" s="190"/>
      <c r="K20" s="228">
        <f t="shared" si="0"/>
        <v>11</v>
      </c>
      <c r="L20" s="35"/>
      <c r="M20" s="49"/>
      <c r="N20" s="49"/>
    </row>
    <row r="21" spans="1:14">
      <c r="A21" s="229">
        <v>2</v>
      </c>
      <c r="B21" s="167" t="s">
        <v>66</v>
      </c>
      <c r="C21" s="167">
        <v>1</v>
      </c>
      <c r="D21" s="167">
        <v>11</v>
      </c>
      <c r="E21" s="167">
        <v>1</v>
      </c>
      <c r="F21" s="169"/>
      <c r="G21" s="169"/>
      <c r="H21" s="169"/>
      <c r="I21" s="169"/>
      <c r="J21" s="169"/>
      <c r="K21" s="228">
        <f t="shared" si="0"/>
        <v>13</v>
      </c>
      <c r="L21" s="35"/>
      <c r="M21" s="43"/>
      <c r="N21" s="43"/>
    </row>
    <row r="22" spans="1:14">
      <c r="A22" s="229">
        <v>2</v>
      </c>
      <c r="B22" s="167" t="s">
        <v>44</v>
      </c>
      <c r="C22" s="169"/>
      <c r="D22" s="167">
        <v>1</v>
      </c>
      <c r="E22" s="169"/>
      <c r="F22" s="169"/>
      <c r="G22" s="169"/>
      <c r="H22" s="169"/>
      <c r="I22" s="169"/>
      <c r="J22" s="169"/>
      <c r="K22" s="228">
        <f t="shared" si="0"/>
        <v>1</v>
      </c>
      <c r="L22" s="35"/>
      <c r="M22" s="49"/>
      <c r="N22" s="49"/>
    </row>
    <row r="23" spans="1:14">
      <c r="A23" s="144">
        <v>3</v>
      </c>
      <c r="B23" s="145" t="s">
        <v>56</v>
      </c>
      <c r="C23" s="146"/>
      <c r="D23" s="146"/>
      <c r="E23" s="146"/>
      <c r="F23" s="146"/>
      <c r="G23" s="145">
        <v>3</v>
      </c>
      <c r="H23" s="146"/>
      <c r="I23" s="145">
        <v>1</v>
      </c>
      <c r="J23" s="146"/>
      <c r="K23" s="147">
        <f t="shared" si="0"/>
        <v>4</v>
      </c>
      <c r="L23" s="35"/>
      <c r="M23" s="43"/>
      <c r="N23" s="43"/>
    </row>
    <row r="24" spans="1:14">
      <c r="A24" s="139">
        <v>3</v>
      </c>
      <c r="B24" s="140" t="s">
        <v>51</v>
      </c>
      <c r="C24" s="141"/>
      <c r="D24" s="140">
        <v>1</v>
      </c>
      <c r="E24" s="140">
        <v>8</v>
      </c>
      <c r="F24" s="140">
        <v>10</v>
      </c>
      <c r="G24" s="140">
        <v>1</v>
      </c>
      <c r="H24" s="141"/>
      <c r="I24" s="141"/>
      <c r="J24" s="141"/>
      <c r="K24" s="147">
        <f t="shared" si="0"/>
        <v>20</v>
      </c>
      <c r="L24" s="35"/>
      <c r="M24" s="49"/>
      <c r="N24" s="49"/>
    </row>
    <row r="25" spans="1:14">
      <c r="A25" s="144">
        <v>3</v>
      </c>
      <c r="B25" s="145" t="s">
        <v>52</v>
      </c>
      <c r="C25" s="145">
        <v>1</v>
      </c>
      <c r="D25" s="145">
        <v>19</v>
      </c>
      <c r="E25" s="145">
        <v>1</v>
      </c>
      <c r="F25" s="146"/>
      <c r="G25" s="146"/>
      <c r="H25" s="146"/>
      <c r="I25" s="146"/>
      <c r="J25" s="146"/>
      <c r="K25" s="147">
        <f t="shared" si="0"/>
        <v>21</v>
      </c>
      <c r="L25" s="35"/>
      <c r="M25" s="43"/>
      <c r="N25" s="43"/>
    </row>
    <row r="26" spans="1:14">
      <c r="A26" s="144">
        <v>3</v>
      </c>
      <c r="B26" s="145" t="s">
        <v>66</v>
      </c>
      <c r="C26" s="146"/>
      <c r="D26" s="145">
        <v>13</v>
      </c>
      <c r="E26" s="145">
        <v>5</v>
      </c>
      <c r="F26" s="146"/>
      <c r="G26" s="146"/>
      <c r="H26" s="146"/>
      <c r="I26" s="146"/>
      <c r="J26" s="146"/>
      <c r="K26" s="147">
        <f t="shared" si="0"/>
        <v>18</v>
      </c>
      <c r="L26" s="35"/>
      <c r="M26" s="49"/>
      <c r="N26" s="49"/>
    </row>
    <row r="27" spans="1:14">
      <c r="A27" s="144">
        <v>3</v>
      </c>
      <c r="B27" s="145" t="s">
        <v>58</v>
      </c>
      <c r="C27" s="145">
        <v>15</v>
      </c>
      <c r="D27" s="146"/>
      <c r="E27" s="146"/>
      <c r="F27" s="146"/>
      <c r="G27" s="146"/>
      <c r="H27" s="146"/>
      <c r="I27" s="146"/>
      <c r="J27" s="146"/>
      <c r="K27" s="147">
        <f t="shared" si="0"/>
        <v>15</v>
      </c>
      <c r="L27" s="35"/>
      <c r="M27" s="43"/>
      <c r="N27" s="43"/>
    </row>
    <row r="28" spans="1:14">
      <c r="A28" s="144">
        <v>3</v>
      </c>
      <c r="B28" s="145" t="s">
        <v>61</v>
      </c>
      <c r="C28" s="145">
        <v>2</v>
      </c>
      <c r="D28" s="145">
        <v>7</v>
      </c>
      <c r="E28" s="145">
        <v>4</v>
      </c>
      <c r="F28" s="146"/>
      <c r="G28" s="146"/>
      <c r="H28" s="146"/>
      <c r="I28" s="146"/>
      <c r="J28" s="146"/>
      <c r="K28" s="147">
        <f t="shared" si="0"/>
        <v>13</v>
      </c>
      <c r="L28" s="35"/>
      <c r="M28" s="49"/>
      <c r="N28" s="49"/>
    </row>
    <row r="29" spans="1:14">
      <c r="A29" s="236"/>
      <c r="B29" s="238"/>
      <c r="C29" s="63"/>
      <c r="D29" s="63"/>
      <c r="E29" s="63"/>
      <c r="F29" s="63"/>
      <c r="G29" s="63"/>
      <c r="H29" s="63"/>
      <c r="I29" s="63"/>
      <c r="J29" s="63"/>
      <c r="K29" s="41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203">
        <v>1</v>
      </c>
      <c r="B42" s="196" t="s">
        <v>59</v>
      </c>
      <c r="C42" s="196">
        <v>289</v>
      </c>
      <c r="D42" s="196">
        <v>278</v>
      </c>
      <c r="E42" s="196" t="s">
        <v>89</v>
      </c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246">
        <v>1</v>
      </c>
      <c r="B43" s="39" t="s">
        <v>59</v>
      </c>
      <c r="C43" s="247">
        <v>214</v>
      </c>
      <c r="D43" s="247">
        <v>128</v>
      </c>
      <c r="E43" s="247" t="s">
        <v>89</v>
      </c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203">
        <v>2</v>
      </c>
      <c r="B44" s="196" t="s">
        <v>59</v>
      </c>
      <c r="C44" s="196">
        <v>330</v>
      </c>
      <c r="D44" s="196"/>
      <c r="E44" s="196" t="s">
        <v>89</v>
      </c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246">
        <v>3</v>
      </c>
      <c r="B45" s="248" t="s">
        <v>59</v>
      </c>
      <c r="C45" s="247">
        <v>303</v>
      </c>
      <c r="D45" s="247">
        <v>379</v>
      </c>
      <c r="E45" s="247" t="s">
        <v>89</v>
      </c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203">
        <v>3</v>
      </c>
      <c r="B46" s="196" t="s">
        <v>59</v>
      </c>
      <c r="C46" s="196">
        <v>309</v>
      </c>
      <c r="D46" s="196">
        <v>379</v>
      </c>
      <c r="E46" s="196" t="s">
        <v>89</v>
      </c>
      <c r="F46" s="35"/>
      <c r="G46" s="78" t="s">
        <v>36</v>
      </c>
      <c r="H46" s="110">
        <v>1</v>
      </c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111">
        <v>1</v>
      </c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110">
        <v>1</v>
      </c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>
      <selection activeCell="A9" sqref="A9:J25"/>
    </sheetView>
  </sheetViews>
  <sheetFormatPr defaultColWidth="14.42578125" defaultRowHeight="15.75" customHeight="1"/>
  <sheetData>
    <row r="1" spans="1:14">
      <c r="A1" s="1" t="s">
        <v>0</v>
      </c>
      <c r="B1" s="2" t="s">
        <v>78</v>
      </c>
      <c r="C1" s="3"/>
      <c r="D1" s="3"/>
      <c r="E1" s="4"/>
      <c r="F1" s="5" t="s">
        <v>1</v>
      </c>
      <c r="G1" s="6">
        <v>43675</v>
      </c>
      <c r="H1" s="5" t="s">
        <v>2</v>
      </c>
      <c r="I1" s="83" t="s">
        <v>79</v>
      </c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4" t="s">
        <v>80</v>
      </c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9">
        <v>20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15</v>
      </c>
      <c r="C6" s="23"/>
      <c r="D6" s="24"/>
      <c r="E6" s="23"/>
      <c r="F6" s="25">
        <v>585</v>
      </c>
      <c r="G6" s="25">
        <v>640</v>
      </c>
      <c r="H6" s="26">
        <v>685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114">
        <v>1</v>
      </c>
      <c r="B9" s="116" t="s">
        <v>66</v>
      </c>
      <c r="C9" s="116">
        <v>11</v>
      </c>
      <c r="D9" s="116">
        <v>3</v>
      </c>
      <c r="E9" s="118"/>
      <c r="F9" s="118"/>
      <c r="G9" s="118"/>
      <c r="H9" s="118"/>
      <c r="I9" s="118"/>
      <c r="J9" s="118"/>
      <c r="K9" s="120">
        <f t="shared" ref="K9:K25" si="0">SUM(C9:J9)</f>
        <v>14</v>
      </c>
      <c r="L9" s="35"/>
      <c r="M9" s="122" t="s">
        <v>59</v>
      </c>
      <c r="N9" s="122">
        <v>2</v>
      </c>
    </row>
    <row r="10" spans="1:14">
      <c r="A10" s="124">
        <v>1</v>
      </c>
      <c r="B10" s="125" t="s">
        <v>81</v>
      </c>
      <c r="C10" s="126"/>
      <c r="D10" s="126"/>
      <c r="E10" s="126"/>
      <c r="F10" s="125">
        <v>1</v>
      </c>
      <c r="G10" s="126"/>
      <c r="H10" s="126"/>
      <c r="I10" s="126"/>
      <c r="J10" s="126"/>
      <c r="K10" s="120">
        <f t="shared" si="0"/>
        <v>1</v>
      </c>
      <c r="L10" s="35"/>
      <c r="M10" s="127" t="s">
        <v>82</v>
      </c>
      <c r="N10" s="127">
        <v>1</v>
      </c>
    </row>
    <row r="11" spans="1:14">
      <c r="A11" s="133">
        <v>1</v>
      </c>
      <c r="B11" s="116" t="s">
        <v>52</v>
      </c>
      <c r="C11" s="118"/>
      <c r="D11" s="116">
        <v>4</v>
      </c>
      <c r="E11" s="118"/>
      <c r="F11" s="118"/>
      <c r="G11" s="118"/>
      <c r="H11" s="118"/>
      <c r="I11" s="118"/>
      <c r="J11" s="118"/>
      <c r="K11" s="120">
        <f t="shared" si="0"/>
        <v>4</v>
      </c>
      <c r="L11" s="35"/>
      <c r="M11" s="122" t="s">
        <v>66</v>
      </c>
      <c r="N11" s="123">
        <f>SUM(K9+K18+K22)</f>
        <v>31</v>
      </c>
    </row>
    <row r="12" spans="1:14">
      <c r="A12" s="124">
        <v>1</v>
      </c>
      <c r="B12" s="125" t="s">
        <v>56</v>
      </c>
      <c r="C12" s="125">
        <v>2</v>
      </c>
      <c r="D12" s="126"/>
      <c r="E12" s="126"/>
      <c r="F12" s="126"/>
      <c r="G12" s="126"/>
      <c r="H12" s="126"/>
      <c r="I12" s="126"/>
      <c r="J12" s="126"/>
      <c r="K12" s="120">
        <f t="shared" si="0"/>
        <v>2</v>
      </c>
      <c r="L12" s="35"/>
      <c r="M12" s="127" t="s">
        <v>81</v>
      </c>
      <c r="N12" s="127">
        <v>1</v>
      </c>
    </row>
    <row r="13" spans="1:14">
      <c r="A13" s="133">
        <v>1</v>
      </c>
      <c r="B13" s="116" t="s">
        <v>44</v>
      </c>
      <c r="C13" s="116">
        <v>1</v>
      </c>
      <c r="D13" s="118"/>
      <c r="E13" s="118"/>
      <c r="F13" s="118"/>
      <c r="G13" s="118"/>
      <c r="H13" s="118"/>
      <c r="I13" s="118"/>
      <c r="J13" s="118"/>
      <c r="K13" s="120">
        <f t="shared" si="0"/>
        <v>1</v>
      </c>
      <c r="L13" s="35"/>
      <c r="M13" s="122" t="s">
        <v>52</v>
      </c>
      <c r="N13" s="123">
        <f>SUM(K11+K16+K20)</f>
        <v>15</v>
      </c>
    </row>
    <row r="14" spans="1:14">
      <c r="A14" s="124">
        <v>1</v>
      </c>
      <c r="B14" s="125" t="s">
        <v>58</v>
      </c>
      <c r="C14" s="125">
        <v>1</v>
      </c>
      <c r="D14" s="126"/>
      <c r="E14" s="126"/>
      <c r="F14" s="126"/>
      <c r="G14" s="126"/>
      <c r="H14" s="126"/>
      <c r="I14" s="126"/>
      <c r="J14" s="126"/>
      <c r="K14" s="120">
        <f t="shared" si="0"/>
        <v>1</v>
      </c>
      <c r="L14" s="35"/>
      <c r="M14" s="127" t="s">
        <v>56</v>
      </c>
      <c r="N14" s="128">
        <f>SUM(K12+K19+K24)</f>
        <v>4</v>
      </c>
    </row>
    <row r="15" spans="1:14">
      <c r="A15" s="144">
        <v>2</v>
      </c>
      <c r="B15" s="145" t="s">
        <v>58</v>
      </c>
      <c r="C15" s="146"/>
      <c r="D15" s="145">
        <v>2</v>
      </c>
      <c r="E15" s="146"/>
      <c r="F15" s="146"/>
      <c r="G15" s="146"/>
      <c r="H15" s="146"/>
      <c r="I15" s="146"/>
      <c r="J15" s="146"/>
      <c r="K15" s="147">
        <f t="shared" si="0"/>
        <v>2</v>
      </c>
      <c r="L15" s="35"/>
      <c r="M15" s="122" t="s">
        <v>44</v>
      </c>
      <c r="N15" s="122">
        <v>2</v>
      </c>
    </row>
    <row r="16" spans="1:14">
      <c r="A16" s="139">
        <v>2</v>
      </c>
      <c r="B16" s="140" t="s">
        <v>52</v>
      </c>
      <c r="C16" s="140">
        <v>2</v>
      </c>
      <c r="D16" s="140">
        <v>4</v>
      </c>
      <c r="E16" s="141"/>
      <c r="F16" s="141"/>
      <c r="G16" s="141"/>
      <c r="H16" s="141"/>
      <c r="I16" s="141"/>
      <c r="J16" s="141"/>
      <c r="K16" s="147">
        <f t="shared" si="0"/>
        <v>6</v>
      </c>
      <c r="L16" s="35"/>
      <c r="M16" s="127" t="s">
        <v>58</v>
      </c>
      <c r="N16" s="128">
        <f>SUM(K14+K15+K21)</f>
        <v>5</v>
      </c>
    </row>
    <row r="17" spans="1:14">
      <c r="A17" s="144">
        <v>2</v>
      </c>
      <c r="B17" s="145" t="s">
        <v>44</v>
      </c>
      <c r="C17" s="145">
        <v>1</v>
      </c>
      <c r="D17" s="146"/>
      <c r="E17" s="146"/>
      <c r="F17" s="146"/>
      <c r="G17" s="146"/>
      <c r="H17" s="146"/>
      <c r="I17" s="146"/>
      <c r="J17" s="146"/>
      <c r="K17" s="147">
        <f t="shared" si="0"/>
        <v>1</v>
      </c>
      <c r="L17" s="35"/>
      <c r="M17" s="122" t="s">
        <v>53</v>
      </c>
      <c r="N17" s="122">
        <v>1</v>
      </c>
    </row>
    <row r="18" spans="1:14">
      <c r="A18" s="139">
        <v>2</v>
      </c>
      <c r="B18" s="140" t="s">
        <v>66</v>
      </c>
      <c r="C18" s="140">
        <v>9</v>
      </c>
      <c r="D18" s="140">
        <v>5</v>
      </c>
      <c r="E18" s="141"/>
      <c r="F18" s="141"/>
      <c r="G18" s="141"/>
      <c r="H18" s="141"/>
      <c r="I18" s="141"/>
      <c r="J18" s="141"/>
      <c r="K18" s="147">
        <f t="shared" si="0"/>
        <v>14</v>
      </c>
      <c r="L18" s="35"/>
      <c r="M18" s="127" t="s">
        <v>51</v>
      </c>
      <c r="N18" s="127">
        <v>1</v>
      </c>
    </row>
    <row r="19" spans="1:14">
      <c r="A19" s="144">
        <v>2</v>
      </c>
      <c r="B19" s="145" t="s">
        <v>56</v>
      </c>
      <c r="C19" s="145">
        <v>1</v>
      </c>
      <c r="D19" s="146"/>
      <c r="E19" s="146"/>
      <c r="F19" s="146"/>
      <c r="G19" s="146"/>
      <c r="H19" s="146"/>
      <c r="I19" s="146"/>
      <c r="J19" s="146"/>
      <c r="K19" s="147">
        <f t="shared" si="0"/>
        <v>1</v>
      </c>
      <c r="L19" s="35"/>
      <c r="M19" s="122" t="s">
        <v>67</v>
      </c>
      <c r="N19" s="123">
        <f>COUNT(N9:N18)</f>
        <v>10</v>
      </c>
    </row>
    <row r="20" spans="1:14">
      <c r="A20" s="134">
        <v>3</v>
      </c>
      <c r="B20" s="135" t="s">
        <v>52</v>
      </c>
      <c r="C20" s="136"/>
      <c r="D20" s="135">
        <v>5</v>
      </c>
      <c r="E20" s="136"/>
      <c r="F20" s="136"/>
      <c r="G20" s="136"/>
      <c r="H20" s="136"/>
      <c r="I20" s="136"/>
      <c r="J20" s="136"/>
      <c r="K20" s="137">
        <f t="shared" si="0"/>
        <v>5</v>
      </c>
      <c r="L20" s="35"/>
      <c r="M20" s="49"/>
      <c r="N20" s="49"/>
    </row>
    <row r="21" spans="1:14">
      <c r="A21" s="138">
        <v>3</v>
      </c>
      <c r="B21" s="142" t="s">
        <v>58</v>
      </c>
      <c r="C21" s="143"/>
      <c r="D21" s="142">
        <v>2</v>
      </c>
      <c r="E21" s="143"/>
      <c r="F21" s="143"/>
      <c r="G21" s="143"/>
      <c r="H21" s="143"/>
      <c r="I21" s="143"/>
      <c r="J21" s="143"/>
      <c r="K21" s="137">
        <f t="shared" si="0"/>
        <v>2</v>
      </c>
      <c r="L21" s="35"/>
      <c r="M21" s="43"/>
      <c r="N21" s="43"/>
    </row>
    <row r="22" spans="1:14">
      <c r="A22" s="138">
        <v>3</v>
      </c>
      <c r="B22" s="142" t="s">
        <v>66</v>
      </c>
      <c r="C22" s="143"/>
      <c r="D22" s="142">
        <v>3</v>
      </c>
      <c r="E22" s="143"/>
      <c r="F22" s="143"/>
      <c r="G22" s="143"/>
      <c r="H22" s="143"/>
      <c r="I22" s="143"/>
      <c r="J22" s="143"/>
      <c r="K22" s="137">
        <f t="shared" si="0"/>
        <v>3</v>
      </c>
      <c r="L22" s="35"/>
      <c r="M22" s="49"/>
      <c r="N22" s="49"/>
    </row>
    <row r="23" spans="1:14">
      <c r="A23" s="138">
        <v>3</v>
      </c>
      <c r="B23" s="142" t="s">
        <v>53</v>
      </c>
      <c r="C23" s="143"/>
      <c r="D23" s="142">
        <v>1</v>
      </c>
      <c r="E23" s="143"/>
      <c r="F23" s="143"/>
      <c r="G23" s="143"/>
      <c r="H23" s="143"/>
      <c r="I23" s="143"/>
      <c r="J23" s="143"/>
      <c r="K23" s="137">
        <f t="shared" si="0"/>
        <v>1</v>
      </c>
      <c r="L23" s="35"/>
      <c r="M23" s="43"/>
      <c r="N23" s="43"/>
    </row>
    <row r="24" spans="1:14">
      <c r="A24" s="134">
        <v>3</v>
      </c>
      <c r="B24" s="135" t="s">
        <v>56</v>
      </c>
      <c r="C24" s="135">
        <v>1</v>
      </c>
      <c r="D24" s="136"/>
      <c r="E24" s="136"/>
      <c r="F24" s="136"/>
      <c r="G24" s="136"/>
      <c r="H24" s="136"/>
      <c r="I24" s="136"/>
      <c r="J24" s="136"/>
      <c r="K24" s="137">
        <f t="shared" si="0"/>
        <v>1</v>
      </c>
      <c r="L24" s="35"/>
      <c r="M24" s="49"/>
      <c r="N24" s="49"/>
    </row>
    <row r="25" spans="1:14">
      <c r="A25" s="138">
        <v>3</v>
      </c>
      <c r="B25" s="142" t="s">
        <v>51</v>
      </c>
      <c r="C25" s="142">
        <v>1</v>
      </c>
      <c r="D25" s="143"/>
      <c r="E25" s="143"/>
      <c r="F25" s="143"/>
      <c r="G25" s="143"/>
      <c r="H25" s="143"/>
      <c r="I25" s="143"/>
      <c r="J25" s="143"/>
      <c r="K25" s="137">
        <f t="shared" si="0"/>
        <v>1</v>
      </c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177">
        <v>2</v>
      </c>
      <c r="B42" s="145" t="s">
        <v>59</v>
      </c>
      <c r="C42" s="145">
        <v>95</v>
      </c>
      <c r="D42" s="145">
        <v>10</v>
      </c>
      <c r="E42" s="146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177">
        <v>2</v>
      </c>
      <c r="B43" s="145" t="s">
        <v>82</v>
      </c>
      <c r="C43" s="145">
        <v>91</v>
      </c>
      <c r="D43" s="145">
        <v>8</v>
      </c>
      <c r="E43" s="146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168">
        <v>3</v>
      </c>
      <c r="B44" s="142" t="s">
        <v>59</v>
      </c>
      <c r="C44" s="142">
        <v>81</v>
      </c>
      <c r="D44" s="142">
        <v>5</v>
      </c>
      <c r="E44" s="143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110">
        <v>0</v>
      </c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111">
        <v>1</v>
      </c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110">
        <v>1</v>
      </c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/>
  </sheetViews>
  <sheetFormatPr defaultColWidth="14.42578125" defaultRowHeight="15.75" customHeight="1"/>
  <sheetData>
    <row r="1" spans="1:14">
      <c r="A1" s="1" t="s">
        <v>0</v>
      </c>
      <c r="B1" s="2" t="s">
        <v>84</v>
      </c>
      <c r="C1" s="3"/>
      <c r="D1" s="3"/>
      <c r="E1" s="4"/>
      <c r="F1" s="83" t="s">
        <v>85</v>
      </c>
      <c r="G1" s="4"/>
      <c r="H1" s="83" t="s">
        <v>86</v>
      </c>
      <c r="I1" s="5"/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85">
        <v>25</v>
      </c>
      <c r="C6" s="23"/>
      <c r="D6" s="24"/>
      <c r="E6" s="23"/>
      <c r="F6" s="25">
        <v>555</v>
      </c>
      <c r="G6" s="25">
        <v>390</v>
      </c>
      <c r="H6" s="26">
        <v>477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86">
        <v>1</v>
      </c>
      <c r="B9" s="87" t="s">
        <v>58</v>
      </c>
      <c r="C9" s="87">
        <v>7</v>
      </c>
      <c r="D9" s="87">
        <v>2</v>
      </c>
      <c r="E9" s="88"/>
      <c r="F9" s="88"/>
      <c r="G9" s="88"/>
      <c r="H9" s="88"/>
      <c r="I9" s="88"/>
      <c r="J9" s="88"/>
      <c r="K9" s="230"/>
      <c r="L9" s="35"/>
      <c r="M9" s="122" t="s">
        <v>58</v>
      </c>
      <c r="N9" s="122">
        <v>12</v>
      </c>
    </row>
    <row r="10" spans="1:14">
      <c r="A10" s="204"/>
      <c r="B10" s="205" t="s">
        <v>60</v>
      </c>
      <c r="C10" s="205">
        <v>8</v>
      </c>
      <c r="D10" s="205">
        <v>3</v>
      </c>
      <c r="E10" s="206"/>
      <c r="F10" s="206"/>
      <c r="G10" s="206"/>
      <c r="H10" s="206"/>
      <c r="I10" s="206"/>
      <c r="J10" s="206"/>
      <c r="K10" s="231"/>
      <c r="L10" s="35"/>
      <c r="M10" s="127" t="s">
        <v>60</v>
      </c>
      <c r="N10" s="127">
        <v>15</v>
      </c>
    </row>
    <row r="11" spans="1:14">
      <c r="A11" s="208"/>
      <c r="B11" s="87" t="s">
        <v>51</v>
      </c>
      <c r="C11" s="88"/>
      <c r="D11" s="87">
        <v>2</v>
      </c>
      <c r="E11" s="87">
        <v>1</v>
      </c>
      <c r="F11" s="87">
        <v>1</v>
      </c>
      <c r="G11" s="88"/>
      <c r="H11" s="88"/>
      <c r="I11" s="88"/>
      <c r="J11" s="88"/>
      <c r="K11" s="230"/>
      <c r="L11" s="35"/>
      <c r="M11" s="122" t="s">
        <v>51</v>
      </c>
      <c r="N11" s="122">
        <v>33</v>
      </c>
    </row>
    <row r="12" spans="1:14">
      <c r="A12" s="204"/>
      <c r="B12" s="205" t="s">
        <v>52</v>
      </c>
      <c r="C12" s="205">
        <v>1</v>
      </c>
      <c r="D12" s="205">
        <v>1</v>
      </c>
      <c r="E12" s="205">
        <v>3</v>
      </c>
      <c r="F12" s="206"/>
      <c r="G12" s="206"/>
      <c r="H12" s="206"/>
      <c r="I12" s="206"/>
      <c r="J12" s="206"/>
      <c r="K12" s="231"/>
      <c r="L12" s="35"/>
      <c r="M12" s="127" t="s">
        <v>52</v>
      </c>
      <c r="N12" s="127">
        <v>11</v>
      </c>
    </row>
    <row r="13" spans="1:14">
      <c r="A13" s="208"/>
      <c r="B13" s="87" t="s">
        <v>43</v>
      </c>
      <c r="C13" s="87">
        <v>10</v>
      </c>
      <c r="D13" s="88"/>
      <c r="E13" s="88"/>
      <c r="F13" s="88"/>
      <c r="G13" s="88"/>
      <c r="H13" s="88"/>
      <c r="I13" s="88"/>
      <c r="J13" s="88"/>
      <c r="K13" s="230"/>
      <c r="L13" s="35"/>
      <c r="M13" s="122" t="s">
        <v>43</v>
      </c>
      <c r="N13" s="122">
        <v>41</v>
      </c>
    </row>
    <row r="14" spans="1:14">
      <c r="A14" s="232">
        <v>2</v>
      </c>
      <c r="B14" s="214" t="s">
        <v>43</v>
      </c>
      <c r="C14" s="214">
        <v>15</v>
      </c>
      <c r="D14" s="215"/>
      <c r="E14" s="215"/>
      <c r="F14" s="215"/>
      <c r="G14" s="215"/>
      <c r="H14" s="215"/>
      <c r="I14" s="215"/>
      <c r="J14" s="215"/>
      <c r="K14" s="233"/>
      <c r="L14" s="35"/>
      <c r="M14" s="127" t="s">
        <v>65</v>
      </c>
      <c r="N14" s="127">
        <v>1</v>
      </c>
    </row>
    <row r="15" spans="1:14">
      <c r="A15" s="217"/>
      <c r="B15" s="210" t="s">
        <v>60</v>
      </c>
      <c r="C15" s="210">
        <v>2</v>
      </c>
      <c r="D15" s="211"/>
      <c r="E15" s="211"/>
      <c r="F15" s="211"/>
      <c r="G15" s="211"/>
      <c r="H15" s="211"/>
      <c r="I15" s="211"/>
      <c r="J15" s="211"/>
      <c r="K15" s="234"/>
      <c r="L15" s="35"/>
      <c r="M15" s="122" t="s">
        <v>67</v>
      </c>
      <c r="N15" s="123">
        <f>COUNT(N9:N14)</f>
        <v>6</v>
      </c>
    </row>
    <row r="16" spans="1:14">
      <c r="A16" s="213"/>
      <c r="B16" s="214" t="s">
        <v>52</v>
      </c>
      <c r="C16" s="215"/>
      <c r="D16" s="214">
        <v>2</v>
      </c>
      <c r="E16" s="214">
        <v>3</v>
      </c>
      <c r="F16" s="215"/>
      <c r="G16" s="215"/>
      <c r="H16" s="215"/>
      <c r="I16" s="215"/>
      <c r="J16" s="215"/>
      <c r="K16" s="233"/>
      <c r="L16" s="35"/>
      <c r="M16" s="49"/>
      <c r="N16" s="49"/>
    </row>
    <row r="17" spans="1:14">
      <c r="A17" s="217"/>
      <c r="B17" s="210" t="s">
        <v>58</v>
      </c>
      <c r="C17" s="210">
        <v>2</v>
      </c>
      <c r="D17" s="210">
        <v>1</v>
      </c>
      <c r="E17" s="211"/>
      <c r="F17" s="211"/>
      <c r="G17" s="211"/>
      <c r="H17" s="211"/>
      <c r="I17" s="211"/>
      <c r="J17" s="211"/>
      <c r="K17" s="234"/>
      <c r="L17" s="35"/>
      <c r="M17" s="43"/>
      <c r="N17" s="43"/>
    </row>
    <row r="18" spans="1:14">
      <c r="A18" s="213"/>
      <c r="B18" s="214" t="s">
        <v>51</v>
      </c>
      <c r="C18" s="215"/>
      <c r="D18" s="214">
        <v>2</v>
      </c>
      <c r="E18" s="214">
        <v>1</v>
      </c>
      <c r="F18" s="215"/>
      <c r="G18" s="215"/>
      <c r="H18" s="215"/>
      <c r="I18" s="215"/>
      <c r="J18" s="215"/>
      <c r="K18" s="233"/>
      <c r="L18" s="35"/>
      <c r="M18" s="49"/>
      <c r="N18" s="49"/>
    </row>
    <row r="19" spans="1:14">
      <c r="A19" s="235">
        <v>3</v>
      </c>
      <c r="B19" s="237" t="s">
        <v>51</v>
      </c>
      <c r="C19" s="239"/>
      <c r="D19" s="237">
        <v>8</v>
      </c>
      <c r="E19" s="237">
        <v>9</v>
      </c>
      <c r="F19" s="237">
        <v>6</v>
      </c>
      <c r="G19" s="237">
        <v>1</v>
      </c>
      <c r="H19" s="237">
        <v>1</v>
      </c>
      <c r="I19" s="237">
        <v>1</v>
      </c>
      <c r="J19" s="239"/>
      <c r="K19" s="240"/>
      <c r="L19" s="35"/>
      <c r="M19" s="43"/>
      <c r="N19" s="43"/>
    </row>
    <row r="20" spans="1:14">
      <c r="A20" s="241"/>
      <c r="B20" s="242" t="s">
        <v>58</v>
      </c>
      <c r="C20" s="243"/>
      <c r="D20" s="243"/>
      <c r="E20" s="243"/>
      <c r="F20" s="243"/>
      <c r="G20" s="243"/>
      <c r="H20" s="243"/>
      <c r="I20" s="243"/>
      <c r="J20" s="243"/>
      <c r="K20" s="244"/>
      <c r="L20" s="35"/>
      <c r="M20" s="49"/>
      <c r="N20" s="49"/>
    </row>
    <row r="21" spans="1:14">
      <c r="A21" s="245"/>
      <c r="B21" s="237" t="s">
        <v>43</v>
      </c>
      <c r="C21" s="237">
        <v>14</v>
      </c>
      <c r="D21" s="237">
        <v>2</v>
      </c>
      <c r="E21" s="239"/>
      <c r="F21" s="239"/>
      <c r="G21" s="239"/>
      <c r="H21" s="239"/>
      <c r="I21" s="239"/>
      <c r="J21" s="239"/>
      <c r="K21" s="244"/>
      <c r="L21" s="35"/>
      <c r="M21" s="43"/>
      <c r="N21" s="43"/>
    </row>
    <row r="22" spans="1:14">
      <c r="A22" s="245"/>
      <c r="B22" s="237" t="s">
        <v>60</v>
      </c>
      <c r="C22" s="237">
        <v>3</v>
      </c>
      <c r="D22" s="239"/>
      <c r="E22" s="239"/>
      <c r="F22" s="239"/>
      <c r="G22" s="239"/>
      <c r="H22" s="239"/>
      <c r="I22" s="239"/>
      <c r="J22" s="239"/>
      <c r="K22" s="240"/>
      <c r="L22" s="35"/>
      <c r="M22" s="49"/>
      <c r="N22" s="49"/>
    </row>
    <row r="23" spans="1:14">
      <c r="A23" s="245"/>
      <c r="B23" s="237" t="s">
        <v>52</v>
      </c>
      <c r="C23" s="239"/>
      <c r="D23" s="237">
        <v>1</v>
      </c>
      <c r="E23" s="239"/>
      <c r="F23" s="239"/>
      <c r="G23" s="239"/>
      <c r="H23" s="239"/>
      <c r="I23" s="239"/>
      <c r="J23" s="239"/>
      <c r="K23" s="244"/>
      <c r="L23" s="35"/>
      <c r="M23" s="43"/>
      <c r="N23" s="43"/>
    </row>
    <row r="24" spans="1:14">
      <c r="A24" s="241"/>
      <c r="B24" s="242" t="s">
        <v>65</v>
      </c>
      <c r="C24" s="243"/>
      <c r="D24" s="242">
        <v>1</v>
      </c>
      <c r="E24" s="243"/>
      <c r="F24" s="243"/>
      <c r="G24" s="243"/>
      <c r="H24" s="243"/>
      <c r="I24" s="243"/>
      <c r="J24" s="243"/>
      <c r="K24" s="240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72"/>
      <c r="B42" s="61"/>
      <c r="C42" s="61"/>
      <c r="D42" s="61"/>
      <c r="E42" s="6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75"/>
      <c r="B43" s="55"/>
      <c r="C43" s="55"/>
      <c r="D43" s="55"/>
      <c r="E43" s="55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72"/>
      <c r="B44" s="61"/>
      <c r="C44" s="61"/>
      <c r="D44" s="61"/>
      <c r="E44" s="6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110">
        <v>0</v>
      </c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111">
        <v>0</v>
      </c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110">
        <v>0</v>
      </c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9"/>
  <sheetViews>
    <sheetView topLeftCell="A7" workbookViewId="0">
      <selection activeCell="A9" sqref="A9:J44"/>
    </sheetView>
  </sheetViews>
  <sheetFormatPr defaultColWidth="14.42578125" defaultRowHeight="15.75" customHeight="1"/>
  <sheetData>
    <row r="1" spans="1:14">
      <c r="A1" s="1" t="s">
        <v>0</v>
      </c>
      <c r="B1" s="2" t="s">
        <v>87</v>
      </c>
      <c r="C1" s="3"/>
      <c r="D1" s="3"/>
      <c r="E1" s="4"/>
      <c r="F1" s="5" t="s">
        <v>1</v>
      </c>
      <c r="G1" s="112">
        <v>43655</v>
      </c>
      <c r="H1" s="5" t="s">
        <v>2</v>
      </c>
      <c r="I1" s="83" t="s">
        <v>88</v>
      </c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85">
        <v>25</v>
      </c>
      <c r="C6" s="23"/>
      <c r="D6" s="24"/>
      <c r="E6" s="23"/>
      <c r="F6" s="23">
        <f>1313+1196</f>
        <v>2509</v>
      </c>
      <c r="G6" s="23">
        <f>SUM(1743+1657)</f>
        <v>3400</v>
      </c>
      <c r="H6" s="24">
        <f>SUM(1133+1057)</f>
        <v>2190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114">
        <v>1</v>
      </c>
      <c r="B9" s="116" t="s">
        <v>51</v>
      </c>
      <c r="C9" s="116">
        <v>4</v>
      </c>
      <c r="D9" s="116">
        <v>14</v>
      </c>
      <c r="E9" s="116">
        <v>16</v>
      </c>
      <c r="F9" s="116">
        <v>2</v>
      </c>
      <c r="G9" s="116">
        <v>4</v>
      </c>
      <c r="H9" s="116">
        <v>2</v>
      </c>
      <c r="I9" s="118"/>
      <c r="J9" s="118"/>
      <c r="K9" s="120">
        <f t="shared" ref="K9:K44" si="0">SUM(C9:J9)</f>
        <v>42</v>
      </c>
      <c r="L9" s="35"/>
      <c r="M9" s="122" t="s">
        <v>51</v>
      </c>
      <c r="N9" s="123">
        <f>SUM(K9+K26+K34)</f>
        <v>120</v>
      </c>
    </row>
    <row r="10" spans="1:14">
      <c r="A10" s="124">
        <v>1</v>
      </c>
      <c r="B10" s="125" t="s">
        <v>56</v>
      </c>
      <c r="C10" s="126"/>
      <c r="D10" s="126"/>
      <c r="E10" s="125">
        <v>1</v>
      </c>
      <c r="F10" s="125">
        <v>8</v>
      </c>
      <c r="G10" s="125">
        <v>9</v>
      </c>
      <c r="H10" s="125">
        <v>3</v>
      </c>
      <c r="I10" s="125">
        <v>1</v>
      </c>
      <c r="J10" s="125">
        <v>1</v>
      </c>
      <c r="K10" s="120">
        <f t="shared" si="0"/>
        <v>23</v>
      </c>
      <c r="L10" s="35"/>
      <c r="M10" s="127" t="s">
        <v>56</v>
      </c>
      <c r="N10" s="128">
        <f>SUM(K10+K25+K35)</f>
        <v>71</v>
      </c>
    </row>
    <row r="11" spans="1:14">
      <c r="A11" s="133">
        <v>1</v>
      </c>
      <c r="B11" s="116" t="s">
        <v>66</v>
      </c>
      <c r="C11" s="116">
        <v>1</v>
      </c>
      <c r="D11" s="116">
        <v>27</v>
      </c>
      <c r="E11" s="116">
        <v>3</v>
      </c>
      <c r="F11" s="118"/>
      <c r="G11" s="118"/>
      <c r="H11" s="118"/>
      <c r="I11" s="118"/>
      <c r="J11" s="118"/>
      <c r="K11" s="120">
        <f t="shared" si="0"/>
        <v>31</v>
      </c>
      <c r="L11" s="35"/>
      <c r="M11" s="122" t="s">
        <v>66</v>
      </c>
      <c r="N11" s="123">
        <f>SUM(K11+K31+K42)</f>
        <v>63</v>
      </c>
    </row>
    <row r="12" spans="1:14">
      <c r="A12" s="124">
        <v>1</v>
      </c>
      <c r="B12" s="125" t="s">
        <v>53</v>
      </c>
      <c r="C12" s="125">
        <v>4</v>
      </c>
      <c r="D12" s="125">
        <v>24</v>
      </c>
      <c r="E12" s="126"/>
      <c r="F12" s="126"/>
      <c r="G12" s="126"/>
      <c r="H12" s="126"/>
      <c r="I12" s="126"/>
      <c r="J12" s="126"/>
      <c r="K12" s="120">
        <f t="shared" si="0"/>
        <v>28</v>
      </c>
      <c r="L12" s="35"/>
      <c r="M12" s="127" t="s">
        <v>53</v>
      </c>
      <c r="N12" s="128">
        <f>SUM(K12+K28+K39)</f>
        <v>65</v>
      </c>
    </row>
    <row r="13" spans="1:14">
      <c r="A13" s="133">
        <v>1</v>
      </c>
      <c r="B13" s="116" t="s">
        <v>63</v>
      </c>
      <c r="C13" s="118"/>
      <c r="D13" s="116">
        <v>7</v>
      </c>
      <c r="E13" s="116">
        <v>5</v>
      </c>
      <c r="F13" s="118"/>
      <c r="G13" s="118"/>
      <c r="H13" s="118"/>
      <c r="I13" s="118"/>
      <c r="J13" s="118"/>
      <c r="K13" s="120">
        <f t="shared" si="0"/>
        <v>12</v>
      </c>
      <c r="L13" s="35"/>
      <c r="M13" s="122" t="s">
        <v>63</v>
      </c>
      <c r="N13" s="123">
        <f>SUM(K13+K23+K36)</f>
        <v>26</v>
      </c>
    </row>
    <row r="14" spans="1:14">
      <c r="A14" s="124">
        <v>1</v>
      </c>
      <c r="B14" s="125" t="s">
        <v>61</v>
      </c>
      <c r="C14" s="125">
        <v>3</v>
      </c>
      <c r="D14" s="125">
        <v>54</v>
      </c>
      <c r="E14" s="125">
        <v>29</v>
      </c>
      <c r="F14" s="125">
        <v>6</v>
      </c>
      <c r="G14" s="125">
        <v>10</v>
      </c>
      <c r="H14" s="126"/>
      <c r="I14" s="126"/>
      <c r="J14" s="126"/>
      <c r="K14" s="120">
        <f t="shared" si="0"/>
        <v>102</v>
      </c>
      <c r="L14" s="35"/>
      <c r="M14" s="127" t="s">
        <v>61</v>
      </c>
      <c r="N14" s="128">
        <f>SUM(K14+K27+K37)</f>
        <v>183</v>
      </c>
    </row>
    <row r="15" spans="1:14">
      <c r="A15" s="133">
        <v>1</v>
      </c>
      <c r="B15" s="116" t="s">
        <v>62</v>
      </c>
      <c r="C15" s="116">
        <v>1</v>
      </c>
      <c r="D15" s="116">
        <v>1</v>
      </c>
      <c r="E15" s="118"/>
      <c r="F15" s="118"/>
      <c r="G15" s="118"/>
      <c r="H15" s="118"/>
      <c r="I15" s="118"/>
      <c r="J15" s="118"/>
      <c r="K15" s="120">
        <f t="shared" si="0"/>
        <v>2</v>
      </c>
      <c r="L15" s="35"/>
      <c r="M15" s="122" t="s">
        <v>62</v>
      </c>
      <c r="N15" s="123">
        <f>SUM(K15+K24+K38)</f>
        <v>105</v>
      </c>
    </row>
    <row r="16" spans="1:14">
      <c r="A16" s="124">
        <v>1</v>
      </c>
      <c r="B16" s="125" t="s">
        <v>44</v>
      </c>
      <c r="C16" s="125">
        <v>1</v>
      </c>
      <c r="D16" s="125">
        <v>1</v>
      </c>
      <c r="E16" s="125">
        <v>0</v>
      </c>
      <c r="F16" s="126"/>
      <c r="G16" s="126"/>
      <c r="H16" s="126"/>
      <c r="I16" s="126"/>
      <c r="J16" s="126"/>
      <c r="K16" s="120">
        <f t="shared" si="0"/>
        <v>2</v>
      </c>
      <c r="L16" s="35"/>
      <c r="M16" s="127" t="s">
        <v>44</v>
      </c>
      <c r="N16" s="128">
        <f>SUM(K16)</f>
        <v>2</v>
      </c>
    </row>
    <row r="17" spans="1:14">
      <c r="A17" s="133">
        <v>1</v>
      </c>
      <c r="B17" s="116" t="s">
        <v>52</v>
      </c>
      <c r="C17" s="116">
        <v>3</v>
      </c>
      <c r="D17" s="116">
        <v>37</v>
      </c>
      <c r="E17" s="116">
        <v>1</v>
      </c>
      <c r="F17" s="118"/>
      <c r="G17" s="118"/>
      <c r="H17" s="118"/>
      <c r="I17" s="118"/>
      <c r="J17" s="118"/>
      <c r="K17" s="120">
        <f t="shared" si="0"/>
        <v>41</v>
      </c>
      <c r="L17" s="35"/>
      <c r="M17" s="122" t="s">
        <v>52</v>
      </c>
      <c r="N17" s="123">
        <f>SUM(K17+K30+K43)</f>
        <v>93</v>
      </c>
    </row>
    <row r="18" spans="1:14">
      <c r="A18" s="124">
        <v>1</v>
      </c>
      <c r="B18" s="125" t="s">
        <v>58</v>
      </c>
      <c r="C18" s="125">
        <v>20</v>
      </c>
      <c r="D18" s="125">
        <v>3</v>
      </c>
      <c r="E18" s="126"/>
      <c r="F18" s="126"/>
      <c r="G18" s="126"/>
      <c r="H18" s="126"/>
      <c r="I18" s="126"/>
      <c r="J18" s="126"/>
      <c r="K18" s="120">
        <f t="shared" si="0"/>
        <v>23</v>
      </c>
      <c r="L18" s="35"/>
      <c r="M18" s="127" t="s">
        <v>58</v>
      </c>
      <c r="N18" s="128">
        <f>SUM(K18+K32+K40)</f>
        <v>61</v>
      </c>
    </row>
    <row r="19" spans="1:14">
      <c r="A19" s="133">
        <v>1</v>
      </c>
      <c r="B19" s="116" t="s">
        <v>60</v>
      </c>
      <c r="C19" s="116">
        <v>2</v>
      </c>
      <c r="D19" s="116">
        <v>1</v>
      </c>
      <c r="E19" s="118"/>
      <c r="F19" s="118"/>
      <c r="G19" s="118"/>
      <c r="H19" s="118"/>
      <c r="I19" s="118"/>
      <c r="J19" s="118"/>
      <c r="K19" s="120">
        <f t="shared" si="0"/>
        <v>3</v>
      </c>
      <c r="L19" s="35"/>
      <c r="M19" s="122" t="s">
        <v>60</v>
      </c>
      <c r="N19" s="123">
        <f>SUM(K19+K33+K44)</f>
        <v>8</v>
      </c>
    </row>
    <row r="20" spans="1:14">
      <c r="A20" s="124">
        <v>1</v>
      </c>
      <c r="B20" s="125" t="s">
        <v>65</v>
      </c>
      <c r="C20" s="126"/>
      <c r="D20" s="126"/>
      <c r="E20" s="125">
        <v>1</v>
      </c>
      <c r="F20" s="126"/>
      <c r="G20" s="125">
        <v>2</v>
      </c>
      <c r="H20" s="126"/>
      <c r="I20" s="126"/>
      <c r="J20" s="126"/>
      <c r="K20" s="120">
        <f t="shared" si="0"/>
        <v>3</v>
      </c>
      <c r="L20" s="35"/>
      <c r="M20" s="127" t="s">
        <v>65</v>
      </c>
      <c r="N20" s="128">
        <f>SUM(K20)</f>
        <v>3</v>
      </c>
    </row>
    <row r="21" spans="1:14">
      <c r="A21" s="133">
        <v>1</v>
      </c>
      <c r="B21" s="116" t="s">
        <v>57</v>
      </c>
      <c r="C21" s="118"/>
      <c r="D21" s="116">
        <v>5</v>
      </c>
      <c r="E21" s="118"/>
      <c r="F21" s="118"/>
      <c r="G21" s="118"/>
      <c r="H21" s="118"/>
      <c r="I21" s="118"/>
      <c r="J21" s="118"/>
      <c r="K21" s="120">
        <f t="shared" si="0"/>
        <v>5</v>
      </c>
      <c r="L21" s="35"/>
      <c r="M21" s="122" t="s">
        <v>57</v>
      </c>
      <c r="N21" s="123">
        <f>SUM(K21+K29+K41)</f>
        <v>31</v>
      </c>
    </row>
    <row r="22" spans="1:14">
      <c r="A22" s="133">
        <v>1</v>
      </c>
      <c r="B22" s="116" t="s">
        <v>90</v>
      </c>
      <c r="C22" s="118"/>
      <c r="D22" s="116">
        <v>2</v>
      </c>
      <c r="E22" s="118"/>
      <c r="F22" s="118"/>
      <c r="G22" s="118"/>
      <c r="H22" s="118"/>
      <c r="I22" s="118"/>
      <c r="J22" s="118"/>
      <c r="K22" s="120">
        <f t="shared" si="0"/>
        <v>2</v>
      </c>
      <c r="L22" s="35"/>
      <c r="M22" s="127" t="s">
        <v>90</v>
      </c>
      <c r="N22" s="127">
        <v>2</v>
      </c>
    </row>
    <row r="23" spans="1:14">
      <c r="A23" s="138">
        <v>2</v>
      </c>
      <c r="B23" s="142" t="s">
        <v>63</v>
      </c>
      <c r="C23" s="142">
        <v>1</v>
      </c>
      <c r="D23" s="142">
        <v>7</v>
      </c>
      <c r="E23" s="142">
        <v>2</v>
      </c>
      <c r="F23" s="143"/>
      <c r="G23" s="143"/>
      <c r="H23" s="143"/>
      <c r="I23" s="143"/>
      <c r="J23" s="143"/>
      <c r="K23" s="137">
        <f t="shared" si="0"/>
        <v>10</v>
      </c>
      <c r="L23" s="35"/>
      <c r="M23" s="122" t="s">
        <v>68</v>
      </c>
      <c r="N23" s="123">
        <f>SUM(N9:N22)</f>
        <v>833</v>
      </c>
    </row>
    <row r="24" spans="1:14">
      <c r="A24" s="134">
        <v>2</v>
      </c>
      <c r="B24" s="135" t="s">
        <v>62</v>
      </c>
      <c r="C24" s="136"/>
      <c r="D24" s="135">
        <v>36</v>
      </c>
      <c r="E24" s="135">
        <v>39</v>
      </c>
      <c r="F24" s="135">
        <v>3</v>
      </c>
      <c r="G24" s="135">
        <v>1</v>
      </c>
      <c r="H24" s="136"/>
      <c r="I24" s="136"/>
      <c r="J24" s="136"/>
      <c r="K24" s="137">
        <f t="shared" si="0"/>
        <v>79</v>
      </c>
      <c r="L24" s="35"/>
      <c r="M24" s="127" t="s">
        <v>67</v>
      </c>
      <c r="N24" s="127">
        <v>14</v>
      </c>
    </row>
    <row r="25" spans="1:14">
      <c r="A25" s="138">
        <v>2</v>
      </c>
      <c r="B25" s="142" t="s">
        <v>56</v>
      </c>
      <c r="C25" s="143"/>
      <c r="D25" s="142">
        <v>1</v>
      </c>
      <c r="E25" s="142">
        <v>1</v>
      </c>
      <c r="F25" s="142">
        <v>6</v>
      </c>
      <c r="G25" s="142">
        <v>16</v>
      </c>
      <c r="H25" s="142">
        <v>1</v>
      </c>
      <c r="I25" s="143"/>
      <c r="J25" s="143"/>
      <c r="K25" s="137">
        <f t="shared" si="0"/>
        <v>25</v>
      </c>
      <c r="L25" s="35"/>
      <c r="M25" s="43"/>
      <c r="N25" s="43"/>
    </row>
    <row r="26" spans="1:14">
      <c r="A26" s="138">
        <v>2</v>
      </c>
      <c r="B26" s="142" t="s">
        <v>51</v>
      </c>
      <c r="C26" s="142">
        <v>2</v>
      </c>
      <c r="D26" s="142">
        <v>10</v>
      </c>
      <c r="E26" s="142">
        <v>20</v>
      </c>
      <c r="F26" s="142">
        <v>5</v>
      </c>
      <c r="G26" s="142">
        <v>1</v>
      </c>
      <c r="H26" s="143"/>
      <c r="I26" s="143"/>
      <c r="J26" s="143"/>
      <c r="K26" s="137">
        <f t="shared" si="0"/>
        <v>38</v>
      </c>
      <c r="L26" s="35"/>
      <c r="M26" s="49"/>
      <c r="N26" s="49"/>
    </row>
    <row r="27" spans="1:14">
      <c r="A27" s="138">
        <v>2</v>
      </c>
      <c r="B27" s="142" t="s">
        <v>61</v>
      </c>
      <c r="C27" s="142">
        <v>2</v>
      </c>
      <c r="D27" s="142">
        <v>43</v>
      </c>
      <c r="E27" s="142">
        <v>11</v>
      </c>
      <c r="F27" s="143"/>
      <c r="G27" s="143"/>
      <c r="H27" s="143"/>
      <c r="I27" s="143"/>
      <c r="J27" s="143"/>
      <c r="K27" s="137">
        <f t="shared" si="0"/>
        <v>56</v>
      </c>
      <c r="L27" s="35"/>
      <c r="M27" s="43"/>
      <c r="N27" s="43"/>
    </row>
    <row r="28" spans="1:14">
      <c r="A28" s="138">
        <v>2</v>
      </c>
      <c r="B28" s="142" t="s">
        <v>53</v>
      </c>
      <c r="C28" s="142">
        <v>5</v>
      </c>
      <c r="D28" s="142">
        <v>18</v>
      </c>
      <c r="E28" s="143"/>
      <c r="F28" s="143"/>
      <c r="G28" s="143"/>
      <c r="H28" s="143"/>
      <c r="I28" s="143"/>
      <c r="J28" s="143"/>
      <c r="K28" s="137">
        <f t="shared" si="0"/>
        <v>23</v>
      </c>
      <c r="L28" s="35"/>
      <c r="M28" s="49"/>
      <c r="N28" s="49"/>
    </row>
    <row r="29" spans="1:14">
      <c r="A29" s="134">
        <v>2</v>
      </c>
      <c r="B29" s="135" t="s">
        <v>57</v>
      </c>
      <c r="C29" s="136"/>
      <c r="D29" s="135">
        <v>14</v>
      </c>
      <c r="E29" s="136"/>
      <c r="F29" s="136"/>
      <c r="G29" s="136"/>
      <c r="H29" s="136"/>
      <c r="I29" s="136"/>
      <c r="J29" s="136"/>
      <c r="K29" s="137">
        <f t="shared" si="0"/>
        <v>14</v>
      </c>
      <c r="L29" s="35"/>
      <c r="M29" s="43"/>
      <c r="N29" s="43"/>
    </row>
    <row r="30" spans="1:14">
      <c r="A30" s="138">
        <v>2</v>
      </c>
      <c r="B30" s="142" t="s">
        <v>52</v>
      </c>
      <c r="C30" s="142">
        <v>6</v>
      </c>
      <c r="D30" s="142">
        <v>26</v>
      </c>
      <c r="E30" s="143"/>
      <c r="F30" s="143"/>
      <c r="G30" s="143"/>
      <c r="H30" s="143"/>
      <c r="I30" s="143"/>
      <c r="J30" s="143"/>
      <c r="K30" s="137">
        <f t="shared" si="0"/>
        <v>32</v>
      </c>
      <c r="L30" s="35"/>
      <c r="M30" s="49"/>
      <c r="N30" s="49"/>
    </row>
    <row r="31" spans="1:14">
      <c r="A31" s="138">
        <v>2</v>
      </c>
      <c r="B31" s="142" t="s">
        <v>66</v>
      </c>
      <c r="C31" s="143"/>
      <c r="D31" s="142">
        <v>17</v>
      </c>
      <c r="E31" s="143"/>
      <c r="F31" s="143"/>
      <c r="G31" s="143"/>
      <c r="H31" s="143"/>
      <c r="I31" s="143"/>
      <c r="J31" s="143"/>
      <c r="K31" s="137">
        <f t="shared" si="0"/>
        <v>17</v>
      </c>
      <c r="L31" s="35"/>
      <c r="M31" s="43"/>
      <c r="N31" s="43"/>
    </row>
    <row r="32" spans="1:14">
      <c r="A32" s="138">
        <v>2</v>
      </c>
      <c r="B32" s="142" t="s">
        <v>58</v>
      </c>
      <c r="C32" s="142">
        <v>5</v>
      </c>
      <c r="D32" s="143"/>
      <c r="E32" s="143"/>
      <c r="F32" s="143"/>
      <c r="G32" s="143"/>
      <c r="H32" s="143"/>
      <c r="I32" s="143"/>
      <c r="J32" s="143"/>
      <c r="K32" s="137">
        <f t="shared" si="0"/>
        <v>5</v>
      </c>
      <c r="L32" s="35"/>
      <c r="M32" s="49"/>
      <c r="N32" s="49"/>
    </row>
    <row r="33" spans="1:14">
      <c r="A33" s="138">
        <v>2</v>
      </c>
      <c r="B33" s="142" t="s">
        <v>60</v>
      </c>
      <c r="C33" s="142">
        <v>4</v>
      </c>
      <c r="D33" s="143"/>
      <c r="E33" s="143"/>
      <c r="F33" s="143"/>
      <c r="G33" s="143"/>
      <c r="H33" s="143"/>
      <c r="I33" s="143"/>
      <c r="J33" s="143"/>
      <c r="K33" s="137">
        <f t="shared" si="0"/>
        <v>4</v>
      </c>
      <c r="L33" s="35"/>
      <c r="M33" s="43"/>
      <c r="N33" s="43"/>
    </row>
    <row r="34" spans="1:14">
      <c r="A34" s="139">
        <v>3</v>
      </c>
      <c r="B34" s="140" t="s">
        <v>51</v>
      </c>
      <c r="C34" s="140">
        <v>5</v>
      </c>
      <c r="D34" s="140">
        <v>14</v>
      </c>
      <c r="E34" s="140">
        <v>12</v>
      </c>
      <c r="F34" s="140">
        <v>7</v>
      </c>
      <c r="G34" s="140">
        <v>2</v>
      </c>
      <c r="H34" s="141"/>
      <c r="I34" s="141"/>
      <c r="J34" s="141"/>
      <c r="K34" s="147">
        <f t="shared" si="0"/>
        <v>40</v>
      </c>
      <c r="L34" s="35"/>
      <c r="M34" s="49"/>
      <c r="N34" s="49"/>
    </row>
    <row r="35" spans="1:14">
      <c r="A35" s="144">
        <v>3</v>
      </c>
      <c r="B35" s="145" t="s">
        <v>56</v>
      </c>
      <c r="C35" s="146"/>
      <c r="D35" s="146"/>
      <c r="E35" s="146"/>
      <c r="F35" s="145">
        <v>6</v>
      </c>
      <c r="G35" s="145">
        <v>9</v>
      </c>
      <c r="H35" s="145">
        <v>7</v>
      </c>
      <c r="I35" s="145">
        <v>1</v>
      </c>
      <c r="J35" s="146"/>
      <c r="K35" s="147">
        <f t="shared" si="0"/>
        <v>23</v>
      </c>
      <c r="L35" s="35"/>
      <c r="M35" s="43"/>
      <c r="N35" s="43"/>
    </row>
    <row r="36" spans="1:14">
      <c r="A36" s="144">
        <v>3</v>
      </c>
      <c r="B36" s="145" t="s">
        <v>63</v>
      </c>
      <c r="C36" s="145">
        <v>1</v>
      </c>
      <c r="D36" s="145">
        <v>2</v>
      </c>
      <c r="E36" s="145">
        <v>1</v>
      </c>
      <c r="F36" s="146"/>
      <c r="G36" s="146"/>
      <c r="H36" s="146"/>
      <c r="I36" s="146"/>
      <c r="J36" s="146"/>
      <c r="K36" s="147">
        <f t="shared" si="0"/>
        <v>4</v>
      </c>
      <c r="L36" s="35"/>
      <c r="M36" s="49"/>
      <c r="N36" s="49"/>
    </row>
    <row r="37" spans="1:14">
      <c r="A37" s="144">
        <v>3</v>
      </c>
      <c r="B37" s="145" t="s">
        <v>61</v>
      </c>
      <c r="C37" s="145">
        <v>2</v>
      </c>
      <c r="D37" s="145">
        <v>18</v>
      </c>
      <c r="E37" s="145">
        <v>5</v>
      </c>
      <c r="F37" s="146"/>
      <c r="G37" s="146"/>
      <c r="H37" s="146"/>
      <c r="I37" s="146"/>
      <c r="J37" s="146"/>
      <c r="K37" s="147">
        <f t="shared" si="0"/>
        <v>25</v>
      </c>
      <c r="L37" s="35"/>
      <c r="M37" s="43"/>
      <c r="N37" s="43"/>
    </row>
    <row r="38" spans="1:14">
      <c r="A38" s="144">
        <v>3</v>
      </c>
      <c r="B38" s="145" t="s">
        <v>62</v>
      </c>
      <c r="C38" s="146"/>
      <c r="D38" s="145">
        <v>4</v>
      </c>
      <c r="E38" s="145">
        <v>13</v>
      </c>
      <c r="F38" s="145">
        <v>5</v>
      </c>
      <c r="G38" s="145">
        <v>2</v>
      </c>
      <c r="H38" s="146"/>
      <c r="I38" s="146"/>
      <c r="J38" s="146"/>
      <c r="K38" s="147">
        <f t="shared" si="0"/>
        <v>24</v>
      </c>
      <c r="L38" s="35"/>
      <c r="M38" s="49"/>
      <c r="N38" s="49"/>
    </row>
    <row r="39" spans="1:14">
      <c r="A39" s="139">
        <v>3</v>
      </c>
      <c r="B39" s="140" t="s">
        <v>53</v>
      </c>
      <c r="C39" s="140">
        <v>5</v>
      </c>
      <c r="D39" s="140">
        <v>9</v>
      </c>
      <c r="E39" s="141"/>
      <c r="F39" s="141"/>
      <c r="G39" s="141"/>
      <c r="H39" s="141"/>
      <c r="I39" s="141"/>
      <c r="J39" s="141"/>
      <c r="K39" s="147">
        <f t="shared" si="0"/>
        <v>14</v>
      </c>
      <c r="L39" s="35"/>
      <c r="M39" s="43"/>
      <c r="N39" s="43"/>
    </row>
    <row r="40" spans="1:14">
      <c r="A40" s="249">
        <v>3</v>
      </c>
      <c r="B40" s="249" t="s">
        <v>58</v>
      </c>
      <c r="C40" s="249">
        <v>31</v>
      </c>
      <c r="D40" s="249">
        <v>2</v>
      </c>
      <c r="E40" s="250"/>
      <c r="F40" s="250"/>
      <c r="G40" s="250"/>
      <c r="H40" s="250"/>
      <c r="I40" s="250"/>
      <c r="J40" s="250"/>
      <c r="K40" s="147">
        <f t="shared" si="0"/>
        <v>33</v>
      </c>
      <c r="L40" s="35"/>
      <c r="M40" s="49"/>
      <c r="N40" s="49"/>
    </row>
    <row r="41" spans="1:14">
      <c r="A41" s="249">
        <v>3</v>
      </c>
      <c r="B41" s="249" t="s">
        <v>57</v>
      </c>
      <c r="C41" s="249">
        <v>4</v>
      </c>
      <c r="D41" s="249">
        <v>8</v>
      </c>
      <c r="E41" s="250"/>
      <c r="F41" s="250"/>
      <c r="G41" s="250"/>
      <c r="H41" s="250"/>
      <c r="I41" s="250"/>
      <c r="J41" s="250"/>
      <c r="K41" s="147">
        <f t="shared" si="0"/>
        <v>12</v>
      </c>
      <c r="L41" s="35"/>
      <c r="M41" s="49"/>
      <c r="N41" s="49"/>
    </row>
    <row r="42" spans="1:14">
      <c r="A42" s="249">
        <v>3</v>
      </c>
      <c r="B42" s="249" t="s">
        <v>66</v>
      </c>
      <c r="C42" s="249">
        <v>1</v>
      </c>
      <c r="D42" s="249">
        <v>12</v>
      </c>
      <c r="E42" s="249">
        <v>2</v>
      </c>
      <c r="F42" s="250"/>
      <c r="G42" s="250"/>
      <c r="H42" s="250"/>
      <c r="I42" s="250"/>
      <c r="J42" s="250"/>
      <c r="K42" s="147">
        <f t="shared" si="0"/>
        <v>15</v>
      </c>
      <c r="L42" s="35"/>
      <c r="M42" s="49"/>
      <c r="N42" s="49"/>
    </row>
    <row r="43" spans="1:14">
      <c r="A43" s="249">
        <v>3</v>
      </c>
      <c r="B43" s="249" t="s">
        <v>52</v>
      </c>
      <c r="C43" s="249">
        <v>2</v>
      </c>
      <c r="D43" s="249">
        <v>18</v>
      </c>
      <c r="E43" s="250"/>
      <c r="F43" s="250"/>
      <c r="G43" s="250"/>
      <c r="H43" s="250"/>
      <c r="I43" s="250"/>
      <c r="J43" s="250"/>
      <c r="K43" s="147">
        <f t="shared" si="0"/>
        <v>20</v>
      </c>
      <c r="L43" s="35"/>
      <c r="M43" s="49"/>
      <c r="N43" s="49"/>
    </row>
    <row r="44" spans="1:14">
      <c r="A44" s="249">
        <v>3</v>
      </c>
      <c r="B44" s="249" t="s">
        <v>60</v>
      </c>
      <c r="C44" s="249">
        <v>1</v>
      </c>
      <c r="D44" s="250"/>
      <c r="E44" s="250"/>
      <c r="F44" s="250"/>
      <c r="G44" s="250"/>
      <c r="H44" s="250"/>
      <c r="I44" s="250"/>
      <c r="J44" s="250"/>
      <c r="K44" s="147">
        <f t="shared" si="0"/>
        <v>1</v>
      </c>
      <c r="L44" s="35"/>
      <c r="M44" s="49"/>
      <c r="N44" s="49"/>
    </row>
    <row r="45" spans="1:14">
      <c r="A45" s="64"/>
      <c r="B45" s="251"/>
      <c r="C45" s="65"/>
      <c r="D45" s="65"/>
      <c r="E45" s="64"/>
      <c r="F45" s="7"/>
      <c r="G45" s="7"/>
      <c r="H45" s="7"/>
      <c r="I45" s="7"/>
      <c r="J45" s="7"/>
      <c r="K45" s="7">
        <f>SUM(K9:K44)</f>
        <v>833</v>
      </c>
      <c r="L45" s="35"/>
      <c r="M45" s="49"/>
      <c r="N45" s="49"/>
    </row>
    <row r="46" spans="1:14">
      <c r="A46" s="66" t="s">
        <v>17</v>
      </c>
      <c r="B46" s="67" t="s">
        <v>18</v>
      </c>
      <c r="C46" s="68" t="s">
        <v>30</v>
      </c>
      <c r="D46" s="69" t="s">
        <v>31</v>
      </c>
      <c r="E46" s="70" t="s">
        <v>32</v>
      </c>
      <c r="F46" s="7"/>
      <c r="G46" s="71" t="s">
        <v>17</v>
      </c>
      <c r="H46" s="71" t="s">
        <v>33</v>
      </c>
      <c r="I46" s="71" t="s">
        <v>34</v>
      </c>
      <c r="J46" s="71" t="s">
        <v>35</v>
      </c>
      <c r="K46" s="7"/>
      <c r="L46" s="7"/>
      <c r="M46" s="7"/>
      <c r="N46" s="7"/>
    </row>
    <row r="47" spans="1:14">
      <c r="A47" s="72"/>
      <c r="B47" s="61"/>
      <c r="C47" s="61"/>
      <c r="D47" s="61"/>
      <c r="E47" s="61"/>
      <c r="F47" s="35"/>
      <c r="G47" s="73" t="s">
        <v>36</v>
      </c>
      <c r="H47" s="108">
        <v>0</v>
      </c>
      <c r="I47" s="74"/>
      <c r="J47" s="74"/>
      <c r="K47" s="7"/>
      <c r="L47" s="7"/>
      <c r="M47" s="7"/>
      <c r="N47" s="7"/>
    </row>
    <row r="48" spans="1:14">
      <c r="A48" s="75"/>
      <c r="B48" s="55"/>
      <c r="C48" s="55"/>
      <c r="D48" s="55"/>
      <c r="E48" s="55"/>
      <c r="F48" s="35"/>
      <c r="G48" s="76" t="s">
        <v>37</v>
      </c>
      <c r="H48" s="109">
        <v>0</v>
      </c>
      <c r="I48" s="77"/>
      <c r="J48" s="77"/>
      <c r="K48" s="7"/>
      <c r="L48" s="7"/>
      <c r="M48" s="7"/>
      <c r="N48" s="7"/>
    </row>
    <row r="49" spans="1:14">
      <c r="A49" s="72"/>
      <c r="B49" s="61"/>
      <c r="C49" s="61"/>
      <c r="D49" s="61"/>
      <c r="E49" s="61"/>
      <c r="F49" s="35"/>
      <c r="G49" s="73" t="s">
        <v>38</v>
      </c>
      <c r="H49" s="108">
        <v>0</v>
      </c>
      <c r="I49" s="74"/>
      <c r="J49" s="74"/>
      <c r="K49" s="7"/>
      <c r="L49" s="7"/>
      <c r="M49" s="7"/>
      <c r="N49" s="7"/>
    </row>
    <row r="50" spans="1:14">
      <c r="A50" s="75"/>
      <c r="B50" s="55"/>
      <c r="C50" s="55"/>
      <c r="D50" s="55"/>
      <c r="E50" s="55"/>
      <c r="F50" s="7"/>
      <c r="G50" s="71" t="s">
        <v>17</v>
      </c>
      <c r="H50" s="71" t="s">
        <v>39</v>
      </c>
      <c r="I50" s="71" t="s">
        <v>34</v>
      </c>
      <c r="J50" s="71" t="s">
        <v>35</v>
      </c>
      <c r="K50" s="7"/>
      <c r="L50" s="7"/>
      <c r="M50" s="7"/>
      <c r="N50" s="7"/>
    </row>
    <row r="51" spans="1:14">
      <c r="A51" s="72"/>
      <c r="B51" s="61"/>
      <c r="C51" s="61"/>
      <c r="D51" s="61"/>
      <c r="E51" s="61"/>
      <c r="F51" s="35"/>
      <c r="G51" s="78" t="s">
        <v>36</v>
      </c>
      <c r="H51" s="110">
        <v>0</v>
      </c>
      <c r="I51" s="79"/>
      <c r="J51" s="79"/>
      <c r="K51" s="7"/>
      <c r="L51" s="7"/>
      <c r="M51" s="7"/>
      <c r="N51" s="7"/>
    </row>
    <row r="52" spans="1:14">
      <c r="A52" s="75"/>
      <c r="B52" s="55"/>
      <c r="C52" s="55"/>
      <c r="D52" s="55"/>
      <c r="E52" s="55"/>
      <c r="F52" s="35"/>
      <c r="G52" s="80" t="s">
        <v>37</v>
      </c>
      <c r="H52" s="111">
        <v>0</v>
      </c>
      <c r="I52" s="81"/>
      <c r="J52" s="82"/>
      <c r="K52" s="7"/>
      <c r="L52" s="7"/>
      <c r="M52" s="7"/>
      <c r="N52" s="7"/>
    </row>
    <row r="53" spans="1:14">
      <c r="A53" s="72"/>
      <c r="B53" s="61"/>
      <c r="C53" s="61"/>
      <c r="D53" s="61"/>
      <c r="E53" s="61"/>
      <c r="F53" s="35"/>
      <c r="G53" s="78" t="s">
        <v>38</v>
      </c>
      <c r="H53" s="110">
        <v>0</v>
      </c>
      <c r="I53" s="79"/>
      <c r="J53" s="79"/>
      <c r="K53" s="7"/>
      <c r="L53" s="7"/>
      <c r="M53" s="7"/>
      <c r="N53" s="7"/>
    </row>
    <row r="54" spans="1:14">
      <c r="A54" s="75"/>
      <c r="B54" s="55"/>
      <c r="C54" s="55"/>
      <c r="D54" s="55"/>
      <c r="E54" s="55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2"/>
      <c r="B55" s="61"/>
      <c r="C55" s="61"/>
      <c r="D55" s="61"/>
      <c r="E55" s="61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5"/>
      <c r="B56" s="55"/>
      <c r="C56" s="55"/>
      <c r="D56" s="55"/>
      <c r="E56" s="55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2"/>
      <c r="B57" s="61"/>
      <c r="C57" s="61"/>
      <c r="D57" s="61"/>
      <c r="E57" s="61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5"/>
      <c r="B58" s="55"/>
      <c r="C58" s="55"/>
      <c r="D58" s="55"/>
      <c r="E58" s="55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2"/>
      <c r="B59" s="61"/>
      <c r="C59" s="61"/>
      <c r="D59" s="61"/>
      <c r="E59" s="61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5"/>
      <c r="B60" s="55"/>
      <c r="C60" s="55"/>
      <c r="D60" s="55"/>
      <c r="E60" s="55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2"/>
      <c r="B61" s="61"/>
      <c r="C61" s="61"/>
      <c r="D61" s="61"/>
      <c r="E61" s="61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5"/>
      <c r="B62" s="55"/>
      <c r="C62" s="55"/>
      <c r="D62" s="55"/>
      <c r="E62" s="55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2"/>
      <c r="B63" s="61"/>
      <c r="C63" s="61"/>
      <c r="D63" s="61"/>
      <c r="E63" s="61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5"/>
      <c r="B64" s="55"/>
      <c r="C64" s="55"/>
      <c r="D64" s="55"/>
      <c r="E64" s="55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2"/>
      <c r="B65" s="61"/>
      <c r="C65" s="61"/>
      <c r="D65" s="61"/>
      <c r="E65" s="61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5"/>
      <c r="B66" s="55"/>
      <c r="C66" s="55"/>
      <c r="D66" s="55"/>
      <c r="E66" s="55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2"/>
      <c r="B67" s="61"/>
      <c r="C67" s="61"/>
      <c r="D67" s="61"/>
      <c r="E67" s="61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5"/>
      <c r="B68" s="55"/>
      <c r="C68" s="55"/>
      <c r="D68" s="55"/>
      <c r="E68" s="55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2"/>
      <c r="B69" s="61"/>
      <c r="C69" s="61"/>
      <c r="D69" s="61"/>
      <c r="E69" s="61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5"/>
      <c r="B70" s="55"/>
      <c r="C70" s="55"/>
      <c r="D70" s="55"/>
      <c r="E70" s="55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2"/>
      <c r="B71" s="61"/>
      <c r="C71" s="61"/>
      <c r="D71" s="61"/>
      <c r="E71" s="61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5"/>
      <c r="B72" s="55"/>
      <c r="C72" s="55"/>
      <c r="D72" s="55"/>
      <c r="E72" s="55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2"/>
      <c r="B73" s="61"/>
      <c r="C73" s="61"/>
      <c r="D73" s="61"/>
      <c r="E73" s="61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5"/>
      <c r="B74" s="55"/>
      <c r="C74" s="55"/>
      <c r="D74" s="55"/>
      <c r="E74" s="55"/>
      <c r="F74" s="7"/>
      <c r="G74" s="7"/>
      <c r="H74" s="7"/>
      <c r="I74" s="7"/>
      <c r="J74" s="7"/>
      <c r="K74" s="7"/>
      <c r="L74" s="7"/>
      <c r="M74" s="7"/>
      <c r="N74" s="7"/>
    </row>
    <row r="75" spans="1:14">
      <c r="A75" s="72"/>
      <c r="B75" s="61"/>
      <c r="C75" s="61"/>
      <c r="D75" s="61"/>
      <c r="E75" s="61"/>
      <c r="F75" s="7"/>
      <c r="G75" s="7"/>
      <c r="H75" s="7"/>
      <c r="I75" s="7"/>
      <c r="J75" s="7"/>
      <c r="K75" s="7"/>
      <c r="L75" s="7"/>
      <c r="M75" s="7"/>
      <c r="N75" s="7"/>
    </row>
    <row r="76" spans="1:14">
      <c r="A76" s="75"/>
      <c r="B76" s="55"/>
      <c r="C76" s="55"/>
      <c r="D76" s="55"/>
      <c r="E76" s="55"/>
      <c r="F76" s="7"/>
      <c r="G76" s="7"/>
      <c r="H76" s="7"/>
      <c r="I76" s="7"/>
      <c r="J76" s="7"/>
      <c r="K76" s="7"/>
      <c r="L76" s="7"/>
      <c r="M76" s="7"/>
      <c r="N76" s="7"/>
    </row>
    <row r="77" spans="1:14">
      <c r="A77" s="72"/>
      <c r="B77" s="61"/>
      <c r="C77" s="61"/>
      <c r="D77" s="61"/>
      <c r="E77" s="61"/>
      <c r="F77" s="7"/>
      <c r="G77" s="7"/>
      <c r="H77" s="7"/>
      <c r="I77" s="7"/>
      <c r="J77" s="7"/>
      <c r="K77" s="7"/>
      <c r="L77" s="7"/>
      <c r="M77" s="7"/>
      <c r="N77" s="7"/>
    </row>
    <row r="78" spans="1:14">
      <c r="A78" s="75"/>
      <c r="B78" s="55"/>
      <c r="C78" s="55"/>
      <c r="D78" s="55"/>
      <c r="E78" s="55"/>
      <c r="F78" s="7"/>
      <c r="G78" s="7"/>
      <c r="H78" s="7"/>
      <c r="I78" s="7"/>
      <c r="J78" s="7"/>
      <c r="K78" s="7"/>
      <c r="L78" s="7"/>
      <c r="M78" s="7"/>
      <c r="N78" s="7"/>
    </row>
    <row r="79" spans="1:14">
      <c r="A79" s="72"/>
      <c r="B79" s="61"/>
      <c r="C79" s="61"/>
      <c r="D79" s="61"/>
      <c r="E79" s="61"/>
      <c r="F79" s="7"/>
      <c r="G79" s="7"/>
      <c r="H79" s="7"/>
      <c r="I79" s="7"/>
      <c r="J79" s="7"/>
      <c r="K79" s="7"/>
      <c r="L79" s="7"/>
      <c r="M79" s="7"/>
      <c r="N79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80"/>
  <sheetViews>
    <sheetView topLeftCell="A17" workbookViewId="0">
      <selection activeCell="A9" sqref="A9:J45"/>
    </sheetView>
  </sheetViews>
  <sheetFormatPr defaultColWidth="14.42578125" defaultRowHeight="15.75" customHeight="1"/>
  <sheetData>
    <row r="1" spans="1:14">
      <c r="A1" s="1" t="s">
        <v>0</v>
      </c>
      <c r="B1" s="2" t="s">
        <v>91</v>
      </c>
      <c r="C1" s="3"/>
      <c r="D1" s="3"/>
      <c r="E1" s="4"/>
      <c r="F1" s="5" t="s">
        <v>1</v>
      </c>
      <c r="G1" s="6">
        <v>43671</v>
      </c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15</v>
      </c>
      <c r="C6" s="23"/>
      <c r="D6" s="24"/>
      <c r="E6" s="23"/>
      <c r="F6" s="23">
        <f>1269+1205</f>
        <v>2474</v>
      </c>
      <c r="G6" s="23">
        <f>1965+2023</f>
        <v>3988</v>
      </c>
      <c r="H6" s="26">
        <f>1324+1012</f>
        <v>2336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114">
        <v>1</v>
      </c>
      <c r="B9" s="116" t="s">
        <v>51</v>
      </c>
      <c r="C9" s="116"/>
      <c r="D9" s="116">
        <v>5</v>
      </c>
      <c r="E9" s="116">
        <v>6</v>
      </c>
      <c r="F9" s="116">
        <v>2</v>
      </c>
      <c r="G9" s="116">
        <v>1</v>
      </c>
      <c r="H9" s="118"/>
      <c r="I9" s="118"/>
      <c r="J9" s="118"/>
      <c r="K9" s="120">
        <f t="shared" ref="K9:K45" si="0">SUM(C9:J9)</f>
        <v>14</v>
      </c>
      <c r="L9" s="35"/>
      <c r="M9" s="122" t="s">
        <v>59</v>
      </c>
      <c r="N9" s="122">
        <v>4</v>
      </c>
    </row>
    <row r="10" spans="1:14">
      <c r="A10" s="124">
        <v>1</v>
      </c>
      <c r="B10" s="125" t="s">
        <v>62</v>
      </c>
      <c r="C10" s="126"/>
      <c r="D10" s="125">
        <v>4</v>
      </c>
      <c r="E10" s="125">
        <v>8</v>
      </c>
      <c r="F10" s="125">
        <v>2</v>
      </c>
      <c r="G10" s="126"/>
      <c r="H10" s="126"/>
      <c r="I10" s="126"/>
      <c r="J10" s="126"/>
      <c r="K10" s="120">
        <f t="shared" si="0"/>
        <v>14</v>
      </c>
      <c r="L10" s="35"/>
      <c r="M10" s="127" t="s">
        <v>51</v>
      </c>
      <c r="N10" s="128">
        <f>SUM(K9+K22+K35)</f>
        <v>52</v>
      </c>
    </row>
    <row r="11" spans="1:14">
      <c r="A11" s="133">
        <v>1</v>
      </c>
      <c r="B11" s="116" t="s">
        <v>61</v>
      </c>
      <c r="C11" s="116">
        <v>3</v>
      </c>
      <c r="D11" s="116">
        <v>2</v>
      </c>
      <c r="E11" s="116">
        <v>2</v>
      </c>
      <c r="F11" s="118"/>
      <c r="G11" s="118"/>
      <c r="H11" s="118"/>
      <c r="I11" s="118"/>
      <c r="J11" s="118"/>
      <c r="K11" s="120">
        <f t="shared" si="0"/>
        <v>7</v>
      </c>
      <c r="L11" s="35"/>
      <c r="M11" s="122" t="s">
        <v>62</v>
      </c>
      <c r="N11" s="123">
        <f>SUM(K10+K21+K37)</f>
        <v>39</v>
      </c>
    </row>
    <row r="12" spans="1:14">
      <c r="A12" s="124">
        <v>1</v>
      </c>
      <c r="B12" s="125" t="s">
        <v>56</v>
      </c>
      <c r="C12" s="126"/>
      <c r="D12" s="126"/>
      <c r="E12" s="125">
        <v>1</v>
      </c>
      <c r="F12" s="126"/>
      <c r="G12" s="125">
        <v>4</v>
      </c>
      <c r="H12" s="125">
        <v>4</v>
      </c>
      <c r="I12" s="126"/>
      <c r="J12" s="126"/>
      <c r="K12" s="120">
        <f t="shared" si="0"/>
        <v>9</v>
      </c>
      <c r="L12" s="35"/>
      <c r="M12" s="127" t="s">
        <v>61</v>
      </c>
      <c r="N12" s="128">
        <f>SUM(K11+K30+K39)</f>
        <v>32</v>
      </c>
    </row>
    <row r="13" spans="1:14">
      <c r="A13" s="133">
        <v>1</v>
      </c>
      <c r="B13" s="116" t="s">
        <v>52</v>
      </c>
      <c r="C13" s="116">
        <v>3</v>
      </c>
      <c r="D13" s="116">
        <v>14</v>
      </c>
      <c r="E13" s="116">
        <v>1</v>
      </c>
      <c r="F13" s="118"/>
      <c r="G13" s="118"/>
      <c r="H13" s="118"/>
      <c r="I13" s="118"/>
      <c r="J13" s="118"/>
      <c r="K13" s="120">
        <f t="shared" si="0"/>
        <v>18</v>
      </c>
      <c r="L13" s="35"/>
      <c r="M13" s="122" t="s">
        <v>56</v>
      </c>
      <c r="N13" s="123">
        <f>SUM(K12+K20+K38)</f>
        <v>62</v>
      </c>
    </row>
    <row r="14" spans="1:14">
      <c r="A14" s="124">
        <v>1</v>
      </c>
      <c r="B14" s="125" t="s">
        <v>57</v>
      </c>
      <c r="C14" s="125">
        <v>1</v>
      </c>
      <c r="D14" s="125">
        <v>12</v>
      </c>
      <c r="E14" s="126"/>
      <c r="F14" s="126"/>
      <c r="G14" s="126"/>
      <c r="H14" s="126"/>
      <c r="I14" s="126"/>
      <c r="J14" s="126"/>
      <c r="K14" s="120">
        <f t="shared" si="0"/>
        <v>13</v>
      </c>
      <c r="L14" s="35"/>
      <c r="M14" s="127" t="s">
        <v>52</v>
      </c>
      <c r="N14" s="128">
        <f>SUM(K13+K23+K36)</f>
        <v>53</v>
      </c>
    </row>
    <row r="15" spans="1:14">
      <c r="A15" s="133">
        <v>1</v>
      </c>
      <c r="B15" s="116" t="s">
        <v>63</v>
      </c>
      <c r="C15" s="118"/>
      <c r="D15" s="116">
        <v>1</v>
      </c>
      <c r="E15" s="118"/>
      <c r="F15" s="118"/>
      <c r="G15" s="118"/>
      <c r="H15" s="118"/>
      <c r="I15" s="118"/>
      <c r="J15" s="118"/>
      <c r="K15" s="120">
        <f t="shared" si="0"/>
        <v>1</v>
      </c>
      <c r="L15" s="35"/>
      <c r="M15" s="122" t="s">
        <v>57</v>
      </c>
      <c r="N15" s="123">
        <f>SUM(K14+K25+K43)</f>
        <v>27</v>
      </c>
    </row>
    <row r="16" spans="1:14">
      <c r="A16" s="124">
        <v>1</v>
      </c>
      <c r="B16" s="125" t="s">
        <v>66</v>
      </c>
      <c r="C16" s="126"/>
      <c r="D16" s="125">
        <v>3</v>
      </c>
      <c r="E16" s="126"/>
      <c r="F16" s="126"/>
      <c r="G16" s="126"/>
      <c r="H16" s="126"/>
      <c r="I16" s="126"/>
      <c r="J16" s="126"/>
      <c r="K16" s="120">
        <f t="shared" si="0"/>
        <v>3</v>
      </c>
      <c r="L16" s="35"/>
      <c r="M16" s="127" t="s">
        <v>63</v>
      </c>
      <c r="N16" s="128">
        <f>SUM(K15+K33+K42)</f>
        <v>3</v>
      </c>
    </row>
    <row r="17" spans="1:14">
      <c r="A17" s="133">
        <v>1</v>
      </c>
      <c r="B17" s="116" t="s">
        <v>60</v>
      </c>
      <c r="C17" s="116">
        <v>1</v>
      </c>
      <c r="D17" s="116">
        <v>1</v>
      </c>
      <c r="E17" s="118"/>
      <c r="F17" s="118"/>
      <c r="G17" s="118"/>
      <c r="H17" s="118"/>
      <c r="I17" s="118"/>
      <c r="J17" s="118"/>
      <c r="K17" s="120">
        <f t="shared" si="0"/>
        <v>2</v>
      </c>
      <c r="L17" s="35"/>
      <c r="M17" s="122" t="s">
        <v>66</v>
      </c>
      <c r="N17" s="123">
        <f>SUM(K16+K41)</f>
        <v>14</v>
      </c>
    </row>
    <row r="18" spans="1:14">
      <c r="A18" s="124">
        <v>1</v>
      </c>
      <c r="B18" s="125" t="s">
        <v>90</v>
      </c>
      <c r="C18" s="126"/>
      <c r="D18" s="125">
        <v>1</v>
      </c>
      <c r="E18" s="126"/>
      <c r="F18" s="126"/>
      <c r="G18" s="126"/>
      <c r="H18" s="126"/>
      <c r="I18" s="126"/>
      <c r="J18" s="126"/>
      <c r="K18" s="120">
        <f t="shared" si="0"/>
        <v>1</v>
      </c>
      <c r="L18" s="35"/>
      <c r="M18" s="127" t="s">
        <v>60</v>
      </c>
      <c r="N18" s="128">
        <f>SUM(K17+K32+K40)</f>
        <v>7</v>
      </c>
    </row>
    <row r="19" spans="1:14">
      <c r="A19" s="133">
        <v>1</v>
      </c>
      <c r="B19" s="116" t="s">
        <v>53</v>
      </c>
      <c r="C19" s="116">
        <v>1</v>
      </c>
      <c r="D19" s="118"/>
      <c r="E19" s="118"/>
      <c r="F19" s="118"/>
      <c r="G19" s="118"/>
      <c r="H19" s="118"/>
      <c r="I19" s="118"/>
      <c r="J19" s="118"/>
      <c r="K19" s="120">
        <f t="shared" si="0"/>
        <v>1</v>
      </c>
      <c r="L19" s="35"/>
      <c r="M19" s="122" t="s">
        <v>90</v>
      </c>
      <c r="N19" s="123">
        <f>SUM(K18)</f>
        <v>1</v>
      </c>
    </row>
    <row r="20" spans="1:14">
      <c r="A20" s="139">
        <v>2</v>
      </c>
      <c r="B20" s="140" t="s">
        <v>56</v>
      </c>
      <c r="C20" s="141"/>
      <c r="D20" s="141"/>
      <c r="E20" s="140">
        <v>2</v>
      </c>
      <c r="F20" s="140">
        <v>1</v>
      </c>
      <c r="G20" s="140">
        <v>20</v>
      </c>
      <c r="H20" s="140">
        <v>16</v>
      </c>
      <c r="I20" s="140">
        <v>5</v>
      </c>
      <c r="J20" s="141"/>
      <c r="K20" s="147">
        <f t="shared" si="0"/>
        <v>44</v>
      </c>
      <c r="L20" s="35"/>
      <c r="M20" s="127" t="s">
        <v>53</v>
      </c>
      <c r="N20" s="128">
        <f>SUM(K19+K27)</f>
        <v>2</v>
      </c>
    </row>
    <row r="21" spans="1:14">
      <c r="A21" s="144">
        <v>2</v>
      </c>
      <c r="B21" s="145" t="s">
        <v>62</v>
      </c>
      <c r="C21" s="146"/>
      <c r="D21" s="145">
        <v>3</v>
      </c>
      <c r="E21" s="145">
        <v>10</v>
      </c>
      <c r="F21" s="145">
        <v>3</v>
      </c>
      <c r="G21" s="145">
        <v>3</v>
      </c>
      <c r="H21" s="146"/>
      <c r="I21" s="146"/>
      <c r="J21" s="146"/>
      <c r="K21" s="147">
        <f t="shared" si="0"/>
        <v>19</v>
      </c>
      <c r="L21" s="35"/>
      <c r="M21" s="122" t="s">
        <v>65</v>
      </c>
      <c r="N21" s="123">
        <f>SUM(K24)</f>
        <v>1</v>
      </c>
    </row>
    <row r="22" spans="1:14">
      <c r="A22" s="144">
        <v>2</v>
      </c>
      <c r="B22" s="145" t="s">
        <v>51</v>
      </c>
      <c r="C22" s="146"/>
      <c r="D22" s="145">
        <v>6</v>
      </c>
      <c r="E22" s="145">
        <v>9</v>
      </c>
      <c r="F22" s="145">
        <v>8</v>
      </c>
      <c r="G22" s="145">
        <v>4</v>
      </c>
      <c r="H22" s="146"/>
      <c r="I22" s="146"/>
      <c r="J22" s="146"/>
      <c r="K22" s="147">
        <f t="shared" si="0"/>
        <v>27</v>
      </c>
      <c r="L22" s="35"/>
      <c r="M22" s="127" t="s">
        <v>93</v>
      </c>
      <c r="N22" s="127">
        <v>1</v>
      </c>
    </row>
    <row r="23" spans="1:14">
      <c r="A23" s="144">
        <v>2</v>
      </c>
      <c r="B23" s="145" t="s">
        <v>52</v>
      </c>
      <c r="C23" s="146"/>
      <c r="D23" s="145">
        <v>20</v>
      </c>
      <c r="E23" s="146"/>
      <c r="F23" s="146"/>
      <c r="G23" s="146"/>
      <c r="H23" s="146"/>
      <c r="I23" s="146"/>
      <c r="J23" s="146"/>
      <c r="K23" s="147">
        <f t="shared" si="0"/>
        <v>20</v>
      </c>
      <c r="L23" s="35"/>
      <c r="M23" s="122" t="s">
        <v>94</v>
      </c>
      <c r="N23" s="122">
        <f>SUM(K29)</f>
        <v>1</v>
      </c>
    </row>
    <row r="24" spans="1:14">
      <c r="A24" s="139">
        <v>2</v>
      </c>
      <c r="B24" s="140" t="s">
        <v>65</v>
      </c>
      <c r="C24" s="141"/>
      <c r="D24" s="141"/>
      <c r="E24" s="140">
        <v>1</v>
      </c>
      <c r="F24" s="141"/>
      <c r="G24" s="141"/>
      <c r="H24" s="141"/>
      <c r="I24" s="141"/>
      <c r="J24" s="141"/>
      <c r="K24" s="147">
        <f t="shared" si="0"/>
        <v>1</v>
      </c>
      <c r="L24" s="35"/>
      <c r="M24" s="127" t="s">
        <v>44</v>
      </c>
      <c r="N24" s="128">
        <f>SUM(K31+K45)</f>
        <v>7</v>
      </c>
    </row>
    <row r="25" spans="1:14">
      <c r="A25" s="144">
        <v>2</v>
      </c>
      <c r="B25" s="145" t="s">
        <v>57</v>
      </c>
      <c r="C25" s="145">
        <v>1</v>
      </c>
      <c r="D25" s="145">
        <v>6</v>
      </c>
      <c r="E25" s="146"/>
      <c r="F25" s="146"/>
      <c r="G25" s="146"/>
      <c r="H25" s="146"/>
      <c r="I25" s="146"/>
      <c r="J25" s="146"/>
      <c r="K25" s="147">
        <f t="shared" si="0"/>
        <v>7</v>
      </c>
      <c r="L25" s="35"/>
      <c r="M25" s="122" t="s">
        <v>58</v>
      </c>
      <c r="N25" s="123">
        <f>SUM(K34+K44)</f>
        <v>3</v>
      </c>
    </row>
    <row r="26" spans="1:14">
      <c r="A26" s="144">
        <v>2</v>
      </c>
      <c r="B26" s="145" t="s">
        <v>66</v>
      </c>
      <c r="C26" s="146"/>
      <c r="D26" s="145">
        <v>4</v>
      </c>
      <c r="E26" s="146"/>
      <c r="F26" s="146"/>
      <c r="G26" s="146"/>
      <c r="H26" s="146"/>
      <c r="I26" s="146"/>
      <c r="J26" s="146"/>
      <c r="K26" s="147">
        <f t="shared" si="0"/>
        <v>4</v>
      </c>
      <c r="L26" s="35"/>
      <c r="M26" s="128"/>
      <c r="N26" s="128"/>
    </row>
    <row r="27" spans="1:14">
      <c r="A27" s="144">
        <v>2</v>
      </c>
      <c r="B27" s="145" t="s">
        <v>53</v>
      </c>
      <c r="C27" s="146"/>
      <c r="D27" s="145">
        <v>1</v>
      </c>
      <c r="E27" s="146"/>
      <c r="F27" s="146"/>
      <c r="G27" s="146"/>
      <c r="H27" s="146"/>
      <c r="I27" s="146"/>
      <c r="J27" s="146"/>
      <c r="K27" s="147">
        <f t="shared" si="0"/>
        <v>1</v>
      </c>
      <c r="L27" s="35"/>
      <c r="M27" s="123"/>
      <c r="N27" s="123"/>
    </row>
    <row r="28" spans="1:14">
      <c r="A28" s="144">
        <v>2</v>
      </c>
      <c r="B28" s="145" t="s">
        <v>93</v>
      </c>
      <c r="C28" s="146"/>
      <c r="D28" s="146"/>
      <c r="E28" s="146"/>
      <c r="F28" s="146"/>
      <c r="G28" s="146"/>
      <c r="H28" s="145">
        <v>1</v>
      </c>
      <c r="I28" s="146"/>
      <c r="J28" s="146"/>
      <c r="K28" s="147">
        <f t="shared" si="0"/>
        <v>1</v>
      </c>
      <c r="L28" s="35"/>
      <c r="M28" s="128"/>
      <c r="N28" s="128"/>
    </row>
    <row r="29" spans="1:14">
      <c r="A29" s="139">
        <v>2</v>
      </c>
      <c r="B29" s="140" t="s">
        <v>97</v>
      </c>
      <c r="C29" s="140">
        <v>1</v>
      </c>
      <c r="D29" s="141"/>
      <c r="E29" s="141"/>
      <c r="F29" s="141"/>
      <c r="G29" s="141"/>
      <c r="H29" s="141"/>
      <c r="I29" s="141"/>
      <c r="J29" s="141"/>
      <c r="K29" s="147">
        <f t="shared" si="0"/>
        <v>1</v>
      </c>
      <c r="L29" s="35"/>
      <c r="M29" s="122" t="s">
        <v>67</v>
      </c>
      <c r="N29" s="123">
        <f>COUNT(N9:N25)</f>
        <v>17</v>
      </c>
    </row>
    <row r="30" spans="1:14">
      <c r="A30" s="144">
        <v>2</v>
      </c>
      <c r="B30" s="145" t="s">
        <v>61</v>
      </c>
      <c r="C30" s="146"/>
      <c r="D30" s="145">
        <v>3</v>
      </c>
      <c r="E30" s="145">
        <v>1</v>
      </c>
      <c r="F30" s="146"/>
      <c r="G30" s="145">
        <v>1</v>
      </c>
      <c r="H30" s="146"/>
      <c r="I30" s="146"/>
      <c r="J30" s="146"/>
      <c r="K30" s="147">
        <f t="shared" si="0"/>
        <v>5</v>
      </c>
      <c r="L30" s="35"/>
      <c r="M30" s="127" t="s">
        <v>68</v>
      </c>
      <c r="N30" s="128">
        <f>SUM(N9:N25)</f>
        <v>309</v>
      </c>
    </row>
    <row r="31" spans="1:14">
      <c r="A31" s="144">
        <v>2</v>
      </c>
      <c r="B31" s="145" t="s">
        <v>44</v>
      </c>
      <c r="C31" s="145">
        <v>3</v>
      </c>
      <c r="D31" s="145">
        <v>3</v>
      </c>
      <c r="E31" s="146"/>
      <c r="F31" s="146"/>
      <c r="G31" s="146"/>
      <c r="H31" s="146"/>
      <c r="I31" s="146"/>
      <c r="J31" s="146"/>
      <c r="K31" s="147">
        <f t="shared" si="0"/>
        <v>6</v>
      </c>
      <c r="L31" s="35"/>
      <c r="M31" s="123"/>
      <c r="N31" s="123"/>
    </row>
    <row r="32" spans="1:14">
      <c r="A32" s="144">
        <v>2</v>
      </c>
      <c r="B32" s="145" t="s">
        <v>60</v>
      </c>
      <c r="C32" s="145">
        <v>1</v>
      </c>
      <c r="D32" s="146"/>
      <c r="E32" s="146"/>
      <c r="F32" s="146"/>
      <c r="G32" s="146"/>
      <c r="H32" s="146"/>
      <c r="I32" s="146"/>
      <c r="J32" s="146"/>
      <c r="K32" s="147">
        <f t="shared" si="0"/>
        <v>1</v>
      </c>
      <c r="L32" s="35"/>
      <c r="M32" s="128"/>
      <c r="N32" s="128"/>
    </row>
    <row r="33" spans="1:14">
      <c r="A33" s="144">
        <v>2</v>
      </c>
      <c r="B33" s="145" t="s">
        <v>63</v>
      </c>
      <c r="C33" s="145">
        <v>1</v>
      </c>
      <c r="D33" s="146"/>
      <c r="E33" s="146"/>
      <c r="F33" s="146"/>
      <c r="G33" s="146"/>
      <c r="H33" s="146"/>
      <c r="I33" s="146"/>
      <c r="J33" s="146"/>
      <c r="K33" s="147">
        <f t="shared" si="0"/>
        <v>1</v>
      </c>
      <c r="L33" s="35"/>
      <c r="M33" s="123"/>
      <c r="N33" s="123"/>
    </row>
    <row r="34" spans="1:14">
      <c r="A34" s="139">
        <v>2</v>
      </c>
      <c r="B34" s="140" t="s">
        <v>58</v>
      </c>
      <c r="C34" s="140">
        <v>1</v>
      </c>
      <c r="D34" s="141"/>
      <c r="E34" s="141"/>
      <c r="F34" s="141"/>
      <c r="G34" s="141"/>
      <c r="H34" s="141"/>
      <c r="I34" s="141"/>
      <c r="J34" s="141"/>
      <c r="K34" s="147">
        <f t="shared" si="0"/>
        <v>1</v>
      </c>
      <c r="L34" s="35"/>
      <c r="M34" s="128"/>
      <c r="N34" s="128"/>
    </row>
    <row r="35" spans="1:14">
      <c r="A35" s="138">
        <v>3</v>
      </c>
      <c r="B35" s="142" t="s">
        <v>51</v>
      </c>
      <c r="C35" s="143"/>
      <c r="D35" s="142">
        <v>4</v>
      </c>
      <c r="E35" s="142">
        <v>5</v>
      </c>
      <c r="F35" s="142">
        <v>1</v>
      </c>
      <c r="G35" s="142">
        <v>1</v>
      </c>
      <c r="H35" s="143"/>
      <c r="I35" s="143"/>
      <c r="J35" s="143"/>
      <c r="K35" s="137">
        <f t="shared" si="0"/>
        <v>11</v>
      </c>
      <c r="L35" s="35"/>
      <c r="M35" s="123"/>
      <c r="N35" s="123"/>
    </row>
    <row r="36" spans="1:14">
      <c r="A36" s="138">
        <v>3</v>
      </c>
      <c r="B36" s="142" t="s">
        <v>52</v>
      </c>
      <c r="C36" s="143"/>
      <c r="D36" s="142">
        <v>15</v>
      </c>
      <c r="E36" s="143"/>
      <c r="F36" s="143"/>
      <c r="G36" s="143"/>
      <c r="H36" s="143"/>
      <c r="I36" s="143"/>
      <c r="J36" s="143"/>
      <c r="K36" s="137">
        <f t="shared" si="0"/>
        <v>15</v>
      </c>
      <c r="L36" s="35"/>
      <c r="M36" s="128"/>
      <c r="N36" s="128"/>
    </row>
    <row r="37" spans="1:14">
      <c r="A37" s="138">
        <v>3</v>
      </c>
      <c r="B37" s="142" t="s">
        <v>62</v>
      </c>
      <c r="C37" s="143"/>
      <c r="D37" s="142">
        <v>1</v>
      </c>
      <c r="E37" s="142">
        <v>5</v>
      </c>
      <c r="F37" s="143"/>
      <c r="G37" s="143"/>
      <c r="H37" s="143"/>
      <c r="I37" s="143"/>
      <c r="J37" s="143"/>
      <c r="K37" s="137">
        <f t="shared" si="0"/>
        <v>6</v>
      </c>
      <c r="L37" s="35"/>
      <c r="M37" s="123"/>
      <c r="N37" s="123"/>
    </row>
    <row r="38" spans="1:14">
      <c r="A38" s="138">
        <v>3</v>
      </c>
      <c r="B38" s="142" t="s">
        <v>56</v>
      </c>
      <c r="C38" s="143"/>
      <c r="D38" s="143"/>
      <c r="E38" s="143"/>
      <c r="F38" s="142">
        <v>3</v>
      </c>
      <c r="G38" s="142">
        <v>1</v>
      </c>
      <c r="H38" s="142">
        <v>4</v>
      </c>
      <c r="I38" s="143"/>
      <c r="J38" s="142">
        <v>1</v>
      </c>
      <c r="K38" s="137">
        <f t="shared" si="0"/>
        <v>9</v>
      </c>
      <c r="L38" s="35"/>
      <c r="M38" s="128"/>
      <c r="N38" s="128"/>
    </row>
    <row r="39" spans="1:14">
      <c r="A39" s="134">
        <v>3</v>
      </c>
      <c r="B39" s="135" t="s">
        <v>61</v>
      </c>
      <c r="C39" s="135">
        <v>1</v>
      </c>
      <c r="D39" s="135">
        <v>11</v>
      </c>
      <c r="E39" s="135">
        <v>6</v>
      </c>
      <c r="F39" s="135">
        <v>2</v>
      </c>
      <c r="G39" s="136"/>
      <c r="H39" s="136"/>
      <c r="I39" s="136"/>
      <c r="J39" s="136"/>
      <c r="K39" s="137">
        <f t="shared" si="0"/>
        <v>20</v>
      </c>
      <c r="L39" s="35"/>
      <c r="M39" s="123"/>
      <c r="N39" s="123"/>
    </row>
    <row r="40" spans="1:14">
      <c r="A40" s="138">
        <v>3</v>
      </c>
      <c r="B40" s="142" t="s">
        <v>60</v>
      </c>
      <c r="C40" s="142">
        <v>2</v>
      </c>
      <c r="D40" s="142">
        <v>2</v>
      </c>
      <c r="E40" s="143"/>
      <c r="F40" s="143"/>
      <c r="G40" s="143"/>
      <c r="H40" s="143"/>
      <c r="I40" s="143"/>
      <c r="J40" s="143"/>
      <c r="K40" s="137">
        <f t="shared" si="0"/>
        <v>4</v>
      </c>
      <c r="L40" s="35"/>
      <c r="M40" s="128"/>
      <c r="N40" s="128"/>
    </row>
    <row r="41" spans="1:14">
      <c r="A41" s="138">
        <v>3</v>
      </c>
      <c r="B41" s="142" t="s">
        <v>66</v>
      </c>
      <c r="C41" s="143"/>
      <c r="D41" s="142">
        <v>11</v>
      </c>
      <c r="E41" s="143"/>
      <c r="F41" s="143"/>
      <c r="G41" s="143"/>
      <c r="H41" s="143"/>
      <c r="I41" s="143"/>
      <c r="J41" s="143"/>
      <c r="K41" s="137">
        <f t="shared" si="0"/>
        <v>11</v>
      </c>
      <c r="L41" s="35"/>
      <c r="M41" s="49"/>
      <c r="N41" s="49"/>
    </row>
    <row r="42" spans="1:14">
      <c r="A42" s="138">
        <v>3</v>
      </c>
      <c r="B42" s="142" t="s">
        <v>63</v>
      </c>
      <c r="C42" s="143"/>
      <c r="D42" s="142">
        <v>1</v>
      </c>
      <c r="E42" s="143"/>
      <c r="F42" s="143"/>
      <c r="G42" s="143"/>
      <c r="H42" s="143"/>
      <c r="I42" s="143"/>
      <c r="J42" s="143"/>
      <c r="K42" s="137">
        <f t="shared" si="0"/>
        <v>1</v>
      </c>
      <c r="L42" s="35"/>
      <c r="M42" s="49"/>
      <c r="N42" s="49"/>
    </row>
    <row r="43" spans="1:14">
      <c r="A43" s="134">
        <v>3</v>
      </c>
      <c r="B43" s="135" t="s">
        <v>57</v>
      </c>
      <c r="C43" s="135">
        <v>1</v>
      </c>
      <c r="D43" s="135">
        <v>6</v>
      </c>
      <c r="E43" s="136"/>
      <c r="F43" s="136"/>
      <c r="G43" s="136"/>
      <c r="H43" s="136"/>
      <c r="I43" s="136"/>
      <c r="J43" s="136"/>
      <c r="K43" s="137">
        <f t="shared" si="0"/>
        <v>7</v>
      </c>
      <c r="L43" s="35"/>
      <c r="M43" s="49"/>
      <c r="N43" s="49"/>
    </row>
    <row r="44" spans="1:14">
      <c r="A44" s="252">
        <v>3</v>
      </c>
      <c r="B44" s="252" t="s">
        <v>58</v>
      </c>
      <c r="C44" s="252">
        <v>2</v>
      </c>
      <c r="D44" s="253"/>
      <c r="E44" s="253"/>
      <c r="F44" s="253"/>
      <c r="G44" s="253"/>
      <c r="H44" s="253"/>
      <c r="I44" s="253"/>
      <c r="J44" s="253"/>
      <c r="K44" s="137">
        <f t="shared" si="0"/>
        <v>2</v>
      </c>
      <c r="L44" s="35"/>
      <c r="M44" s="49"/>
      <c r="N44" s="49"/>
    </row>
    <row r="45" spans="1:14">
      <c r="A45" s="252">
        <v>3</v>
      </c>
      <c r="B45" s="252" t="s">
        <v>44</v>
      </c>
      <c r="C45" s="253"/>
      <c r="D45" s="252">
        <v>1</v>
      </c>
      <c r="E45" s="253"/>
      <c r="F45" s="253"/>
      <c r="G45" s="253"/>
      <c r="H45" s="253"/>
      <c r="I45" s="253"/>
      <c r="J45" s="253"/>
      <c r="K45" s="137">
        <f t="shared" si="0"/>
        <v>1</v>
      </c>
      <c r="L45" s="35"/>
      <c r="M45" s="49"/>
      <c r="N45" s="49"/>
    </row>
    <row r="46" spans="1:14">
      <c r="A46" s="64"/>
      <c r="B46" s="65"/>
      <c r="C46" s="65"/>
      <c r="D46" s="65"/>
      <c r="E46" s="64"/>
      <c r="F46" s="7"/>
      <c r="G46" s="7"/>
      <c r="H46" s="7"/>
      <c r="I46" s="7"/>
      <c r="J46" s="7"/>
      <c r="K46" s="7">
        <f>SUM(K9:K45)</f>
        <v>309</v>
      </c>
      <c r="L46" s="35"/>
      <c r="M46" s="49"/>
      <c r="N46" s="49"/>
    </row>
    <row r="47" spans="1:14">
      <c r="A47" s="66" t="s">
        <v>17</v>
      </c>
      <c r="B47" s="67" t="s">
        <v>18</v>
      </c>
      <c r="C47" s="68" t="s">
        <v>30</v>
      </c>
      <c r="D47" s="69" t="s">
        <v>31</v>
      </c>
      <c r="E47" s="70" t="s">
        <v>32</v>
      </c>
      <c r="F47" s="7"/>
      <c r="G47" s="71" t="s">
        <v>17</v>
      </c>
      <c r="H47" s="71" t="s">
        <v>33</v>
      </c>
      <c r="I47" s="71" t="s">
        <v>34</v>
      </c>
      <c r="J47" s="71" t="s">
        <v>35</v>
      </c>
      <c r="K47" s="7"/>
      <c r="L47" s="7"/>
      <c r="M47" s="7"/>
      <c r="N47" s="7"/>
    </row>
    <row r="48" spans="1:14">
      <c r="A48" s="114">
        <v>1</v>
      </c>
      <c r="B48" s="116" t="s">
        <v>59</v>
      </c>
      <c r="C48" s="116">
        <v>337</v>
      </c>
      <c r="D48" s="116">
        <v>443</v>
      </c>
      <c r="E48" s="118"/>
      <c r="F48" s="35"/>
      <c r="G48" s="73" t="s">
        <v>36</v>
      </c>
      <c r="H48" s="108">
        <v>0</v>
      </c>
      <c r="I48" s="74"/>
      <c r="J48" s="74"/>
      <c r="K48" s="7"/>
      <c r="L48" s="7"/>
      <c r="M48" s="7"/>
      <c r="N48" s="7"/>
    </row>
    <row r="49" spans="1:14">
      <c r="A49" s="177">
        <v>2</v>
      </c>
      <c r="B49" s="145" t="s">
        <v>59</v>
      </c>
      <c r="C49" s="145">
        <v>374</v>
      </c>
      <c r="D49" s="145">
        <v>587</v>
      </c>
      <c r="E49" s="146"/>
      <c r="F49" s="35"/>
      <c r="G49" s="76" t="s">
        <v>37</v>
      </c>
      <c r="H49" s="109">
        <v>0</v>
      </c>
      <c r="I49" s="77"/>
      <c r="J49" s="77"/>
      <c r="K49" s="7"/>
      <c r="L49" s="7"/>
      <c r="M49" s="7"/>
      <c r="N49" s="7"/>
    </row>
    <row r="50" spans="1:14">
      <c r="A50" s="177">
        <v>2</v>
      </c>
      <c r="B50" s="145" t="s">
        <v>59</v>
      </c>
      <c r="C50" s="145">
        <v>365</v>
      </c>
      <c r="D50" s="145">
        <v>482</v>
      </c>
      <c r="E50" s="146"/>
      <c r="F50" s="35"/>
      <c r="G50" s="73" t="s">
        <v>38</v>
      </c>
      <c r="H50" s="108">
        <v>0</v>
      </c>
      <c r="I50" s="74"/>
      <c r="J50" s="74"/>
      <c r="K50" s="7"/>
      <c r="L50" s="7"/>
      <c r="M50" s="7"/>
      <c r="N50" s="7"/>
    </row>
    <row r="51" spans="1:14">
      <c r="A51" s="168">
        <v>3</v>
      </c>
      <c r="B51" s="142" t="s">
        <v>59</v>
      </c>
      <c r="C51" s="142">
        <v>287</v>
      </c>
      <c r="D51" s="142">
        <v>259</v>
      </c>
      <c r="E51" s="143"/>
      <c r="F51" s="7"/>
      <c r="G51" s="71" t="s">
        <v>17</v>
      </c>
      <c r="H51" s="71" t="s">
        <v>39</v>
      </c>
      <c r="I51" s="71" t="s">
        <v>34</v>
      </c>
      <c r="J51" s="71" t="s">
        <v>35</v>
      </c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35"/>
      <c r="G52" s="78" t="s">
        <v>36</v>
      </c>
      <c r="H52" s="110">
        <v>1</v>
      </c>
      <c r="I52" s="79"/>
      <c r="J52" s="79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35"/>
      <c r="G53" s="80" t="s">
        <v>37</v>
      </c>
      <c r="H53" s="111">
        <v>1</v>
      </c>
      <c r="I53" s="81"/>
      <c r="J53" s="82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35"/>
      <c r="G54" s="78" t="s">
        <v>38</v>
      </c>
      <c r="H54" s="110">
        <v>1</v>
      </c>
      <c r="I54" s="79"/>
      <c r="J54" s="79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174" t="s">
        <v>71</v>
      </c>
      <c r="H55" s="175">
        <f>MAX(C48:C51)</f>
        <v>374</v>
      </c>
      <c r="I55" s="176"/>
      <c r="J55" s="176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  <row r="75" spans="1:14">
      <c r="A75" s="75"/>
      <c r="B75" s="55"/>
      <c r="C75" s="55"/>
      <c r="D75" s="55"/>
      <c r="E75" s="55"/>
      <c r="F75" s="7"/>
      <c r="G75" s="7"/>
      <c r="H75" s="7"/>
      <c r="I75" s="7"/>
      <c r="J75" s="7"/>
      <c r="K75" s="7"/>
      <c r="L75" s="7"/>
      <c r="M75" s="7"/>
      <c r="N75" s="7"/>
    </row>
    <row r="76" spans="1:14">
      <c r="A76" s="72"/>
      <c r="B76" s="61"/>
      <c r="C76" s="61"/>
      <c r="D76" s="61"/>
      <c r="E76" s="61"/>
      <c r="F76" s="7"/>
      <c r="G76" s="7"/>
      <c r="H76" s="7"/>
      <c r="I76" s="7"/>
      <c r="J76" s="7"/>
      <c r="K76" s="7"/>
      <c r="L76" s="7"/>
      <c r="M76" s="7"/>
      <c r="N76" s="7"/>
    </row>
    <row r="77" spans="1:14">
      <c r="A77" s="75"/>
      <c r="B77" s="55"/>
      <c r="C77" s="55"/>
      <c r="D77" s="55"/>
      <c r="E77" s="55"/>
      <c r="F77" s="7"/>
      <c r="G77" s="7"/>
      <c r="H77" s="7"/>
      <c r="I77" s="7"/>
      <c r="J77" s="7"/>
      <c r="K77" s="7"/>
      <c r="L77" s="7"/>
      <c r="M77" s="7"/>
      <c r="N77" s="7"/>
    </row>
    <row r="78" spans="1:14">
      <c r="A78" s="72"/>
      <c r="B78" s="61"/>
      <c r="C78" s="61"/>
      <c r="D78" s="61"/>
      <c r="E78" s="61"/>
      <c r="F78" s="7"/>
      <c r="G78" s="7"/>
      <c r="H78" s="7"/>
      <c r="I78" s="7"/>
      <c r="J78" s="7"/>
      <c r="K78" s="7"/>
      <c r="L78" s="7"/>
      <c r="M78" s="7"/>
      <c r="N78" s="7"/>
    </row>
    <row r="79" spans="1:14">
      <c r="A79" s="75"/>
      <c r="B79" s="55"/>
      <c r="C79" s="55"/>
      <c r="D79" s="55"/>
      <c r="E79" s="55"/>
      <c r="F79" s="7"/>
      <c r="G79" s="7"/>
      <c r="H79" s="7"/>
      <c r="I79" s="7"/>
      <c r="J79" s="7"/>
      <c r="K79" s="7"/>
      <c r="L79" s="7"/>
      <c r="M79" s="7"/>
      <c r="N79" s="7"/>
    </row>
    <row r="80" spans="1:14">
      <c r="A80" s="72"/>
      <c r="B80" s="61"/>
      <c r="C80" s="61"/>
      <c r="D80" s="61"/>
      <c r="E80" s="61"/>
      <c r="F80" s="7"/>
      <c r="G80" s="7"/>
      <c r="H80" s="7"/>
      <c r="I80" s="7"/>
      <c r="J80" s="7"/>
      <c r="K80" s="7"/>
      <c r="L80" s="7"/>
      <c r="M80" s="7"/>
      <c r="N80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topLeftCell="A31" workbookViewId="0">
      <selection activeCell="B42" sqref="B42:D61"/>
    </sheetView>
  </sheetViews>
  <sheetFormatPr defaultColWidth="14.42578125" defaultRowHeight="15.75" customHeight="1"/>
  <sheetData>
    <row r="1" spans="1:14">
      <c r="A1" s="1" t="s">
        <v>0</v>
      </c>
      <c r="B1" s="2" t="s">
        <v>92</v>
      </c>
      <c r="C1" s="3"/>
      <c r="D1" s="3"/>
      <c r="E1" s="4"/>
      <c r="F1" s="5" t="s">
        <v>1</v>
      </c>
      <c r="G1" s="112">
        <v>43656</v>
      </c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85">
        <v>25</v>
      </c>
      <c r="C6" s="23"/>
      <c r="D6" s="24"/>
      <c r="E6" s="23"/>
      <c r="F6" s="25">
        <v>320</v>
      </c>
      <c r="G6" s="25">
        <v>411</v>
      </c>
      <c r="H6" s="26">
        <v>477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203"/>
      <c r="B9" s="196"/>
      <c r="C9" s="196"/>
      <c r="D9" s="61"/>
      <c r="E9" s="61"/>
      <c r="F9" s="61"/>
      <c r="G9" s="61"/>
      <c r="H9" s="61"/>
      <c r="I9" s="61"/>
      <c r="J9" s="61"/>
      <c r="K9" s="59"/>
      <c r="L9" s="35"/>
      <c r="M9" s="42" t="s">
        <v>59</v>
      </c>
      <c r="N9" s="42">
        <v>20</v>
      </c>
    </row>
    <row r="10" spans="1:14">
      <c r="A10" s="236"/>
      <c r="B10" s="196"/>
      <c r="C10" s="238"/>
      <c r="D10" s="63"/>
      <c r="E10" s="63"/>
      <c r="F10" s="63"/>
      <c r="G10" s="63"/>
      <c r="H10" s="63"/>
      <c r="I10" s="63"/>
      <c r="J10" s="63"/>
      <c r="K10" s="56"/>
      <c r="L10" s="35"/>
      <c r="M10" s="49"/>
      <c r="N10" s="49"/>
    </row>
    <row r="11" spans="1:14">
      <c r="A11" s="195"/>
      <c r="B11" s="196"/>
      <c r="C11" s="196"/>
      <c r="D11" s="61"/>
      <c r="E11" s="61"/>
      <c r="F11" s="61"/>
      <c r="G11" s="61"/>
      <c r="H11" s="61"/>
      <c r="I11" s="61"/>
      <c r="J11" s="61"/>
      <c r="K11" s="59"/>
      <c r="L11" s="35"/>
      <c r="M11" s="43"/>
      <c r="N11" s="43"/>
    </row>
    <row r="12" spans="1:14">
      <c r="A12" s="236"/>
      <c r="B12" s="196"/>
      <c r="C12" s="238"/>
      <c r="D12" s="63"/>
      <c r="E12" s="63"/>
      <c r="F12" s="63"/>
      <c r="G12" s="63"/>
      <c r="H12" s="63"/>
      <c r="I12" s="63"/>
      <c r="J12" s="63"/>
      <c r="K12" s="56"/>
      <c r="L12" s="35"/>
      <c r="M12" s="49"/>
      <c r="N12" s="49"/>
    </row>
    <row r="13" spans="1:14">
      <c r="A13" s="195"/>
      <c r="B13" s="196"/>
      <c r="C13" s="196"/>
      <c r="D13" s="61"/>
      <c r="E13" s="61"/>
      <c r="F13" s="61"/>
      <c r="G13" s="61"/>
      <c r="H13" s="61"/>
      <c r="I13" s="61"/>
      <c r="J13" s="61"/>
      <c r="K13" s="59"/>
      <c r="L13" s="35"/>
      <c r="M13" s="43"/>
      <c r="N13" s="43"/>
    </row>
    <row r="14" spans="1:14">
      <c r="A14" s="236"/>
      <c r="B14" s="196"/>
      <c r="C14" s="238"/>
      <c r="D14" s="63"/>
      <c r="E14" s="63"/>
      <c r="F14" s="63"/>
      <c r="G14" s="63"/>
      <c r="H14" s="63"/>
      <c r="I14" s="63"/>
      <c r="J14" s="63"/>
      <c r="K14" s="56"/>
      <c r="L14" s="35"/>
      <c r="M14" s="49"/>
      <c r="N14" s="49"/>
    </row>
    <row r="15" spans="1:14">
      <c r="A15" s="195"/>
      <c r="B15" s="196"/>
      <c r="C15" s="196"/>
      <c r="D15" s="61"/>
      <c r="E15" s="61"/>
      <c r="F15" s="61"/>
      <c r="G15" s="61"/>
      <c r="H15" s="61"/>
      <c r="I15" s="61"/>
      <c r="J15" s="61"/>
      <c r="K15" s="59"/>
      <c r="L15" s="35"/>
      <c r="M15" s="43"/>
      <c r="N15" s="43"/>
    </row>
    <row r="16" spans="1:14">
      <c r="A16" s="236"/>
      <c r="B16" s="196"/>
      <c r="C16" s="238"/>
      <c r="D16" s="63"/>
      <c r="E16" s="63"/>
      <c r="F16" s="63"/>
      <c r="G16" s="63"/>
      <c r="H16" s="63"/>
      <c r="I16" s="63"/>
      <c r="J16" s="63"/>
      <c r="K16" s="56"/>
      <c r="L16" s="35"/>
      <c r="M16" s="49"/>
      <c r="N16" s="49"/>
    </row>
    <row r="17" spans="1:14">
      <c r="A17" s="195"/>
      <c r="B17" s="196"/>
      <c r="C17" s="196"/>
      <c r="D17" s="61"/>
      <c r="E17" s="61"/>
      <c r="F17" s="61"/>
      <c r="G17" s="61"/>
      <c r="H17" s="61"/>
      <c r="I17" s="61"/>
      <c r="J17" s="61"/>
      <c r="K17" s="59"/>
      <c r="L17" s="35"/>
      <c r="M17" s="43"/>
      <c r="N17" s="43"/>
    </row>
    <row r="18" spans="1:14">
      <c r="A18" s="236"/>
      <c r="B18" s="196"/>
      <c r="C18" s="238"/>
      <c r="D18" s="63"/>
      <c r="E18" s="63"/>
      <c r="F18" s="63"/>
      <c r="G18" s="63"/>
      <c r="H18" s="63"/>
      <c r="I18" s="63"/>
      <c r="J18" s="63"/>
      <c r="K18" s="56"/>
      <c r="L18" s="35"/>
      <c r="M18" s="49"/>
      <c r="N18" s="49"/>
    </row>
    <row r="19" spans="1:14">
      <c r="A19" s="195"/>
      <c r="B19" s="196"/>
      <c r="C19" s="196"/>
      <c r="D19" s="61"/>
      <c r="E19" s="61"/>
      <c r="F19" s="61"/>
      <c r="G19" s="61"/>
      <c r="H19" s="61"/>
      <c r="I19" s="61"/>
      <c r="J19" s="61"/>
      <c r="K19" s="59"/>
      <c r="L19" s="35"/>
      <c r="M19" s="43"/>
      <c r="N19" s="43"/>
    </row>
    <row r="20" spans="1:14">
      <c r="A20" s="236"/>
      <c r="B20" s="196"/>
      <c r="C20" s="238"/>
      <c r="D20" s="63"/>
      <c r="E20" s="63"/>
      <c r="F20" s="63"/>
      <c r="G20" s="63"/>
      <c r="H20" s="63"/>
      <c r="I20" s="63"/>
      <c r="J20" s="63"/>
      <c r="K20" s="56"/>
      <c r="L20" s="35"/>
      <c r="M20" s="49"/>
      <c r="N20" s="49"/>
    </row>
    <row r="21" spans="1:14">
      <c r="A21" s="254"/>
      <c r="B21" s="247"/>
      <c r="C21" s="247"/>
      <c r="D21" s="55"/>
      <c r="E21" s="55"/>
      <c r="F21" s="55"/>
      <c r="G21" s="55"/>
      <c r="H21" s="55"/>
      <c r="I21" s="55"/>
      <c r="J21" s="55"/>
      <c r="K21" s="56"/>
      <c r="L21" s="35"/>
      <c r="M21" s="43"/>
      <c r="N21" s="43"/>
    </row>
    <row r="22" spans="1:14">
      <c r="A22" s="195"/>
      <c r="B22" s="247"/>
      <c r="C22" s="196"/>
      <c r="D22" s="61"/>
      <c r="E22" s="61"/>
      <c r="F22" s="61"/>
      <c r="G22" s="61"/>
      <c r="H22" s="61"/>
      <c r="I22" s="61"/>
      <c r="J22" s="61"/>
      <c r="K22" s="59"/>
      <c r="L22" s="35"/>
      <c r="M22" s="49"/>
      <c r="N22" s="49"/>
    </row>
    <row r="23" spans="1:14">
      <c r="A23" s="254"/>
      <c r="B23" s="247"/>
      <c r="C23" s="247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255"/>
      <c r="B24" s="247"/>
      <c r="C24" s="256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254"/>
      <c r="B25" s="247"/>
      <c r="C25" s="247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195"/>
      <c r="B26" s="196"/>
      <c r="C26" s="196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254"/>
      <c r="B27" s="247"/>
      <c r="C27" s="247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195"/>
      <c r="B28" s="196"/>
      <c r="C28" s="196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236"/>
      <c r="B29" s="238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114">
        <v>1</v>
      </c>
      <c r="B42" s="116" t="s">
        <v>59</v>
      </c>
      <c r="C42" s="116">
        <v>216</v>
      </c>
      <c r="D42" s="116">
        <v>112</v>
      </c>
      <c r="E42" s="118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124">
        <v>1</v>
      </c>
      <c r="B43" s="116" t="s">
        <v>59</v>
      </c>
      <c r="C43" s="125">
        <v>222</v>
      </c>
      <c r="D43" s="116">
        <v>108</v>
      </c>
      <c r="E43" s="118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133">
        <v>1</v>
      </c>
      <c r="B44" s="116" t="s">
        <v>59</v>
      </c>
      <c r="C44" s="116">
        <v>71</v>
      </c>
      <c r="D44" s="116">
        <v>4</v>
      </c>
      <c r="E44" s="118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124">
        <v>1</v>
      </c>
      <c r="B45" s="116" t="s">
        <v>59</v>
      </c>
      <c r="C45" s="125">
        <v>250</v>
      </c>
      <c r="D45" s="116">
        <v>158</v>
      </c>
      <c r="E45" s="118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133">
        <v>1</v>
      </c>
      <c r="B46" s="116" t="s">
        <v>59</v>
      </c>
      <c r="C46" s="116">
        <v>81</v>
      </c>
      <c r="D46" s="116">
        <v>5</v>
      </c>
      <c r="E46" s="118"/>
      <c r="F46" s="35"/>
      <c r="G46" s="78" t="s">
        <v>36</v>
      </c>
      <c r="H46" s="110">
        <v>1</v>
      </c>
      <c r="I46" s="79"/>
      <c r="J46" s="79"/>
      <c r="K46" s="7"/>
      <c r="L46" s="7"/>
      <c r="M46" s="7"/>
      <c r="N46" s="7"/>
    </row>
    <row r="47" spans="1:14">
      <c r="A47" s="124">
        <v>1</v>
      </c>
      <c r="B47" s="116" t="s">
        <v>59</v>
      </c>
      <c r="C47" s="125">
        <v>65</v>
      </c>
      <c r="D47" s="116">
        <v>3</v>
      </c>
      <c r="E47" s="118"/>
      <c r="F47" s="35"/>
      <c r="G47" s="80" t="s">
        <v>37</v>
      </c>
      <c r="H47" s="111">
        <v>1</v>
      </c>
      <c r="I47" s="81"/>
      <c r="J47" s="82"/>
      <c r="K47" s="7"/>
      <c r="L47" s="7"/>
      <c r="M47" s="7"/>
      <c r="N47" s="7"/>
    </row>
    <row r="48" spans="1:14">
      <c r="A48" s="133">
        <v>1</v>
      </c>
      <c r="B48" s="116" t="s">
        <v>59</v>
      </c>
      <c r="C48" s="116">
        <v>71</v>
      </c>
      <c r="D48" s="116">
        <v>4</v>
      </c>
      <c r="E48" s="118"/>
      <c r="F48" s="35"/>
      <c r="G48" s="78" t="s">
        <v>38</v>
      </c>
      <c r="H48" s="110">
        <v>1</v>
      </c>
      <c r="I48" s="79"/>
      <c r="J48" s="79"/>
      <c r="K48" s="7"/>
      <c r="L48" s="7"/>
      <c r="M48" s="7"/>
      <c r="N48" s="7"/>
    </row>
    <row r="49" spans="1:14">
      <c r="A49" s="124">
        <v>1</v>
      </c>
      <c r="B49" s="116" t="s">
        <v>59</v>
      </c>
      <c r="C49" s="125">
        <v>82</v>
      </c>
      <c r="D49" s="116">
        <v>4</v>
      </c>
      <c r="E49" s="118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133">
        <v>1</v>
      </c>
      <c r="B50" s="116" t="s">
        <v>59</v>
      </c>
      <c r="C50" s="116">
        <v>66</v>
      </c>
      <c r="D50" s="116">
        <v>4</v>
      </c>
      <c r="E50" s="118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124">
        <v>1</v>
      </c>
      <c r="B51" s="116" t="s">
        <v>59</v>
      </c>
      <c r="C51" s="125">
        <v>74</v>
      </c>
      <c r="D51" s="116">
        <v>3</v>
      </c>
      <c r="E51" s="118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133">
        <v>1</v>
      </c>
      <c r="B52" s="116" t="s">
        <v>59</v>
      </c>
      <c r="C52" s="116">
        <v>76</v>
      </c>
      <c r="D52" s="116">
        <v>6</v>
      </c>
      <c r="E52" s="118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124">
        <v>1</v>
      </c>
      <c r="B53" s="116" t="s">
        <v>59</v>
      </c>
      <c r="C53" s="125">
        <v>74</v>
      </c>
      <c r="D53" s="116">
        <v>4</v>
      </c>
      <c r="E53" s="118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229">
        <v>2</v>
      </c>
      <c r="B54" s="167" t="s">
        <v>59</v>
      </c>
      <c r="C54" s="167">
        <v>68</v>
      </c>
      <c r="D54" s="167">
        <v>3</v>
      </c>
      <c r="E54" s="169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229">
        <v>2</v>
      </c>
      <c r="B55" s="167" t="s">
        <v>59</v>
      </c>
      <c r="C55" s="167">
        <v>66</v>
      </c>
      <c r="D55" s="167">
        <v>2</v>
      </c>
      <c r="E55" s="169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229">
        <v>2</v>
      </c>
      <c r="B56" s="167" t="s">
        <v>59</v>
      </c>
      <c r="C56" s="167">
        <v>58</v>
      </c>
      <c r="D56" s="167">
        <v>2</v>
      </c>
      <c r="E56" s="169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139">
        <v>3</v>
      </c>
      <c r="B57" s="145" t="s">
        <v>59</v>
      </c>
      <c r="C57" s="140">
        <v>70</v>
      </c>
      <c r="D57" s="145">
        <v>4</v>
      </c>
      <c r="E57" s="146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144">
        <v>3</v>
      </c>
      <c r="B58" s="145" t="s">
        <v>59</v>
      </c>
      <c r="C58" s="145">
        <v>81</v>
      </c>
      <c r="D58" s="145">
        <v>7</v>
      </c>
      <c r="E58" s="146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144">
        <v>3</v>
      </c>
      <c r="B59" s="145" t="s">
        <v>59</v>
      </c>
      <c r="C59" s="145">
        <v>69</v>
      </c>
      <c r="D59" s="145">
        <v>4</v>
      </c>
      <c r="E59" s="146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144">
        <v>3</v>
      </c>
      <c r="B60" s="145" t="s">
        <v>59</v>
      </c>
      <c r="C60" s="145">
        <v>75</v>
      </c>
      <c r="D60" s="145">
        <v>5</v>
      </c>
      <c r="E60" s="146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144">
        <v>3</v>
      </c>
      <c r="B61" s="145" t="s">
        <v>59</v>
      </c>
      <c r="C61" s="145">
        <v>71</v>
      </c>
      <c r="D61" s="145">
        <v>5</v>
      </c>
      <c r="E61" s="146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>
      <selection activeCell="B42" sqref="B42:D57"/>
    </sheetView>
  </sheetViews>
  <sheetFormatPr defaultColWidth="14.42578125" defaultRowHeight="15.75" customHeight="1"/>
  <sheetData>
    <row r="1" spans="1:14">
      <c r="A1" s="113" t="s">
        <v>95</v>
      </c>
      <c r="B1" s="3"/>
      <c r="C1" s="3"/>
      <c r="D1" s="3"/>
      <c r="E1" s="4"/>
      <c r="F1" s="83" t="s">
        <v>96</v>
      </c>
      <c r="G1" s="4"/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15</v>
      </c>
      <c r="C6" s="23"/>
      <c r="D6" s="24"/>
      <c r="E6" s="23"/>
      <c r="F6" s="25">
        <v>1157</v>
      </c>
      <c r="G6" s="25">
        <v>1179</v>
      </c>
      <c r="H6" s="26">
        <v>863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203">
        <v>1</v>
      </c>
      <c r="B9" s="196" t="s">
        <v>51</v>
      </c>
      <c r="C9" s="196">
        <v>2</v>
      </c>
      <c r="D9" s="196">
        <v>1</v>
      </c>
      <c r="E9" s="196">
        <v>1</v>
      </c>
      <c r="F9" s="196">
        <v>1</v>
      </c>
      <c r="G9" s="61"/>
      <c r="H9" s="196">
        <v>1</v>
      </c>
      <c r="I9" s="61"/>
      <c r="J9" s="61"/>
      <c r="K9" s="59">
        <f t="shared" ref="K9:K21" si="0">SUM(C9,D9,E9,F9,G9,H9,I9,J9)</f>
        <v>6</v>
      </c>
      <c r="L9" s="35"/>
      <c r="M9" s="122" t="s">
        <v>51</v>
      </c>
      <c r="N9" s="123">
        <f>SUM(K9,K13,K21)</f>
        <v>13</v>
      </c>
    </row>
    <row r="10" spans="1:14">
      <c r="A10" s="62"/>
      <c r="B10" s="238" t="s">
        <v>56</v>
      </c>
      <c r="C10" s="63"/>
      <c r="D10" s="63"/>
      <c r="E10" s="63"/>
      <c r="F10" s="63"/>
      <c r="G10" s="238">
        <v>4</v>
      </c>
      <c r="H10" s="238">
        <v>2</v>
      </c>
      <c r="I10" s="63"/>
      <c r="J10" s="63"/>
      <c r="K10" s="59">
        <f t="shared" si="0"/>
        <v>6</v>
      </c>
      <c r="L10" s="35"/>
      <c r="M10" s="127" t="s">
        <v>56</v>
      </c>
      <c r="N10" s="128">
        <f>SUM(K10)</f>
        <v>6</v>
      </c>
    </row>
    <row r="11" spans="1:14">
      <c r="A11" s="60"/>
      <c r="B11" s="196" t="s">
        <v>58</v>
      </c>
      <c r="C11" s="196">
        <v>16</v>
      </c>
      <c r="D11" s="196">
        <v>3</v>
      </c>
      <c r="E11" s="61"/>
      <c r="F11" s="61"/>
      <c r="G11" s="61"/>
      <c r="H11" s="61"/>
      <c r="I11" s="61"/>
      <c r="J11" s="61"/>
      <c r="K11" s="59">
        <f t="shared" si="0"/>
        <v>19</v>
      </c>
      <c r="L11" s="35"/>
      <c r="M11" s="122" t="s">
        <v>58</v>
      </c>
      <c r="N11" s="123">
        <f>SUM(K11,K16,K17)</f>
        <v>50</v>
      </c>
    </row>
    <row r="12" spans="1:14">
      <c r="A12" s="62"/>
      <c r="B12" s="238" t="s">
        <v>52</v>
      </c>
      <c r="C12" s="63"/>
      <c r="D12" s="238">
        <v>6</v>
      </c>
      <c r="E12" s="238">
        <v>4</v>
      </c>
      <c r="F12" s="63"/>
      <c r="G12" s="63"/>
      <c r="H12" s="63"/>
      <c r="I12" s="63"/>
      <c r="J12" s="63"/>
      <c r="K12" s="59">
        <f t="shared" si="0"/>
        <v>10</v>
      </c>
      <c r="L12" s="35"/>
      <c r="M12" s="127" t="s">
        <v>52</v>
      </c>
      <c r="N12" s="128">
        <f>SUM(K12,K14,K18)</f>
        <v>25</v>
      </c>
    </row>
    <row r="13" spans="1:14">
      <c r="A13" s="195">
        <v>2</v>
      </c>
      <c r="B13" s="196" t="s">
        <v>51</v>
      </c>
      <c r="C13" s="196">
        <v>1</v>
      </c>
      <c r="D13" s="196">
        <v>1</v>
      </c>
      <c r="E13" s="196">
        <v>2</v>
      </c>
      <c r="F13" s="61"/>
      <c r="G13" s="61"/>
      <c r="H13" s="196">
        <v>2</v>
      </c>
      <c r="I13" s="61"/>
      <c r="J13" s="61"/>
      <c r="K13" s="59">
        <f t="shared" si="0"/>
        <v>6</v>
      </c>
      <c r="L13" s="35"/>
      <c r="M13" s="122" t="s">
        <v>61</v>
      </c>
      <c r="N13" s="123">
        <f>SUM(K15)</f>
        <v>1</v>
      </c>
    </row>
    <row r="14" spans="1:14">
      <c r="A14" s="62"/>
      <c r="B14" s="238" t="s">
        <v>52</v>
      </c>
      <c r="C14" s="238">
        <v>2</v>
      </c>
      <c r="D14" s="238">
        <v>9</v>
      </c>
      <c r="E14" s="238">
        <v>2</v>
      </c>
      <c r="F14" s="63"/>
      <c r="G14" s="63"/>
      <c r="H14" s="63"/>
      <c r="I14" s="63"/>
      <c r="J14" s="63"/>
      <c r="K14" s="59">
        <f t="shared" si="0"/>
        <v>13</v>
      </c>
      <c r="L14" s="35"/>
      <c r="M14" s="127" t="s">
        <v>60</v>
      </c>
      <c r="N14" s="128">
        <f t="shared" ref="N14:N15" si="1">SUM(K19)</f>
        <v>2</v>
      </c>
    </row>
    <row r="15" spans="1:14">
      <c r="A15" s="60"/>
      <c r="B15" s="196" t="s">
        <v>61</v>
      </c>
      <c r="C15" s="61"/>
      <c r="D15" s="61"/>
      <c r="E15" s="196">
        <v>1</v>
      </c>
      <c r="F15" s="61"/>
      <c r="G15" s="61"/>
      <c r="H15" s="61"/>
      <c r="I15" s="61"/>
      <c r="J15" s="61"/>
      <c r="K15" s="59">
        <f t="shared" si="0"/>
        <v>1</v>
      </c>
      <c r="L15" s="35"/>
      <c r="M15" s="122" t="s">
        <v>44</v>
      </c>
      <c r="N15" s="123">
        <f t="shared" si="1"/>
        <v>1</v>
      </c>
    </row>
    <row r="16" spans="1:14">
      <c r="A16" s="62"/>
      <c r="B16" s="238" t="s">
        <v>58</v>
      </c>
      <c r="C16" s="238">
        <v>9</v>
      </c>
      <c r="D16" s="63"/>
      <c r="E16" s="63"/>
      <c r="F16" s="63"/>
      <c r="G16" s="63"/>
      <c r="H16" s="63"/>
      <c r="I16" s="63"/>
      <c r="J16" s="63"/>
      <c r="K16" s="59">
        <f t="shared" si="0"/>
        <v>9</v>
      </c>
      <c r="L16" s="35"/>
      <c r="M16" s="127" t="s">
        <v>59</v>
      </c>
      <c r="N16" s="127">
        <v>16</v>
      </c>
    </row>
    <row r="17" spans="1:14">
      <c r="A17" s="195">
        <v>3</v>
      </c>
      <c r="B17" s="196" t="s">
        <v>58</v>
      </c>
      <c r="C17" s="196">
        <v>21</v>
      </c>
      <c r="D17" s="196">
        <v>1</v>
      </c>
      <c r="E17" s="61"/>
      <c r="F17" s="61"/>
      <c r="G17" s="61"/>
      <c r="H17" s="61"/>
      <c r="I17" s="61"/>
      <c r="J17" s="61"/>
      <c r="K17" s="59">
        <f t="shared" si="0"/>
        <v>22</v>
      </c>
      <c r="L17" s="35"/>
      <c r="M17" s="122" t="s">
        <v>67</v>
      </c>
      <c r="N17" s="123">
        <f>COUNT(N9:N16)</f>
        <v>8</v>
      </c>
    </row>
    <row r="18" spans="1:14">
      <c r="A18" s="62"/>
      <c r="B18" s="238" t="s">
        <v>52</v>
      </c>
      <c r="C18" s="238">
        <v>2</v>
      </c>
      <c r="D18" s="63"/>
      <c r="E18" s="63"/>
      <c r="F18" s="63"/>
      <c r="G18" s="63"/>
      <c r="H18" s="63"/>
      <c r="I18" s="63"/>
      <c r="J18" s="63"/>
      <c r="K18" s="59">
        <f t="shared" si="0"/>
        <v>2</v>
      </c>
      <c r="L18" s="35"/>
      <c r="M18" s="49"/>
      <c r="N18" s="49"/>
    </row>
    <row r="19" spans="1:14">
      <c r="A19" s="60"/>
      <c r="B19" s="196" t="s">
        <v>60</v>
      </c>
      <c r="C19" s="196">
        <v>2</v>
      </c>
      <c r="D19" s="61"/>
      <c r="E19" s="61"/>
      <c r="F19" s="61"/>
      <c r="G19" s="61"/>
      <c r="H19" s="61"/>
      <c r="I19" s="61"/>
      <c r="J19" s="61"/>
      <c r="K19" s="59">
        <f t="shared" si="0"/>
        <v>2</v>
      </c>
      <c r="L19" s="35"/>
      <c r="M19" s="43"/>
      <c r="N19" s="43"/>
    </row>
    <row r="20" spans="1:14">
      <c r="A20" s="62"/>
      <c r="B20" s="238" t="s">
        <v>44</v>
      </c>
      <c r="C20" s="238">
        <v>1</v>
      </c>
      <c r="D20" s="63"/>
      <c r="E20" s="63"/>
      <c r="F20" s="63"/>
      <c r="G20" s="63"/>
      <c r="H20" s="63"/>
      <c r="I20" s="63"/>
      <c r="J20" s="63"/>
      <c r="K20" s="59">
        <f t="shared" si="0"/>
        <v>1</v>
      </c>
      <c r="L20" s="35"/>
      <c r="M20" s="49"/>
      <c r="N20" s="49"/>
    </row>
    <row r="21" spans="1:14">
      <c r="A21" s="54"/>
      <c r="B21" s="247" t="s">
        <v>51</v>
      </c>
      <c r="C21" s="247">
        <v>1</v>
      </c>
      <c r="D21" s="55"/>
      <c r="E21" s="55"/>
      <c r="F21" s="55"/>
      <c r="G21" s="55"/>
      <c r="H21" s="55"/>
      <c r="I21" s="55"/>
      <c r="J21" s="55"/>
      <c r="K21" s="59">
        <f t="shared" si="0"/>
        <v>1</v>
      </c>
      <c r="L21" s="35"/>
      <c r="M21" s="43"/>
      <c r="N21" s="43"/>
    </row>
    <row r="22" spans="1:14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59"/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203">
        <v>1</v>
      </c>
      <c r="B42" s="196" t="s">
        <v>59</v>
      </c>
      <c r="C42" s="196">
        <v>325</v>
      </c>
      <c r="D42" s="196">
        <v>289</v>
      </c>
      <c r="E42" s="6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75"/>
      <c r="B43" s="196" t="s">
        <v>59</v>
      </c>
      <c r="C43" s="247">
        <v>210</v>
      </c>
      <c r="D43" s="247">
        <v>114</v>
      </c>
      <c r="E43" s="55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72"/>
      <c r="B44" s="196" t="s">
        <v>59</v>
      </c>
      <c r="C44" s="196">
        <v>223</v>
      </c>
      <c r="D44" s="196">
        <v>132</v>
      </c>
      <c r="E44" s="6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246">
        <v>2</v>
      </c>
      <c r="B45" s="196" t="s">
        <v>59</v>
      </c>
      <c r="C45" s="247">
        <v>360</v>
      </c>
      <c r="D45" s="247">
        <v>493</v>
      </c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196" t="s">
        <v>59</v>
      </c>
      <c r="C46" s="196">
        <v>365</v>
      </c>
      <c r="D46" s="196">
        <v>525</v>
      </c>
      <c r="E46" s="61"/>
      <c r="F46" s="35"/>
      <c r="G46" s="78" t="s">
        <v>36</v>
      </c>
      <c r="H46" s="110">
        <v>1</v>
      </c>
      <c r="I46" s="79"/>
      <c r="J46" s="79"/>
      <c r="K46" s="7"/>
      <c r="L46" s="7"/>
      <c r="M46" s="7"/>
      <c r="N46" s="7"/>
    </row>
    <row r="47" spans="1:14">
      <c r="A47" s="75"/>
      <c r="B47" s="196" t="s">
        <v>59</v>
      </c>
      <c r="C47" s="247">
        <v>349</v>
      </c>
      <c r="D47" s="247">
        <v>469</v>
      </c>
      <c r="E47" s="55"/>
      <c r="F47" s="35"/>
      <c r="G47" s="80" t="s">
        <v>37</v>
      </c>
      <c r="H47" s="111">
        <v>1</v>
      </c>
      <c r="I47" s="81"/>
      <c r="J47" s="82"/>
      <c r="K47" s="7"/>
      <c r="L47" s="7"/>
      <c r="M47" s="7"/>
      <c r="N47" s="7"/>
    </row>
    <row r="48" spans="1:14">
      <c r="A48" s="72"/>
      <c r="B48" s="196" t="s">
        <v>59</v>
      </c>
      <c r="C48" s="196">
        <v>227</v>
      </c>
      <c r="D48" s="196">
        <v>146</v>
      </c>
      <c r="E48" s="61"/>
      <c r="F48" s="35"/>
      <c r="G48" s="78" t="s">
        <v>38</v>
      </c>
      <c r="H48" s="110">
        <v>1</v>
      </c>
      <c r="I48" s="79"/>
      <c r="J48" s="79"/>
      <c r="K48" s="7"/>
      <c r="L48" s="7"/>
      <c r="M48" s="7"/>
      <c r="N48" s="7"/>
    </row>
    <row r="49" spans="1:14">
      <c r="A49" s="75"/>
      <c r="B49" s="196" t="s">
        <v>59</v>
      </c>
      <c r="C49" s="247">
        <v>219</v>
      </c>
      <c r="D49" s="247">
        <v>128</v>
      </c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196" t="s">
        <v>59</v>
      </c>
      <c r="C50" s="196">
        <v>215</v>
      </c>
      <c r="D50" s="196">
        <v>119</v>
      </c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196" t="s">
        <v>59</v>
      </c>
      <c r="C51" s="247">
        <v>363</v>
      </c>
      <c r="D51" s="247">
        <v>584</v>
      </c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196" t="s">
        <v>59</v>
      </c>
      <c r="C52" s="196">
        <v>413</v>
      </c>
      <c r="D52" s="196">
        <v>763</v>
      </c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246">
        <v>3</v>
      </c>
      <c r="B53" s="196" t="s">
        <v>59</v>
      </c>
      <c r="C53" s="247">
        <v>400</v>
      </c>
      <c r="D53" s="247">
        <v>711</v>
      </c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196" t="s">
        <v>59</v>
      </c>
      <c r="C54" s="196">
        <v>334</v>
      </c>
      <c r="D54" s="196">
        <v>424</v>
      </c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196" t="s">
        <v>59</v>
      </c>
      <c r="C55" s="247">
        <v>231</v>
      </c>
      <c r="D55" s="247">
        <v>143</v>
      </c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196" t="s">
        <v>59</v>
      </c>
      <c r="C56" s="196">
        <v>289</v>
      </c>
      <c r="D56" s="196">
        <v>243</v>
      </c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196" t="s">
        <v>59</v>
      </c>
      <c r="C57" s="247">
        <v>210</v>
      </c>
      <c r="D57" s="247" t="s">
        <v>98</v>
      </c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>
      <selection activeCell="A9" sqref="A9:J24"/>
    </sheetView>
  </sheetViews>
  <sheetFormatPr defaultColWidth="14.42578125" defaultRowHeight="15.75" customHeight="1"/>
  <sheetData>
    <row r="1" spans="1:14">
      <c r="A1" s="113" t="s">
        <v>101</v>
      </c>
      <c r="B1" s="3"/>
      <c r="C1" s="3"/>
      <c r="D1" s="3"/>
      <c r="E1" s="4"/>
      <c r="F1" s="83" t="s">
        <v>102</v>
      </c>
      <c r="G1" s="4"/>
      <c r="H1" s="83" t="s">
        <v>103</v>
      </c>
      <c r="I1" s="5"/>
      <c r="J1" s="3"/>
      <c r="K1" s="4"/>
      <c r="L1" s="7"/>
      <c r="M1" s="7"/>
      <c r="N1" s="7"/>
    </row>
    <row r="2" spans="1:14">
      <c r="A2" s="8" t="s">
        <v>3</v>
      </c>
      <c r="B2" s="9">
        <v>150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9">
        <v>20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4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85">
        <v>25</v>
      </c>
      <c r="C6" s="23"/>
      <c r="D6" s="24"/>
      <c r="E6" s="23"/>
      <c r="F6" s="25">
        <v>1153</v>
      </c>
      <c r="G6" s="25">
        <v>802</v>
      </c>
      <c r="H6" s="26">
        <v>978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257">
        <v>1</v>
      </c>
      <c r="B9" s="197" t="s">
        <v>51</v>
      </c>
      <c r="C9" s="197">
        <v>14</v>
      </c>
      <c r="D9" s="197">
        <v>12</v>
      </c>
      <c r="E9" s="197">
        <v>6</v>
      </c>
      <c r="F9" s="197">
        <v>2</v>
      </c>
      <c r="G9" s="197">
        <v>1</v>
      </c>
      <c r="H9" s="198"/>
      <c r="I9" s="198"/>
      <c r="J9" s="198"/>
      <c r="K9" s="199">
        <f t="shared" ref="K9:K24" si="0">SUM(C9:J9)</f>
        <v>35</v>
      </c>
      <c r="L9" s="35"/>
      <c r="M9" s="122" t="s">
        <v>51</v>
      </c>
      <c r="N9" s="123">
        <f>SUM(K9+K15+K22)</f>
        <v>123</v>
      </c>
    </row>
    <row r="10" spans="1:14">
      <c r="A10" s="200">
        <v>1</v>
      </c>
      <c r="B10" s="201" t="s">
        <v>52</v>
      </c>
      <c r="C10" s="201">
        <v>22</v>
      </c>
      <c r="D10" s="201">
        <v>1</v>
      </c>
      <c r="E10" s="202"/>
      <c r="F10" s="202"/>
      <c r="G10" s="202"/>
      <c r="H10" s="202"/>
      <c r="I10" s="202"/>
      <c r="J10" s="202"/>
      <c r="K10" s="199">
        <f t="shared" si="0"/>
        <v>23</v>
      </c>
      <c r="L10" s="35"/>
      <c r="M10" s="127" t="s">
        <v>52</v>
      </c>
      <c r="N10" s="128">
        <f>SUM(K10+K16+K21)</f>
        <v>82</v>
      </c>
    </row>
    <row r="11" spans="1:14">
      <c r="A11" s="192">
        <v>1</v>
      </c>
      <c r="B11" s="197" t="s">
        <v>61</v>
      </c>
      <c r="C11" s="197">
        <v>63</v>
      </c>
      <c r="D11" s="197">
        <v>44</v>
      </c>
      <c r="E11" s="197">
        <v>2</v>
      </c>
      <c r="F11" s="198"/>
      <c r="G11" s="198"/>
      <c r="H11" s="198"/>
      <c r="I11" s="198"/>
      <c r="J11" s="198"/>
      <c r="K11" s="199">
        <f t="shared" si="0"/>
        <v>109</v>
      </c>
      <c r="L11" s="35"/>
      <c r="M11" s="122" t="s">
        <v>61</v>
      </c>
      <c r="N11" s="123">
        <f>SUM(K11+K18+K23)</f>
        <v>214</v>
      </c>
    </row>
    <row r="12" spans="1:14">
      <c r="A12" s="200">
        <v>1</v>
      </c>
      <c r="B12" s="201" t="s">
        <v>60</v>
      </c>
      <c r="C12" s="201">
        <v>6</v>
      </c>
      <c r="D12" s="202"/>
      <c r="E12" s="202"/>
      <c r="F12" s="202"/>
      <c r="G12" s="202"/>
      <c r="H12" s="202"/>
      <c r="I12" s="202"/>
      <c r="J12" s="202"/>
      <c r="K12" s="199">
        <f t="shared" si="0"/>
        <v>6</v>
      </c>
      <c r="L12" s="35"/>
      <c r="M12" s="127" t="s">
        <v>60</v>
      </c>
      <c r="N12" s="128">
        <f>SUM(K12+K19)</f>
        <v>10</v>
      </c>
    </row>
    <row r="13" spans="1:14">
      <c r="A13" s="192">
        <v>1</v>
      </c>
      <c r="B13" s="197" t="s">
        <v>53</v>
      </c>
      <c r="C13" s="197">
        <v>3</v>
      </c>
      <c r="D13" s="198"/>
      <c r="E13" s="198"/>
      <c r="F13" s="198"/>
      <c r="G13" s="198"/>
      <c r="H13" s="198"/>
      <c r="I13" s="198"/>
      <c r="J13" s="198"/>
      <c r="K13" s="199">
        <f t="shared" si="0"/>
        <v>3</v>
      </c>
      <c r="L13" s="35"/>
      <c r="M13" s="122" t="s">
        <v>53</v>
      </c>
      <c r="N13" s="123">
        <f>SUM(K13+K17+K24)</f>
        <v>13</v>
      </c>
    </row>
    <row r="14" spans="1:14">
      <c r="A14" s="200">
        <v>1</v>
      </c>
      <c r="B14" s="201" t="s">
        <v>62</v>
      </c>
      <c r="C14" s="202"/>
      <c r="D14" s="201">
        <v>1</v>
      </c>
      <c r="E14" s="202"/>
      <c r="F14" s="202"/>
      <c r="G14" s="202"/>
      <c r="H14" s="202"/>
      <c r="I14" s="202"/>
      <c r="J14" s="202"/>
      <c r="K14" s="199">
        <f t="shared" si="0"/>
        <v>1</v>
      </c>
      <c r="L14" s="35"/>
      <c r="M14" s="127" t="s">
        <v>62</v>
      </c>
      <c r="N14" s="128">
        <f>SUM(K14)</f>
        <v>1</v>
      </c>
    </row>
    <row r="15" spans="1:14">
      <c r="A15" s="264">
        <v>2</v>
      </c>
      <c r="B15" s="259" t="s">
        <v>51</v>
      </c>
      <c r="C15" s="259">
        <v>14</v>
      </c>
      <c r="D15" s="259">
        <v>13</v>
      </c>
      <c r="E15" s="259">
        <v>3</v>
      </c>
      <c r="F15" s="260"/>
      <c r="G15" s="259">
        <v>1</v>
      </c>
      <c r="H15" s="259">
        <v>1</v>
      </c>
      <c r="I15" s="260"/>
      <c r="J15" s="260"/>
      <c r="K15" s="261">
        <f t="shared" si="0"/>
        <v>32</v>
      </c>
      <c r="L15" s="35"/>
      <c r="M15" s="122" t="s">
        <v>44</v>
      </c>
      <c r="N15" s="122">
        <v>3</v>
      </c>
    </row>
    <row r="16" spans="1:14">
      <c r="A16" s="265">
        <v>2</v>
      </c>
      <c r="B16" s="266" t="s">
        <v>52</v>
      </c>
      <c r="C16" s="266">
        <v>26</v>
      </c>
      <c r="D16" s="266">
        <v>14</v>
      </c>
      <c r="E16" s="266">
        <v>5</v>
      </c>
      <c r="F16" s="267"/>
      <c r="G16" s="267"/>
      <c r="H16" s="267"/>
      <c r="I16" s="267"/>
      <c r="J16" s="267"/>
      <c r="K16" s="261">
        <f t="shared" si="0"/>
        <v>45</v>
      </c>
      <c r="L16" s="35"/>
      <c r="M16" s="127" t="s">
        <v>67</v>
      </c>
      <c r="N16" s="128">
        <f>COUNT(N9:N15)</f>
        <v>7</v>
      </c>
    </row>
    <row r="17" spans="1:14">
      <c r="A17" s="264">
        <v>2</v>
      </c>
      <c r="B17" s="259" t="s">
        <v>53</v>
      </c>
      <c r="C17" s="259">
        <v>2</v>
      </c>
      <c r="D17" s="259">
        <v>3</v>
      </c>
      <c r="E17" s="260"/>
      <c r="F17" s="260"/>
      <c r="G17" s="260"/>
      <c r="H17" s="260"/>
      <c r="I17" s="260"/>
      <c r="J17" s="260"/>
      <c r="K17" s="261">
        <f t="shared" si="0"/>
        <v>5</v>
      </c>
      <c r="L17" s="35"/>
      <c r="M17" s="43"/>
      <c r="N17" s="43"/>
    </row>
    <row r="18" spans="1:14">
      <c r="A18" s="265">
        <v>2</v>
      </c>
      <c r="B18" s="266" t="s">
        <v>61</v>
      </c>
      <c r="C18" s="266">
        <v>8</v>
      </c>
      <c r="D18" s="266">
        <v>4</v>
      </c>
      <c r="E18" s="267"/>
      <c r="F18" s="267"/>
      <c r="G18" s="267"/>
      <c r="H18" s="267"/>
      <c r="I18" s="267"/>
      <c r="J18" s="267"/>
      <c r="K18" s="261">
        <f t="shared" si="0"/>
        <v>12</v>
      </c>
      <c r="L18" s="35"/>
      <c r="M18" s="49"/>
      <c r="N18" s="49"/>
    </row>
    <row r="19" spans="1:14">
      <c r="A19" s="264">
        <v>2</v>
      </c>
      <c r="B19" s="259" t="s">
        <v>60</v>
      </c>
      <c r="C19" s="259">
        <v>4</v>
      </c>
      <c r="D19" s="259"/>
      <c r="E19" s="260"/>
      <c r="F19" s="260"/>
      <c r="G19" s="260"/>
      <c r="H19" s="260"/>
      <c r="I19" s="260"/>
      <c r="J19" s="260"/>
      <c r="K19" s="261">
        <f t="shared" si="0"/>
        <v>4</v>
      </c>
      <c r="L19" s="35"/>
      <c r="M19" s="43"/>
      <c r="N19" s="43"/>
    </row>
    <row r="20" spans="1:14">
      <c r="A20" s="265">
        <v>2</v>
      </c>
      <c r="B20" s="266" t="s">
        <v>44</v>
      </c>
      <c r="C20" s="266">
        <v>1</v>
      </c>
      <c r="D20" s="266">
        <v>2</v>
      </c>
      <c r="E20" s="267"/>
      <c r="F20" s="267"/>
      <c r="G20" s="267"/>
      <c r="H20" s="267"/>
      <c r="I20" s="267"/>
      <c r="J20" s="267"/>
      <c r="K20" s="261">
        <f t="shared" si="0"/>
        <v>3</v>
      </c>
      <c r="L20" s="35"/>
      <c r="M20" s="49"/>
      <c r="N20" s="49"/>
    </row>
    <row r="21" spans="1:14">
      <c r="A21" s="268">
        <v>3</v>
      </c>
      <c r="B21" s="269" t="s">
        <v>52</v>
      </c>
      <c r="C21" s="269">
        <v>2</v>
      </c>
      <c r="D21" s="269">
        <v>9</v>
      </c>
      <c r="E21" s="269">
        <v>3</v>
      </c>
      <c r="F21" s="272"/>
      <c r="G21" s="272"/>
      <c r="H21" s="272"/>
      <c r="I21" s="272"/>
      <c r="J21" s="272"/>
      <c r="K21" s="273">
        <f t="shared" si="0"/>
        <v>14</v>
      </c>
      <c r="L21" s="35"/>
      <c r="M21" s="43"/>
      <c r="N21" s="43"/>
    </row>
    <row r="22" spans="1:14">
      <c r="A22" s="268">
        <v>3</v>
      </c>
      <c r="B22" s="269" t="s">
        <v>51</v>
      </c>
      <c r="C22" s="269">
        <v>18</v>
      </c>
      <c r="D22" s="269">
        <v>24</v>
      </c>
      <c r="E22" s="269">
        <v>7</v>
      </c>
      <c r="F22" s="269">
        <v>4</v>
      </c>
      <c r="G22" s="269">
        <v>2</v>
      </c>
      <c r="H22" s="269">
        <v>1</v>
      </c>
      <c r="I22" s="272"/>
      <c r="J22" s="272"/>
      <c r="K22" s="273">
        <f t="shared" si="0"/>
        <v>56</v>
      </c>
      <c r="L22" s="35"/>
      <c r="M22" s="49"/>
      <c r="N22" s="49"/>
    </row>
    <row r="23" spans="1:14">
      <c r="A23" s="268">
        <v>3</v>
      </c>
      <c r="B23" s="269" t="s">
        <v>61</v>
      </c>
      <c r="C23" s="269">
        <v>33</v>
      </c>
      <c r="D23" s="269">
        <v>53</v>
      </c>
      <c r="E23" s="269">
        <v>6</v>
      </c>
      <c r="F23" s="269">
        <v>1</v>
      </c>
      <c r="G23" s="272"/>
      <c r="H23" s="272"/>
      <c r="I23" s="272"/>
      <c r="J23" s="272"/>
      <c r="K23" s="273">
        <f t="shared" si="0"/>
        <v>93</v>
      </c>
      <c r="L23" s="35"/>
      <c r="M23" s="43"/>
      <c r="N23" s="43"/>
    </row>
    <row r="24" spans="1:14">
      <c r="A24" s="274">
        <v>3</v>
      </c>
      <c r="B24" s="275" t="s">
        <v>53</v>
      </c>
      <c r="C24" s="276"/>
      <c r="D24" s="275">
        <v>5</v>
      </c>
      <c r="E24" s="276"/>
      <c r="F24" s="276"/>
      <c r="G24" s="276"/>
      <c r="H24" s="276"/>
      <c r="I24" s="276"/>
      <c r="J24" s="276"/>
      <c r="K24" s="273">
        <f t="shared" si="0"/>
        <v>5</v>
      </c>
      <c r="L24" s="35"/>
      <c r="M24" s="49"/>
      <c r="N24" s="49"/>
    </row>
    <row r="25" spans="1:14">
      <c r="A25" s="2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195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72"/>
      <c r="B42" s="61"/>
      <c r="C42" s="61"/>
      <c r="D42" s="61"/>
      <c r="E42" s="6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75"/>
      <c r="B43" s="55"/>
      <c r="C43" s="55"/>
      <c r="D43" s="55"/>
      <c r="E43" s="55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72"/>
      <c r="B44" s="61"/>
      <c r="C44" s="61"/>
      <c r="D44" s="61"/>
      <c r="E44" s="6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110">
        <v>0</v>
      </c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111">
        <v>0</v>
      </c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110">
        <v>0</v>
      </c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/>
  </sheetViews>
  <sheetFormatPr defaultColWidth="14.42578125" defaultRowHeight="15.75" customHeight="1"/>
  <sheetData>
    <row r="1" spans="1:14">
      <c r="A1" s="1" t="s">
        <v>0</v>
      </c>
      <c r="B1" s="2" t="s">
        <v>99</v>
      </c>
      <c r="C1" s="3"/>
      <c r="D1" s="3"/>
      <c r="E1" s="4"/>
      <c r="F1" s="83" t="s">
        <v>100</v>
      </c>
      <c r="G1" s="4"/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9">
        <v>25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20</v>
      </c>
      <c r="C6" s="23"/>
      <c r="D6" s="24"/>
      <c r="E6" s="23"/>
      <c r="F6" s="25">
        <v>334</v>
      </c>
      <c r="G6" s="25">
        <v>314</v>
      </c>
      <c r="H6" s="26">
        <v>320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258">
        <v>1</v>
      </c>
      <c r="B9" s="259" t="s">
        <v>51</v>
      </c>
      <c r="C9" s="259"/>
      <c r="D9" s="259">
        <v>2</v>
      </c>
      <c r="E9" s="259">
        <v>1</v>
      </c>
      <c r="F9" s="259">
        <v>1</v>
      </c>
      <c r="G9" s="259">
        <v>1</v>
      </c>
      <c r="H9" s="260"/>
      <c r="I9" s="260"/>
      <c r="J9" s="260"/>
      <c r="K9" s="261">
        <f t="shared" ref="K9:K13" si="0">SUM(C9:J9)</f>
        <v>5</v>
      </c>
      <c r="L9" s="35"/>
      <c r="M9" s="122" t="s">
        <v>51</v>
      </c>
      <c r="N9" s="123">
        <f>K9+K11</f>
        <v>27</v>
      </c>
    </row>
    <row r="10" spans="1:14">
      <c r="A10" s="200">
        <v>2</v>
      </c>
      <c r="B10" s="201" t="s">
        <v>43</v>
      </c>
      <c r="C10" s="201">
        <v>1</v>
      </c>
      <c r="D10" s="202"/>
      <c r="E10" s="202"/>
      <c r="F10" s="202"/>
      <c r="G10" s="202"/>
      <c r="H10" s="202"/>
      <c r="I10" s="202"/>
      <c r="J10" s="202"/>
      <c r="K10" s="261">
        <f t="shared" si="0"/>
        <v>1</v>
      </c>
      <c r="L10" s="35"/>
      <c r="M10" s="127" t="s">
        <v>43</v>
      </c>
      <c r="N10" s="127">
        <v>2</v>
      </c>
    </row>
    <row r="11" spans="1:14">
      <c r="A11" s="144">
        <v>3</v>
      </c>
      <c r="B11" s="145" t="s">
        <v>51</v>
      </c>
      <c r="C11" s="146"/>
      <c r="D11" s="145">
        <v>11</v>
      </c>
      <c r="E11" s="145">
        <v>8</v>
      </c>
      <c r="F11" s="145">
        <v>2</v>
      </c>
      <c r="G11" s="145">
        <v>1</v>
      </c>
      <c r="H11" s="146"/>
      <c r="I11" s="146"/>
      <c r="J11" s="146"/>
      <c r="K11" s="261">
        <f t="shared" si="0"/>
        <v>22</v>
      </c>
      <c r="L11" s="35"/>
      <c r="M11" s="122" t="s">
        <v>44</v>
      </c>
      <c r="N11" s="122">
        <v>2</v>
      </c>
    </row>
    <row r="12" spans="1:14">
      <c r="A12" s="262"/>
      <c r="B12" s="140" t="s">
        <v>44</v>
      </c>
      <c r="C12" s="141"/>
      <c r="D12" s="140">
        <v>2</v>
      </c>
      <c r="E12" s="141"/>
      <c r="F12" s="141"/>
      <c r="G12" s="141"/>
      <c r="H12" s="141"/>
      <c r="I12" s="141"/>
      <c r="J12" s="141"/>
      <c r="K12" s="261">
        <f t="shared" si="0"/>
        <v>2</v>
      </c>
      <c r="L12" s="35"/>
      <c r="M12" s="127" t="s">
        <v>67</v>
      </c>
      <c r="N12" s="127">
        <v>3</v>
      </c>
    </row>
    <row r="13" spans="1:14">
      <c r="A13" s="263"/>
      <c r="B13" s="145" t="s">
        <v>43</v>
      </c>
      <c r="C13" s="145">
        <v>1</v>
      </c>
      <c r="D13" s="146"/>
      <c r="E13" s="146"/>
      <c r="F13" s="146"/>
      <c r="G13" s="146"/>
      <c r="H13" s="146"/>
      <c r="I13" s="146"/>
      <c r="J13" s="146"/>
      <c r="K13" s="261">
        <f t="shared" si="0"/>
        <v>1</v>
      </c>
      <c r="L13" s="35"/>
      <c r="M13" s="43"/>
      <c r="N13" s="43"/>
    </row>
    <row r="14" spans="1:14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56"/>
      <c r="L14" s="35"/>
      <c r="M14" s="49"/>
      <c r="N14" s="49"/>
    </row>
    <row r="15" spans="1:14">
      <c r="A15" s="60"/>
      <c r="B15" s="61"/>
      <c r="C15" s="61"/>
      <c r="D15" s="61"/>
      <c r="E15" s="61"/>
      <c r="F15" s="61"/>
      <c r="G15" s="61"/>
      <c r="H15" s="61"/>
      <c r="I15" s="61"/>
      <c r="J15" s="61"/>
      <c r="K15" s="59"/>
      <c r="L15" s="35"/>
      <c r="M15" s="43"/>
      <c r="N15" s="43"/>
    </row>
    <row r="16" spans="1:14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56"/>
      <c r="L16" s="35"/>
      <c r="M16" s="49"/>
      <c r="N16" s="49"/>
    </row>
    <row r="17" spans="1:14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59"/>
      <c r="L17" s="35"/>
      <c r="M17" s="43"/>
      <c r="N17" s="43"/>
    </row>
    <row r="18" spans="1:14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56"/>
      <c r="L18" s="35"/>
      <c r="M18" s="49"/>
      <c r="N18" s="49"/>
    </row>
    <row r="19" spans="1:14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59"/>
      <c r="L19" s="35"/>
      <c r="M19" s="43"/>
      <c r="N19" s="43"/>
    </row>
    <row r="20" spans="1:14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56"/>
      <c r="L20" s="35"/>
      <c r="M20" s="49"/>
      <c r="N20" s="49"/>
    </row>
    <row r="21" spans="1:14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6"/>
      <c r="L21" s="35"/>
      <c r="M21" s="43"/>
      <c r="N21" s="43"/>
    </row>
    <row r="22" spans="1:14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59"/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72"/>
      <c r="B42" s="61"/>
      <c r="C42" s="61"/>
      <c r="D42" s="61"/>
      <c r="E42" s="6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75"/>
      <c r="B43" s="55"/>
      <c r="C43" s="55"/>
      <c r="D43" s="55"/>
      <c r="E43" s="55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72"/>
      <c r="B44" s="61"/>
      <c r="C44" s="61"/>
      <c r="D44" s="61"/>
      <c r="E44" s="6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110">
        <v>0</v>
      </c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111">
        <v>0</v>
      </c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110">
        <v>0</v>
      </c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78"/>
  <sheetViews>
    <sheetView workbookViewId="0">
      <selection activeCell="F354" sqref="F354"/>
    </sheetView>
  </sheetViews>
  <sheetFormatPr defaultColWidth="14.42578125" defaultRowHeight="15.75" customHeight="1"/>
  <sheetData>
    <row r="1" spans="1:14">
      <c r="A1" s="113" t="s">
        <v>104</v>
      </c>
      <c r="B1" s="3"/>
      <c r="C1" s="3"/>
      <c r="D1" s="3"/>
      <c r="E1" s="4"/>
      <c r="F1" s="5" t="s">
        <v>1</v>
      </c>
      <c r="G1" s="112">
        <v>43634</v>
      </c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85">
        <v>25</v>
      </c>
      <c r="C6" s="23"/>
      <c r="D6" s="24"/>
      <c r="E6" s="23"/>
      <c r="F6" s="25">
        <v>1425</v>
      </c>
      <c r="G6" s="25">
        <v>1107</v>
      </c>
      <c r="H6" s="26">
        <v>1909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86">
        <v>2</v>
      </c>
      <c r="B9" s="87" t="s">
        <v>43</v>
      </c>
      <c r="C9" s="87">
        <v>1</v>
      </c>
      <c r="D9" s="88"/>
      <c r="E9" s="88"/>
      <c r="F9" s="88"/>
      <c r="G9" s="88"/>
      <c r="H9" s="88"/>
      <c r="I9" s="88"/>
      <c r="J9" s="88"/>
      <c r="K9" s="230"/>
      <c r="L9" s="35"/>
      <c r="M9" s="90" t="s">
        <v>43</v>
      </c>
      <c r="N9" s="90">
        <v>1</v>
      </c>
    </row>
    <row r="10" spans="1:14">
      <c r="A10" s="204"/>
      <c r="B10" s="205" t="s">
        <v>44</v>
      </c>
      <c r="C10" s="206"/>
      <c r="D10" s="205">
        <v>2</v>
      </c>
      <c r="E10" s="206"/>
      <c r="F10" s="206"/>
      <c r="G10" s="206"/>
      <c r="H10" s="206"/>
      <c r="I10" s="206"/>
      <c r="J10" s="206"/>
      <c r="K10" s="231"/>
      <c r="L10" s="35"/>
      <c r="M10" s="95" t="s">
        <v>44</v>
      </c>
      <c r="N10" s="95">
        <v>2</v>
      </c>
    </row>
    <row r="11" spans="1:14">
      <c r="A11" s="60"/>
      <c r="B11" s="61"/>
      <c r="C11" s="61"/>
      <c r="D11" s="61"/>
      <c r="E11" s="61"/>
      <c r="F11" s="61"/>
      <c r="G11" s="61"/>
      <c r="H11" s="61"/>
      <c r="I11" s="61"/>
      <c r="J11" s="61"/>
      <c r="K11" s="59"/>
      <c r="L11" s="35"/>
      <c r="M11" s="90" t="s">
        <v>59</v>
      </c>
      <c r="N11" s="90">
        <v>349</v>
      </c>
    </row>
    <row r="12" spans="1:14">
      <c r="A12" s="62"/>
      <c r="B12" s="63"/>
      <c r="C12" s="63"/>
      <c r="D12" s="63"/>
      <c r="E12" s="63"/>
      <c r="F12" s="63"/>
      <c r="G12" s="63"/>
      <c r="H12" s="63"/>
      <c r="I12" s="63"/>
      <c r="J12" s="63"/>
      <c r="K12" s="56"/>
      <c r="L12" s="35"/>
      <c r="M12" s="49"/>
      <c r="N12" s="49"/>
    </row>
    <row r="13" spans="1:14">
      <c r="A13" s="60"/>
      <c r="B13" s="61"/>
      <c r="C13" s="61"/>
      <c r="D13" s="61"/>
      <c r="E13" s="61"/>
      <c r="F13" s="61"/>
      <c r="G13" s="61"/>
      <c r="H13" s="61"/>
      <c r="I13" s="61"/>
      <c r="J13" s="61"/>
      <c r="K13" s="59"/>
      <c r="L13" s="35"/>
      <c r="M13" s="43"/>
      <c r="N13" s="43"/>
    </row>
    <row r="14" spans="1:14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56"/>
      <c r="L14" s="35"/>
      <c r="M14" s="49"/>
      <c r="N14" s="49"/>
    </row>
    <row r="15" spans="1:14">
      <c r="A15" s="60"/>
      <c r="B15" s="61"/>
      <c r="C15" s="61"/>
      <c r="D15" s="61"/>
      <c r="E15" s="61"/>
      <c r="F15" s="61"/>
      <c r="G15" s="61"/>
      <c r="H15" s="61"/>
      <c r="I15" s="61"/>
      <c r="J15" s="61"/>
      <c r="K15" s="59"/>
      <c r="L15" s="35"/>
      <c r="M15" s="43"/>
      <c r="N15" s="43"/>
    </row>
    <row r="16" spans="1:14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56"/>
      <c r="L16" s="35"/>
      <c r="M16" s="49"/>
      <c r="N16" s="49"/>
    </row>
    <row r="17" spans="1:14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59"/>
      <c r="L17" s="35"/>
      <c r="M17" s="43"/>
      <c r="N17" s="43"/>
    </row>
    <row r="18" spans="1:14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56"/>
      <c r="L18" s="35"/>
      <c r="M18" s="49"/>
      <c r="N18" s="49"/>
    </row>
    <row r="19" spans="1:14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59"/>
      <c r="L19" s="35"/>
      <c r="M19" s="43"/>
      <c r="N19" s="43"/>
    </row>
    <row r="20" spans="1:14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56"/>
      <c r="L20" s="35"/>
      <c r="M20" s="49"/>
      <c r="N20" s="49"/>
    </row>
    <row r="21" spans="1:14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6"/>
      <c r="L21" s="35"/>
      <c r="M21" s="43"/>
      <c r="N21" s="43"/>
    </row>
    <row r="22" spans="1:14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59"/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270">
        <v>1</v>
      </c>
      <c r="B42" s="210" t="s">
        <v>59</v>
      </c>
      <c r="C42" s="210">
        <v>259</v>
      </c>
      <c r="D42" s="210">
        <v>184</v>
      </c>
      <c r="E42" s="21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271"/>
      <c r="B43" s="210" t="s">
        <v>59</v>
      </c>
      <c r="C43" s="210">
        <v>253</v>
      </c>
      <c r="D43" s="210">
        <v>190</v>
      </c>
      <c r="E43" s="211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271"/>
      <c r="B44" s="210" t="s">
        <v>59</v>
      </c>
      <c r="C44" s="210">
        <v>184</v>
      </c>
      <c r="D44" s="210">
        <v>75</v>
      </c>
      <c r="E44" s="21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271"/>
      <c r="B45" s="210" t="s">
        <v>59</v>
      </c>
      <c r="C45" s="210">
        <v>225</v>
      </c>
      <c r="D45" s="210">
        <v>140</v>
      </c>
      <c r="E45" s="211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271"/>
      <c r="B46" s="210" t="s">
        <v>59</v>
      </c>
      <c r="C46" s="210">
        <v>314</v>
      </c>
      <c r="D46" s="210">
        <v>298</v>
      </c>
      <c r="E46" s="211"/>
      <c r="F46" s="35"/>
      <c r="G46" s="78" t="s">
        <v>36</v>
      </c>
      <c r="H46" s="110">
        <v>1</v>
      </c>
      <c r="I46" s="79"/>
      <c r="J46" s="79"/>
      <c r="K46" s="7"/>
      <c r="L46" s="7"/>
      <c r="M46" s="7"/>
      <c r="N46" s="7"/>
    </row>
    <row r="47" spans="1:14">
      <c r="A47" s="271"/>
      <c r="B47" s="210" t="s">
        <v>59</v>
      </c>
      <c r="C47" s="210">
        <v>174</v>
      </c>
      <c r="D47" s="210">
        <v>68</v>
      </c>
      <c r="E47" s="211"/>
      <c r="F47" s="35"/>
      <c r="G47" s="80" t="s">
        <v>37</v>
      </c>
      <c r="H47" s="111">
        <v>1</v>
      </c>
      <c r="I47" s="81"/>
      <c r="J47" s="82"/>
      <c r="K47" s="7"/>
      <c r="L47" s="7"/>
      <c r="M47" s="7"/>
      <c r="N47" s="7"/>
    </row>
    <row r="48" spans="1:14">
      <c r="A48" s="271"/>
      <c r="B48" s="210" t="s">
        <v>59</v>
      </c>
      <c r="C48" s="210">
        <v>224</v>
      </c>
      <c r="D48" s="210">
        <v>143</v>
      </c>
      <c r="E48" s="211"/>
      <c r="F48" s="35"/>
      <c r="G48" s="78" t="s">
        <v>38</v>
      </c>
      <c r="H48" s="110">
        <v>1</v>
      </c>
      <c r="I48" s="79"/>
      <c r="J48" s="79"/>
      <c r="K48" s="7"/>
      <c r="L48" s="7"/>
      <c r="M48" s="7"/>
      <c r="N48" s="7"/>
    </row>
    <row r="49" spans="1:14">
      <c r="A49" s="271"/>
      <c r="B49" s="210" t="s">
        <v>59</v>
      </c>
      <c r="C49" s="210">
        <v>251</v>
      </c>
      <c r="D49" s="210">
        <v>201</v>
      </c>
      <c r="E49" s="211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271"/>
      <c r="B50" s="210" t="s">
        <v>59</v>
      </c>
      <c r="C50" s="210">
        <v>164</v>
      </c>
      <c r="D50" s="210">
        <v>53</v>
      </c>
      <c r="E50" s="21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271"/>
      <c r="B51" s="210" t="s">
        <v>59</v>
      </c>
      <c r="C51" s="210">
        <v>189</v>
      </c>
      <c r="D51" s="210">
        <v>85</v>
      </c>
      <c r="E51" s="211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271"/>
      <c r="B52" s="210" t="s">
        <v>59</v>
      </c>
      <c r="C52" s="210">
        <v>169</v>
      </c>
      <c r="D52" s="210">
        <v>55</v>
      </c>
      <c r="E52" s="21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271"/>
      <c r="B53" s="210" t="s">
        <v>59</v>
      </c>
      <c r="C53" s="210">
        <v>220</v>
      </c>
      <c r="D53" s="210">
        <v>117</v>
      </c>
      <c r="E53" s="211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271"/>
      <c r="B54" s="210" t="s">
        <v>59</v>
      </c>
      <c r="C54" s="210">
        <v>165</v>
      </c>
      <c r="D54" s="210">
        <v>53</v>
      </c>
      <c r="E54" s="21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271"/>
      <c r="B55" s="210" t="s">
        <v>59</v>
      </c>
      <c r="C55" s="210">
        <v>72</v>
      </c>
      <c r="D55" s="210">
        <v>6</v>
      </c>
      <c r="E55" s="211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271"/>
      <c r="B56" s="210" t="s">
        <v>59</v>
      </c>
      <c r="C56" s="210">
        <v>80</v>
      </c>
      <c r="D56" s="210">
        <v>7</v>
      </c>
      <c r="E56" s="21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271"/>
      <c r="B57" s="210" t="s">
        <v>59</v>
      </c>
      <c r="C57" s="210">
        <v>63</v>
      </c>
      <c r="D57" s="210">
        <v>2</v>
      </c>
      <c r="E57" s="211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271"/>
      <c r="B58" s="210" t="s">
        <v>59</v>
      </c>
      <c r="C58" s="210">
        <v>70</v>
      </c>
      <c r="D58" s="210">
        <v>3</v>
      </c>
      <c r="E58" s="21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271"/>
      <c r="B59" s="210" t="s">
        <v>59</v>
      </c>
      <c r="C59" s="210">
        <v>72</v>
      </c>
      <c r="D59" s="210">
        <v>4</v>
      </c>
      <c r="E59" s="211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271"/>
      <c r="B60" s="210" t="s">
        <v>59</v>
      </c>
      <c r="C60" s="210">
        <v>71</v>
      </c>
      <c r="D60" s="210">
        <v>4</v>
      </c>
      <c r="E60" s="21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271"/>
      <c r="B61" s="210" t="s">
        <v>59</v>
      </c>
      <c r="C61" s="210">
        <v>63</v>
      </c>
      <c r="D61" s="210">
        <v>3</v>
      </c>
      <c r="E61" s="211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271"/>
      <c r="B62" s="210" t="s">
        <v>59</v>
      </c>
      <c r="C62" s="210">
        <v>49</v>
      </c>
      <c r="D62" s="210">
        <v>1</v>
      </c>
      <c r="E62" s="21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271"/>
      <c r="B63" s="210" t="s">
        <v>59</v>
      </c>
      <c r="C63" s="210">
        <v>81</v>
      </c>
      <c r="D63" s="210">
        <v>7</v>
      </c>
      <c r="E63" s="211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271"/>
      <c r="B64" s="210" t="s">
        <v>59</v>
      </c>
      <c r="C64" s="210">
        <v>55</v>
      </c>
      <c r="D64" s="210">
        <v>2</v>
      </c>
      <c r="E64" s="21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271"/>
      <c r="B65" s="210" t="s">
        <v>59</v>
      </c>
      <c r="C65" s="210">
        <v>74</v>
      </c>
      <c r="D65" s="210">
        <v>5</v>
      </c>
      <c r="E65" s="211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271"/>
      <c r="B66" s="210" t="s">
        <v>59</v>
      </c>
      <c r="C66" s="210">
        <v>61</v>
      </c>
      <c r="D66" s="210">
        <v>3</v>
      </c>
      <c r="E66" s="21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271"/>
      <c r="B67" s="210" t="s">
        <v>59</v>
      </c>
      <c r="C67" s="210">
        <v>77</v>
      </c>
      <c r="D67" s="210">
        <v>5</v>
      </c>
      <c r="E67" s="211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271"/>
      <c r="B68" s="210" t="s">
        <v>59</v>
      </c>
      <c r="C68" s="210">
        <v>57</v>
      </c>
      <c r="D68" s="210">
        <v>2</v>
      </c>
      <c r="E68" s="21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271"/>
      <c r="B69" s="210" t="s">
        <v>59</v>
      </c>
      <c r="C69" s="210">
        <v>74</v>
      </c>
      <c r="D69" s="210">
        <v>6</v>
      </c>
      <c r="E69" s="211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271"/>
      <c r="B70" s="210" t="s">
        <v>59</v>
      </c>
      <c r="C70" s="210">
        <v>61</v>
      </c>
      <c r="D70" s="210">
        <v>3</v>
      </c>
      <c r="E70" s="21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271"/>
      <c r="B71" s="210" t="s">
        <v>59</v>
      </c>
      <c r="C71" s="210">
        <v>76</v>
      </c>
      <c r="D71" s="210">
        <v>6</v>
      </c>
      <c r="E71" s="211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271"/>
      <c r="B72" s="210" t="s">
        <v>59</v>
      </c>
      <c r="C72" s="210">
        <v>62</v>
      </c>
      <c r="D72" s="210">
        <v>1</v>
      </c>
      <c r="E72" s="21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271"/>
      <c r="B73" s="210" t="s">
        <v>59</v>
      </c>
      <c r="C73" s="210">
        <v>67</v>
      </c>
      <c r="D73" s="210">
        <v>5</v>
      </c>
      <c r="E73" s="211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271"/>
      <c r="B74" s="210" t="s">
        <v>59</v>
      </c>
      <c r="C74" s="210">
        <v>69</v>
      </c>
      <c r="D74" s="210">
        <v>6</v>
      </c>
      <c r="E74" s="211"/>
      <c r="F74" s="7"/>
      <c r="G74" s="7"/>
      <c r="H74" s="7"/>
      <c r="I74" s="7"/>
      <c r="J74" s="7"/>
      <c r="K74" s="7"/>
      <c r="L74" s="7"/>
      <c r="M74" s="7"/>
      <c r="N74" s="7"/>
    </row>
    <row r="75" spans="1:14">
      <c r="A75" s="270"/>
      <c r="B75" s="210" t="s">
        <v>59</v>
      </c>
      <c r="C75" s="210">
        <v>76</v>
      </c>
      <c r="D75" s="210">
        <v>7</v>
      </c>
      <c r="E75" s="211"/>
    </row>
    <row r="76" spans="1:14">
      <c r="A76" s="271"/>
      <c r="B76" s="210" t="s">
        <v>59</v>
      </c>
      <c r="C76" s="210">
        <v>68</v>
      </c>
      <c r="D76" s="210">
        <v>5</v>
      </c>
      <c r="E76" s="211"/>
    </row>
    <row r="77" spans="1:14">
      <c r="A77" s="271"/>
      <c r="B77" s="210" t="s">
        <v>59</v>
      </c>
      <c r="C77" s="210">
        <v>71</v>
      </c>
      <c r="D77" s="210">
        <v>6</v>
      </c>
      <c r="E77" s="211"/>
    </row>
    <row r="78" spans="1:14">
      <c r="A78" s="271"/>
      <c r="B78" s="210" t="s">
        <v>59</v>
      </c>
      <c r="C78" s="210">
        <v>59</v>
      </c>
      <c r="D78" s="210">
        <v>3</v>
      </c>
      <c r="E78" s="211"/>
    </row>
    <row r="79" spans="1:14">
      <c r="A79" s="271"/>
      <c r="B79" s="210" t="s">
        <v>59</v>
      </c>
      <c r="C79" s="210">
        <v>58</v>
      </c>
      <c r="D79" s="210">
        <v>4</v>
      </c>
      <c r="E79" s="211"/>
    </row>
    <row r="80" spans="1:14">
      <c r="A80" s="271"/>
      <c r="B80" s="210" t="s">
        <v>59</v>
      </c>
      <c r="C80" s="210">
        <v>60</v>
      </c>
      <c r="D80" s="210">
        <v>1</v>
      </c>
      <c r="E80" s="211"/>
    </row>
    <row r="81" spans="1:5">
      <c r="A81" s="271"/>
      <c r="B81" s="210" t="s">
        <v>59</v>
      </c>
      <c r="C81" s="210">
        <v>63</v>
      </c>
      <c r="D81" s="210">
        <v>4</v>
      </c>
      <c r="E81" s="211"/>
    </row>
    <row r="82" spans="1:5">
      <c r="A82" s="271"/>
      <c r="B82" s="210" t="s">
        <v>59</v>
      </c>
      <c r="C82" s="210">
        <v>76</v>
      </c>
      <c r="D82" s="210">
        <v>6</v>
      </c>
      <c r="E82" s="211"/>
    </row>
    <row r="83" spans="1:5">
      <c r="A83" s="271"/>
      <c r="B83" s="210" t="s">
        <v>59</v>
      </c>
      <c r="C83" s="210">
        <v>67</v>
      </c>
      <c r="D83" s="210">
        <v>5</v>
      </c>
      <c r="E83" s="211"/>
    </row>
    <row r="84" spans="1:5">
      <c r="A84" s="271"/>
      <c r="B84" s="210" t="s">
        <v>59</v>
      </c>
      <c r="C84" s="210">
        <v>51</v>
      </c>
      <c r="D84" s="210">
        <v>3</v>
      </c>
      <c r="E84" s="211"/>
    </row>
    <row r="85" spans="1:5">
      <c r="A85" s="271"/>
      <c r="B85" s="210" t="s">
        <v>59</v>
      </c>
      <c r="C85" s="210">
        <v>54</v>
      </c>
      <c r="D85" s="210">
        <v>4</v>
      </c>
      <c r="E85" s="211"/>
    </row>
    <row r="86" spans="1:5">
      <c r="A86" s="271"/>
      <c r="B86" s="210" t="s">
        <v>59</v>
      </c>
      <c r="C86" s="210">
        <v>51</v>
      </c>
      <c r="D86" s="210">
        <v>3</v>
      </c>
      <c r="E86" s="211"/>
    </row>
    <row r="87" spans="1:5">
      <c r="A87" s="271"/>
      <c r="B87" s="210" t="s">
        <v>59</v>
      </c>
      <c r="C87" s="210">
        <v>124</v>
      </c>
      <c r="D87" s="210">
        <v>24</v>
      </c>
      <c r="E87" s="211"/>
    </row>
    <row r="88" spans="1:5">
      <c r="A88" s="271"/>
      <c r="B88" s="210" t="s">
        <v>59</v>
      </c>
      <c r="C88" s="210">
        <v>64</v>
      </c>
      <c r="D88" s="210">
        <v>5</v>
      </c>
      <c r="E88" s="211"/>
    </row>
    <row r="89" spans="1:5">
      <c r="A89" s="271"/>
      <c r="B89" s="210" t="s">
        <v>59</v>
      </c>
      <c r="C89" s="210">
        <v>67</v>
      </c>
      <c r="D89" s="210">
        <v>3</v>
      </c>
      <c r="E89" s="211"/>
    </row>
    <row r="90" spans="1:5">
      <c r="A90" s="271"/>
      <c r="B90" s="210" t="s">
        <v>59</v>
      </c>
      <c r="C90" s="210">
        <v>63</v>
      </c>
      <c r="D90" s="210">
        <v>3</v>
      </c>
      <c r="E90" s="211"/>
    </row>
    <row r="91" spans="1:5">
      <c r="A91" s="271"/>
      <c r="B91" s="210" t="s">
        <v>59</v>
      </c>
      <c r="C91" s="210">
        <v>65</v>
      </c>
      <c r="D91" s="210">
        <v>3</v>
      </c>
      <c r="E91" s="211"/>
    </row>
    <row r="92" spans="1:5">
      <c r="A92" s="271"/>
      <c r="B92" s="210" t="s">
        <v>59</v>
      </c>
      <c r="C92" s="210">
        <v>70</v>
      </c>
      <c r="D92" s="210">
        <v>4</v>
      </c>
      <c r="E92" s="211"/>
    </row>
    <row r="93" spans="1:5">
      <c r="A93" s="271"/>
      <c r="B93" s="210" t="s">
        <v>59</v>
      </c>
      <c r="C93" s="210">
        <v>72</v>
      </c>
      <c r="D93" s="210">
        <v>3</v>
      </c>
      <c r="E93" s="211"/>
    </row>
    <row r="94" spans="1:5">
      <c r="A94" s="271"/>
      <c r="B94" s="210" t="s">
        <v>59</v>
      </c>
      <c r="C94" s="210">
        <v>72</v>
      </c>
      <c r="D94" s="210">
        <v>3</v>
      </c>
      <c r="E94" s="211"/>
    </row>
    <row r="95" spans="1:5">
      <c r="A95" s="271"/>
      <c r="B95" s="210" t="s">
        <v>59</v>
      </c>
      <c r="C95" s="210">
        <v>68</v>
      </c>
      <c r="D95" s="210">
        <v>2</v>
      </c>
      <c r="E95" s="211"/>
    </row>
    <row r="96" spans="1:5">
      <c r="A96" s="271"/>
      <c r="B96" s="210" t="s">
        <v>59</v>
      </c>
      <c r="C96" s="210">
        <v>70</v>
      </c>
      <c r="D96" s="210">
        <v>3</v>
      </c>
      <c r="E96" s="211"/>
    </row>
    <row r="97" spans="1:5">
      <c r="A97" s="271"/>
      <c r="B97" s="210" t="s">
        <v>59</v>
      </c>
      <c r="C97" s="210">
        <v>80</v>
      </c>
      <c r="D97" s="210">
        <v>4</v>
      </c>
      <c r="E97" s="211"/>
    </row>
    <row r="98" spans="1:5">
      <c r="A98" s="271"/>
      <c r="B98" s="210" t="s">
        <v>59</v>
      </c>
      <c r="C98" s="210">
        <v>70</v>
      </c>
      <c r="D98" s="210">
        <v>4</v>
      </c>
      <c r="E98" s="211"/>
    </row>
    <row r="99" spans="1:5">
      <c r="A99" s="271"/>
      <c r="B99" s="210" t="s">
        <v>59</v>
      </c>
      <c r="C99" s="210">
        <v>48</v>
      </c>
      <c r="D99" s="210">
        <v>1</v>
      </c>
      <c r="E99" s="211"/>
    </row>
    <row r="100" spans="1:5">
      <c r="A100" s="271"/>
      <c r="B100" s="210" t="s">
        <v>59</v>
      </c>
      <c r="C100" s="210">
        <v>75</v>
      </c>
      <c r="D100" s="210">
        <v>5</v>
      </c>
      <c r="E100" s="211"/>
    </row>
    <row r="101" spans="1:5">
      <c r="A101" s="271"/>
      <c r="B101" s="210" t="s">
        <v>59</v>
      </c>
      <c r="C101" s="210">
        <v>70</v>
      </c>
      <c r="D101" s="210">
        <v>3</v>
      </c>
      <c r="E101" s="211"/>
    </row>
    <row r="102" spans="1:5">
      <c r="A102" s="271"/>
      <c r="B102" s="210" t="s">
        <v>59</v>
      </c>
      <c r="C102" s="210">
        <v>60</v>
      </c>
      <c r="D102" s="210">
        <v>2</v>
      </c>
      <c r="E102" s="211"/>
    </row>
    <row r="103" spans="1:5">
      <c r="A103" s="271"/>
      <c r="B103" s="210" t="s">
        <v>59</v>
      </c>
      <c r="C103" s="210">
        <v>70</v>
      </c>
      <c r="D103" s="210">
        <v>4</v>
      </c>
      <c r="E103" s="211"/>
    </row>
    <row r="104" spans="1:5">
      <c r="A104" s="271"/>
      <c r="B104" s="210" t="s">
        <v>59</v>
      </c>
      <c r="C104" s="210">
        <v>70</v>
      </c>
      <c r="D104" s="210">
        <v>3</v>
      </c>
      <c r="E104" s="211"/>
    </row>
    <row r="105" spans="1:5">
      <c r="A105" s="271"/>
      <c r="B105" s="210" t="s">
        <v>59</v>
      </c>
      <c r="C105" s="210">
        <v>72</v>
      </c>
      <c r="D105" s="210">
        <v>4</v>
      </c>
      <c r="E105" s="211"/>
    </row>
    <row r="106" spans="1:5">
      <c r="A106" s="271"/>
      <c r="B106" s="210" t="s">
        <v>59</v>
      </c>
      <c r="C106" s="210">
        <v>63</v>
      </c>
      <c r="D106" s="210">
        <v>2</v>
      </c>
      <c r="E106" s="211"/>
    </row>
    <row r="107" spans="1:5">
      <c r="A107" s="271"/>
      <c r="B107" s="210" t="s">
        <v>59</v>
      </c>
      <c r="C107" s="210">
        <v>62</v>
      </c>
      <c r="D107" s="210">
        <v>3</v>
      </c>
      <c r="E107" s="211"/>
    </row>
    <row r="108" spans="1:5">
      <c r="A108" s="270"/>
      <c r="B108" s="210" t="s">
        <v>59</v>
      </c>
      <c r="C108" s="210">
        <v>81</v>
      </c>
      <c r="D108" s="210">
        <v>5</v>
      </c>
      <c r="E108" s="211"/>
    </row>
    <row r="109" spans="1:5">
      <c r="A109" s="271"/>
      <c r="B109" s="210" t="s">
        <v>59</v>
      </c>
      <c r="C109" s="210">
        <v>62</v>
      </c>
      <c r="D109" s="210">
        <v>2</v>
      </c>
      <c r="E109" s="211"/>
    </row>
    <row r="110" spans="1:5">
      <c r="A110" s="271"/>
      <c r="B110" s="210" t="s">
        <v>59</v>
      </c>
      <c r="C110" s="210">
        <v>51</v>
      </c>
      <c r="D110" s="210">
        <v>1</v>
      </c>
      <c r="E110" s="211"/>
    </row>
    <row r="111" spans="1:5">
      <c r="A111" s="277"/>
      <c r="B111" s="278" t="s">
        <v>59</v>
      </c>
      <c r="C111" s="279">
        <v>70</v>
      </c>
      <c r="D111" s="280">
        <v>4</v>
      </c>
      <c r="E111" s="281"/>
    </row>
    <row r="112" spans="1:5">
      <c r="A112" s="277"/>
      <c r="B112" s="278" t="s">
        <v>59</v>
      </c>
      <c r="C112" s="279">
        <v>76</v>
      </c>
      <c r="D112" s="282">
        <v>5</v>
      </c>
      <c r="E112" s="281"/>
    </row>
    <row r="113" spans="1:5">
      <c r="A113" s="277"/>
      <c r="B113" s="278" t="s">
        <v>59</v>
      </c>
      <c r="C113" s="279">
        <v>75</v>
      </c>
      <c r="D113" s="282">
        <v>4</v>
      </c>
      <c r="E113" s="281"/>
    </row>
    <row r="114" spans="1:5">
      <c r="A114" s="277"/>
      <c r="B114" s="278" t="s">
        <v>59</v>
      </c>
      <c r="C114" s="279">
        <v>70</v>
      </c>
      <c r="D114" s="282">
        <v>3</v>
      </c>
      <c r="E114" s="281"/>
    </row>
    <row r="115" spans="1:5">
      <c r="A115" s="277"/>
      <c r="B115" s="278" t="s">
        <v>59</v>
      </c>
      <c r="C115" s="279">
        <v>47</v>
      </c>
      <c r="D115" s="282">
        <v>1</v>
      </c>
      <c r="E115" s="281"/>
    </row>
    <row r="116" spans="1:5">
      <c r="A116" s="277"/>
      <c r="B116" s="278" t="s">
        <v>59</v>
      </c>
      <c r="C116" s="279">
        <v>65</v>
      </c>
      <c r="D116" s="282">
        <v>3</v>
      </c>
      <c r="E116" s="281"/>
    </row>
    <row r="117" spans="1:5">
      <c r="A117" s="277"/>
      <c r="B117" s="278" t="s">
        <v>59</v>
      </c>
      <c r="C117" s="279">
        <v>61</v>
      </c>
      <c r="D117" s="282">
        <v>2</v>
      </c>
      <c r="E117" s="281"/>
    </row>
    <row r="118" spans="1:5">
      <c r="A118" s="277"/>
      <c r="B118" s="278" t="s">
        <v>59</v>
      </c>
      <c r="C118" s="279">
        <v>64</v>
      </c>
      <c r="D118" s="282">
        <v>3</v>
      </c>
      <c r="E118" s="281"/>
    </row>
    <row r="119" spans="1:5">
      <c r="A119" s="277"/>
      <c r="B119" s="278" t="s">
        <v>59</v>
      </c>
      <c r="C119" s="279">
        <v>62</v>
      </c>
      <c r="D119" s="282">
        <v>3</v>
      </c>
      <c r="E119" s="281"/>
    </row>
    <row r="120" spans="1:5">
      <c r="A120" s="277"/>
      <c r="B120" s="278" t="s">
        <v>59</v>
      </c>
      <c r="C120" s="280">
        <v>86</v>
      </c>
      <c r="D120" s="282">
        <v>7</v>
      </c>
      <c r="E120" s="281"/>
    </row>
    <row r="121" spans="1:5">
      <c r="A121" s="277"/>
      <c r="B121" s="278" t="s">
        <v>59</v>
      </c>
      <c r="C121" s="280">
        <v>68</v>
      </c>
      <c r="D121" s="282">
        <v>3</v>
      </c>
      <c r="E121" s="281"/>
    </row>
    <row r="122" spans="1:5">
      <c r="A122" s="277"/>
      <c r="B122" s="278" t="s">
        <v>59</v>
      </c>
      <c r="C122" s="280">
        <v>77</v>
      </c>
      <c r="D122" s="282">
        <v>6</v>
      </c>
      <c r="E122" s="281"/>
    </row>
    <row r="123" spans="1:5">
      <c r="A123" s="277"/>
      <c r="B123" s="278" t="s">
        <v>59</v>
      </c>
      <c r="C123" s="280">
        <v>68</v>
      </c>
      <c r="D123" s="282">
        <v>4</v>
      </c>
      <c r="E123" s="281"/>
    </row>
    <row r="124" spans="1:5">
      <c r="A124" s="277"/>
      <c r="B124" s="278" t="s">
        <v>59</v>
      </c>
      <c r="C124" s="280">
        <v>64</v>
      </c>
      <c r="D124" s="282">
        <v>4</v>
      </c>
      <c r="E124" s="281"/>
    </row>
    <row r="125" spans="1:5">
      <c r="A125" s="277"/>
      <c r="B125" s="278" t="s">
        <v>59</v>
      </c>
      <c r="C125" s="280">
        <v>62</v>
      </c>
      <c r="D125" s="282">
        <v>3</v>
      </c>
      <c r="E125" s="281"/>
    </row>
    <row r="126" spans="1:5">
      <c r="A126" s="283"/>
      <c r="B126" s="284" t="s">
        <v>59</v>
      </c>
      <c r="C126" s="285">
        <v>51</v>
      </c>
      <c r="D126" s="286">
        <v>2</v>
      </c>
      <c r="E126" s="287"/>
    </row>
    <row r="127" spans="1:5">
      <c r="A127" s="277"/>
      <c r="B127" s="278" t="s">
        <v>59</v>
      </c>
      <c r="C127" s="279">
        <v>51</v>
      </c>
      <c r="D127" s="282">
        <v>2</v>
      </c>
      <c r="E127" s="281"/>
    </row>
    <row r="128" spans="1:5">
      <c r="A128" s="277"/>
      <c r="B128" s="278" t="s">
        <v>59</v>
      </c>
      <c r="C128" s="279">
        <v>86</v>
      </c>
      <c r="D128" s="282">
        <v>8</v>
      </c>
      <c r="E128" s="281"/>
    </row>
    <row r="129" spans="1:5">
      <c r="A129" s="277"/>
      <c r="B129" s="278" t="s">
        <v>59</v>
      </c>
      <c r="C129" s="279">
        <v>60</v>
      </c>
      <c r="D129" s="282">
        <v>3</v>
      </c>
      <c r="E129" s="281"/>
    </row>
    <row r="130" spans="1:5">
      <c r="A130" s="277"/>
      <c r="B130" s="278" t="s">
        <v>59</v>
      </c>
      <c r="C130" s="279">
        <v>70</v>
      </c>
      <c r="D130" s="282">
        <v>4</v>
      </c>
      <c r="E130" s="281"/>
    </row>
    <row r="131" spans="1:5">
      <c r="A131" s="277"/>
      <c r="B131" s="278" t="s">
        <v>59</v>
      </c>
      <c r="C131" s="279">
        <v>54</v>
      </c>
      <c r="D131" s="282">
        <v>2</v>
      </c>
      <c r="E131" s="281"/>
    </row>
    <row r="132" spans="1:5">
      <c r="A132" s="277"/>
      <c r="B132" s="278" t="s">
        <v>59</v>
      </c>
      <c r="C132" s="279">
        <v>73</v>
      </c>
      <c r="D132" s="282">
        <v>6</v>
      </c>
      <c r="E132" s="281"/>
    </row>
    <row r="133" spans="1:5">
      <c r="A133" s="277"/>
      <c r="B133" s="278" t="s">
        <v>59</v>
      </c>
      <c r="C133" s="279">
        <v>62</v>
      </c>
      <c r="D133" s="282">
        <v>4</v>
      </c>
      <c r="E133" s="281"/>
    </row>
    <row r="134" spans="1:5">
      <c r="A134" s="277"/>
      <c r="B134" s="278" t="s">
        <v>59</v>
      </c>
      <c r="C134" s="279">
        <v>55</v>
      </c>
      <c r="D134" s="282">
        <v>3</v>
      </c>
      <c r="E134" s="281"/>
    </row>
    <row r="135" spans="1:5">
      <c r="A135" s="277"/>
      <c r="B135" s="278" t="s">
        <v>59</v>
      </c>
      <c r="C135" s="279">
        <v>80</v>
      </c>
      <c r="D135" s="282">
        <v>6</v>
      </c>
      <c r="E135" s="281"/>
    </row>
    <row r="136" spans="1:5">
      <c r="A136" s="277"/>
      <c r="B136" s="278" t="s">
        <v>59</v>
      </c>
      <c r="C136" s="279">
        <v>70</v>
      </c>
      <c r="D136" s="282">
        <v>4</v>
      </c>
      <c r="E136" s="281"/>
    </row>
    <row r="137" spans="1:5">
      <c r="A137" s="277"/>
      <c r="B137" s="278" t="s">
        <v>59</v>
      </c>
      <c r="C137" s="279">
        <v>54</v>
      </c>
      <c r="D137" s="282">
        <v>2</v>
      </c>
      <c r="E137" s="281"/>
    </row>
    <row r="138" spans="1:5">
      <c r="A138" s="277"/>
      <c r="B138" s="278" t="s">
        <v>59</v>
      </c>
      <c r="C138" s="279">
        <v>43</v>
      </c>
      <c r="D138" s="282">
        <v>2</v>
      </c>
      <c r="E138" s="281"/>
    </row>
    <row r="139" spans="1:5">
      <c r="A139" s="288"/>
      <c r="B139" s="278" t="s">
        <v>59</v>
      </c>
      <c r="C139" s="279">
        <v>58</v>
      </c>
      <c r="D139" s="282">
        <v>3</v>
      </c>
      <c r="E139" s="281"/>
    </row>
    <row r="140" spans="1:5">
      <c r="A140" s="277"/>
      <c r="B140" s="278" t="s">
        <v>59</v>
      </c>
      <c r="C140" s="279">
        <v>54</v>
      </c>
      <c r="D140" s="282">
        <v>2</v>
      </c>
      <c r="E140" s="281"/>
    </row>
    <row r="141" spans="1:5">
      <c r="A141" s="277"/>
      <c r="B141" s="278" t="s">
        <v>59</v>
      </c>
      <c r="C141" s="279">
        <v>60</v>
      </c>
      <c r="D141" s="282">
        <v>3</v>
      </c>
      <c r="E141" s="281"/>
    </row>
    <row r="142" spans="1:5">
      <c r="A142" s="277"/>
      <c r="B142" s="278" t="s">
        <v>59</v>
      </c>
      <c r="C142" s="279">
        <v>60</v>
      </c>
      <c r="D142" s="282">
        <v>4</v>
      </c>
      <c r="E142" s="281"/>
    </row>
    <row r="143" spans="1:5">
      <c r="A143" s="277"/>
      <c r="B143" s="278" t="s">
        <v>59</v>
      </c>
      <c r="C143" s="279">
        <v>55</v>
      </c>
      <c r="D143" s="282">
        <v>2</v>
      </c>
      <c r="E143" s="281"/>
    </row>
    <row r="144" spans="1:5">
      <c r="A144" s="277"/>
      <c r="B144" s="278" t="s">
        <v>59</v>
      </c>
      <c r="C144" s="279">
        <v>55</v>
      </c>
      <c r="D144" s="282">
        <v>2</v>
      </c>
      <c r="E144" s="281"/>
    </row>
    <row r="145" spans="1:5">
      <c r="A145" s="277"/>
      <c r="B145" s="278" t="s">
        <v>59</v>
      </c>
      <c r="C145" s="279">
        <v>57</v>
      </c>
      <c r="D145" s="282">
        <v>3</v>
      </c>
      <c r="E145" s="281"/>
    </row>
    <row r="146" spans="1:5">
      <c r="A146" s="277"/>
      <c r="B146" s="278" t="s">
        <v>59</v>
      </c>
      <c r="C146" s="279">
        <v>54</v>
      </c>
      <c r="D146" s="282">
        <v>2</v>
      </c>
      <c r="E146" s="281"/>
    </row>
    <row r="147" spans="1:5">
      <c r="A147" s="277"/>
      <c r="B147" s="278" t="s">
        <v>59</v>
      </c>
      <c r="C147" s="279">
        <v>75</v>
      </c>
      <c r="D147" s="282">
        <v>7</v>
      </c>
      <c r="E147" s="281"/>
    </row>
    <row r="148" spans="1:5">
      <c r="A148" s="277"/>
      <c r="B148" s="278" t="s">
        <v>59</v>
      </c>
      <c r="C148" s="279">
        <v>72</v>
      </c>
      <c r="D148" s="282">
        <v>5</v>
      </c>
      <c r="E148" s="281"/>
    </row>
    <row r="149" spans="1:5">
      <c r="A149" s="277"/>
      <c r="B149" s="278" t="s">
        <v>59</v>
      </c>
      <c r="C149" s="279">
        <v>52</v>
      </c>
      <c r="D149" s="282">
        <v>2</v>
      </c>
      <c r="E149" s="281"/>
    </row>
    <row r="150" spans="1:5">
      <c r="A150" s="277"/>
      <c r="B150" s="278" t="s">
        <v>59</v>
      </c>
      <c r="C150" s="279">
        <v>56</v>
      </c>
      <c r="D150" s="282">
        <v>3</v>
      </c>
      <c r="E150" s="281"/>
    </row>
    <row r="151" spans="1:5">
      <c r="A151" s="277"/>
      <c r="B151" s="278" t="s">
        <v>59</v>
      </c>
      <c r="C151" s="279">
        <v>55</v>
      </c>
      <c r="D151" s="282">
        <v>3</v>
      </c>
      <c r="E151" s="281"/>
    </row>
    <row r="152" spans="1:5">
      <c r="A152" s="277"/>
      <c r="B152" s="278" t="s">
        <v>59</v>
      </c>
      <c r="C152" s="279">
        <v>72</v>
      </c>
      <c r="D152" s="282">
        <v>5</v>
      </c>
      <c r="E152" s="281"/>
    </row>
    <row r="153" spans="1:5">
      <c r="A153" s="277"/>
      <c r="B153" s="278" t="s">
        <v>59</v>
      </c>
      <c r="C153" s="279">
        <v>68</v>
      </c>
      <c r="D153" s="282">
        <v>5</v>
      </c>
      <c r="E153" s="281"/>
    </row>
    <row r="154" spans="1:5">
      <c r="A154" s="277"/>
      <c r="B154" s="278" t="s">
        <v>59</v>
      </c>
      <c r="C154" s="279">
        <v>50</v>
      </c>
      <c r="D154" s="282">
        <v>2</v>
      </c>
      <c r="E154" s="281"/>
    </row>
    <row r="155" spans="1:5">
      <c r="A155" s="277"/>
      <c r="B155" s="278" t="s">
        <v>59</v>
      </c>
      <c r="C155" s="279">
        <v>55</v>
      </c>
      <c r="D155" s="282">
        <v>3</v>
      </c>
      <c r="E155" s="281"/>
    </row>
    <row r="156" spans="1:5">
      <c r="A156" s="277"/>
      <c r="B156" s="278" t="s">
        <v>59</v>
      </c>
      <c r="C156" s="279">
        <v>70</v>
      </c>
      <c r="D156" s="282">
        <v>6</v>
      </c>
      <c r="E156" s="281"/>
    </row>
    <row r="157" spans="1:5">
      <c r="A157" s="277"/>
      <c r="B157" s="278" t="s">
        <v>59</v>
      </c>
      <c r="C157" s="279">
        <v>56</v>
      </c>
      <c r="D157" s="282">
        <v>3</v>
      </c>
      <c r="E157" s="281"/>
    </row>
    <row r="158" spans="1:5">
      <c r="A158" s="277"/>
      <c r="B158" s="278" t="s">
        <v>59</v>
      </c>
      <c r="C158" s="279">
        <v>52</v>
      </c>
      <c r="D158" s="282">
        <v>3</v>
      </c>
      <c r="E158" s="281"/>
    </row>
    <row r="159" spans="1:5">
      <c r="A159" s="288"/>
      <c r="B159" s="278" t="s">
        <v>59</v>
      </c>
      <c r="C159" s="279">
        <v>45</v>
      </c>
      <c r="D159" s="282">
        <v>2</v>
      </c>
      <c r="E159" s="281"/>
    </row>
    <row r="160" spans="1:5">
      <c r="A160" s="277"/>
      <c r="B160" s="278" t="s">
        <v>59</v>
      </c>
      <c r="C160" s="279">
        <v>58</v>
      </c>
      <c r="D160" s="282">
        <v>4</v>
      </c>
      <c r="E160" s="281"/>
    </row>
    <row r="161" spans="1:5">
      <c r="A161" s="277"/>
      <c r="B161" s="278" t="s">
        <v>59</v>
      </c>
      <c r="C161" s="279">
        <v>55</v>
      </c>
      <c r="D161" s="282">
        <v>3</v>
      </c>
      <c r="E161" s="281"/>
    </row>
    <row r="162" spans="1:5">
      <c r="A162" s="277"/>
      <c r="B162" s="278" t="s">
        <v>59</v>
      </c>
      <c r="C162" s="279">
        <v>50</v>
      </c>
      <c r="D162" s="282">
        <v>3</v>
      </c>
      <c r="E162" s="281"/>
    </row>
    <row r="163" spans="1:5">
      <c r="A163" s="277"/>
      <c r="B163" s="278" t="s">
        <v>59</v>
      </c>
      <c r="C163" s="279">
        <v>64</v>
      </c>
      <c r="D163" s="282">
        <v>5</v>
      </c>
      <c r="E163" s="281"/>
    </row>
    <row r="164" spans="1:5">
      <c r="A164" s="277"/>
      <c r="B164" s="278" t="s">
        <v>59</v>
      </c>
      <c r="C164" s="279">
        <v>65</v>
      </c>
      <c r="D164" s="282">
        <v>5</v>
      </c>
      <c r="E164" s="281"/>
    </row>
    <row r="165" spans="1:5">
      <c r="A165" s="277"/>
      <c r="B165" s="278" t="s">
        <v>59</v>
      </c>
      <c r="C165" s="279">
        <v>73</v>
      </c>
      <c r="D165" s="282">
        <v>7</v>
      </c>
      <c r="E165" s="281"/>
    </row>
    <row r="166" spans="1:5">
      <c r="A166" s="277"/>
      <c r="B166" s="278" t="s">
        <v>59</v>
      </c>
      <c r="C166" s="279">
        <v>47</v>
      </c>
      <c r="D166" s="282">
        <v>3</v>
      </c>
      <c r="E166" s="281"/>
    </row>
    <row r="167" spans="1:5">
      <c r="A167" s="277"/>
      <c r="B167" s="278" t="s">
        <v>59</v>
      </c>
      <c r="C167" s="279">
        <v>62</v>
      </c>
      <c r="D167" s="282">
        <v>4</v>
      </c>
      <c r="E167" s="281"/>
    </row>
    <row r="168" spans="1:5">
      <c r="A168" s="277"/>
      <c r="B168" s="278" t="s">
        <v>59</v>
      </c>
      <c r="C168" s="279">
        <v>50</v>
      </c>
      <c r="D168" s="282">
        <v>2</v>
      </c>
      <c r="E168" s="281"/>
    </row>
    <row r="169" spans="1:5">
      <c r="A169" s="289">
        <v>2</v>
      </c>
      <c r="B169" s="290" t="s">
        <v>59</v>
      </c>
      <c r="C169" s="291">
        <v>250</v>
      </c>
      <c r="D169" s="292">
        <v>164</v>
      </c>
      <c r="E169" s="293"/>
    </row>
    <row r="170" spans="1:5">
      <c r="A170" s="294"/>
      <c r="B170" s="290" t="s">
        <v>59</v>
      </c>
      <c r="C170" s="291">
        <v>215</v>
      </c>
      <c r="D170" s="292">
        <v>121</v>
      </c>
      <c r="E170" s="293"/>
    </row>
    <row r="171" spans="1:5">
      <c r="A171" s="294"/>
      <c r="B171" s="290" t="s">
        <v>59</v>
      </c>
      <c r="C171" s="291">
        <v>272</v>
      </c>
      <c r="D171" s="292">
        <v>232</v>
      </c>
      <c r="E171" s="293"/>
    </row>
    <row r="172" spans="1:5">
      <c r="A172" s="295"/>
      <c r="B172" s="290" t="s">
        <v>59</v>
      </c>
      <c r="C172" s="291">
        <v>185</v>
      </c>
      <c r="D172" s="292">
        <v>78</v>
      </c>
      <c r="E172" s="293"/>
    </row>
    <row r="173" spans="1:5">
      <c r="A173" s="294"/>
      <c r="B173" s="290" t="s">
        <v>59</v>
      </c>
      <c r="C173" s="291">
        <v>165</v>
      </c>
      <c r="D173" s="292">
        <v>61</v>
      </c>
      <c r="E173" s="293"/>
    </row>
    <row r="174" spans="1:5">
      <c r="A174" s="294"/>
      <c r="B174" s="290" t="s">
        <v>59</v>
      </c>
      <c r="C174" s="291">
        <v>245</v>
      </c>
      <c r="D174" s="292">
        <v>158</v>
      </c>
      <c r="E174" s="293"/>
    </row>
    <row r="175" spans="1:5">
      <c r="A175" s="294"/>
      <c r="B175" s="290" t="s">
        <v>59</v>
      </c>
      <c r="C175" s="291">
        <v>199</v>
      </c>
      <c r="D175" s="292">
        <v>93</v>
      </c>
      <c r="E175" s="293"/>
    </row>
    <row r="176" spans="1:5">
      <c r="A176" s="294"/>
      <c r="B176" s="290" t="s">
        <v>59</v>
      </c>
      <c r="C176" s="291">
        <v>224</v>
      </c>
      <c r="D176" s="292">
        <v>139</v>
      </c>
      <c r="E176" s="293"/>
    </row>
    <row r="177" spans="1:5">
      <c r="A177" s="294"/>
      <c r="B177" s="290" t="s">
        <v>59</v>
      </c>
      <c r="C177" s="291">
        <v>173</v>
      </c>
      <c r="D177" s="292">
        <v>56</v>
      </c>
      <c r="E177" s="293"/>
    </row>
    <row r="178" spans="1:5">
      <c r="A178" s="294"/>
      <c r="B178" s="290" t="s">
        <v>59</v>
      </c>
      <c r="C178" s="291">
        <v>154</v>
      </c>
      <c r="D178" s="292" t="s">
        <v>107</v>
      </c>
      <c r="E178" s="293"/>
    </row>
    <row r="179" spans="1:5">
      <c r="A179" s="294"/>
      <c r="B179" s="290" t="s">
        <v>59</v>
      </c>
      <c r="C179" s="291">
        <v>185</v>
      </c>
      <c r="D179" s="292">
        <v>81</v>
      </c>
      <c r="E179" s="293"/>
    </row>
    <row r="180" spans="1:5">
      <c r="A180" s="294"/>
      <c r="B180" s="290" t="s">
        <v>59</v>
      </c>
      <c r="C180" s="291">
        <v>60</v>
      </c>
      <c r="D180" s="292">
        <v>2</v>
      </c>
      <c r="E180" s="293"/>
    </row>
    <row r="181" spans="1:5">
      <c r="A181" s="294"/>
      <c r="B181" s="290" t="s">
        <v>59</v>
      </c>
      <c r="C181" s="291">
        <v>78</v>
      </c>
      <c r="D181" s="292">
        <v>4</v>
      </c>
      <c r="E181" s="293"/>
    </row>
    <row r="182" spans="1:5">
      <c r="A182" s="294"/>
      <c r="B182" s="290" t="s">
        <v>59</v>
      </c>
      <c r="C182" s="291">
        <v>71</v>
      </c>
      <c r="D182" s="292">
        <v>3</v>
      </c>
      <c r="E182" s="293"/>
    </row>
    <row r="183" spans="1:5">
      <c r="A183" s="294"/>
      <c r="B183" s="290" t="s">
        <v>59</v>
      </c>
      <c r="C183" s="291">
        <v>155</v>
      </c>
      <c r="D183" s="292">
        <v>42</v>
      </c>
      <c r="E183" s="293"/>
    </row>
    <row r="184" spans="1:5">
      <c r="A184" s="294"/>
      <c r="B184" s="290" t="s">
        <v>59</v>
      </c>
      <c r="C184" s="291">
        <v>175</v>
      </c>
      <c r="D184" s="292">
        <v>62</v>
      </c>
      <c r="E184" s="293"/>
    </row>
    <row r="185" spans="1:5">
      <c r="A185" s="294"/>
      <c r="B185" s="290" t="s">
        <v>59</v>
      </c>
      <c r="C185" s="291">
        <v>149</v>
      </c>
      <c r="D185" s="292">
        <v>34</v>
      </c>
      <c r="E185" s="293"/>
    </row>
    <row r="186" spans="1:5">
      <c r="A186" s="294"/>
      <c r="B186" s="290" t="s">
        <v>59</v>
      </c>
      <c r="C186" s="291">
        <v>70</v>
      </c>
      <c r="D186" s="292">
        <v>2</v>
      </c>
      <c r="E186" s="293"/>
    </row>
    <row r="187" spans="1:5">
      <c r="A187" s="294"/>
      <c r="B187" s="290" t="s">
        <v>59</v>
      </c>
      <c r="C187" s="291">
        <v>64</v>
      </c>
      <c r="D187" s="292">
        <v>3</v>
      </c>
      <c r="E187" s="293"/>
    </row>
    <row r="188" spans="1:5">
      <c r="A188" s="294"/>
      <c r="B188" s="290" t="s">
        <v>59</v>
      </c>
      <c r="C188" s="291">
        <v>63</v>
      </c>
      <c r="D188" s="292">
        <v>4</v>
      </c>
      <c r="E188" s="293"/>
    </row>
    <row r="189" spans="1:5">
      <c r="A189" s="294"/>
      <c r="B189" s="290" t="s">
        <v>59</v>
      </c>
      <c r="C189" s="291">
        <v>81</v>
      </c>
      <c r="D189" s="292">
        <v>7</v>
      </c>
      <c r="E189" s="293"/>
    </row>
    <row r="190" spans="1:5">
      <c r="A190" s="294"/>
      <c r="B190" s="290" t="s">
        <v>59</v>
      </c>
      <c r="C190" s="291">
        <v>151</v>
      </c>
      <c r="D190" s="292">
        <v>38</v>
      </c>
      <c r="E190" s="293"/>
    </row>
    <row r="191" spans="1:5">
      <c r="A191" s="294"/>
      <c r="B191" s="290" t="s">
        <v>59</v>
      </c>
      <c r="C191" s="291">
        <v>152</v>
      </c>
      <c r="D191" s="292">
        <v>37</v>
      </c>
      <c r="E191" s="293"/>
    </row>
    <row r="192" spans="1:5">
      <c r="A192" s="294"/>
      <c r="B192" s="290" t="s">
        <v>59</v>
      </c>
      <c r="C192" s="291">
        <v>83</v>
      </c>
      <c r="D192" s="292">
        <v>7</v>
      </c>
      <c r="E192" s="293"/>
    </row>
    <row r="193" spans="1:5">
      <c r="A193" s="294"/>
      <c r="B193" s="290" t="s">
        <v>59</v>
      </c>
      <c r="C193" s="291">
        <v>55</v>
      </c>
      <c r="D193" s="292">
        <v>2</v>
      </c>
      <c r="E193" s="293"/>
    </row>
    <row r="194" spans="1:5">
      <c r="A194" s="294"/>
      <c r="B194" s="290" t="s">
        <v>59</v>
      </c>
      <c r="C194" s="291">
        <v>66</v>
      </c>
      <c r="D194" s="292">
        <v>4</v>
      </c>
      <c r="E194" s="293"/>
    </row>
    <row r="195" spans="1:5">
      <c r="A195" s="294"/>
      <c r="B195" s="290" t="s">
        <v>59</v>
      </c>
      <c r="C195" s="291">
        <v>68</v>
      </c>
      <c r="D195" s="292">
        <v>5</v>
      </c>
      <c r="E195" s="293"/>
    </row>
    <row r="196" spans="1:5">
      <c r="A196" s="294"/>
      <c r="B196" s="290" t="s">
        <v>59</v>
      </c>
      <c r="C196" s="291">
        <v>72</v>
      </c>
      <c r="D196" s="292">
        <v>5</v>
      </c>
      <c r="E196" s="293"/>
    </row>
    <row r="197" spans="1:5">
      <c r="A197" s="294"/>
      <c r="B197" s="290" t="s">
        <v>59</v>
      </c>
      <c r="C197" s="291">
        <v>63</v>
      </c>
      <c r="D197" s="292">
        <v>3</v>
      </c>
      <c r="E197" s="293"/>
    </row>
    <row r="198" spans="1:5">
      <c r="A198" s="294"/>
      <c r="B198" s="290" t="s">
        <v>59</v>
      </c>
      <c r="C198" s="291">
        <v>62</v>
      </c>
      <c r="D198" s="292">
        <v>3</v>
      </c>
      <c r="E198" s="293"/>
    </row>
    <row r="199" spans="1:5">
      <c r="A199" s="294"/>
      <c r="B199" s="290" t="s">
        <v>59</v>
      </c>
      <c r="C199" s="291">
        <v>49</v>
      </c>
      <c r="D199" s="292">
        <v>1</v>
      </c>
      <c r="E199" s="293"/>
    </row>
    <row r="200" spans="1:5">
      <c r="A200" s="294"/>
      <c r="B200" s="290" t="s">
        <v>59</v>
      </c>
      <c r="C200" s="291">
        <v>76</v>
      </c>
      <c r="D200" s="292">
        <v>6</v>
      </c>
      <c r="E200" s="293"/>
    </row>
    <row r="201" spans="1:5">
      <c r="A201" s="294"/>
      <c r="B201" s="290" t="s">
        <v>59</v>
      </c>
      <c r="C201" s="291">
        <v>55</v>
      </c>
      <c r="D201" s="292">
        <v>1</v>
      </c>
      <c r="E201" s="293"/>
    </row>
    <row r="202" spans="1:5">
      <c r="A202" s="294"/>
      <c r="B202" s="290" t="s">
        <v>59</v>
      </c>
      <c r="C202" s="291">
        <v>55</v>
      </c>
      <c r="D202" s="292">
        <v>1</v>
      </c>
      <c r="E202" s="293"/>
    </row>
    <row r="203" spans="1:5">
      <c r="A203" s="294"/>
      <c r="B203" s="290" t="s">
        <v>59</v>
      </c>
      <c r="C203" s="291">
        <v>58</v>
      </c>
      <c r="D203" s="292">
        <v>1</v>
      </c>
      <c r="E203" s="293"/>
    </row>
    <row r="204" spans="1:5">
      <c r="A204" s="294"/>
      <c r="B204" s="290" t="s">
        <v>59</v>
      </c>
      <c r="C204" s="291">
        <v>50</v>
      </c>
      <c r="D204" s="292">
        <v>2</v>
      </c>
      <c r="E204" s="293"/>
    </row>
    <row r="205" spans="1:5">
      <c r="A205" s="295"/>
      <c r="B205" s="290" t="s">
        <v>59</v>
      </c>
      <c r="C205" s="291">
        <v>65</v>
      </c>
      <c r="D205" s="292">
        <v>4</v>
      </c>
      <c r="E205" s="293"/>
    </row>
    <row r="206" spans="1:5">
      <c r="A206" s="294"/>
      <c r="B206" s="290" t="s">
        <v>59</v>
      </c>
      <c r="C206" s="291">
        <v>69</v>
      </c>
      <c r="D206" s="292">
        <v>4</v>
      </c>
      <c r="E206" s="293"/>
    </row>
    <row r="207" spans="1:5">
      <c r="A207" s="294"/>
      <c r="B207" s="290" t="s">
        <v>59</v>
      </c>
      <c r="C207" s="291">
        <v>56</v>
      </c>
      <c r="D207" s="292">
        <v>2</v>
      </c>
      <c r="E207" s="293"/>
    </row>
    <row r="208" spans="1:5">
      <c r="A208" s="294"/>
      <c r="B208" s="290" t="s">
        <v>59</v>
      </c>
      <c r="C208" s="291">
        <v>73</v>
      </c>
      <c r="D208" s="292">
        <v>2</v>
      </c>
      <c r="E208" s="293"/>
    </row>
    <row r="209" spans="1:5">
      <c r="A209" s="294"/>
      <c r="B209" s="290" t="s">
        <v>59</v>
      </c>
      <c r="C209" s="291">
        <v>81</v>
      </c>
      <c r="D209" s="292">
        <v>6</v>
      </c>
      <c r="E209" s="293"/>
    </row>
    <row r="210" spans="1:5">
      <c r="A210" s="294"/>
      <c r="B210" s="290" t="s">
        <v>59</v>
      </c>
      <c r="C210" s="291">
        <v>52</v>
      </c>
      <c r="D210" s="292">
        <v>4</v>
      </c>
      <c r="E210" s="293"/>
    </row>
    <row r="211" spans="1:5">
      <c r="A211" s="294"/>
      <c r="B211" s="290" t="s">
        <v>59</v>
      </c>
      <c r="C211" s="291">
        <v>72</v>
      </c>
      <c r="D211" s="292">
        <v>3</v>
      </c>
      <c r="E211" s="293"/>
    </row>
    <row r="212" spans="1:5">
      <c r="A212" s="294"/>
      <c r="B212" s="290" t="s">
        <v>59</v>
      </c>
      <c r="C212" s="291">
        <v>75</v>
      </c>
      <c r="D212" s="292">
        <v>6</v>
      </c>
      <c r="E212" s="293"/>
    </row>
    <row r="213" spans="1:5">
      <c r="A213" s="294"/>
      <c r="B213" s="290" t="s">
        <v>59</v>
      </c>
      <c r="C213" s="291">
        <v>70</v>
      </c>
      <c r="D213" s="292">
        <v>3</v>
      </c>
      <c r="E213" s="293"/>
    </row>
    <row r="214" spans="1:5">
      <c r="A214" s="294"/>
      <c r="B214" s="290" t="s">
        <v>59</v>
      </c>
      <c r="C214" s="291">
        <v>75</v>
      </c>
      <c r="D214" s="292">
        <v>5</v>
      </c>
      <c r="E214" s="293"/>
    </row>
    <row r="215" spans="1:5">
      <c r="A215" s="294"/>
      <c r="B215" s="290" t="s">
        <v>59</v>
      </c>
      <c r="C215" s="291">
        <v>84</v>
      </c>
      <c r="D215" s="292">
        <v>6</v>
      </c>
      <c r="E215" s="293"/>
    </row>
    <row r="216" spans="1:5">
      <c r="A216" s="294"/>
      <c r="B216" s="290" t="s">
        <v>59</v>
      </c>
      <c r="C216" s="291">
        <v>79</v>
      </c>
      <c r="D216" s="292">
        <v>5</v>
      </c>
      <c r="E216" s="293"/>
    </row>
    <row r="217" spans="1:5">
      <c r="A217" s="294"/>
      <c r="B217" s="290" t="s">
        <v>59</v>
      </c>
      <c r="C217" s="291">
        <v>63</v>
      </c>
      <c r="D217" s="292">
        <v>2</v>
      </c>
      <c r="E217" s="293"/>
    </row>
    <row r="218" spans="1:5">
      <c r="A218" s="294"/>
      <c r="B218" s="290" t="s">
        <v>59</v>
      </c>
      <c r="C218" s="291">
        <v>78</v>
      </c>
      <c r="D218" s="292">
        <v>5</v>
      </c>
      <c r="E218" s="293"/>
    </row>
    <row r="219" spans="1:5">
      <c r="A219" s="294"/>
      <c r="B219" s="290" t="s">
        <v>59</v>
      </c>
      <c r="C219" s="291">
        <v>62</v>
      </c>
      <c r="D219" s="292">
        <v>3</v>
      </c>
      <c r="E219" s="293"/>
    </row>
    <row r="220" spans="1:5">
      <c r="A220" s="294"/>
      <c r="B220" s="290" t="s">
        <v>59</v>
      </c>
      <c r="C220" s="291">
        <v>66</v>
      </c>
      <c r="D220" s="292">
        <v>5</v>
      </c>
      <c r="E220" s="293"/>
    </row>
    <row r="221" spans="1:5">
      <c r="A221" s="294"/>
      <c r="B221" s="290" t="s">
        <v>59</v>
      </c>
      <c r="C221" s="291">
        <v>65</v>
      </c>
      <c r="D221" s="292">
        <v>4</v>
      </c>
      <c r="E221" s="293"/>
    </row>
    <row r="222" spans="1:5">
      <c r="A222" s="294"/>
      <c r="B222" s="290" t="s">
        <v>59</v>
      </c>
      <c r="C222" s="291">
        <v>69</v>
      </c>
      <c r="D222" s="292">
        <v>4</v>
      </c>
      <c r="E222" s="293"/>
    </row>
    <row r="223" spans="1:5">
      <c r="A223" s="294"/>
      <c r="B223" s="290" t="s">
        <v>59</v>
      </c>
      <c r="C223" s="291">
        <v>65</v>
      </c>
      <c r="D223" s="292">
        <v>3</v>
      </c>
      <c r="E223" s="293"/>
    </row>
    <row r="224" spans="1:5">
      <c r="A224" s="294"/>
      <c r="B224" s="290" t="s">
        <v>59</v>
      </c>
      <c r="C224" s="291">
        <v>56</v>
      </c>
      <c r="D224" s="292">
        <v>2</v>
      </c>
      <c r="E224" s="293"/>
    </row>
    <row r="225" spans="1:5">
      <c r="A225" s="294"/>
      <c r="B225" s="290" t="s">
        <v>59</v>
      </c>
      <c r="C225" s="291">
        <v>66</v>
      </c>
      <c r="D225" s="292">
        <v>4</v>
      </c>
      <c r="E225" s="293"/>
    </row>
    <row r="226" spans="1:5">
      <c r="A226" s="294"/>
      <c r="B226" s="290" t="s">
        <v>59</v>
      </c>
      <c r="C226" s="291">
        <v>44</v>
      </c>
      <c r="D226" s="292">
        <v>1</v>
      </c>
      <c r="E226" s="293"/>
    </row>
    <row r="227" spans="1:5">
      <c r="A227" s="294"/>
      <c r="B227" s="290" t="s">
        <v>59</v>
      </c>
      <c r="C227" s="291">
        <v>65</v>
      </c>
      <c r="D227" s="292">
        <v>3</v>
      </c>
      <c r="E227" s="293"/>
    </row>
    <row r="228" spans="1:5">
      <c r="A228" s="294"/>
      <c r="B228" s="290" t="s">
        <v>59</v>
      </c>
      <c r="C228" s="291">
        <v>71</v>
      </c>
      <c r="D228" s="292">
        <v>4</v>
      </c>
      <c r="E228" s="293"/>
    </row>
    <row r="229" spans="1:5">
      <c r="A229" s="294"/>
      <c r="B229" s="290" t="s">
        <v>59</v>
      </c>
      <c r="C229" s="291">
        <v>57</v>
      </c>
      <c r="D229" s="292">
        <v>2</v>
      </c>
      <c r="E229" s="293"/>
    </row>
    <row r="230" spans="1:5">
      <c r="A230" s="294"/>
      <c r="B230" s="290" t="s">
        <v>59</v>
      </c>
      <c r="C230" s="291">
        <v>56</v>
      </c>
      <c r="D230" s="292">
        <v>3</v>
      </c>
      <c r="E230" s="293"/>
    </row>
    <row r="231" spans="1:5">
      <c r="A231" s="294"/>
      <c r="B231" s="290" t="s">
        <v>59</v>
      </c>
      <c r="C231" s="291">
        <v>66</v>
      </c>
      <c r="D231" s="292">
        <v>2</v>
      </c>
      <c r="E231" s="293"/>
    </row>
    <row r="232" spans="1:5">
      <c r="A232" s="294"/>
      <c r="B232" s="290" t="s">
        <v>59</v>
      </c>
      <c r="C232" s="291">
        <v>76</v>
      </c>
      <c r="D232" s="292">
        <v>3</v>
      </c>
      <c r="E232" s="293"/>
    </row>
    <row r="233" spans="1:5">
      <c r="A233" s="294"/>
      <c r="B233" s="290" t="s">
        <v>59</v>
      </c>
      <c r="C233" s="291">
        <v>73</v>
      </c>
      <c r="D233" s="292">
        <v>4</v>
      </c>
      <c r="E233" s="293"/>
    </row>
    <row r="234" spans="1:5">
      <c r="A234" s="294"/>
      <c r="B234" s="290" t="s">
        <v>59</v>
      </c>
      <c r="C234" s="291">
        <v>70</v>
      </c>
      <c r="D234" s="292">
        <v>5</v>
      </c>
      <c r="E234" s="293"/>
    </row>
    <row r="235" spans="1:5">
      <c r="A235" s="294"/>
      <c r="B235" s="290" t="s">
        <v>59</v>
      </c>
      <c r="C235" s="291">
        <v>52</v>
      </c>
      <c r="D235" s="292">
        <v>2</v>
      </c>
      <c r="E235" s="293"/>
    </row>
    <row r="236" spans="1:5">
      <c r="A236" s="294"/>
      <c r="B236" s="290" t="s">
        <v>59</v>
      </c>
      <c r="C236" s="291">
        <v>57</v>
      </c>
      <c r="D236" s="292">
        <v>2</v>
      </c>
      <c r="E236" s="293"/>
    </row>
    <row r="237" spans="1:5">
      <c r="A237" s="294"/>
      <c r="B237" s="290" t="s">
        <v>59</v>
      </c>
      <c r="C237" s="291">
        <v>67</v>
      </c>
      <c r="D237" s="292">
        <v>4</v>
      </c>
      <c r="E237" s="293"/>
    </row>
    <row r="238" spans="1:5">
      <c r="A238" s="294"/>
      <c r="B238" s="290" t="s">
        <v>59</v>
      </c>
      <c r="C238" s="291">
        <v>69</v>
      </c>
      <c r="D238" s="292">
        <v>4</v>
      </c>
      <c r="E238" s="293"/>
    </row>
    <row r="239" spans="1:5">
      <c r="A239" s="294"/>
      <c r="B239" s="290" t="s">
        <v>59</v>
      </c>
      <c r="C239" s="291">
        <v>50</v>
      </c>
      <c r="D239" s="292">
        <v>1</v>
      </c>
      <c r="E239" s="293"/>
    </row>
    <row r="240" spans="1:5">
      <c r="A240" s="294"/>
      <c r="B240" s="290" t="s">
        <v>59</v>
      </c>
      <c r="C240" s="291">
        <v>72</v>
      </c>
      <c r="D240" s="292">
        <v>4</v>
      </c>
      <c r="E240" s="293"/>
    </row>
    <row r="241" spans="1:5">
      <c r="A241" s="294"/>
      <c r="B241" s="290" t="s">
        <v>59</v>
      </c>
      <c r="C241" s="291">
        <v>56</v>
      </c>
      <c r="D241" s="292">
        <v>2</v>
      </c>
      <c r="E241" s="293"/>
    </row>
    <row r="242" spans="1:5">
      <c r="A242" s="294"/>
      <c r="B242" s="290" t="s">
        <v>59</v>
      </c>
      <c r="C242" s="291">
        <v>68</v>
      </c>
      <c r="D242" s="292">
        <v>3</v>
      </c>
      <c r="E242" s="293"/>
    </row>
    <row r="243" spans="1:5">
      <c r="A243" s="294"/>
      <c r="B243" s="290" t="s">
        <v>59</v>
      </c>
      <c r="C243" s="291">
        <v>73</v>
      </c>
      <c r="D243" s="292">
        <v>6</v>
      </c>
      <c r="E243" s="293"/>
    </row>
    <row r="244" spans="1:5">
      <c r="A244" s="294"/>
      <c r="B244" s="290" t="s">
        <v>59</v>
      </c>
      <c r="C244" s="291">
        <v>61</v>
      </c>
      <c r="D244" s="292">
        <v>3</v>
      </c>
      <c r="E244" s="293"/>
    </row>
    <row r="245" spans="1:5">
      <c r="A245" s="294"/>
      <c r="B245" s="290" t="s">
        <v>59</v>
      </c>
      <c r="C245" s="291">
        <v>75</v>
      </c>
      <c r="D245" s="292">
        <v>5</v>
      </c>
      <c r="E245" s="293"/>
    </row>
    <row r="246" spans="1:5">
      <c r="A246" s="294"/>
      <c r="B246" s="290" t="s">
        <v>59</v>
      </c>
      <c r="C246" s="291">
        <v>55</v>
      </c>
      <c r="D246" s="292">
        <v>3</v>
      </c>
      <c r="E246" s="293"/>
    </row>
    <row r="247" spans="1:5">
      <c r="A247" s="295"/>
      <c r="B247" s="290" t="s">
        <v>59</v>
      </c>
      <c r="C247" s="291">
        <v>45</v>
      </c>
      <c r="D247" s="292">
        <v>1</v>
      </c>
      <c r="E247" s="293"/>
    </row>
    <row r="248" spans="1:5">
      <c r="A248" s="294"/>
      <c r="B248" s="290" t="s">
        <v>59</v>
      </c>
      <c r="C248" s="291">
        <v>60</v>
      </c>
      <c r="D248" s="292">
        <v>2</v>
      </c>
      <c r="E248" s="293"/>
    </row>
    <row r="249" spans="1:5">
      <c r="A249" s="294"/>
      <c r="B249" s="290" t="s">
        <v>59</v>
      </c>
      <c r="C249" s="291">
        <v>72</v>
      </c>
      <c r="D249" s="292">
        <v>6</v>
      </c>
      <c r="E249" s="293"/>
    </row>
    <row r="250" spans="1:5">
      <c r="A250" s="294"/>
      <c r="B250" s="290" t="s">
        <v>59</v>
      </c>
      <c r="C250" s="291">
        <v>57</v>
      </c>
      <c r="D250" s="292">
        <v>2</v>
      </c>
      <c r="E250" s="293"/>
    </row>
    <row r="251" spans="1:5">
      <c r="A251" s="294"/>
      <c r="B251" s="290" t="s">
        <v>59</v>
      </c>
      <c r="C251" s="291">
        <v>46</v>
      </c>
      <c r="D251" s="292">
        <v>1</v>
      </c>
      <c r="E251" s="293"/>
    </row>
    <row r="252" spans="1:5">
      <c r="A252" s="294"/>
      <c r="B252" s="290" t="s">
        <v>59</v>
      </c>
      <c r="C252" s="291">
        <v>62</v>
      </c>
      <c r="D252" s="292">
        <v>2</v>
      </c>
      <c r="E252" s="293"/>
    </row>
    <row r="253" spans="1:5">
      <c r="A253" s="294"/>
      <c r="B253" s="290" t="s">
        <v>59</v>
      </c>
      <c r="C253" s="291">
        <v>75</v>
      </c>
      <c r="D253" s="292">
        <v>7</v>
      </c>
      <c r="E253" s="293"/>
    </row>
    <row r="254" spans="1:5">
      <c r="A254" s="294"/>
      <c r="B254" s="290" t="s">
        <v>59</v>
      </c>
      <c r="C254" s="291">
        <v>56</v>
      </c>
      <c r="D254" s="292">
        <v>2</v>
      </c>
      <c r="E254" s="293"/>
    </row>
    <row r="255" spans="1:5">
      <c r="A255" s="294"/>
      <c r="B255" s="290" t="s">
        <v>59</v>
      </c>
      <c r="C255" s="291">
        <v>52</v>
      </c>
      <c r="D255" s="292">
        <v>2</v>
      </c>
      <c r="E255" s="293"/>
    </row>
    <row r="256" spans="1:5">
      <c r="A256" s="294"/>
      <c r="B256" s="290" t="s">
        <v>59</v>
      </c>
      <c r="C256" s="291">
        <v>45</v>
      </c>
      <c r="D256" s="292">
        <v>1</v>
      </c>
      <c r="E256" s="293"/>
    </row>
    <row r="257" spans="1:5">
      <c r="A257" s="296">
        <v>3</v>
      </c>
      <c r="B257" s="297" t="s">
        <v>59</v>
      </c>
      <c r="C257" s="298">
        <v>310</v>
      </c>
      <c r="D257" s="299">
        <v>304</v>
      </c>
      <c r="E257" s="300"/>
    </row>
    <row r="258" spans="1:5">
      <c r="A258" s="301"/>
      <c r="B258" s="297" t="s">
        <v>59</v>
      </c>
      <c r="C258" s="298">
        <v>235</v>
      </c>
      <c r="D258" s="299">
        <v>149</v>
      </c>
      <c r="E258" s="300"/>
    </row>
    <row r="259" spans="1:5">
      <c r="A259" s="301"/>
      <c r="B259" s="297" t="s">
        <v>59</v>
      </c>
      <c r="C259" s="298">
        <v>251</v>
      </c>
      <c r="D259" s="299">
        <v>168</v>
      </c>
      <c r="E259" s="300"/>
    </row>
    <row r="260" spans="1:5">
      <c r="A260" s="301"/>
      <c r="B260" s="297" t="s">
        <v>59</v>
      </c>
      <c r="C260" s="298">
        <v>290</v>
      </c>
      <c r="D260" s="299">
        <v>239</v>
      </c>
      <c r="E260" s="300"/>
    </row>
    <row r="261" spans="1:5">
      <c r="A261" s="301"/>
      <c r="B261" s="297" t="s">
        <v>59</v>
      </c>
      <c r="C261" s="298">
        <v>261</v>
      </c>
      <c r="D261" s="299">
        <v>187</v>
      </c>
      <c r="E261" s="300"/>
    </row>
    <row r="262" spans="1:5">
      <c r="A262" s="301"/>
      <c r="B262" s="297" t="s">
        <v>59</v>
      </c>
      <c r="C262" s="298">
        <v>255</v>
      </c>
      <c r="D262" s="299">
        <v>159</v>
      </c>
      <c r="E262" s="300"/>
    </row>
    <row r="263" spans="1:5">
      <c r="A263" s="301"/>
      <c r="B263" s="297" t="s">
        <v>59</v>
      </c>
      <c r="C263" s="298">
        <v>231</v>
      </c>
      <c r="D263" s="299">
        <v>135</v>
      </c>
      <c r="E263" s="300"/>
    </row>
    <row r="264" spans="1:5">
      <c r="A264" s="301"/>
      <c r="B264" s="297" t="s">
        <v>59</v>
      </c>
      <c r="C264" s="298">
        <v>253</v>
      </c>
      <c r="D264" s="299">
        <v>175</v>
      </c>
      <c r="E264" s="300"/>
    </row>
    <row r="265" spans="1:5">
      <c r="A265" s="301"/>
      <c r="B265" s="297" t="s">
        <v>59</v>
      </c>
      <c r="C265" s="298">
        <v>157</v>
      </c>
      <c r="D265" s="299">
        <v>38</v>
      </c>
      <c r="E265" s="300"/>
    </row>
    <row r="266" spans="1:5">
      <c r="A266" s="301"/>
      <c r="B266" s="297" t="s">
        <v>59</v>
      </c>
      <c r="C266" s="298">
        <v>84</v>
      </c>
      <c r="D266" s="299">
        <v>8</v>
      </c>
      <c r="E266" s="300"/>
    </row>
    <row r="267" spans="1:5">
      <c r="A267" s="301"/>
      <c r="B267" s="297" t="s">
        <v>59</v>
      </c>
      <c r="C267" s="298">
        <v>55</v>
      </c>
      <c r="D267" s="299">
        <v>3</v>
      </c>
      <c r="E267" s="300"/>
    </row>
    <row r="268" spans="1:5">
      <c r="A268" s="301"/>
      <c r="B268" s="297" t="s">
        <v>59</v>
      </c>
      <c r="C268" s="298">
        <v>63</v>
      </c>
      <c r="D268" s="299">
        <v>3</v>
      </c>
      <c r="E268" s="300"/>
    </row>
    <row r="269" spans="1:5">
      <c r="A269" s="301"/>
      <c r="B269" s="297" t="s">
        <v>59</v>
      </c>
      <c r="C269" s="298">
        <v>189</v>
      </c>
      <c r="D269" s="299">
        <v>74</v>
      </c>
      <c r="E269" s="300"/>
    </row>
    <row r="270" spans="1:5">
      <c r="A270" s="301"/>
      <c r="B270" s="297" t="s">
        <v>59</v>
      </c>
      <c r="C270" s="298">
        <v>156</v>
      </c>
      <c r="D270" s="299">
        <v>43</v>
      </c>
      <c r="E270" s="300"/>
    </row>
    <row r="271" spans="1:5">
      <c r="A271" s="301"/>
      <c r="B271" s="297" t="s">
        <v>59</v>
      </c>
      <c r="C271" s="298">
        <v>71</v>
      </c>
      <c r="D271" s="299">
        <v>5</v>
      </c>
      <c r="E271" s="300"/>
    </row>
    <row r="272" spans="1:5">
      <c r="A272" s="301"/>
      <c r="B272" s="297" t="s">
        <v>59</v>
      </c>
      <c r="C272" s="298">
        <v>184</v>
      </c>
      <c r="D272" s="299">
        <v>69</v>
      </c>
      <c r="E272" s="300"/>
    </row>
    <row r="273" spans="1:5">
      <c r="A273" s="301"/>
      <c r="B273" s="297" t="s">
        <v>59</v>
      </c>
      <c r="C273" s="298">
        <v>65</v>
      </c>
      <c r="D273" s="299">
        <v>4</v>
      </c>
      <c r="E273" s="300"/>
    </row>
    <row r="274" spans="1:5">
      <c r="A274" s="301"/>
      <c r="B274" s="297" t="s">
        <v>59</v>
      </c>
      <c r="C274" s="298">
        <v>72</v>
      </c>
      <c r="D274" s="299">
        <v>5</v>
      </c>
      <c r="E274" s="300"/>
    </row>
    <row r="275" spans="1:5">
      <c r="A275" s="301"/>
      <c r="B275" s="297" t="s">
        <v>59</v>
      </c>
      <c r="C275" s="298">
        <v>74</v>
      </c>
      <c r="D275" s="299">
        <v>5</v>
      </c>
      <c r="E275" s="300"/>
    </row>
    <row r="276" spans="1:5">
      <c r="A276" s="301"/>
      <c r="B276" s="297" t="s">
        <v>59</v>
      </c>
      <c r="C276" s="298">
        <v>54</v>
      </c>
      <c r="D276" s="299">
        <v>2</v>
      </c>
      <c r="E276" s="300"/>
    </row>
    <row r="277" spans="1:5">
      <c r="A277" s="301"/>
      <c r="B277" s="297" t="s">
        <v>59</v>
      </c>
      <c r="C277" s="298">
        <v>185</v>
      </c>
      <c r="D277" s="299">
        <v>65</v>
      </c>
      <c r="E277" s="300"/>
    </row>
    <row r="278" spans="1:5">
      <c r="A278" s="301"/>
      <c r="B278" s="297" t="s">
        <v>59</v>
      </c>
      <c r="C278" s="298">
        <v>171</v>
      </c>
      <c r="D278" s="299">
        <v>63</v>
      </c>
      <c r="E278" s="300"/>
    </row>
    <row r="279" spans="1:5">
      <c r="A279" s="301"/>
      <c r="B279" s="297" t="s">
        <v>59</v>
      </c>
      <c r="C279" s="298">
        <v>183</v>
      </c>
      <c r="D279" s="299">
        <v>75</v>
      </c>
      <c r="E279" s="300"/>
    </row>
    <row r="280" spans="1:5">
      <c r="A280" s="301"/>
      <c r="B280" s="297" t="s">
        <v>59</v>
      </c>
      <c r="C280" s="298">
        <v>75</v>
      </c>
      <c r="D280" s="299">
        <v>5</v>
      </c>
      <c r="E280" s="300"/>
    </row>
    <row r="281" spans="1:5">
      <c r="A281" s="301"/>
      <c r="B281" s="297" t="s">
        <v>59</v>
      </c>
      <c r="C281" s="298">
        <v>74</v>
      </c>
      <c r="D281" s="299">
        <v>5</v>
      </c>
      <c r="E281" s="300"/>
    </row>
    <row r="282" spans="1:5">
      <c r="A282" s="301"/>
      <c r="B282" s="297" t="s">
        <v>59</v>
      </c>
      <c r="C282" s="298">
        <v>74</v>
      </c>
      <c r="D282" s="299">
        <v>4</v>
      </c>
      <c r="E282" s="300"/>
    </row>
    <row r="283" spans="1:5">
      <c r="A283" s="301"/>
      <c r="B283" s="297" t="s">
        <v>59</v>
      </c>
      <c r="C283" s="298">
        <v>75</v>
      </c>
      <c r="D283" s="299">
        <v>5</v>
      </c>
      <c r="E283" s="300"/>
    </row>
    <row r="284" spans="1:5">
      <c r="A284" s="301"/>
      <c r="B284" s="297" t="s">
        <v>59</v>
      </c>
      <c r="C284" s="298">
        <v>50</v>
      </c>
      <c r="D284" s="299">
        <v>1</v>
      </c>
      <c r="E284" s="300"/>
    </row>
    <row r="285" spans="1:5">
      <c r="A285" s="301"/>
      <c r="B285" s="297" t="s">
        <v>59</v>
      </c>
      <c r="C285" s="298">
        <v>67</v>
      </c>
      <c r="D285" s="299">
        <v>4</v>
      </c>
      <c r="E285" s="300"/>
    </row>
    <row r="286" spans="1:5">
      <c r="A286" s="301"/>
      <c r="B286" s="297" t="s">
        <v>59</v>
      </c>
      <c r="C286" s="298">
        <v>57</v>
      </c>
      <c r="D286" s="299">
        <v>3</v>
      </c>
      <c r="E286" s="300"/>
    </row>
    <row r="287" spans="1:5">
      <c r="A287" s="301"/>
      <c r="B287" s="297" t="s">
        <v>59</v>
      </c>
      <c r="C287" s="298">
        <v>71</v>
      </c>
      <c r="D287" s="299">
        <v>4</v>
      </c>
      <c r="E287" s="300"/>
    </row>
    <row r="288" spans="1:5">
      <c r="A288" s="301"/>
      <c r="B288" s="297" t="s">
        <v>59</v>
      </c>
      <c r="C288" s="298">
        <v>43</v>
      </c>
      <c r="D288" s="299">
        <v>1</v>
      </c>
      <c r="E288" s="300"/>
    </row>
    <row r="289" spans="1:5">
      <c r="A289" s="301"/>
      <c r="B289" s="297" t="s">
        <v>59</v>
      </c>
      <c r="C289" s="298">
        <v>42</v>
      </c>
      <c r="D289" s="299">
        <v>1</v>
      </c>
      <c r="E289" s="300"/>
    </row>
    <row r="290" spans="1:5">
      <c r="A290" s="301"/>
      <c r="B290" s="297" t="s">
        <v>59</v>
      </c>
      <c r="C290" s="298">
        <v>65</v>
      </c>
      <c r="D290" s="299">
        <v>4</v>
      </c>
      <c r="E290" s="300"/>
    </row>
    <row r="291" spans="1:5">
      <c r="A291" s="301"/>
      <c r="B291" s="297" t="s">
        <v>59</v>
      </c>
      <c r="C291" s="298">
        <v>64</v>
      </c>
      <c r="D291" s="299">
        <v>3</v>
      </c>
      <c r="E291" s="300"/>
    </row>
    <row r="292" spans="1:5">
      <c r="A292" s="301"/>
      <c r="B292" s="297" t="s">
        <v>59</v>
      </c>
      <c r="C292" s="298">
        <v>40</v>
      </c>
      <c r="D292" s="299">
        <v>1</v>
      </c>
      <c r="E292" s="300"/>
    </row>
    <row r="293" spans="1:5">
      <c r="A293" s="301"/>
      <c r="B293" s="297" t="s">
        <v>59</v>
      </c>
      <c r="C293" s="298">
        <v>65</v>
      </c>
      <c r="D293" s="299">
        <v>4</v>
      </c>
      <c r="E293" s="300"/>
    </row>
    <row r="294" spans="1:5">
      <c r="A294" s="301"/>
      <c r="B294" s="297" t="s">
        <v>59</v>
      </c>
      <c r="C294" s="298">
        <v>65</v>
      </c>
      <c r="D294" s="299">
        <v>3</v>
      </c>
      <c r="E294" s="300"/>
    </row>
    <row r="295" spans="1:5">
      <c r="A295" s="301"/>
      <c r="B295" s="297" t="s">
        <v>59</v>
      </c>
      <c r="C295" s="298">
        <v>46</v>
      </c>
      <c r="D295" s="299">
        <v>1</v>
      </c>
      <c r="E295" s="300"/>
    </row>
    <row r="296" spans="1:5">
      <c r="A296" s="301"/>
      <c r="B296" s="297" t="s">
        <v>59</v>
      </c>
      <c r="C296" s="298">
        <v>66</v>
      </c>
      <c r="D296" s="299">
        <v>3</v>
      </c>
      <c r="E296" s="300"/>
    </row>
    <row r="297" spans="1:5">
      <c r="A297" s="301"/>
      <c r="B297" s="297" t="s">
        <v>59</v>
      </c>
      <c r="C297" s="298">
        <v>61</v>
      </c>
      <c r="D297" s="299">
        <v>3</v>
      </c>
      <c r="E297" s="300"/>
    </row>
    <row r="298" spans="1:5">
      <c r="A298" s="301"/>
      <c r="B298" s="297" t="s">
        <v>59</v>
      </c>
      <c r="C298" s="298">
        <v>67</v>
      </c>
      <c r="D298" s="299">
        <v>4</v>
      </c>
      <c r="E298" s="300"/>
    </row>
    <row r="299" spans="1:5">
      <c r="A299" s="301"/>
      <c r="B299" s="297" t="s">
        <v>59</v>
      </c>
      <c r="C299" s="298">
        <v>51</v>
      </c>
      <c r="D299" s="299">
        <v>2</v>
      </c>
      <c r="E299" s="300"/>
    </row>
    <row r="300" spans="1:5">
      <c r="A300" s="301"/>
      <c r="B300" s="297" t="s">
        <v>59</v>
      </c>
      <c r="C300" s="298">
        <v>66</v>
      </c>
      <c r="D300" s="299">
        <v>4</v>
      </c>
      <c r="E300" s="300"/>
    </row>
    <row r="301" spans="1:5">
      <c r="A301" s="301"/>
      <c r="B301" s="297" t="s">
        <v>59</v>
      </c>
      <c r="C301" s="298">
        <v>71</v>
      </c>
      <c r="D301" s="299">
        <v>4</v>
      </c>
      <c r="E301" s="300"/>
    </row>
    <row r="302" spans="1:5">
      <c r="A302" s="301"/>
      <c r="B302" s="297" t="s">
        <v>59</v>
      </c>
      <c r="C302" s="298">
        <v>64</v>
      </c>
      <c r="D302" s="299">
        <v>4</v>
      </c>
      <c r="E302" s="300"/>
    </row>
    <row r="303" spans="1:5">
      <c r="A303" s="301"/>
      <c r="B303" s="297" t="s">
        <v>59</v>
      </c>
      <c r="C303" s="298">
        <v>65</v>
      </c>
      <c r="D303" s="299">
        <v>3</v>
      </c>
      <c r="E303" s="300"/>
    </row>
    <row r="304" spans="1:5">
      <c r="A304" s="301"/>
      <c r="B304" s="297" t="s">
        <v>59</v>
      </c>
      <c r="C304" s="298">
        <v>75</v>
      </c>
      <c r="D304" s="299">
        <v>5</v>
      </c>
      <c r="E304" s="300"/>
    </row>
    <row r="305" spans="1:5">
      <c r="A305" s="301"/>
      <c r="B305" s="297" t="s">
        <v>59</v>
      </c>
      <c r="C305" s="298">
        <v>63</v>
      </c>
      <c r="D305" s="299">
        <v>3</v>
      </c>
      <c r="E305" s="300"/>
    </row>
    <row r="306" spans="1:5">
      <c r="A306" s="301"/>
      <c r="B306" s="297" t="s">
        <v>59</v>
      </c>
      <c r="C306" s="298">
        <v>64</v>
      </c>
      <c r="D306" s="299">
        <v>4</v>
      </c>
      <c r="E306" s="300"/>
    </row>
    <row r="307" spans="1:5">
      <c r="A307" s="301"/>
      <c r="B307" s="297" t="s">
        <v>59</v>
      </c>
      <c r="C307" s="298">
        <v>62</v>
      </c>
      <c r="D307" s="299">
        <v>3</v>
      </c>
      <c r="E307" s="300"/>
    </row>
    <row r="308" spans="1:5">
      <c r="A308" s="301"/>
      <c r="B308" s="297" t="s">
        <v>59</v>
      </c>
      <c r="C308" s="298">
        <v>43</v>
      </c>
      <c r="D308" s="299">
        <v>1</v>
      </c>
      <c r="E308" s="300"/>
    </row>
    <row r="309" spans="1:5">
      <c r="A309" s="301"/>
      <c r="B309" s="297" t="s">
        <v>59</v>
      </c>
      <c r="C309" s="298">
        <v>41</v>
      </c>
      <c r="D309" s="299">
        <v>1</v>
      </c>
      <c r="E309" s="300"/>
    </row>
    <row r="310" spans="1:5">
      <c r="A310" s="301"/>
      <c r="B310" s="297" t="s">
        <v>59</v>
      </c>
      <c r="C310" s="298">
        <v>71</v>
      </c>
      <c r="D310" s="299">
        <v>4</v>
      </c>
      <c r="E310" s="300"/>
    </row>
    <row r="311" spans="1:5">
      <c r="A311" s="301"/>
      <c r="B311" s="297" t="s">
        <v>59</v>
      </c>
      <c r="C311" s="298">
        <v>70</v>
      </c>
      <c r="D311" s="299">
        <v>5</v>
      </c>
      <c r="E311" s="300"/>
    </row>
    <row r="312" spans="1:5">
      <c r="A312" s="301"/>
      <c r="B312" s="297" t="s">
        <v>59</v>
      </c>
      <c r="C312" s="298">
        <v>70</v>
      </c>
      <c r="D312" s="299">
        <v>4</v>
      </c>
      <c r="E312" s="300"/>
    </row>
    <row r="313" spans="1:5">
      <c r="A313" s="301"/>
      <c r="B313" s="297" t="s">
        <v>59</v>
      </c>
      <c r="C313" s="298">
        <v>61</v>
      </c>
      <c r="D313" s="299">
        <v>3</v>
      </c>
      <c r="E313" s="300"/>
    </row>
    <row r="314" spans="1:5">
      <c r="A314" s="301"/>
      <c r="B314" s="297" t="s">
        <v>59</v>
      </c>
      <c r="C314" s="298">
        <v>55</v>
      </c>
      <c r="D314" s="299">
        <v>2</v>
      </c>
      <c r="E314" s="300"/>
    </row>
    <row r="315" spans="1:5">
      <c r="A315" s="301"/>
      <c r="B315" s="297" t="s">
        <v>59</v>
      </c>
      <c r="C315" s="298">
        <v>73</v>
      </c>
      <c r="D315" s="299">
        <v>5</v>
      </c>
      <c r="E315" s="300"/>
    </row>
    <row r="316" spans="1:5">
      <c r="A316" s="301"/>
      <c r="B316" s="297" t="s">
        <v>59</v>
      </c>
      <c r="C316" s="298">
        <v>43</v>
      </c>
      <c r="D316" s="299">
        <v>1</v>
      </c>
      <c r="E316" s="300"/>
    </row>
    <row r="317" spans="1:5">
      <c r="A317" s="301"/>
      <c r="B317" s="297" t="s">
        <v>59</v>
      </c>
      <c r="C317" s="298">
        <v>66</v>
      </c>
      <c r="D317" s="299">
        <v>4</v>
      </c>
      <c r="E317" s="300"/>
    </row>
    <row r="318" spans="1:5">
      <c r="A318" s="301"/>
      <c r="B318" s="297" t="s">
        <v>59</v>
      </c>
      <c r="C318" s="298">
        <v>59</v>
      </c>
      <c r="D318" s="299">
        <v>3</v>
      </c>
      <c r="E318" s="300"/>
    </row>
    <row r="319" spans="1:5">
      <c r="A319" s="301"/>
      <c r="B319" s="297" t="s">
        <v>59</v>
      </c>
      <c r="C319" s="298">
        <v>71</v>
      </c>
      <c r="D319" s="299">
        <v>5</v>
      </c>
      <c r="E319" s="300"/>
    </row>
    <row r="320" spans="1:5">
      <c r="A320" s="301"/>
      <c r="B320" s="297" t="s">
        <v>59</v>
      </c>
      <c r="C320" s="298">
        <v>56</v>
      </c>
      <c r="D320" s="299">
        <v>3</v>
      </c>
      <c r="E320" s="300"/>
    </row>
    <row r="321" spans="1:5">
      <c r="A321" s="301"/>
      <c r="B321" s="297" t="s">
        <v>59</v>
      </c>
      <c r="C321" s="298">
        <v>58</v>
      </c>
      <c r="D321" s="299">
        <v>3</v>
      </c>
      <c r="E321" s="300"/>
    </row>
    <row r="322" spans="1:5">
      <c r="A322" s="301"/>
      <c r="B322" s="297" t="s">
        <v>59</v>
      </c>
      <c r="C322" s="298">
        <v>62</v>
      </c>
      <c r="D322" s="299">
        <v>3</v>
      </c>
      <c r="E322" s="300"/>
    </row>
    <row r="323" spans="1:5">
      <c r="A323" s="301"/>
      <c r="B323" s="297" t="s">
        <v>59</v>
      </c>
      <c r="C323" s="298">
        <v>71</v>
      </c>
      <c r="D323" s="299">
        <v>4</v>
      </c>
      <c r="E323" s="300"/>
    </row>
    <row r="324" spans="1:5">
      <c r="A324" s="301"/>
      <c r="B324" s="297" t="s">
        <v>59</v>
      </c>
      <c r="C324" s="298">
        <v>70</v>
      </c>
      <c r="D324" s="299">
        <v>4</v>
      </c>
      <c r="E324" s="300"/>
    </row>
    <row r="325" spans="1:5">
      <c r="A325" s="301"/>
      <c r="B325" s="297" t="s">
        <v>59</v>
      </c>
      <c r="C325" s="298">
        <v>57</v>
      </c>
      <c r="D325" s="299">
        <v>2</v>
      </c>
      <c r="E325" s="300"/>
    </row>
    <row r="326" spans="1:5">
      <c r="A326" s="301"/>
      <c r="B326" s="297" t="s">
        <v>59</v>
      </c>
      <c r="C326" s="298">
        <v>79</v>
      </c>
      <c r="D326" s="299">
        <v>6</v>
      </c>
      <c r="E326" s="300"/>
    </row>
    <row r="327" spans="1:5">
      <c r="A327" s="301"/>
      <c r="B327" s="297" t="s">
        <v>59</v>
      </c>
      <c r="C327" s="298">
        <v>64</v>
      </c>
      <c r="D327" s="299">
        <v>3</v>
      </c>
      <c r="E327" s="300"/>
    </row>
    <row r="328" spans="1:5">
      <c r="A328" s="301"/>
      <c r="B328" s="297" t="s">
        <v>59</v>
      </c>
      <c r="C328" s="298">
        <v>45</v>
      </c>
      <c r="D328" s="299">
        <v>1</v>
      </c>
      <c r="E328" s="300"/>
    </row>
    <row r="329" spans="1:5">
      <c r="A329" s="301"/>
      <c r="B329" s="297" t="s">
        <v>59</v>
      </c>
      <c r="C329" s="298">
        <v>74</v>
      </c>
      <c r="D329" s="299">
        <v>5</v>
      </c>
      <c r="E329" s="300"/>
    </row>
    <row r="330" spans="1:5">
      <c r="A330" s="301"/>
      <c r="B330" s="297" t="s">
        <v>59</v>
      </c>
      <c r="C330" s="298">
        <v>69</v>
      </c>
      <c r="D330" s="299">
        <v>5</v>
      </c>
      <c r="E330" s="300"/>
    </row>
    <row r="331" spans="1:5">
      <c r="A331" s="301"/>
      <c r="B331" s="297" t="s">
        <v>59</v>
      </c>
      <c r="C331" s="298">
        <v>58</v>
      </c>
      <c r="D331" s="299">
        <v>3</v>
      </c>
      <c r="E331" s="300"/>
    </row>
    <row r="332" spans="1:5">
      <c r="A332" s="301"/>
      <c r="B332" s="297" t="s">
        <v>59</v>
      </c>
      <c r="C332" s="298">
        <v>66</v>
      </c>
      <c r="D332" s="299">
        <v>3</v>
      </c>
      <c r="E332" s="300"/>
    </row>
    <row r="333" spans="1:5">
      <c r="A333" s="301"/>
      <c r="B333" s="297" t="s">
        <v>59</v>
      </c>
      <c r="C333" s="298">
        <v>61</v>
      </c>
      <c r="D333" s="299">
        <v>3</v>
      </c>
      <c r="E333" s="300"/>
    </row>
    <row r="334" spans="1:5">
      <c r="A334" s="301"/>
      <c r="B334" s="297" t="s">
        <v>59</v>
      </c>
      <c r="C334" s="298">
        <v>64</v>
      </c>
      <c r="D334" s="299">
        <v>3</v>
      </c>
      <c r="E334" s="300"/>
    </row>
    <row r="335" spans="1:5">
      <c r="A335" s="301"/>
      <c r="B335" s="297" t="s">
        <v>59</v>
      </c>
      <c r="C335" s="298">
        <v>65</v>
      </c>
      <c r="D335" s="299">
        <v>4</v>
      </c>
      <c r="E335" s="300"/>
    </row>
    <row r="336" spans="1:5">
      <c r="A336" s="301"/>
      <c r="B336" s="297" t="s">
        <v>59</v>
      </c>
      <c r="C336" s="298">
        <v>40</v>
      </c>
      <c r="D336" s="299">
        <v>1</v>
      </c>
      <c r="E336" s="300"/>
    </row>
    <row r="337" spans="1:5">
      <c r="A337" s="301"/>
      <c r="B337" s="297" t="s">
        <v>59</v>
      </c>
      <c r="C337" s="298">
        <v>63</v>
      </c>
      <c r="D337" s="299">
        <v>4</v>
      </c>
      <c r="E337" s="300"/>
    </row>
    <row r="338" spans="1:5">
      <c r="A338" s="301"/>
      <c r="B338" s="297" t="s">
        <v>59</v>
      </c>
      <c r="C338" s="298">
        <v>73</v>
      </c>
      <c r="D338" s="299">
        <v>5</v>
      </c>
      <c r="E338" s="300"/>
    </row>
    <row r="339" spans="1:5">
      <c r="A339" s="301"/>
      <c r="B339" s="297" t="s">
        <v>59</v>
      </c>
      <c r="C339" s="298">
        <v>62</v>
      </c>
      <c r="D339" s="299">
        <v>2</v>
      </c>
      <c r="E339" s="300"/>
    </row>
    <row r="340" spans="1:5">
      <c r="A340" s="301"/>
      <c r="B340" s="297" t="s">
        <v>59</v>
      </c>
      <c r="C340" s="298">
        <v>73</v>
      </c>
      <c r="D340" s="299">
        <v>5</v>
      </c>
      <c r="E340" s="300"/>
    </row>
    <row r="341" spans="1:5">
      <c r="A341" s="301"/>
      <c r="B341" s="297" t="s">
        <v>59</v>
      </c>
      <c r="C341" s="298">
        <v>70</v>
      </c>
      <c r="D341" s="299">
        <v>5</v>
      </c>
      <c r="E341" s="300"/>
    </row>
    <row r="342" spans="1:5">
      <c r="A342" s="301"/>
      <c r="B342" s="297" t="s">
        <v>59</v>
      </c>
      <c r="C342" s="298">
        <v>75</v>
      </c>
      <c r="D342" s="299">
        <v>5</v>
      </c>
      <c r="E342" s="300"/>
    </row>
    <row r="343" spans="1:5">
      <c r="A343" s="301"/>
      <c r="B343" s="297" t="s">
        <v>59</v>
      </c>
      <c r="C343" s="298">
        <v>63</v>
      </c>
      <c r="D343" s="299">
        <v>4</v>
      </c>
      <c r="E343" s="300"/>
    </row>
    <row r="344" spans="1:5">
      <c r="A344" s="301"/>
      <c r="B344" s="297" t="s">
        <v>59</v>
      </c>
      <c r="C344" s="298">
        <v>47</v>
      </c>
      <c r="D344" s="299">
        <v>1</v>
      </c>
      <c r="E344" s="300"/>
    </row>
    <row r="345" spans="1:5">
      <c r="A345" s="301"/>
      <c r="B345" s="297" t="s">
        <v>59</v>
      </c>
      <c r="C345" s="298">
        <v>64</v>
      </c>
      <c r="D345" s="299">
        <v>3</v>
      </c>
      <c r="E345" s="300"/>
    </row>
    <row r="346" spans="1:5">
      <c r="A346" s="301"/>
      <c r="B346" s="297" t="s">
        <v>59</v>
      </c>
      <c r="C346" s="298">
        <v>62</v>
      </c>
      <c r="D346" s="299">
        <v>3</v>
      </c>
      <c r="E346" s="300"/>
    </row>
    <row r="347" spans="1:5">
      <c r="A347" s="301"/>
      <c r="B347" s="297" t="s">
        <v>59</v>
      </c>
      <c r="C347" s="298">
        <v>36</v>
      </c>
      <c r="D347" s="299">
        <v>1</v>
      </c>
      <c r="E347" s="300"/>
    </row>
    <row r="348" spans="1:5">
      <c r="A348" s="301"/>
      <c r="B348" s="297" t="s">
        <v>59</v>
      </c>
      <c r="C348" s="298">
        <v>59</v>
      </c>
      <c r="D348" s="299">
        <v>3</v>
      </c>
      <c r="E348" s="300"/>
    </row>
    <row r="349" spans="1:5">
      <c r="A349" s="301"/>
      <c r="B349" s="297" t="s">
        <v>59</v>
      </c>
      <c r="C349" s="298">
        <v>70</v>
      </c>
      <c r="D349" s="299">
        <v>4</v>
      </c>
      <c r="E349" s="300"/>
    </row>
    <row r="350" spans="1:5">
      <c r="A350" s="301"/>
      <c r="B350" s="297" t="s">
        <v>59</v>
      </c>
      <c r="C350" s="298">
        <v>70</v>
      </c>
      <c r="D350" s="299">
        <v>4</v>
      </c>
      <c r="E350" s="300"/>
    </row>
    <row r="351" spans="1:5">
      <c r="A351" s="301"/>
      <c r="B351" s="297" t="s">
        <v>59</v>
      </c>
      <c r="C351" s="298">
        <v>70</v>
      </c>
      <c r="D351" s="299">
        <v>4</v>
      </c>
      <c r="E351" s="300"/>
    </row>
    <row r="352" spans="1:5">
      <c r="A352" s="301"/>
      <c r="B352" s="297" t="s">
        <v>59</v>
      </c>
      <c r="C352" s="298">
        <v>38</v>
      </c>
      <c r="D352" s="299">
        <v>1</v>
      </c>
      <c r="E352" s="300"/>
    </row>
    <row r="353" spans="1:5">
      <c r="A353" s="301"/>
      <c r="B353" s="297" t="s">
        <v>59</v>
      </c>
      <c r="C353" s="298">
        <v>40</v>
      </c>
      <c r="D353" s="299">
        <v>1</v>
      </c>
      <c r="E353" s="300"/>
    </row>
    <row r="354" spans="1:5">
      <c r="A354" s="301"/>
      <c r="B354" s="297" t="s">
        <v>59</v>
      </c>
      <c r="C354" s="298">
        <v>74</v>
      </c>
      <c r="D354" s="299">
        <v>5</v>
      </c>
      <c r="E354" s="300"/>
    </row>
    <row r="355" spans="1:5">
      <c r="A355" s="301"/>
      <c r="B355" s="297" t="s">
        <v>59</v>
      </c>
      <c r="C355" s="298">
        <v>44</v>
      </c>
      <c r="D355" s="299">
        <v>1</v>
      </c>
      <c r="E355" s="300"/>
    </row>
    <row r="356" spans="1:5">
      <c r="A356" s="301"/>
      <c r="B356" s="297" t="s">
        <v>59</v>
      </c>
      <c r="C356" s="298">
        <v>64</v>
      </c>
      <c r="D356" s="299">
        <v>3</v>
      </c>
      <c r="E356" s="300"/>
    </row>
    <row r="357" spans="1:5">
      <c r="A357" s="301"/>
      <c r="B357" s="297" t="s">
        <v>59</v>
      </c>
      <c r="C357" s="298">
        <v>72</v>
      </c>
      <c r="D357" s="299">
        <v>5</v>
      </c>
      <c r="E357" s="300"/>
    </row>
    <row r="358" spans="1:5">
      <c r="A358" s="301"/>
      <c r="B358" s="297" t="s">
        <v>59</v>
      </c>
      <c r="C358" s="298">
        <v>45</v>
      </c>
      <c r="D358" s="299">
        <v>1</v>
      </c>
      <c r="E358" s="300"/>
    </row>
    <row r="359" spans="1:5">
      <c r="A359" s="301"/>
      <c r="B359" s="297" t="s">
        <v>59</v>
      </c>
      <c r="C359" s="298">
        <v>53</v>
      </c>
      <c r="D359" s="299">
        <v>2</v>
      </c>
      <c r="E359" s="300"/>
    </row>
    <row r="360" spans="1:5">
      <c r="A360" s="301"/>
      <c r="B360" s="297" t="s">
        <v>59</v>
      </c>
      <c r="C360" s="298">
        <v>260</v>
      </c>
      <c r="D360" s="299">
        <v>177</v>
      </c>
      <c r="E360" s="300"/>
    </row>
    <row r="361" spans="1:5">
      <c r="A361" s="301"/>
      <c r="B361" s="297" t="s">
        <v>59</v>
      </c>
      <c r="C361" s="298">
        <v>273</v>
      </c>
      <c r="D361" s="299">
        <v>174</v>
      </c>
      <c r="E361" s="300"/>
    </row>
    <row r="362" spans="1:5">
      <c r="A362" s="301"/>
      <c r="B362" s="297" t="s">
        <v>59</v>
      </c>
      <c r="C362" s="298">
        <v>178</v>
      </c>
      <c r="D362" s="299">
        <v>62</v>
      </c>
      <c r="E362" s="300"/>
    </row>
    <row r="363" spans="1:5">
      <c r="A363" s="301"/>
      <c r="B363" s="297" t="s">
        <v>59</v>
      </c>
      <c r="C363" s="298">
        <v>210</v>
      </c>
      <c r="D363" s="299">
        <v>98</v>
      </c>
      <c r="E363" s="300"/>
    </row>
    <row r="364" spans="1:5">
      <c r="A364" s="301"/>
      <c r="B364" s="297" t="s">
        <v>59</v>
      </c>
      <c r="C364" s="298">
        <v>178</v>
      </c>
      <c r="D364" s="299">
        <v>62</v>
      </c>
      <c r="E364" s="300"/>
    </row>
    <row r="365" spans="1:5">
      <c r="A365" s="301"/>
      <c r="B365" s="297" t="s">
        <v>59</v>
      </c>
      <c r="C365" s="298">
        <v>215</v>
      </c>
      <c r="D365" s="299">
        <v>106</v>
      </c>
      <c r="E365" s="300"/>
    </row>
    <row r="366" spans="1:5">
      <c r="A366" s="301"/>
      <c r="B366" s="297" t="s">
        <v>59</v>
      </c>
      <c r="C366" s="298">
        <v>168</v>
      </c>
      <c r="D366" s="299">
        <v>54</v>
      </c>
      <c r="E366" s="300"/>
    </row>
    <row r="367" spans="1:5">
      <c r="A367" s="301"/>
      <c r="B367" s="297" t="s">
        <v>59</v>
      </c>
      <c r="C367" s="298">
        <v>234</v>
      </c>
      <c r="D367" s="299">
        <v>135</v>
      </c>
      <c r="E367" s="300"/>
    </row>
    <row r="368" spans="1:5">
      <c r="A368" s="301"/>
      <c r="B368" s="297" t="s">
        <v>59</v>
      </c>
      <c r="C368" s="298">
        <v>214</v>
      </c>
      <c r="D368" s="299">
        <v>97</v>
      </c>
      <c r="E368" s="300"/>
    </row>
    <row r="369" spans="1:5">
      <c r="A369" s="301"/>
      <c r="B369" s="297" t="s">
        <v>59</v>
      </c>
      <c r="C369" s="298">
        <v>243</v>
      </c>
      <c r="D369" s="299">
        <v>148</v>
      </c>
      <c r="E369" s="300"/>
    </row>
    <row r="370" spans="1:5">
      <c r="A370" s="301"/>
      <c r="B370" s="297" t="s">
        <v>59</v>
      </c>
      <c r="C370" s="298">
        <v>244</v>
      </c>
      <c r="D370" s="299">
        <v>146</v>
      </c>
      <c r="E370" s="300"/>
    </row>
    <row r="371" spans="1:5">
      <c r="A371" s="301"/>
      <c r="B371" s="297" t="s">
        <v>59</v>
      </c>
      <c r="C371" s="298">
        <v>250</v>
      </c>
      <c r="D371" s="299">
        <v>157</v>
      </c>
      <c r="E371" s="300"/>
    </row>
    <row r="372" spans="1:5">
      <c r="A372" s="301"/>
      <c r="B372" s="297" t="s">
        <v>59</v>
      </c>
      <c r="C372" s="298">
        <v>166</v>
      </c>
      <c r="D372" s="299">
        <v>49</v>
      </c>
      <c r="E372" s="300"/>
    </row>
    <row r="373" spans="1:5">
      <c r="A373" s="301"/>
      <c r="B373" s="297" t="s">
        <v>59</v>
      </c>
      <c r="C373" s="298">
        <v>280</v>
      </c>
      <c r="D373" s="299">
        <v>249</v>
      </c>
      <c r="E373" s="300"/>
    </row>
    <row r="374" spans="1:5">
      <c r="A374" s="301"/>
      <c r="B374" s="297" t="s">
        <v>59</v>
      </c>
      <c r="C374" s="298">
        <v>245</v>
      </c>
      <c r="D374" s="299">
        <v>149</v>
      </c>
      <c r="E374" s="300"/>
    </row>
    <row r="375" spans="1:5">
      <c r="A375" s="301"/>
      <c r="B375" s="297" t="s">
        <v>59</v>
      </c>
      <c r="C375" s="298">
        <v>252</v>
      </c>
      <c r="D375" s="299">
        <v>153</v>
      </c>
      <c r="E375" s="300"/>
    </row>
    <row r="376" spans="1:5">
      <c r="A376" s="301"/>
      <c r="B376" s="297" t="s">
        <v>59</v>
      </c>
      <c r="C376" s="298">
        <v>254</v>
      </c>
      <c r="D376" s="299">
        <v>164</v>
      </c>
      <c r="E376" s="300"/>
    </row>
    <row r="377" spans="1:5">
      <c r="A377" s="301"/>
      <c r="B377" s="297" t="s">
        <v>59</v>
      </c>
      <c r="C377" s="298">
        <v>225</v>
      </c>
      <c r="D377" s="299">
        <v>112</v>
      </c>
      <c r="E377" s="300"/>
    </row>
    <row r="378" spans="1:5">
      <c r="A378" s="301"/>
      <c r="B378" s="297" t="s">
        <v>59</v>
      </c>
      <c r="C378" s="298">
        <v>255</v>
      </c>
      <c r="D378" s="299">
        <v>172</v>
      </c>
      <c r="E378" s="300"/>
    </row>
    <row r="379" spans="1:5">
      <c r="A379" s="301"/>
      <c r="B379" s="297" t="s">
        <v>59</v>
      </c>
      <c r="C379" s="298">
        <v>245</v>
      </c>
      <c r="D379" s="299">
        <v>151</v>
      </c>
      <c r="E379" s="300"/>
    </row>
    <row r="380" spans="1:5">
      <c r="A380" s="301"/>
      <c r="B380" s="297" t="s">
        <v>59</v>
      </c>
      <c r="C380" s="298">
        <v>228</v>
      </c>
      <c r="D380" s="299">
        <v>133</v>
      </c>
      <c r="E380" s="300"/>
    </row>
    <row r="381" spans="1:5">
      <c r="A381" s="301"/>
      <c r="B381" s="297" t="s">
        <v>59</v>
      </c>
      <c r="C381" s="309">
        <v>232</v>
      </c>
      <c r="D381" s="299">
        <v>138</v>
      </c>
      <c r="E381" s="300"/>
    </row>
    <row r="382" spans="1:5">
      <c r="A382" s="301"/>
      <c r="B382" s="297" t="s">
        <v>59</v>
      </c>
      <c r="C382" s="309">
        <v>255</v>
      </c>
      <c r="D382" s="299">
        <v>169</v>
      </c>
      <c r="E382" s="300"/>
    </row>
    <row r="383" spans="1:5">
      <c r="A383" s="301"/>
      <c r="B383" s="297" t="s">
        <v>59</v>
      </c>
      <c r="C383" s="309">
        <v>294</v>
      </c>
      <c r="D383" s="299">
        <v>276</v>
      </c>
      <c r="E383" s="300"/>
    </row>
    <row r="384" spans="1:5">
      <c r="A384" s="301"/>
      <c r="B384" s="297" t="s">
        <v>59</v>
      </c>
      <c r="C384" s="309">
        <v>242</v>
      </c>
      <c r="D384" s="299">
        <v>147</v>
      </c>
      <c r="E384" s="300"/>
    </row>
    <row r="385" spans="1:5">
      <c r="A385" s="301"/>
      <c r="B385" s="297" t="s">
        <v>59</v>
      </c>
      <c r="C385" s="309">
        <v>219</v>
      </c>
      <c r="D385" s="299">
        <v>107</v>
      </c>
      <c r="E385" s="300"/>
    </row>
    <row r="386" spans="1:5">
      <c r="A386" s="301"/>
      <c r="B386" s="297" t="s">
        <v>59</v>
      </c>
      <c r="C386" s="309">
        <v>270</v>
      </c>
      <c r="D386" s="299">
        <v>193</v>
      </c>
      <c r="E386" s="300"/>
    </row>
    <row r="387" spans="1:5">
      <c r="A387" s="301"/>
      <c r="B387" s="297" t="s">
        <v>59</v>
      </c>
      <c r="C387" s="309">
        <v>175</v>
      </c>
      <c r="D387" s="299">
        <v>53</v>
      </c>
      <c r="E387" s="300"/>
    </row>
    <row r="388" spans="1:5">
      <c r="A388" s="301"/>
      <c r="B388" s="297" t="s">
        <v>59</v>
      </c>
      <c r="C388" s="309">
        <v>218</v>
      </c>
      <c r="D388" s="299">
        <v>104</v>
      </c>
      <c r="E388" s="300"/>
    </row>
    <row r="389" spans="1:5">
      <c r="A389" s="301"/>
      <c r="B389" s="297" t="s">
        <v>59</v>
      </c>
      <c r="C389" s="309">
        <v>207</v>
      </c>
      <c r="D389" s="299">
        <v>91</v>
      </c>
      <c r="E389" s="300"/>
    </row>
    <row r="390" spans="1:5">
      <c r="A390" s="301"/>
      <c r="B390" s="297" t="s">
        <v>59</v>
      </c>
      <c r="C390" s="309">
        <v>174</v>
      </c>
      <c r="D390" s="299">
        <v>59</v>
      </c>
      <c r="E390" s="300"/>
    </row>
    <row r="391" spans="1:5">
      <c r="A391" s="75"/>
      <c r="B391" s="196"/>
      <c r="C391" s="55"/>
      <c r="D391" s="55"/>
      <c r="E391" s="55"/>
    </row>
    <row r="392" spans="1:5">
      <c r="A392" s="75"/>
      <c r="B392" s="196"/>
      <c r="C392" s="55"/>
      <c r="D392" s="55"/>
      <c r="E392" s="55"/>
    </row>
    <row r="393" spans="1:5">
      <c r="A393" s="75"/>
      <c r="B393" s="196"/>
      <c r="C393" s="55"/>
      <c r="D393" s="55"/>
      <c r="E393" s="55"/>
    </row>
    <row r="394" spans="1:5">
      <c r="A394" s="75"/>
      <c r="B394" s="196"/>
      <c r="C394" s="55"/>
      <c r="D394" s="55"/>
      <c r="E394" s="55"/>
    </row>
    <row r="395" spans="1:5">
      <c r="A395" s="75"/>
      <c r="B395" s="196"/>
      <c r="C395" s="55"/>
      <c r="D395" s="55"/>
      <c r="E395" s="55"/>
    </row>
    <row r="396" spans="1:5">
      <c r="A396" s="75"/>
      <c r="B396" s="196"/>
      <c r="C396" s="55"/>
      <c r="D396" s="55"/>
      <c r="E396" s="55"/>
    </row>
    <row r="397" spans="1:5">
      <c r="A397" s="75"/>
      <c r="B397" s="196"/>
      <c r="C397" s="55"/>
      <c r="D397" s="55"/>
      <c r="E397" s="55"/>
    </row>
    <row r="398" spans="1:5">
      <c r="A398" s="75"/>
      <c r="B398" s="196"/>
      <c r="C398" s="55"/>
      <c r="D398" s="55"/>
      <c r="E398" s="55"/>
    </row>
    <row r="399" spans="1:5">
      <c r="A399" s="75"/>
      <c r="B399" s="196"/>
      <c r="C399" s="55"/>
      <c r="D399" s="55"/>
      <c r="E399" s="55"/>
    </row>
    <row r="400" spans="1:5">
      <c r="A400" s="75"/>
      <c r="B400" s="196"/>
      <c r="C400" s="55"/>
      <c r="D400" s="55"/>
      <c r="E400" s="55"/>
    </row>
    <row r="401" spans="1:5">
      <c r="A401" s="75"/>
      <c r="B401" s="196"/>
      <c r="C401" s="55"/>
      <c r="D401" s="55"/>
      <c r="E401" s="55"/>
    </row>
    <row r="402" spans="1:5">
      <c r="A402" s="75"/>
      <c r="B402" s="196"/>
      <c r="C402" s="55"/>
      <c r="D402" s="55"/>
      <c r="E402" s="55"/>
    </row>
    <row r="403" spans="1:5">
      <c r="A403" s="75"/>
      <c r="B403" s="196"/>
      <c r="C403" s="55"/>
      <c r="D403" s="55"/>
      <c r="E403" s="55"/>
    </row>
    <row r="404" spans="1:5">
      <c r="A404" s="75"/>
      <c r="B404" s="196"/>
      <c r="C404" s="55"/>
      <c r="D404" s="55"/>
      <c r="E404" s="55"/>
    </row>
    <row r="405" spans="1:5">
      <c r="A405" s="75"/>
      <c r="B405" s="196"/>
      <c r="C405" s="55"/>
      <c r="D405" s="55"/>
      <c r="E405" s="55"/>
    </row>
    <row r="406" spans="1:5">
      <c r="A406" s="75"/>
      <c r="B406" s="196"/>
      <c r="C406" s="55"/>
      <c r="D406" s="55"/>
      <c r="E406" s="55"/>
    </row>
    <row r="407" spans="1:5">
      <c r="A407" s="75"/>
      <c r="B407" s="196"/>
      <c r="C407" s="55"/>
      <c r="D407" s="55"/>
      <c r="E407" s="55"/>
    </row>
    <row r="408" spans="1:5">
      <c r="A408" s="75"/>
      <c r="B408" s="196"/>
      <c r="C408" s="55"/>
      <c r="D408" s="55"/>
      <c r="E408" s="55"/>
    </row>
    <row r="409" spans="1:5">
      <c r="A409" s="75"/>
      <c r="B409" s="196"/>
      <c r="C409" s="55"/>
      <c r="D409" s="55"/>
      <c r="E409" s="55"/>
    </row>
    <row r="410" spans="1:5">
      <c r="A410" s="75"/>
      <c r="B410" s="196"/>
      <c r="C410" s="55"/>
      <c r="D410" s="55"/>
      <c r="E410" s="55"/>
    </row>
    <row r="411" spans="1:5">
      <c r="A411" s="75"/>
      <c r="B411" s="196"/>
      <c r="C411" s="55"/>
      <c r="D411" s="55"/>
      <c r="E411" s="55"/>
    </row>
    <row r="412" spans="1:5">
      <c r="A412" s="75"/>
      <c r="B412" s="196"/>
      <c r="C412" s="55"/>
      <c r="D412" s="55"/>
      <c r="E412" s="55"/>
    </row>
    <row r="413" spans="1:5">
      <c r="A413" s="75"/>
      <c r="B413" s="196"/>
      <c r="C413" s="55"/>
      <c r="D413" s="55"/>
      <c r="E413" s="55"/>
    </row>
    <row r="414" spans="1:5">
      <c r="A414" s="75"/>
      <c r="B414" s="196"/>
      <c r="C414" s="55"/>
      <c r="D414" s="55"/>
      <c r="E414" s="55"/>
    </row>
    <row r="415" spans="1:5">
      <c r="A415" s="75"/>
      <c r="B415" s="196"/>
      <c r="C415" s="55"/>
      <c r="D415" s="55"/>
      <c r="E415" s="55"/>
    </row>
    <row r="416" spans="1:5">
      <c r="A416" s="75"/>
      <c r="B416" s="196"/>
      <c r="C416" s="55"/>
      <c r="D416" s="55"/>
      <c r="E416" s="55"/>
    </row>
    <row r="417" spans="1:5">
      <c r="A417" s="75"/>
      <c r="B417" s="196"/>
      <c r="C417" s="55"/>
      <c r="D417" s="55"/>
      <c r="E417" s="55"/>
    </row>
    <row r="418" spans="1:5">
      <c r="A418" s="75"/>
      <c r="B418" s="196"/>
      <c r="C418" s="55"/>
      <c r="D418" s="55"/>
      <c r="E418" s="55"/>
    </row>
    <row r="419" spans="1:5">
      <c r="A419" s="75"/>
      <c r="B419" s="196"/>
      <c r="C419" s="55"/>
      <c r="D419" s="55"/>
      <c r="E419" s="55"/>
    </row>
    <row r="420" spans="1:5">
      <c r="A420" s="75"/>
      <c r="B420" s="196"/>
      <c r="C420" s="55"/>
      <c r="D420" s="55"/>
      <c r="E420" s="55"/>
    </row>
    <row r="421" spans="1:5">
      <c r="A421" s="75"/>
      <c r="B421" s="196"/>
      <c r="C421" s="55"/>
      <c r="D421" s="55"/>
      <c r="E421" s="55"/>
    </row>
    <row r="422" spans="1:5">
      <c r="A422" s="75"/>
      <c r="B422" s="196"/>
      <c r="C422" s="55"/>
      <c r="D422" s="55"/>
      <c r="E422" s="55"/>
    </row>
    <row r="423" spans="1:5">
      <c r="A423" s="75"/>
      <c r="B423" s="196"/>
      <c r="C423" s="55"/>
      <c r="D423" s="55"/>
      <c r="E423" s="55"/>
    </row>
    <row r="424" spans="1:5">
      <c r="A424" s="75"/>
      <c r="B424" s="196"/>
      <c r="C424" s="55"/>
      <c r="D424" s="55"/>
      <c r="E424" s="55"/>
    </row>
    <row r="425" spans="1:5">
      <c r="A425" s="75"/>
      <c r="B425" s="196"/>
      <c r="C425" s="55"/>
      <c r="D425" s="55"/>
      <c r="E425" s="55"/>
    </row>
    <row r="426" spans="1:5">
      <c r="A426" s="75"/>
      <c r="B426" s="196"/>
      <c r="C426" s="55"/>
      <c r="D426" s="55"/>
      <c r="E426" s="55"/>
    </row>
    <row r="427" spans="1:5">
      <c r="A427" s="75"/>
      <c r="B427" s="196"/>
      <c r="C427" s="55"/>
      <c r="D427" s="55"/>
      <c r="E427" s="55"/>
    </row>
    <row r="428" spans="1:5">
      <c r="A428" s="75"/>
      <c r="B428" s="196"/>
      <c r="C428" s="55"/>
      <c r="D428" s="55"/>
      <c r="E428" s="55"/>
    </row>
    <row r="429" spans="1:5">
      <c r="A429" s="75"/>
      <c r="B429" s="196"/>
      <c r="C429" s="55"/>
      <c r="D429" s="55"/>
      <c r="E429" s="55"/>
    </row>
    <row r="430" spans="1:5">
      <c r="A430" s="75"/>
      <c r="B430" s="196"/>
      <c r="C430" s="55"/>
      <c r="D430" s="55"/>
      <c r="E430" s="55"/>
    </row>
    <row r="431" spans="1:5">
      <c r="A431" s="75"/>
      <c r="B431" s="196"/>
      <c r="C431" s="55"/>
      <c r="D431" s="55"/>
      <c r="E431" s="55"/>
    </row>
    <row r="432" spans="1:5">
      <c r="A432" s="75"/>
      <c r="B432" s="196"/>
      <c r="C432" s="55"/>
      <c r="D432" s="55"/>
      <c r="E432" s="55"/>
    </row>
    <row r="433" spans="1:5">
      <c r="A433" s="75"/>
      <c r="B433" s="196"/>
      <c r="C433" s="55"/>
      <c r="D433" s="55"/>
      <c r="E433" s="55"/>
    </row>
    <row r="434" spans="1:5">
      <c r="A434" s="75"/>
      <c r="B434" s="196"/>
      <c r="C434" s="55"/>
      <c r="D434" s="55"/>
      <c r="E434" s="55"/>
    </row>
    <row r="435" spans="1:5">
      <c r="A435" s="75"/>
      <c r="B435" s="196"/>
      <c r="C435" s="55"/>
      <c r="D435" s="55"/>
      <c r="E435" s="55"/>
    </row>
    <row r="436" spans="1:5">
      <c r="A436" s="75"/>
      <c r="B436" s="196"/>
      <c r="C436" s="55"/>
      <c r="D436" s="55"/>
      <c r="E436" s="55"/>
    </row>
    <row r="437" spans="1:5">
      <c r="A437" s="75"/>
      <c r="B437" s="196"/>
      <c r="C437" s="55"/>
      <c r="D437" s="55"/>
      <c r="E437" s="55"/>
    </row>
    <row r="438" spans="1:5">
      <c r="A438" s="75"/>
      <c r="B438" s="196"/>
      <c r="C438" s="55"/>
      <c r="D438" s="55"/>
      <c r="E438" s="55"/>
    </row>
    <row r="439" spans="1:5">
      <c r="A439" s="75"/>
      <c r="B439" s="196"/>
      <c r="C439" s="55"/>
      <c r="D439" s="55"/>
      <c r="E439" s="55"/>
    </row>
    <row r="440" spans="1:5">
      <c r="A440" s="75"/>
      <c r="B440" s="196"/>
      <c r="C440" s="55"/>
      <c r="D440" s="55"/>
      <c r="E440" s="55"/>
    </row>
    <row r="441" spans="1:5">
      <c r="A441" s="75"/>
      <c r="B441" s="196"/>
      <c r="C441" s="55"/>
      <c r="D441" s="55"/>
      <c r="E441" s="55"/>
    </row>
    <row r="442" spans="1:5">
      <c r="A442" s="75"/>
      <c r="B442" s="196"/>
      <c r="C442" s="55"/>
      <c r="D442" s="55"/>
      <c r="E442" s="55"/>
    </row>
    <row r="443" spans="1:5">
      <c r="A443" s="75"/>
      <c r="B443" s="196"/>
      <c r="C443" s="55"/>
      <c r="D443" s="55"/>
      <c r="E443" s="55"/>
    </row>
    <row r="444" spans="1:5">
      <c r="A444" s="75"/>
      <c r="B444" s="196"/>
      <c r="C444" s="55"/>
      <c r="D444" s="55"/>
      <c r="E444" s="55"/>
    </row>
    <row r="445" spans="1:5">
      <c r="A445" s="75"/>
      <c r="B445" s="196"/>
      <c r="C445" s="55"/>
      <c r="D445" s="55"/>
      <c r="E445" s="55"/>
    </row>
    <row r="446" spans="1:5">
      <c r="A446" s="75"/>
      <c r="B446" s="196"/>
      <c r="C446" s="55"/>
      <c r="D446" s="55"/>
      <c r="E446" s="55"/>
    </row>
    <row r="447" spans="1:5">
      <c r="A447" s="75"/>
      <c r="B447" s="196"/>
      <c r="C447" s="55"/>
      <c r="D447" s="55"/>
      <c r="E447" s="55"/>
    </row>
    <row r="448" spans="1:5">
      <c r="A448" s="75"/>
      <c r="B448" s="196"/>
      <c r="C448" s="55"/>
      <c r="D448" s="55"/>
      <c r="E448" s="55"/>
    </row>
    <row r="449" spans="1:5">
      <c r="A449" s="75"/>
      <c r="B449" s="196"/>
      <c r="C449" s="55"/>
      <c r="D449" s="55"/>
      <c r="E449" s="55"/>
    </row>
    <row r="450" spans="1:5">
      <c r="A450" s="75"/>
      <c r="B450" s="196"/>
      <c r="C450" s="55"/>
      <c r="D450" s="55"/>
      <c r="E450" s="55"/>
    </row>
    <row r="451" spans="1:5">
      <c r="A451" s="75"/>
      <c r="B451" s="196"/>
      <c r="C451" s="55"/>
      <c r="D451" s="55"/>
      <c r="E451" s="55"/>
    </row>
    <row r="452" spans="1:5">
      <c r="A452" s="75"/>
      <c r="B452" s="196"/>
      <c r="C452" s="55"/>
      <c r="D452" s="55"/>
      <c r="E452" s="55"/>
    </row>
    <row r="453" spans="1:5">
      <c r="A453" s="75"/>
      <c r="B453" s="196"/>
      <c r="C453" s="55"/>
      <c r="D453" s="55"/>
      <c r="E453" s="55"/>
    </row>
    <row r="454" spans="1:5">
      <c r="A454" s="75"/>
      <c r="B454" s="196"/>
      <c r="C454" s="55"/>
      <c r="D454" s="55"/>
      <c r="E454" s="55"/>
    </row>
    <row r="455" spans="1:5">
      <c r="A455" s="75"/>
      <c r="B455" s="196"/>
      <c r="C455" s="55"/>
      <c r="D455" s="55"/>
      <c r="E455" s="55"/>
    </row>
    <row r="456" spans="1:5">
      <c r="A456" s="75"/>
      <c r="B456" s="196"/>
      <c r="C456" s="55"/>
      <c r="D456" s="55"/>
      <c r="E456" s="55"/>
    </row>
    <row r="457" spans="1:5">
      <c r="A457" s="75"/>
      <c r="B457" s="196"/>
      <c r="C457" s="55"/>
      <c r="D457" s="55"/>
      <c r="E457" s="55"/>
    </row>
    <row r="458" spans="1:5">
      <c r="A458" s="75"/>
      <c r="B458" s="196"/>
      <c r="C458" s="55"/>
      <c r="D458" s="55"/>
      <c r="E458" s="55"/>
    </row>
    <row r="459" spans="1:5">
      <c r="A459" s="75"/>
      <c r="B459" s="196"/>
      <c r="C459" s="55"/>
      <c r="D459" s="55"/>
      <c r="E459" s="55"/>
    </row>
    <row r="460" spans="1:5">
      <c r="A460" s="75"/>
      <c r="B460" s="196"/>
      <c r="C460" s="55"/>
      <c r="D460" s="55"/>
      <c r="E460" s="55"/>
    </row>
    <row r="461" spans="1:5">
      <c r="A461" s="75"/>
      <c r="B461" s="196"/>
      <c r="C461" s="55"/>
      <c r="D461" s="55"/>
      <c r="E461" s="55"/>
    </row>
    <row r="462" spans="1:5">
      <c r="A462" s="75"/>
      <c r="B462" s="196"/>
      <c r="C462" s="55"/>
      <c r="D462" s="55"/>
      <c r="E462" s="55"/>
    </row>
    <row r="463" spans="1:5">
      <c r="A463" s="75"/>
      <c r="B463" s="196"/>
      <c r="C463" s="55"/>
      <c r="D463" s="55"/>
      <c r="E463" s="55"/>
    </row>
    <row r="464" spans="1:5">
      <c r="A464" s="75"/>
      <c r="B464" s="196"/>
      <c r="C464" s="55"/>
      <c r="D464" s="55"/>
      <c r="E464" s="55"/>
    </row>
    <row r="465" spans="1:5">
      <c r="A465" s="75"/>
      <c r="B465" s="196"/>
      <c r="C465" s="55"/>
      <c r="D465" s="55"/>
      <c r="E465" s="55"/>
    </row>
    <row r="466" spans="1:5">
      <c r="A466" s="75"/>
      <c r="B466" s="196"/>
      <c r="C466" s="55"/>
      <c r="D466" s="55"/>
      <c r="E466" s="55"/>
    </row>
    <row r="467" spans="1:5">
      <c r="A467" s="75"/>
      <c r="B467" s="196"/>
      <c r="C467" s="55"/>
      <c r="D467" s="55"/>
      <c r="E467" s="55"/>
    </row>
    <row r="468" spans="1:5">
      <c r="A468" s="75"/>
      <c r="B468" s="196"/>
      <c r="C468" s="55"/>
      <c r="D468" s="55"/>
      <c r="E468" s="55"/>
    </row>
    <row r="469" spans="1:5">
      <c r="A469" s="75"/>
      <c r="B469" s="196"/>
      <c r="C469" s="55"/>
      <c r="D469" s="55"/>
      <c r="E469" s="55"/>
    </row>
    <row r="470" spans="1:5">
      <c r="A470" s="75"/>
      <c r="B470" s="196"/>
      <c r="C470" s="55"/>
      <c r="D470" s="55"/>
      <c r="E470" s="55"/>
    </row>
    <row r="471" spans="1:5">
      <c r="A471" s="75"/>
      <c r="B471" s="196"/>
      <c r="C471" s="55"/>
      <c r="D471" s="55"/>
      <c r="E471" s="55"/>
    </row>
    <row r="472" spans="1:5">
      <c r="A472" s="75"/>
      <c r="B472" s="196"/>
      <c r="C472" s="55"/>
      <c r="D472" s="55"/>
      <c r="E472" s="55"/>
    </row>
    <row r="473" spans="1:5">
      <c r="A473" s="75"/>
      <c r="B473" s="196"/>
      <c r="C473" s="55"/>
      <c r="D473" s="55"/>
      <c r="E473" s="55"/>
    </row>
    <row r="474" spans="1:5">
      <c r="A474" s="75"/>
      <c r="B474" s="196"/>
      <c r="C474" s="55"/>
      <c r="D474" s="55"/>
      <c r="E474" s="55"/>
    </row>
    <row r="475" spans="1:5">
      <c r="A475" s="75"/>
      <c r="B475" s="196"/>
      <c r="C475" s="55"/>
      <c r="D475" s="55"/>
      <c r="E475" s="55"/>
    </row>
    <row r="476" spans="1:5">
      <c r="A476" s="75"/>
      <c r="B476" s="196"/>
      <c r="C476" s="55"/>
      <c r="D476" s="55"/>
      <c r="E476" s="55"/>
    </row>
    <row r="477" spans="1:5">
      <c r="A477" s="75"/>
      <c r="B477" s="196"/>
      <c r="C477" s="55"/>
      <c r="D477" s="55"/>
      <c r="E477" s="55"/>
    </row>
    <row r="478" spans="1:5">
      <c r="A478" s="75"/>
      <c r="B478" s="196"/>
      <c r="C478" s="55"/>
      <c r="D478" s="55"/>
      <c r="E478" s="55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>
      <selection activeCell="A17" sqref="A17"/>
    </sheetView>
  </sheetViews>
  <sheetFormatPr defaultColWidth="14.42578125" defaultRowHeight="15.75" customHeight="1"/>
  <sheetData>
    <row r="1" spans="1:14">
      <c r="A1" s="1" t="s">
        <v>0</v>
      </c>
      <c r="B1" s="2" t="s">
        <v>45</v>
      </c>
      <c r="C1" s="3"/>
      <c r="D1" s="3"/>
      <c r="E1" s="4"/>
      <c r="F1" s="5" t="s">
        <v>1</v>
      </c>
      <c r="G1" s="112">
        <v>43636</v>
      </c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85">
        <v>25</v>
      </c>
      <c r="C6" s="23"/>
      <c r="D6" s="24"/>
      <c r="E6" s="23"/>
      <c r="F6" s="25">
        <v>359</v>
      </c>
      <c r="G6" s="25">
        <v>391</v>
      </c>
      <c r="H6" s="26">
        <v>487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114">
        <v>1</v>
      </c>
      <c r="B9" s="116" t="s">
        <v>51</v>
      </c>
      <c r="C9" s="116"/>
      <c r="D9" s="118"/>
      <c r="E9" s="118"/>
      <c r="F9" s="118"/>
      <c r="G9" s="116">
        <v>1</v>
      </c>
      <c r="H9" s="118"/>
      <c r="I9" s="118"/>
      <c r="J9" s="118"/>
      <c r="K9" s="120">
        <f t="shared" ref="K9:K16" si="0">SUM(C9:J9)</f>
        <v>1</v>
      </c>
      <c r="L9" s="35"/>
      <c r="M9" s="122" t="s">
        <v>51</v>
      </c>
      <c r="N9" s="123">
        <f>SUM(K9)</f>
        <v>1</v>
      </c>
    </row>
    <row r="10" spans="1:14">
      <c r="A10" s="124">
        <v>1</v>
      </c>
      <c r="B10" s="125" t="s">
        <v>44</v>
      </c>
      <c r="C10" s="125">
        <v>1</v>
      </c>
      <c r="D10" s="125">
        <v>22</v>
      </c>
      <c r="E10" s="126"/>
      <c r="F10" s="126"/>
      <c r="G10" s="126"/>
      <c r="H10" s="126"/>
      <c r="I10" s="126"/>
      <c r="J10" s="126"/>
      <c r="K10" s="120">
        <f t="shared" si="0"/>
        <v>23</v>
      </c>
      <c r="L10" s="35"/>
      <c r="M10" s="127" t="s">
        <v>44</v>
      </c>
      <c r="N10" s="128">
        <f>SUM(K10+K12+K16)</f>
        <v>82</v>
      </c>
    </row>
    <row r="11" spans="1:14">
      <c r="A11" s="133">
        <v>1</v>
      </c>
      <c r="B11" s="116" t="s">
        <v>43</v>
      </c>
      <c r="C11" s="116">
        <v>2</v>
      </c>
      <c r="D11" s="118"/>
      <c r="E11" s="118"/>
      <c r="F11" s="118"/>
      <c r="G11" s="118"/>
      <c r="H11" s="118"/>
      <c r="I11" s="118"/>
      <c r="J11" s="118"/>
      <c r="K11" s="120">
        <f t="shared" si="0"/>
        <v>2</v>
      </c>
      <c r="L11" s="35"/>
      <c r="M11" s="122" t="s">
        <v>43</v>
      </c>
      <c r="N11" s="123">
        <f>SUM(K11+K13+K15)</f>
        <v>10</v>
      </c>
    </row>
    <row r="12" spans="1:14">
      <c r="A12" s="134">
        <v>2</v>
      </c>
      <c r="B12" s="135" t="s">
        <v>44</v>
      </c>
      <c r="C12" s="135">
        <v>9</v>
      </c>
      <c r="D12" s="135">
        <v>11</v>
      </c>
      <c r="E12" s="136"/>
      <c r="F12" s="136"/>
      <c r="G12" s="136"/>
      <c r="H12" s="136"/>
      <c r="I12" s="136"/>
      <c r="J12" s="136"/>
      <c r="K12" s="137">
        <f t="shared" si="0"/>
        <v>20</v>
      </c>
      <c r="L12" s="35"/>
      <c r="M12" s="127" t="s">
        <v>52</v>
      </c>
      <c r="N12" s="127">
        <v>1</v>
      </c>
    </row>
    <row r="13" spans="1:14">
      <c r="A13" s="138">
        <v>2</v>
      </c>
      <c r="B13" s="142" t="s">
        <v>43</v>
      </c>
      <c r="C13" s="142">
        <v>3</v>
      </c>
      <c r="D13" s="143"/>
      <c r="E13" s="143"/>
      <c r="F13" s="143"/>
      <c r="G13" s="143"/>
      <c r="H13" s="143"/>
      <c r="I13" s="143"/>
      <c r="J13" s="143"/>
      <c r="K13" s="137">
        <f t="shared" si="0"/>
        <v>3</v>
      </c>
      <c r="L13" s="35"/>
      <c r="M13" s="122" t="s">
        <v>67</v>
      </c>
      <c r="N13" s="122">
        <v>4</v>
      </c>
    </row>
    <row r="14" spans="1:14">
      <c r="A14" s="134">
        <v>2</v>
      </c>
      <c r="B14" s="135" t="s">
        <v>52</v>
      </c>
      <c r="C14" s="136"/>
      <c r="D14" s="135">
        <v>1</v>
      </c>
      <c r="E14" s="136"/>
      <c r="F14" s="136"/>
      <c r="G14" s="136"/>
      <c r="H14" s="136"/>
      <c r="I14" s="136"/>
      <c r="J14" s="136"/>
      <c r="K14" s="137">
        <f t="shared" si="0"/>
        <v>1</v>
      </c>
      <c r="L14" s="35"/>
      <c r="M14" s="49"/>
      <c r="N14" s="49"/>
    </row>
    <row r="15" spans="1:14">
      <c r="A15" s="144">
        <v>3</v>
      </c>
      <c r="B15" s="145" t="s">
        <v>43</v>
      </c>
      <c r="C15" s="145">
        <v>3</v>
      </c>
      <c r="D15" s="145">
        <v>2</v>
      </c>
      <c r="E15" s="146"/>
      <c r="F15" s="146"/>
      <c r="G15" s="146"/>
      <c r="H15" s="146"/>
      <c r="I15" s="146"/>
      <c r="J15" s="146"/>
      <c r="K15" s="147">
        <f t="shared" si="0"/>
        <v>5</v>
      </c>
      <c r="L15" s="35"/>
      <c r="M15" s="43"/>
      <c r="N15" s="43"/>
    </row>
    <row r="16" spans="1:14">
      <c r="A16" s="139">
        <v>3</v>
      </c>
      <c r="B16" s="140" t="s">
        <v>44</v>
      </c>
      <c r="C16" s="140">
        <v>3</v>
      </c>
      <c r="D16" s="140">
        <v>36</v>
      </c>
      <c r="E16" s="141"/>
      <c r="F16" s="141"/>
      <c r="G16" s="141"/>
      <c r="H16" s="141"/>
      <c r="I16" s="141"/>
      <c r="J16" s="141"/>
      <c r="K16" s="147">
        <f t="shared" si="0"/>
        <v>39</v>
      </c>
      <c r="L16" s="35"/>
      <c r="M16" s="49"/>
      <c r="N16" s="49"/>
    </row>
    <row r="17" spans="1:14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59"/>
      <c r="L17" s="35"/>
      <c r="M17" s="43"/>
      <c r="N17" s="43"/>
    </row>
    <row r="18" spans="1:14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56"/>
      <c r="L18" s="35"/>
      <c r="M18" s="49"/>
      <c r="N18" s="49"/>
    </row>
    <row r="19" spans="1:14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59"/>
      <c r="L19" s="35"/>
      <c r="M19" s="43"/>
      <c r="N19" s="43"/>
    </row>
    <row r="20" spans="1:14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56"/>
      <c r="L20" s="35"/>
      <c r="M20" s="49"/>
      <c r="N20" s="49"/>
    </row>
    <row r="21" spans="1:14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6"/>
      <c r="L21" s="35"/>
      <c r="M21" s="43"/>
      <c r="N21" s="43"/>
    </row>
    <row r="22" spans="1:14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59"/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72"/>
      <c r="B42" s="61"/>
      <c r="C42" s="61"/>
      <c r="D42" s="61"/>
      <c r="E42" s="6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75"/>
      <c r="B43" s="55"/>
      <c r="C43" s="55"/>
      <c r="D43" s="55"/>
      <c r="E43" s="55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72"/>
      <c r="B44" s="61"/>
      <c r="C44" s="61"/>
      <c r="D44" s="61"/>
      <c r="E44" s="6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110">
        <v>0</v>
      </c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111">
        <v>0</v>
      </c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110">
        <v>0</v>
      </c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/>
  </sheetViews>
  <sheetFormatPr defaultColWidth="14.42578125" defaultRowHeight="15.75" customHeight="1"/>
  <sheetData>
    <row r="1" spans="1:14">
      <c r="A1" s="1" t="s">
        <v>0</v>
      </c>
      <c r="B1" s="2" t="s">
        <v>105</v>
      </c>
      <c r="C1" s="3"/>
      <c r="D1" s="3"/>
      <c r="E1" s="4"/>
      <c r="F1" s="5" t="s">
        <v>1</v>
      </c>
      <c r="G1" s="6">
        <v>43643</v>
      </c>
      <c r="H1" s="83" t="s">
        <v>106</v>
      </c>
      <c r="I1" s="83"/>
      <c r="J1" s="3"/>
      <c r="K1" s="4"/>
      <c r="L1" s="7"/>
      <c r="M1" s="7"/>
      <c r="N1" s="7"/>
    </row>
    <row r="2" spans="1:14">
      <c r="A2" s="8" t="s">
        <v>3</v>
      </c>
      <c r="B2" s="9">
        <v>150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9">
        <v>25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15</v>
      </c>
      <c r="C6" s="23"/>
      <c r="D6" s="24"/>
      <c r="E6" s="23"/>
      <c r="F6" s="25">
        <v>541</v>
      </c>
      <c r="G6" s="25">
        <v>282</v>
      </c>
      <c r="H6" s="24"/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203"/>
      <c r="B9" s="196"/>
      <c r="C9" s="196"/>
      <c r="D9" s="61"/>
      <c r="E9" s="61"/>
      <c r="F9" s="61"/>
      <c r="G9" s="61"/>
      <c r="H9" s="61"/>
      <c r="I9" s="61"/>
      <c r="J9" s="61"/>
      <c r="K9" s="59"/>
      <c r="L9" s="35"/>
      <c r="M9" s="43"/>
      <c r="N9" s="43"/>
    </row>
    <row r="10" spans="1:14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56"/>
      <c r="L10" s="35"/>
      <c r="M10" s="49"/>
      <c r="N10" s="49"/>
    </row>
    <row r="11" spans="1:14">
      <c r="A11" s="60"/>
      <c r="B11" s="61"/>
      <c r="C11" s="61"/>
      <c r="D11" s="61"/>
      <c r="E11" s="61"/>
      <c r="F11" s="61"/>
      <c r="G11" s="61"/>
      <c r="H11" s="61"/>
      <c r="I11" s="61"/>
      <c r="J11" s="61"/>
      <c r="K11" s="59"/>
      <c r="L11" s="35"/>
      <c r="M11" s="43"/>
      <c r="N11" s="43"/>
    </row>
    <row r="12" spans="1:14">
      <c r="A12" s="62"/>
      <c r="B12" s="63"/>
      <c r="C12" s="63"/>
      <c r="D12" s="63"/>
      <c r="E12" s="63"/>
      <c r="F12" s="63"/>
      <c r="G12" s="63"/>
      <c r="H12" s="63"/>
      <c r="I12" s="63"/>
      <c r="J12" s="63"/>
      <c r="K12" s="56"/>
      <c r="L12" s="35"/>
      <c r="M12" s="49"/>
      <c r="N12" s="49"/>
    </row>
    <row r="13" spans="1:14">
      <c r="A13" s="60"/>
      <c r="B13" s="61"/>
      <c r="C13" s="61"/>
      <c r="D13" s="61"/>
      <c r="E13" s="61"/>
      <c r="F13" s="61"/>
      <c r="G13" s="61"/>
      <c r="H13" s="61"/>
      <c r="I13" s="61"/>
      <c r="J13" s="61"/>
      <c r="K13" s="59"/>
      <c r="L13" s="35"/>
      <c r="M13" s="43"/>
      <c r="N13" s="43"/>
    </row>
    <row r="14" spans="1:14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56"/>
      <c r="L14" s="35"/>
      <c r="M14" s="49"/>
      <c r="N14" s="49"/>
    </row>
    <row r="15" spans="1:14">
      <c r="A15" s="60"/>
      <c r="B15" s="61"/>
      <c r="C15" s="61"/>
      <c r="D15" s="61"/>
      <c r="E15" s="61"/>
      <c r="F15" s="61"/>
      <c r="G15" s="61"/>
      <c r="H15" s="61"/>
      <c r="I15" s="61"/>
      <c r="J15" s="61"/>
      <c r="K15" s="59"/>
      <c r="L15" s="35"/>
      <c r="M15" s="43"/>
      <c r="N15" s="43"/>
    </row>
    <row r="16" spans="1:14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56"/>
      <c r="L16" s="35"/>
      <c r="M16" s="49"/>
      <c r="N16" s="49"/>
    </row>
    <row r="17" spans="1:14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59"/>
      <c r="L17" s="35"/>
      <c r="M17" s="43"/>
      <c r="N17" s="43"/>
    </row>
    <row r="18" spans="1:14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56"/>
      <c r="L18" s="35"/>
      <c r="M18" s="49"/>
      <c r="N18" s="49"/>
    </row>
    <row r="19" spans="1:14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59"/>
      <c r="L19" s="35"/>
      <c r="M19" s="43"/>
      <c r="N19" s="43"/>
    </row>
    <row r="20" spans="1:14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56"/>
      <c r="L20" s="35"/>
      <c r="M20" s="49"/>
      <c r="N20" s="49"/>
    </row>
    <row r="21" spans="1:14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6"/>
      <c r="L21" s="35"/>
      <c r="M21" s="43"/>
      <c r="N21" s="43"/>
    </row>
    <row r="22" spans="1:14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59"/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72"/>
      <c r="B42" s="61"/>
      <c r="C42" s="61"/>
      <c r="D42" s="61"/>
      <c r="E42" s="61"/>
      <c r="F42" s="35"/>
      <c r="G42" s="73" t="s">
        <v>36</v>
      </c>
      <c r="H42" s="74"/>
      <c r="I42" s="74"/>
      <c r="J42" s="74"/>
      <c r="K42" s="7"/>
      <c r="L42" s="7"/>
      <c r="M42" s="7"/>
      <c r="N42" s="7"/>
    </row>
    <row r="43" spans="1:14">
      <c r="A43" s="75"/>
      <c r="B43" s="55"/>
      <c r="C43" s="55"/>
      <c r="D43" s="55"/>
      <c r="E43" s="55"/>
      <c r="F43" s="35"/>
      <c r="G43" s="76" t="s">
        <v>37</v>
      </c>
      <c r="H43" s="77"/>
      <c r="I43" s="77"/>
      <c r="J43" s="77"/>
      <c r="K43" s="7"/>
      <c r="L43" s="7"/>
      <c r="M43" s="7"/>
      <c r="N43" s="7"/>
    </row>
    <row r="44" spans="1:14">
      <c r="A44" s="72"/>
      <c r="B44" s="61"/>
      <c r="C44" s="61"/>
      <c r="D44" s="61"/>
      <c r="E44" s="61"/>
      <c r="F44" s="35"/>
      <c r="G44" s="73" t="s">
        <v>38</v>
      </c>
      <c r="H44" s="74"/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79"/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81"/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79"/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topLeftCell="A19" workbookViewId="0">
      <selection activeCell="A9" sqref="A9:I29"/>
    </sheetView>
  </sheetViews>
  <sheetFormatPr defaultColWidth="14.42578125" defaultRowHeight="15.75" customHeight="1"/>
  <sheetData>
    <row r="1" spans="1:14">
      <c r="A1" s="1" t="s">
        <v>0</v>
      </c>
      <c r="B1" s="2" t="s">
        <v>108</v>
      </c>
      <c r="C1" s="3"/>
      <c r="D1" s="3"/>
      <c r="E1" s="4"/>
      <c r="F1" s="5" t="s">
        <v>1</v>
      </c>
      <c r="G1" s="6">
        <v>43641</v>
      </c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9">
        <v>150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15</v>
      </c>
      <c r="C6" s="23"/>
      <c r="D6" s="24"/>
      <c r="E6" s="23"/>
      <c r="F6" s="25">
        <v>850</v>
      </c>
      <c r="G6" s="25">
        <v>572</v>
      </c>
      <c r="H6" s="26">
        <v>574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160">
        <v>1</v>
      </c>
      <c r="B9" s="167" t="s">
        <v>51</v>
      </c>
      <c r="C9" s="167"/>
      <c r="D9" s="167">
        <v>14</v>
      </c>
      <c r="E9" s="167">
        <v>6</v>
      </c>
      <c r="F9" s="167">
        <v>6</v>
      </c>
      <c r="G9" s="169"/>
      <c r="H9" s="169"/>
      <c r="I9" s="169"/>
      <c r="J9" s="169"/>
      <c r="K9" s="228">
        <f t="shared" ref="K9:K29" si="0">SUM(C9:J9)</f>
        <v>26</v>
      </c>
      <c r="L9" s="35"/>
      <c r="M9" s="122" t="s">
        <v>51</v>
      </c>
      <c r="N9" s="123">
        <f>SUM(K9+K21+K29)</f>
        <v>29</v>
      </c>
    </row>
    <row r="10" spans="1:14">
      <c r="A10" s="188">
        <v>1</v>
      </c>
      <c r="B10" s="189" t="s">
        <v>61</v>
      </c>
      <c r="C10" s="190"/>
      <c r="D10" s="189">
        <v>4</v>
      </c>
      <c r="E10" s="189">
        <v>1</v>
      </c>
      <c r="F10" s="190"/>
      <c r="G10" s="190"/>
      <c r="H10" s="190"/>
      <c r="I10" s="190"/>
      <c r="J10" s="190"/>
      <c r="K10" s="228">
        <f t="shared" si="0"/>
        <v>5</v>
      </c>
      <c r="L10" s="35"/>
      <c r="M10" s="127" t="s">
        <v>61</v>
      </c>
      <c r="N10" s="128">
        <f>SUM(K10+K22+K27)</f>
        <v>15</v>
      </c>
    </row>
    <row r="11" spans="1:14">
      <c r="A11" s="229">
        <v>1</v>
      </c>
      <c r="B11" s="167" t="s">
        <v>62</v>
      </c>
      <c r="C11" s="169"/>
      <c r="D11" s="169"/>
      <c r="E11" s="167">
        <v>1</v>
      </c>
      <c r="F11" s="169"/>
      <c r="G11" s="169"/>
      <c r="H11" s="169"/>
      <c r="I11" s="169"/>
      <c r="J11" s="169"/>
      <c r="K11" s="228">
        <f t="shared" si="0"/>
        <v>1</v>
      </c>
      <c r="L11" s="35"/>
      <c r="M11" s="122" t="s">
        <v>62</v>
      </c>
      <c r="N11" s="123">
        <f>SUM(K11)</f>
        <v>1</v>
      </c>
    </row>
    <row r="12" spans="1:14">
      <c r="A12" s="188">
        <v>1</v>
      </c>
      <c r="B12" s="189" t="s">
        <v>52</v>
      </c>
      <c r="C12" s="190"/>
      <c r="D12" s="189">
        <v>7</v>
      </c>
      <c r="E12" s="190"/>
      <c r="F12" s="190"/>
      <c r="G12" s="190"/>
      <c r="H12" s="190"/>
      <c r="I12" s="190"/>
      <c r="J12" s="190"/>
      <c r="K12" s="228">
        <f t="shared" si="0"/>
        <v>7</v>
      </c>
      <c r="L12" s="35"/>
      <c r="M12" s="127" t="s">
        <v>52</v>
      </c>
      <c r="N12" s="128">
        <f>SUM(K12+K20+K28)</f>
        <v>25</v>
      </c>
    </row>
    <row r="13" spans="1:14">
      <c r="A13" s="229">
        <v>1</v>
      </c>
      <c r="B13" s="167" t="s">
        <v>53</v>
      </c>
      <c r="C13" s="169"/>
      <c r="D13" s="167">
        <v>2</v>
      </c>
      <c r="E13" s="169"/>
      <c r="F13" s="169"/>
      <c r="G13" s="169"/>
      <c r="H13" s="169"/>
      <c r="I13" s="169"/>
      <c r="J13" s="169"/>
      <c r="K13" s="228">
        <f t="shared" si="0"/>
        <v>2</v>
      </c>
      <c r="L13" s="35"/>
      <c r="M13" s="122" t="s">
        <v>53</v>
      </c>
      <c r="N13" s="123">
        <f t="shared" ref="N13:N14" si="1">SUM(K13)</f>
        <v>2</v>
      </c>
    </row>
    <row r="14" spans="1:14">
      <c r="A14" s="188">
        <v>1</v>
      </c>
      <c r="B14" s="189" t="s">
        <v>64</v>
      </c>
      <c r="C14" s="189">
        <v>1</v>
      </c>
      <c r="D14" s="190"/>
      <c r="E14" s="190"/>
      <c r="F14" s="190"/>
      <c r="G14" s="190"/>
      <c r="H14" s="190"/>
      <c r="I14" s="190"/>
      <c r="J14" s="190"/>
      <c r="K14" s="228">
        <f t="shared" si="0"/>
        <v>1</v>
      </c>
      <c r="L14" s="35"/>
      <c r="M14" s="127" t="s">
        <v>64</v>
      </c>
      <c r="N14" s="128">
        <f t="shared" si="1"/>
        <v>1</v>
      </c>
    </row>
    <row r="15" spans="1:14">
      <c r="A15" s="229">
        <v>1</v>
      </c>
      <c r="B15" s="167" t="s">
        <v>57</v>
      </c>
      <c r="C15" s="169"/>
      <c r="D15" s="167">
        <v>1</v>
      </c>
      <c r="E15" s="169"/>
      <c r="F15" s="169"/>
      <c r="G15" s="169"/>
      <c r="H15" s="169"/>
      <c r="I15" s="169"/>
      <c r="J15" s="169"/>
      <c r="K15" s="228">
        <f t="shared" si="0"/>
        <v>1</v>
      </c>
      <c r="L15" s="35"/>
      <c r="M15" s="122" t="s">
        <v>57</v>
      </c>
      <c r="N15" s="123">
        <f t="shared" ref="N15:N16" si="2">SUM(K15+K25)</f>
        <v>5</v>
      </c>
    </row>
    <row r="16" spans="1:14">
      <c r="A16" s="188">
        <v>1</v>
      </c>
      <c r="B16" s="189" t="s">
        <v>44</v>
      </c>
      <c r="C16" s="189">
        <v>3</v>
      </c>
      <c r="D16" s="190"/>
      <c r="E16" s="190"/>
      <c r="F16" s="190"/>
      <c r="G16" s="190"/>
      <c r="H16" s="190"/>
      <c r="I16" s="190"/>
      <c r="J16" s="190"/>
      <c r="K16" s="228">
        <f t="shared" si="0"/>
        <v>3</v>
      </c>
      <c r="L16" s="35"/>
      <c r="M16" s="127" t="s">
        <v>44</v>
      </c>
      <c r="N16" s="128">
        <f t="shared" si="2"/>
        <v>6</v>
      </c>
    </row>
    <row r="17" spans="1:14">
      <c r="A17" s="229">
        <v>1</v>
      </c>
      <c r="B17" s="167" t="s">
        <v>60</v>
      </c>
      <c r="C17" s="167">
        <v>3</v>
      </c>
      <c r="D17" s="167">
        <v>1</v>
      </c>
      <c r="E17" s="169"/>
      <c r="F17" s="169"/>
      <c r="G17" s="169"/>
      <c r="H17" s="169"/>
      <c r="I17" s="169"/>
      <c r="J17" s="169"/>
      <c r="K17" s="228">
        <f t="shared" si="0"/>
        <v>4</v>
      </c>
      <c r="L17" s="35"/>
      <c r="M17" s="122" t="s">
        <v>60</v>
      </c>
      <c r="N17" s="123">
        <f>SUM(K17+K23)</f>
        <v>6</v>
      </c>
    </row>
    <row r="18" spans="1:14">
      <c r="A18" s="188">
        <v>1</v>
      </c>
      <c r="B18" s="189" t="s">
        <v>58</v>
      </c>
      <c r="C18" s="189">
        <v>1</v>
      </c>
      <c r="D18" s="190"/>
      <c r="E18" s="190"/>
      <c r="F18" s="190"/>
      <c r="G18" s="190"/>
      <c r="H18" s="190"/>
      <c r="I18" s="190"/>
      <c r="J18" s="190"/>
      <c r="K18" s="228">
        <f t="shared" si="0"/>
        <v>1</v>
      </c>
      <c r="L18" s="35"/>
      <c r="M18" s="127" t="s">
        <v>58</v>
      </c>
      <c r="N18" s="128">
        <f>SUM(K18+K19+K24)</f>
        <v>26</v>
      </c>
    </row>
    <row r="19" spans="1:14">
      <c r="A19" s="133">
        <v>2</v>
      </c>
      <c r="B19" s="116" t="s">
        <v>58</v>
      </c>
      <c r="C19" s="116">
        <v>12</v>
      </c>
      <c r="D19" s="116">
        <v>1</v>
      </c>
      <c r="E19" s="118"/>
      <c r="F19" s="118"/>
      <c r="G19" s="118"/>
      <c r="H19" s="118"/>
      <c r="I19" s="118"/>
      <c r="J19" s="118"/>
      <c r="K19" s="120">
        <f t="shared" si="0"/>
        <v>13</v>
      </c>
      <c r="L19" s="35"/>
      <c r="M19" s="122" t="s">
        <v>67</v>
      </c>
      <c r="N19" s="123">
        <f>COUNT(N9:N18)</f>
        <v>10</v>
      </c>
    </row>
    <row r="20" spans="1:14">
      <c r="A20" s="124">
        <v>2</v>
      </c>
      <c r="B20" s="125" t="s">
        <v>52</v>
      </c>
      <c r="C20" s="125">
        <v>1</v>
      </c>
      <c r="D20" s="125">
        <v>14</v>
      </c>
      <c r="E20" s="126"/>
      <c r="F20" s="126"/>
      <c r="G20" s="126"/>
      <c r="H20" s="126"/>
      <c r="I20" s="126"/>
      <c r="J20" s="126"/>
      <c r="K20" s="120">
        <f t="shared" si="0"/>
        <v>15</v>
      </c>
      <c r="L20" s="35"/>
      <c r="M20" s="49"/>
      <c r="N20" s="49"/>
    </row>
    <row r="21" spans="1:14">
      <c r="A21" s="133">
        <v>2</v>
      </c>
      <c r="B21" s="116" t="s">
        <v>51</v>
      </c>
      <c r="C21" s="116"/>
      <c r="D21" s="116">
        <v>1</v>
      </c>
      <c r="E21" s="118"/>
      <c r="F21" s="118"/>
      <c r="G21" s="118"/>
      <c r="H21" s="118"/>
      <c r="I21" s="118"/>
      <c r="J21" s="118"/>
      <c r="K21" s="120">
        <f t="shared" si="0"/>
        <v>1</v>
      </c>
      <c r="L21" s="35"/>
      <c r="M21" s="43"/>
      <c r="N21" s="43"/>
    </row>
    <row r="22" spans="1:14">
      <c r="A22" s="133">
        <v>2</v>
      </c>
      <c r="B22" s="116" t="s">
        <v>61</v>
      </c>
      <c r="C22" s="116"/>
      <c r="D22" s="116">
        <v>7</v>
      </c>
      <c r="E22" s="118"/>
      <c r="F22" s="118"/>
      <c r="G22" s="118"/>
      <c r="H22" s="118"/>
      <c r="I22" s="118"/>
      <c r="J22" s="118"/>
      <c r="K22" s="120">
        <f t="shared" si="0"/>
        <v>7</v>
      </c>
      <c r="L22" s="35"/>
      <c r="M22" s="49"/>
      <c r="N22" s="49"/>
    </row>
    <row r="23" spans="1:14">
      <c r="A23" s="133">
        <v>2</v>
      </c>
      <c r="B23" s="116" t="s">
        <v>60</v>
      </c>
      <c r="C23" s="116">
        <v>2</v>
      </c>
      <c r="D23" s="118"/>
      <c r="E23" s="118"/>
      <c r="F23" s="118"/>
      <c r="G23" s="118"/>
      <c r="H23" s="118"/>
      <c r="I23" s="118"/>
      <c r="J23" s="118"/>
      <c r="K23" s="120">
        <f t="shared" si="0"/>
        <v>2</v>
      </c>
      <c r="L23" s="35"/>
      <c r="M23" s="43"/>
      <c r="N23" s="43"/>
    </row>
    <row r="24" spans="1:14">
      <c r="A24" s="302">
        <v>3</v>
      </c>
      <c r="B24" s="303" t="s">
        <v>58</v>
      </c>
      <c r="C24" s="303">
        <v>8</v>
      </c>
      <c r="D24" s="303">
        <v>4</v>
      </c>
      <c r="E24" s="304"/>
      <c r="F24" s="304"/>
      <c r="G24" s="304"/>
      <c r="H24" s="304"/>
      <c r="I24" s="304"/>
      <c r="J24" s="304"/>
      <c r="K24" s="305">
        <f t="shared" si="0"/>
        <v>12</v>
      </c>
      <c r="L24" s="35"/>
      <c r="M24" s="49"/>
      <c r="N24" s="49"/>
    </row>
    <row r="25" spans="1:14">
      <c r="A25" s="306">
        <v>3</v>
      </c>
      <c r="B25" s="307" t="s">
        <v>57</v>
      </c>
      <c r="C25" s="307">
        <v>1</v>
      </c>
      <c r="D25" s="307">
        <v>3</v>
      </c>
      <c r="E25" s="308"/>
      <c r="F25" s="308"/>
      <c r="G25" s="308"/>
      <c r="H25" s="308"/>
      <c r="I25" s="308"/>
      <c r="J25" s="308"/>
      <c r="K25" s="305">
        <f t="shared" si="0"/>
        <v>4</v>
      </c>
      <c r="L25" s="35"/>
      <c r="M25" s="43"/>
      <c r="N25" s="43"/>
    </row>
    <row r="26" spans="1:14">
      <c r="A26" s="306">
        <v>3</v>
      </c>
      <c r="B26" s="307" t="s">
        <v>44</v>
      </c>
      <c r="C26" s="307">
        <v>2</v>
      </c>
      <c r="D26" s="307">
        <v>1</v>
      </c>
      <c r="E26" s="308"/>
      <c r="F26" s="308"/>
      <c r="G26" s="308"/>
      <c r="H26" s="308"/>
      <c r="I26" s="308"/>
      <c r="J26" s="308"/>
      <c r="K26" s="305">
        <f t="shared" si="0"/>
        <v>3</v>
      </c>
      <c r="L26" s="35"/>
      <c r="M26" s="49"/>
      <c r="N26" s="49"/>
    </row>
    <row r="27" spans="1:14">
      <c r="A27" s="306">
        <v>3</v>
      </c>
      <c r="B27" s="307" t="s">
        <v>61</v>
      </c>
      <c r="C27" s="308"/>
      <c r="D27" s="307">
        <v>3</v>
      </c>
      <c r="E27" s="308"/>
      <c r="F27" s="308"/>
      <c r="G27" s="308"/>
      <c r="H27" s="308"/>
      <c r="I27" s="308"/>
      <c r="J27" s="308"/>
      <c r="K27" s="305">
        <f t="shared" si="0"/>
        <v>3</v>
      </c>
      <c r="L27" s="35"/>
      <c r="M27" s="43"/>
      <c r="N27" s="43"/>
    </row>
    <row r="28" spans="1:14">
      <c r="A28" s="306">
        <v>3</v>
      </c>
      <c r="B28" s="307" t="s">
        <v>52</v>
      </c>
      <c r="C28" s="308"/>
      <c r="D28" s="307">
        <v>1</v>
      </c>
      <c r="E28" s="307">
        <v>2</v>
      </c>
      <c r="F28" s="308"/>
      <c r="G28" s="308"/>
      <c r="H28" s="308"/>
      <c r="I28" s="308"/>
      <c r="J28" s="308"/>
      <c r="K28" s="305">
        <f t="shared" si="0"/>
        <v>3</v>
      </c>
      <c r="L28" s="35"/>
      <c r="M28" s="49"/>
      <c r="N28" s="49"/>
    </row>
    <row r="29" spans="1:14">
      <c r="A29" s="302">
        <v>3</v>
      </c>
      <c r="B29" s="303" t="s">
        <v>51</v>
      </c>
      <c r="C29" s="304"/>
      <c r="D29" s="303">
        <v>1</v>
      </c>
      <c r="E29" s="303">
        <v>1</v>
      </c>
      <c r="F29" s="304"/>
      <c r="G29" s="304"/>
      <c r="H29" s="304"/>
      <c r="I29" s="304"/>
      <c r="J29" s="304"/>
      <c r="K29" s="305">
        <f t="shared" si="0"/>
        <v>2</v>
      </c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72"/>
      <c r="B42" s="61"/>
      <c r="C42" s="61"/>
      <c r="D42" s="61"/>
      <c r="E42" s="6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75"/>
      <c r="B43" s="55"/>
      <c r="C43" s="55"/>
      <c r="D43" s="55"/>
      <c r="E43" s="55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72"/>
      <c r="B44" s="61"/>
      <c r="C44" s="61"/>
      <c r="D44" s="61"/>
      <c r="E44" s="6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110">
        <v>0</v>
      </c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111">
        <v>0</v>
      </c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110">
        <v>0</v>
      </c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/>
  </sheetViews>
  <sheetFormatPr defaultColWidth="14.42578125" defaultRowHeight="15.75" customHeight="1"/>
  <sheetData>
    <row r="1" spans="1:14">
      <c r="A1" s="1" t="s">
        <v>0</v>
      </c>
      <c r="B1" s="2" t="s">
        <v>109</v>
      </c>
      <c r="C1" s="3"/>
      <c r="D1" s="3"/>
      <c r="E1" s="4"/>
      <c r="F1" s="5" t="s">
        <v>1</v>
      </c>
      <c r="G1" s="112">
        <v>43622</v>
      </c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85">
        <v>25</v>
      </c>
      <c r="C6" s="23"/>
      <c r="D6" s="24"/>
      <c r="E6" s="23"/>
      <c r="F6" s="25">
        <v>452</v>
      </c>
      <c r="G6" s="25">
        <v>493</v>
      </c>
      <c r="H6" s="26">
        <v>446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168">
        <v>1</v>
      </c>
      <c r="B9" s="142" t="s">
        <v>43</v>
      </c>
      <c r="C9" s="142">
        <v>9</v>
      </c>
      <c r="D9" s="143"/>
      <c r="E9" s="143"/>
      <c r="F9" s="143"/>
      <c r="G9" s="143"/>
      <c r="H9" s="143"/>
      <c r="I9" s="143"/>
      <c r="J9" s="143"/>
      <c r="K9" s="137">
        <f t="shared" ref="K9:K16" si="0">SUM(C9:J9)</f>
        <v>9</v>
      </c>
      <c r="L9" s="35"/>
      <c r="M9" s="122" t="s">
        <v>43</v>
      </c>
      <c r="N9" s="123">
        <f>K9+K12+K16</f>
        <v>70</v>
      </c>
    </row>
    <row r="10" spans="1:14">
      <c r="A10" s="134">
        <v>1</v>
      </c>
      <c r="B10" s="135" t="s">
        <v>51</v>
      </c>
      <c r="C10" s="135">
        <v>3</v>
      </c>
      <c r="D10" s="135">
        <v>4</v>
      </c>
      <c r="E10" s="136"/>
      <c r="F10" s="136"/>
      <c r="G10" s="136"/>
      <c r="H10" s="136"/>
      <c r="I10" s="136"/>
      <c r="J10" s="136"/>
      <c r="K10" s="137">
        <f t="shared" si="0"/>
        <v>7</v>
      </c>
      <c r="L10" s="35"/>
      <c r="M10" s="127" t="s">
        <v>51</v>
      </c>
      <c r="N10" s="128">
        <f>K10+K11+K15</f>
        <v>56</v>
      </c>
    </row>
    <row r="11" spans="1:14">
      <c r="A11" s="264">
        <v>2</v>
      </c>
      <c r="B11" s="259" t="s">
        <v>51</v>
      </c>
      <c r="C11" s="259">
        <v>10</v>
      </c>
      <c r="D11" s="259">
        <v>22</v>
      </c>
      <c r="E11" s="259">
        <v>4</v>
      </c>
      <c r="F11" s="260"/>
      <c r="G11" s="260"/>
      <c r="H11" s="260"/>
      <c r="I11" s="260"/>
      <c r="J11" s="260"/>
      <c r="K11" s="261">
        <f t="shared" si="0"/>
        <v>36</v>
      </c>
      <c r="L11" s="35"/>
      <c r="M11" s="122" t="s">
        <v>52</v>
      </c>
      <c r="N11" s="122">
        <v>2</v>
      </c>
    </row>
    <row r="12" spans="1:14">
      <c r="A12" s="265">
        <v>2</v>
      </c>
      <c r="B12" s="266" t="s">
        <v>43</v>
      </c>
      <c r="C12" s="266">
        <v>45</v>
      </c>
      <c r="D12" s="266">
        <v>1</v>
      </c>
      <c r="E12" s="267"/>
      <c r="F12" s="267"/>
      <c r="G12" s="267"/>
      <c r="H12" s="267"/>
      <c r="I12" s="267"/>
      <c r="J12" s="267"/>
      <c r="K12" s="261">
        <f t="shared" si="0"/>
        <v>46</v>
      </c>
      <c r="L12" s="35"/>
      <c r="M12" s="127" t="s">
        <v>61</v>
      </c>
      <c r="N12" s="127">
        <v>1</v>
      </c>
    </row>
    <row r="13" spans="1:14">
      <c r="A13" s="264">
        <v>2</v>
      </c>
      <c r="B13" s="259" t="s">
        <v>52</v>
      </c>
      <c r="C13" s="259">
        <v>2</v>
      </c>
      <c r="D13" s="260"/>
      <c r="E13" s="260"/>
      <c r="F13" s="260"/>
      <c r="G13" s="260"/>
      <c r="H13" s="260"/>
      <c r="I13" s="260"/>
      <c r="J13" s="260"/>
      <c r="K13" s="261">
        <f t="shared" si="0"/>
        <v>2</v>
      </c>
      <c r="L13" s="35"/>
      <c r="M13" s="122" t="s">
        <v>67</v>
      </c>
      <c r="N13" s="122">
        <v>4</v>
      </c>
    </row>
    <row r="14" spans="1:14">
      <c r="A14" s="265">
        <v>2</v>
      </c>
      <c r="B14" s="266" t="s">
        <v>61</v>
      </c>
      <c r="C14" s="266">
        <v>1</v>
      </c>
      <c r="D14" s="267"/>
      <c r="E14" s="267"/>
      <c r="F14" s="267"/>
      <c r="G14" s="267"/>
      <c r="H14" s="267"/>
      <c r="I14" s="267"/>
      <c r="J14" s="267"/>
      <c r="K14" s="261">
        <f t="shared" si="0"/>
        <v>1</v>
      </c>
      <c r="L14" s="35"/>
      <c r="M14" s="49"/>
      <c r="N14" s="49"/>
    </row>
    <row r="15" spans="1:14">
      <c r="A15" s="144">
        <v>3</v>
      </c>
      <c r="B15" s="145" t="s">
        <v>51</v>
      </c>
      <c r="C15" s="145">
        <v>5</v>
      </c>
      <c r="D15" s="145">
        <v>8</v>
      </c>
      <c r="E15" s="146"/>
      <c r="F15" s="146"/>
      <c r="G15" s="146"/>
      <c r="H15" s="146"/>
      <c r="I15" s="146"/>
      <c r="J15" s="146"/>
      <c r="K15" s="147">
        <f t="shared" si="0"/>
        <v>13</v>
      </c>
      <c r="L15" s="35"/>
      <c r="M15" s="43"/>
      <c r="N15" s="43"/>
    </row>
    <row r="16" spans="1:14">
      <c r="A16" s="139">
        <v>3</v>
      </c>
      <c r="B16" s="140" t="s">
        <v>43</v>
      </c>
      <c r="C16" s="140">
        <v>15</v>
      </c>
      <c r="D16" s="141"/>
      <c r="E16" s="141"/>
      <c r="F16" s="141"/>
      <c r="G16" s="141"/>
      <c r="H16" s="141"/>
      <c r="I16" s="141"/>
      <c r="J16" s="141"/>
      <c r="K16" s="147">
        <f t="shared" si="0"/>
        <v>15</v>
      </c>
      <c r="L16" s="35"/>
      <c r="M16" s="49"/>
      <c r="N16" s="49"/>
    </row>
    <row r="17" spans="1:14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59"/>
      <c r="L17" s="35"/>
      <c r="M17" s="43"/>
      <c r="N17" s="43"/>
    </row>
    <row r="18" spans="1:14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56"/>
      <c r="L18" s="35"/>
      <c r="M18" s="49"/>
      <c r="N18" s="49"/>
    </row>
    <row r="19" spans="1:14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59"/>
      <c r="L19" s="35"/>
      <c r="M19" s="43"/>
      <c r="N19" s="43"/>
    </row>
    <row r="20" spans="1:14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56"/>
      <c r="L20" s="35"/>
      <c r="M20" s="49"/>
      <c r="N20" s="49"/>
    </row>
    <row r="21" spans="1:14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6"/>
      <c r="L21" s="35"/>
      <c r="M21" s="43"/>
      <c r="N21" s="43"/>
    </row>
    <row r="22" spans="1:14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59"/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72"/>
      <c r="B42" s="61"/>
      <c r="C42" s="61"/>
      <c r="D42" s="61"/>
      <c r="E42" s="6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75"/>
      <c r="B43" s="55"/>
      <c r="C43" s="55"/>
      <c r="D43" s="55"/>
      <c r="E43" s="55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72"/>
      <c r="B44" s="61"/>
      <c r="C44" s="61"/>
      <c r="D44" s="61"/>
      <c r="E44" s="6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110">
        <v>0</v>
      </c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111">
        <v>0</v>
      </c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110">
        <v>0</v>
      </c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>
      <selection activeCell="A9" sqref="A9:J25"/>
    </sheetView>
  </sheetViews>
  <sheetFormatPr defaultColWidth="14.42578125" defaultRowHeight="15.75" customHeight="1"/>
  <sheetData>
    <row r="1" spans="1:14">
      <c r="A1" s="1" t="s">
        <v>0</v>
      </c>
      <c r="B1" s="2" t="s">
        <v>110</v>
      </c>
      <c r="C1" s="3"/>
      <c r="D1" s="3"/>
      <c r="E1" s="4"/>
      <c r="F1" s="5" t="s">
        <v>1</v>
      </c>
      <c r="G1" s="112">
        <v>43654</v>
      </c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9">
        <v>250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9">
        <v>25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15</v>
      </c>
      <c r="C6" s="23"/>
      <c r="D6" s="24"/>
      <c r="E6" s="23"/>
      <c r="F6" s="25">
        <v>355</v>
      </c>
      <c r="G6" s="25">
        <v>762</v>
      </c>
      <c r="H6" s="26">
        <v>867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114">
        <v>1</v>
      </c>
      <c r="B9" s="116" t="s">
        <v>43</v>
      </c>
      <c r="C9" s="116">
        <v>2</v>
      </c>
      <c r="D9" s="118"/>
      <c r="E9" s="118"/>
      <c r="F9" s="118"/>
      <c r="G9" s="118"/>
      <c r="H9" s="118"/>
      <c r="I9" s="118"/>
      <c r="J9" s="118"/>
      <c r="K9" s="120">
        <f t="shared" ref="K9:K25" si="0">SUM(C9:J9)</f>
        <v>2</v>
      </c>
      <c r="L9" s="35"/>
      <c r="M9" s="122" t="s">
        <v>43</v>
      </c>
      <c r="N9" s="123">
        <f>SUM(K9+K13+K22)</f>
        <v>8</v>
      </c>
    </row>
    <row r="10" spans="1:14">
      <c r="A10" s="124">
        <v>1</v>
      </c>
      <c r="B10" s="125" t="s">
        <v>66</v>
      </c>
      <c r="C10" s="126"/>
      <c r="D10" s="125">
        <v>2</v>
      </c>
      <c r="E10" s="126"/>
      <c r="F10" s="126"/>
      <c r="G10" s="126"/>
      <c r="H10" s="126"/>
      <c r="I10" s="126"/>
      <c r="J10" s="126"/>
      <c r="K10" s="120">
        <f t="shared" si="0"/>
        <v>2</v>
      </c>
      <c r="L10" s="35"/>
      <c r="M10" s="127" t="s">
        <v>66</v>
      </c>
      <c r="N10" s="127">
        <v>3</v>
      </c>
    </row>
    <row r="11" spans="1:14">
      <c r="A11" s="133">
        <v>1</v>
      </c>
      <c r="B11" s="116" t="s">
        <v>97</v>
      </c>
      <c r="C11" s="116">
        <v>3</v>
      </c>
      <c r="D11" s="118"/>
      <c r="E11" s="118"/>
      <c r="F11" s="118"/>
      <c r="G11" s="118"/>
      <c r="H11" s="118"/>
      <c r="I11" s="118"/>
      <c r="J11" s="118"/>
      <c r="K11" s="120">
        <f t="shared" si="0"/>
        <v>3</v>
      </c>
      <c r="L11" s="35"/>
      <c r="M11" s="122" t="s">
        <v>97</v>
      </c>
      <c r="N11" s="123">
        <f>SUM(K11+K16+K21)</f>
        <v>18</v>
      </c>
    </row>
    <row r="12" spans="1:14">
      <c r="A12" s="310">
        <v>2</v>
      </c>
      <c r="B12" s="311" t="s">
        <v>56</v>
      </c>
      <c r="C12" s="312"/>
      <c r="D12" s="311">
        <v>1</v>
      </c>
      <c r="E12" s="311">
        <v>1</v>
      </c>
      <c r="F12" s="312"/>
      <c r="G12" s="311">
        <v>1</v>
      </c>
      <c r="H12" s="311">
        <v>2</v>
      </c>
      <c r="I12" s="312"/>
      <c r="J12" s="312"/>
      <c r="K12" s="313">
        <f t="shared" si="0"/>
        <v>5</v>
      </c>
      <c r="L12" s="35"/>
      <c r="M12" s="127" t="s">
        <v>56</v>
      </c>
      <c r="N12" s="128">
        <f>SUM(K12+K19)</f>
        <v>6</v>
      </c>
    </row>
    <row r="13" spans="1:14">
      <c r="A13" s="314">
        <v>2</v>
      </c>
      <c r="B13" s="315" t="s">
        <v>43</v>
      </c>
      <c r="C13" s="315">
        <v>3</v>
      </c>
      <c r="D13" s="316"/>
      <c r="E13" s="316"/>
      <c r="F13" s="316"/>
      <c r="G13" s="316"/>
      <c r="H13" s="316"/>
      <c r="I13" s="316"/>
      <c r="J13" s="316"/>
      <c r="K13" s="313">
        <f t="shared" si="0"/>
        <v>3</v>
      </c>
      <c r="L13" s="35"/>
      <c r="M13" s="122" t="s">
        <v>62</v>
      </c>
      <c r="N13" s="123">
        <f>SUM(K14+K24)</f>
        <v>3</v>
      </c>
    </row>
    <row r="14" spans="1:14">
      <c r="A14" s="310">
        <v>2</v>
      </c>
      <c r="B14" s="311" t="s">
        <v>62</v>
      </c>
      <c r="C14" s="312"/>
      <c r="D14" s="312"/>
      <c r="E14" s="312"/>
      <c r="F14" s="311">
        <v>1</v>
      </c>
      <c r="G14" s="312"/>
      <c r="H14" s="312"/>
      <c r="I14" s="312"/>
      <c r="J14" s="312"/>
      <c r="K14" s="313">
        <f t="shared" si="0"/>
        <v>1</v>
      </c>
      <c r="L14" s="35"/>
      <c r="M14" s="127" t="s">
        <v>44</v>
      </c>
      <c r="N14" s="127">
        <v>5</v>
      </c>
    </row>
    <row r="15" spans="1:14">
      <c r="A15" s="314">
        <v>2</v>
      </c>
      <c r="B15" s="315" t="s">
        <v>44</v>
      </c>
      <c r="C15" s="315">
        <v>1</v>
      </c>
      <c r="D15" s="315">
        <v>3</v>
      </c>
      <c r="E15" s="316"/>
      <c r="F15" s="316"/>
      <c r="G15" s="316"/>
      <c r="H15" s="316"/>
      <c r="I15" s="316"/>
      <c r="J15" s="316"/>
      <c r="K15" s="313">
        <f t="shared" si="0"/>
        <v>4</v>
      </c>
      <c r="L15" s="35"/>
      <c r="M15" s="122" t="s">
        <v>51</v>
      </c>
      <c r="N15" s="122">
        <v>14</v>
      </c>
    </row>
    <row r="16" spans="1:14">
      <c r="A16" s="310">
        <v>2</v>
      </c>
      <c r="B16" s="311" t="s">
        <v>97</v>
      </c>
      <c r="C16" s="311">
        <v>12</v>
      </c>
      <c r="D16" s="312"/>
      <c r="E16" s="312"/>
      <c r="F16" s="312"/>
      <c r="G16" s="312"/>
      <c r="H16" s="312"/>
      <c r="I16" s="312"/>
      <c r="J16" s="312"/>
      <c r="K16" s="313">
        <f t="shared" si="0"/>
        <v>12</v>
      </c>
      <c r="L16" s="35"/>
      <c r="M16" s="127" t="s">
        <v>53</v>
      </c>
      <c r="N16" s="127">
        <v>2</v>
      </c>
    </row>
    <row r="17" spans="1:14">
      <c r="A17" s="314">
        <v>2</v>
      </c>
      <c r="B17" s="315" t="s">
        <v>66</v>
      </c>
      <c r="C17" s="316"/>
      <c r="D17" s="315">
        <v>1</v>
      </c>
      <c r="E17" s="316"/>
      <c r="F17" s="316"/>
      <c r="G17" s="316"/>
      <c r="H17" s="316"/>
      <c r="I17" s="316"/>
      <c r="J17" s="316"/>
      <c r="K17" s="313">
        <f t="shared" si="0"/>
        <v>1</v>
      </c>
      <c r="L17" s="35"/>
      <c r="M17" s="122" t="s">
        <v>52</v>
      </c>
      <c r="N17" s="122">
        <v>1</v>
      </c>
    </row>
    <row r="18" spans="1:14">
      <c r="A18" s="274">
        <v>3</v>
      </c>
      <c r="B18" s="275" t="s">
        <v>51</v>
      </c>
      <c r="C18" s="275">
        <v>3</v>
      </c>
      <c r="D18" s="276"/>
      <c r="E18" s="275">
        <v>8</v>
      </c>
      <c r="F18" s="275">
        <v>3</v>
      </c>
      <c r="G18" s="276"/>
      <c r="H18" s="276"/>
      <c r="I18" s="276"/>
      <c r="J18" s="276"/>
      <c r="K18" s="273">
        <f t="shared" si="0"/>
        <v>14</v>
      </c>
      <c r="L18" s="35"/>
      <c r="M18" s="127" t="s">
        <v>67</v>
      </c>
      <c r="N18" s="128">
        <f>COUNT(N9:N17)</f>
        <v>9</v>
      </c>
    </row>
    <row r="19" spans="1:14">
      <c r="A19" s="268">
        <v>3</v>
      </c>
      <c r="B19" s="269" t="s">
        <v>56</v>
      </c>
      <c r="C19" s="272"/>
      <c r="D19" s="272"/>
      <c r="E19" s="272"/>
      <c r="F19" s="269">
        <v>1</v>
      </c>
      <c r="G19" s="272"/>
      <c r="H19" s="272"/>
      <c r="I19" s="272"/>
      <c r="J19" s="272"/>
      <c r="K19" s="273">
        <f t="shared" si="0"/>
        <v>1</v>
      </c>
      <c r="L19" s="35"/>
      <c r="M19" s="43"/>
      <c r="N19" s="43"/>
    </row>
    <row r="20" spans="1:14">
      <c r="A20" s="274">
        <v>3</v>
      </c>
      <c r="B20" s="275" t="s">
        <v>53</v>
      </c>
      <c r="C20" s="275">
        <v>1</v>
      </c>
      <c r="D20" s="275">
        <v>1</v>
      </c>
      <c r="E20" s="276"/>
      <c r="F20" s="276"/>
      <c r="G20" s="276"/>
      <c r="H20" s="276"/>
      <c r="I20" s="276"/>
      <c r="J20" s="276"/>
      <c r="K20" s="273">
        <f t="shared" si="0"/>
        <v>2</v>
      </c>
      <c r="L20" s="35"/>
      <c r="M20" s="49"/>
      <c r="N20" s="49"/>
    </row>
    <row r="21" spans="1:14">
      <c r="A21" s="268">
        <v>3</v>
      </c>
      <c r="B21" s="269" t="s">
        <v>43</v>
      </c>
      <c r="C21" s="269">
        <v>3</v>
      </c>
      <c r="D21" s="272"/>
      <c r="E21" s="272"/>
      <c r="F21" s="272"/>
      <c r="G21" s="272"/>
      <c r="H21" s="272"/>
      <c r="I21" s="272"/>
      <c r="J21" s="272"/>
      <c r="K21" s="273">
        <f t="shared" si="0"/>
        <v>3</v>
      </c>
      <c r="L21" s="35"/>
      <c r="M21" s="43"/>
      <c r="N21" s="43"/>
    </row>
    <row r="22" spans="1:14">
      <c r="A22" s="268">
        <v>3</v>
      </c>
      <c r="B22" s="269" t="s">
        <v>97</v>
      </c>
      <c r="C22" s="269">
        <v>3</v>
      </c>
      <c r="D22" s="272"/>
      <c r="E22" s="272"/>
      <c r="F22" s="272"/>
      <c r="G22" s="272"/>
      <c r="H22" s="272"/>
      <c r="I22" s="272"/>
      <c r="J22" s="272"/>
      <c r="K22" s="273">
        <f t="shared" si="0"/>
        <v>3</v>
      </c>
      <c r="L22" s="35"/>
      <c r="M22" s="49"/>
      <c r="N22" s="49"/>
    </row>
    <row r="23" spans="1:14">
      <c r="A23" s="268">
        <v>3</v>
      </c>
      <c r="B23" s="269" t="s">
        <v>52</v>
      </c>
      <c r="C23" s="272"/>
      <c r="D23" s="269">
        <v>1</v>
      </c>
      <c r="E23" s="272"/>
      <c r="F23" s="272"/>
      <c r="G23" s="272"/>
      <c r="H23" s="272"/>
      <c r="I23" s="272"/>
      <c r="J23" s="272"/>
      <c r="K23" s="273">
        <f t="shared" si="0"/>
        <v>1</v>
      </c>
      <c r="L23" s="35"/>
      <c r="M23" s="43"/>
      <c r="N23" s="43"/>
    </row>
    <row r="24" spans="1:14">
      <c r="A24" s="274">
        <v>3</v>
      </c>
      <c r="B24" s="275" t="s">
        <v>62</v>
      </c>
      <c r="C24" s="276"/>
      <c r="D24" s="275">
        <v>1</v>
      </c>
      <c r="E24" s="275">
        <v>1</v>
      </c>
      <c r="F24" s="276"/>
      <c r="G24" s="276"/>
      <c r="H24" s="276"/>
      <c r="I24" s="276"/>
      <c r="J24" s="276"/>
      <c r="K24" s="273">
        <f t="shared" si="0"/>
        <v>2</v>
      </c>
      <c r="L24" s="35"/>
      <c r="M24" s="49"/>
      <c r="N24" s="49"/>
    </row>
    <row r="25" spans="1:14">
      <c r="A25" s="268">
        <v>3</v>
      </c>
      <c r="B25" s="269" t="s">
        <v>44</v>
      </c>
      <c r="C25" s="272"/>
      <c r="D25" s="269">
        <v>1</v>
      </c>
      <c r="E25" s="272"/>
      <c r="F25" s="272"/>
      <c r="G25" s="272"/>
      <c r="H25" s="272"/>
      <c r="I25" s="272"/>
      <c r="J25" s="272"/>
      <c r="K25" s="273">
        <f t="shared" si="0"/>
        <v>1</v>
      </c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>
        <f>SUM(K9:K25)</f>
        <v>60</v>
      </c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72"/>
      <c r="B42" s="61"/>
      <c r="C42" s="61"/>
      <c r="D42" s="61"/>
      <c r="E42" s="6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75"/>
      <c r="B43" s="55"/>
      <c r="C43" s="55"/>
      <c r="D43" s="55"/>
      <c r="E43" s="55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72"/>
      <c r="B44" s="61"/>
      <c r="C44" s="61"/>
      <c r="D44" s="61"/>
      <c r="E44" s="6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110">
        <v>0</v>
      </c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111">
        <v>0</v>
      </c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110">
        <v>0</v>
      </c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>
      <selection activeCell="A9" sqref="A9:J22"/>
    </sheetView>
  </sheetViews>
  <sheetFormatPr defaultColWidth="14.42578125" defaultRowHeight="15.75" customHeight="1"/>
  <sheetData>
    <row r="1" spans="1:14">
      <c r="A1" s="1" t="s">
        <v>0</v>
      </c>
      <c r="B1" s="2" t="s">
        <v>111</v>
      </c>
      <c r="C1" s="3"/>
      <c r="D1" s="3"/>
      <c r="E1" s="4"/>
      <c r="F1" s="5" t="s">
        <v>1</v>
      </c>
      <c r="G1" s="112">
        <v>43643</v>
      </c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15</v>
      </c>
      <c r="C6" s="23"/>
      <c r="D6" s="24"/>
      <c r="E6" s="23"/>
      <c r="F6" s="25">
        <v>708</v>
      </c>
      <c r="G6" s="25">
        <v>855</v>
      </c>
      <c r="H6" s="26">
        <v>864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114">
        <v>1</v>
      </c>
      <c r="B9" s="116" t="s">
        <v>56</v>
      </c>
      <c r="C9" s="116"/>
      <c r="D9" s="118"/>
      <c r="E9" s="118"/>
      <c r="F9" s="118"/>
      <c r="G9" s="116">
        <v>2</v>
      </c>
      <c r="H9" s="116">
        <v>1</v>
      </c>
      <c r="I9" s="118"/>
      <c r="J9" s="118"/>
      <c r="K9" s="120">
        <f t="shared" ref="K9:K22" si="0">SUM(C9:J9)</f>
        <v>3</v>
      </c>
      <c r="L9" s="35"/>
      <c r="M9" s="122" t="s">
        <v>56</v>
      </c>
      <c r="N9" s="123">
        <f>SUM(K9+K12+K21)</f>
        <v>56</v>
      </c>
    </row>
    <row r="10" spans="1:14">
      <c r="A10" s="124">
        <v>1</v>
      </c>
      <c r="B10" s="125" t="s">
        <v>97</v>
      </c>
      <c r="C10" s="125">
        <v>1</v>
      </c>
      <c r="D10" s="126"/>
      <c r="E10" s="126"/>
      <c r="F10" s="126"/>
      <c r="G10" s="126"/>
      <c r="H10" s="126"/>
      <c r="I10" s="126"/>
      <c r="J10" s="126"/>
      <c r="K10" s="120">
        <f t="shared" si="0"/>
        <v>1</v>
      </c>
      <c r="L10" s="35"/>
      <c r="M10" s="127" t="s">
        <v>97</v>
      </c>
      <c r="N10" s="128">
        <f>SUM(K10+K15+K22)</f>
        <v>12</v>
      </c>
    </row>
    <row r="11" spans="1:14">
      <c r="A11" s="133">
        <v>1</v>
      </c>
      <c r="B11" s="116" t="s">
        <v>43</v>
      </c>
      <c r="C11" s="116">
        <v>1</v>
      </c>
      <c r="D11" s="118"/>
      <c r="E11" s="118"/>
      <c r="F11" s="118"/>
      <c r="G11" s="118"/>
      <c r="H11" s="118"/>
      <c r="I11" s="118"/>
      <c r="J11" s="118"/>
      <c r="K11" s="120">
        <f t="shared" si="0"/>
        <v>1</v>
      </c>
      <c r="L11" s="35"/>
      <c r="M11" s="122" t="s">
        <v>43</v>
      </c>
      <c r="N11" s="122">
        <v>1</v>
      </c>
    </row>
    <row r="12" spans="1:14">
      <c r="A12" s="134">
        <v>2</v>
      </c>
      <c r="B12" s="135" t="s">
        <v>56</v>
      </c>
      <c r="C12" s="136"/>
      <c r="D12" s="135">
        <v>4</v>
      </c>
      <c r="E12" s="135">
        <v>5</v>
      </c>
      <c r="F12" s="135">
        <v>18</v>
      </c>
      <c r="G12" s="135">
        <v>13</v>
      </c>
      <c r="H12" s="135">
        <v>4</v>
      </c>
      <c r="I12" s="135">
        <v>1</v>
      </c>
      <c r="J12" s="136"/>
      <c r="K12" s="137">
        <f t="shared" si="0"/>
        <v>45</v>
      </c>
      <c r="L12" s="35"/>
      <c r="M12" s="127" t="s">
        <v>51</v>
      </c>
      <c r="N12" s="128">
        <f t="shared" ref="N12:N13" si="1">SUM(K13+K18)</f>
        <v>20</v>
      </c>
    </row>
    <row r="13" spans="1:14">
      <c r="A13" s="138">
        <v>2</v>
      </c>
      <c r="B13" s="142" t="s">
        <v>51</v>
      </c>
      <c r="C13" s="143"/>
      <c r="D13" s="142">
        <v>1</v>
      </c>
      <c r="E13" s="143"/>
      <c r="F13" s="142">
        <v>3</v>
      </c>
      <c r="G13" s="142">
        <v>2</v>
      </c>
      <c r="H13" s="143"/>
      <c r="I13" s="143"/>
      <c r="J13" s="143"/>
      <c r="K13" s="137">
        <f t="shared" si="0"/>
        <v>6</v>
      </c>
      <c r="L13" s="35"/>
      <c r="M13" s="122" t="s">
        <v>44</v>
      </c>
      <c r="N13" s="123">
        <f t="shared" si="1"/>
        <v>11</v>
      </c>
    </row>
    <row r="14" spans="1:14">
      <c r="A14" s="134">
        <v>2</v>
      </c>
      <c r="B14" s="135" t="s">
        <v>44</v>
      </c>
      <c r="C14" s="135">
        <v>6</v>
      </c>
      <c r="D14" s="135">
        <v>1</v>
      </c>
      <c r="E14" s="136"/>
      <c r="F14" s="136"/>
      <c r="G14" s="136"/>
      <c r="H14" s="136"/>
      <c r="I14" s="136"/>
      <c r="J14" s="136"/>
      <c r="K14" s="137">
        <f t="shared" si="0"/>
        <v>7</v>
      </c>
      <c r="L14" s="35"/>
      <c r="M14" s="127" t="s">
        <v>66</v>
      </c>
      <c r="N14" s="128">
        <f>SUM(K16+K20)</f>
        <v>3</v>
      </c>
    </row>
    <row r="15" spans="1:14">
      <c r="A15" s="138">
        <v>2</v>
      </c>
      <c r="B15" s="142" t="s">
        <v>97</v>
      </c>
      <c r="C15" s="142">
        <v>4</v>
      </c>
      <c r="D15" s="143"/>
      <c r="E15" s="143"/>
      <c r="F15" s="143"/>
      <c r="G15" s="143"/>
      <c r="H15" s="143"/>
      <c r="I15" s="143"/>
      <c r="J15" s="143"/>
      <c r="K15" s="137">
        <f t="shared" si="0"/>
        <v>4</v>
      </c>
      <c r="L15" s="35"/>
      <c r="M15" s="122" t="s">
        <v>81</v>
      </c>
      <c r="N15" s="122">
        <v>2</v>
      </c>
    </row>
    <row r="16" spans="1:14">
      <c r="A16" s="134">
        <v>2</v>
      </c>
      <c r="B16" s="135" t="s">
        <v>66</v>
      </c>
      <c r="C16" s="136"/>
      <c r="D16" s="135">
        <v>1</v>
      </c>
      <c r="E16" s="136"/>
      <c r="F16" s="136"/>
      <c r="G16" s="136"/>
      <c r="H16" s="136"/>
      <c r="I16" s="136"/>
      <c r="J16" s="136"/>
      <c r="K16" s="137">
        <f t="shared" si="0"/>
        <v>1</v>
      </c>
      <c r="L16" s="35"/>
      <c r="M16" s="127" t="s">
        <v>59</v>
      </c>
      <c r="N16" s="127">
        <v>13</v>
      </c>
    </row>
    <row r="17" spans="1:14">
      <c r="A17" s="138">
        <v>2</v>
      </c>
      <c r="B17" s="142" t="s">
        <v>81</v>
      </c>
      <c r="C17" s="143"/>
      <c r="D17" s="142">
        <v>1</v>
      </c>
      <c r="E17" s="143"/>
      <c r="F17" s="142">
        <v>1</v>
      </c>
      <c r="G17" s="143"/>
      <c r="H17" s="143"/>
      <c r="I17" s="143"/>
      <c r="J17" s="143"/>
      <c r="K17" s="137">
        <f t="shared" si="0"/>
        <v>2</v>
      </c>
      <c r="L17" s="35"/>
      <c r="M17" s="122" t="s">
        <v>67</v>
      </c>
      <c r="N17" s="123">
        <f>COUNT(N9:N16)</f>
        <v>8</v>
      </c>
    </row>
    <row r="18" spans="1:14">
      <c r="A18" s="139">
        <v>3</v>
      </c>
      <c r="B18" s="140" t="s">
        <v>51</v>
      </c>
      <c r="C18" s="141"/>
      <c r="D18" s="140">
        <v>1</v>
      </c>
      <c r="E18" s="140">
        <v>7</v>
      </c>
      <c r="F18" s="140">
        <v>5</v>
      </c>
      <c r="G18" s="140">
        <v>1</v>
      </c>
      <c r="H18" s="141"/>
      <c r="I18" s="141"/>
      <c r="J18" s="141"/>
      <c r="K18" s="147">
        <f t="shared" si="0"/>
        <v>14</v>
      </c>
      <c r="L18" s="35"/>
      <c r="M18" s="49"/>
      <c r="N18" s="49"/>
    </row>
    <row r="19" spans="1:14">
      <c r="A19" s="144">
        <v>3</v>
      </c>
      <c r="B19" s="145" t="s">
        <v>44</v>
      </c>
      <c r="C19" s="145">
        <v>2</v>
      </c>
      <c r="D19" s="145">
        <v>2</v>
      </c>
      <c r="E19" s="146"/>
      <c r="F19" s="146"/>
      <c r="G19" s="146"/>
      <c r="H19" s="146"/>
      <c r="I19" s="146"/>
      <c r="J19" s="146"/>
      <c r="K19" s="147">
        <f t="shared" si="0"/>
        <v>4</v>
      </c>
      <c r="L19" s="35"/>
      <c r="M19" s="43"/>
      <c r="N19" s="43"/>
    </row>
    <row r="20" spans="1:14">
      <c r="A20" s="139">
        <v>3</v>
      </c>
      <c r="B20" s="140" t="s">
        <v>66</v>
      </c>
      <c r="C20" s="141"/>
      <c r="D20" s="140">
        <v>2</v>
      </c>
      <c r="E20" s="141"/>
      <c r="F20" s="141"/>
      <c r="G20" s="141"/>
      <c r="H20" s="141"/>
      <c r="I20" s="141"/>
      <c r="J20" s="141"/>
      <c r="K20" s="147">
        <f t="shared" si="0"/>
        <v>2</v>
      </c>
      <c r="L20" s="35"/>
      <c r="M20" s="49"/>
      <c r="N20" s="49"/>
    </row>
    <row r="21" spans="1:14">
      <c r="A21" s="144">
        <v>3</v>
      </c>
      <c r="B21" s="145" t="s">
        <v>56</v>
      </c>
      <c r="C21" s="146"/>
      <c r="D21" s="145">
        <v>1</v>
      </c>
      <c r="E21" s="146"/>
      <c r="F21" s="145">
        <v>6</v>
      </c>
      <c r="G21" s="145">
        <v>1</v>
      </c>
      <c r="H21" s="146"/>
      <c r="I21" s="146"/>
      <c r="J21" s="146"/>
      <c r="K21" s="147">
        <f t="shared" si="0"/>
        <v>8</v>
      </c>
      <c r="L21" s="35"/>
      <c r="M21" s="43"/>
      <c r="N21" s="43"/>
    </row>
    <row r="22" spans="1:14">
      <c r="A22" s="144">
        <v>3</v>
      </c>
      <c r="B22" s="145" t="s">
        <v>97</v>
      </c>
      <c r="C22" s="145">
        <v>7</v>
      </c>
      <c r="D22" s="146"/>
      <c r="E22" s="146"/>
      <c r="F22" s="146"/>
      <c r="G22" s="146"/>
      <c r="H22" s="146"/>
      <c r="I22" s="146"/>
      <c r="J22" s="146"/>
      <c r="K22" s="147">
        <f t="shared" si="0"/>
        <v>7</v>
      </c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114">
        <v>1</v>
      </c>
      <c r="B42" s="116" t="s">
        <v>59</v>
      </c>
      <c r="C42" s="116">
        <v>232</v>
      </c>
      <c r="D42" s="116">
        <v>151</v>
      </c>
      <c r="E42" s="118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114">
        <v>1</v>
      </c>
      <c r="B43" s="116" t="s">
        <v>59</v>
      </c>
      <c r="C43" s="116">
        <v>56</v>
      </c>
      <c r="D43" s="116">
        <v>1</v>
      </c>
      <c r="E43" s="118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114">
        <v>1</v>
      </c>
      <c r="B44" s="116" t="s">
        <v>59</v>
      </c>
      <c r="C44" s="116">
        <v>47</v>
      </c>
      <c r="D44" s="116">
        <v>1</v>
      </c>
      <c r="E44" s="118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114">
        <v>1</v>
      </c>
      <c r="B45" s="116" t="s">
        <v>59</v>
      </c>
      <c r="C45" s="116">
        <v>70</v>
      </c>
      <c r="D45" s="116">
        <v>3</v>
      </c>
      <c r="E45" s="118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114">
        <v>1</v>
      </c>
      <c r="B46" s="116" t="s">
        <v>59</v>
      </c>
      <c r="C46" s="116">
        <v>43</v>
      </c>
      <c r="D46" s="116">
        <v>1</v>
      </c>
      <c r="E46" s="118"/>
      <c r="F46" s="35"/>
      <c r="G46" s="78" t="s">
        <v>36</v>
      </c>
      <c r="H46" s="110">
        <v>1</v>
      </c>
      <c r="I46" s="79"/>
      <c r="J46" s="79"/>
      <c r="K46" s="7"/>
      <c r="L46" s="7"/>
      <c r="M46" s="7"/>
      <c r="N46" s="7"/>
    </row>
    <row r="47" spans="1:14">
      <c r="A47" s="114">
        <v>1</v>
      </c>
      <c r="B47" s="116" t="s">
        <v>59</v>
      </c>
      <c r="C47" s="116">
        <v>45</v>
      </c>
      <c r="D47" s="116">
        <v>1</v>
      </c>
      <c r="E47" s="118"/>
      <c r="F47" s="35"/>
      <c r="G47" s="80" t="s">
        <v>37</v>
      </c>
      <c r="H47" s="111">
        <v>1</v>
      </c>
      <c r="I47" s="81"/>
      <c r="J47" s="82"/>
      <c r="K47" s="7"/>
      <c r="L47" s="7"/>
      <c r="M47" s="7"/>
      <c r="N47" s="7"/>
    </row>
    <row r="48" spans="1:14">
      <c r="A48" s="114">
        <v>1</v>
      </c>
      <c r="B48" s="116" t="s">
        <v>59</v>
      </c>
      <c r="C48" s="116">
        <v>46</v>
      </c>
      <c r="D48" s="116">
        <v>1</v>
      </c>
      <c r="E48" s="118"/>
      <c r="F48" s="35"/>
      <c r="G48" s="78" t="s">
        <v>38</v>
      </c>
      <c r="H48" s="110">
        <v>1</v>
      </c>
      <c r="I48" s="79"/>
      <c r="J48" s="79"/>
      <c r="K48" s="7"/>
      <c r="L48" s="7"/>
      <c r="M48" s="7"/>
      <c r="N48" s="7"/>
    </row>
    <row r="49" spans="1:14">
      <c r="A49" s="114">
        <v>1</v>
      </c>
      <c r="B49" s="116" t="s">
        <v>59</v>
      </c>
      <c r="C49" s="116">
        <v>42</v>
      </c>
      <c r="D49" s="116">
        <v>1</v>
      </c>
      <c r="E49" s="118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114">
        <v>1</v>
      </c>
      <c r="B50" s="116" t="s">
        <v>59</v>
      </c>
      <c r="C50" s="116">
        <v>52</v>
      </c>
      <c r="D50" s="116">
        <v>1</v>
      </c>
      <c r="E50" s="118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114">
        <v>1</v>
      </c>
      <c r="B51" s="116" t="s">
        <v>59</v>
      </c>
      <c r="C51" s="116">
        <v>43</v>
      </c>
      <c r="D51" s="116">
        <v>1</v>
      </c>
      <c r="E51" s="118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160">
        <v>2</v>
      </c>
      <c r="B52" s="167" t="s">
        <v>59</v>
      </c>
      <c r="C52" s="167">
        <v>75</v>
      </c>
      <c r="D52" s="169"/>
      <c r="E52" s="169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160">
        <v>2</v>
      </c>
      <c r="B53" s="167" t="s">
        <v>59</v>
      </c>
      <c r="C53" s="167">
        <v>66</v>
      </c>
      <c r="D53" s="169"/>
      <c r="E53" s="169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177">
        <v>3</v>
      </c>
      <c r="B54" s="145" t="s">
        <v>59</v>
      </c>
      <c r="C54" s="145">
        <v>68</v>
      </c>
      <c r="D54" s="145">
        <v>4</v>
      </c>
      <c r="E54" s="146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>
      <selection activeCell="C27" sqref="C27"/>
    </sheetView>
  </sheetViews>
  <sheetFormatPr defaultColWidth="14.42578125" defaultRowHeight="15.75" customHeight="1"/>
  <sheetData>
    <row r="1" spans="1:14">
      <c r="A1" s="1" t="s">
        <v>0</v>
      </c>
      <c r="B1" s="2" t="s">
        <v>112</v>
      </c>
      <c r="C1" s="3"/>
      <c r="D1" s="3"/>
      <c r="E1" s="4"/>
      <c r="F1" s="83" t="s">
        <v>85</v>
      </c>
      <c r="G1" s="4"/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85">
        <v>25</v>
      </c>
      <c r="C6" s="23"/>
      <c r="D6" s="24"/>
      <c r="E6" s="23"/>
      <c r="F6" s="25">
        <v>387</v>
      </c>
      <c r="G6" s="25">
        <v>515</v>
      </c>
      <c r="H6" s="26">
        <v>483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317">
        <v>1</v>
      </c>
      <c r="B9" s="223" t="s">
        <v>43</v>
      </c>
      <c r="C9" s="223">
        <v>1</v>
      </c>
      <c r="D9" s="224"/>
      <c r="E9" s="224"/>
      <c r="F9" s="224"/>
      <c r="G9" s="224"/>
      <c r="H9" s="224"/>
      <c r="I9" s="224"/>
      <c r="J9" s="224"/>
      <c r="K9" s="225">
        <v>1</v>
      </c>
      <c r="L9" s="35"/>
      <c r="M9" s="122" t="s">
        <v>43</v>
      </c>
      <c r="N9" s="122">
        <v>22</v>
      </c>
    </row>
    <row r="10" spans="1:14">
      <c r="A10" s="318"/>
      <c r="B10" s="219" t="s">
        <v>51</v>
      </c>
      <c r="C10" s="219">
        <v>1</v>
      </c>
      <c r="D10" s="219">
        <v>4</v>
      </c>
      <c r="E10" s="219">
        <v>1</v>
      </c>
      <c r="F10" s="220"/>
      <c r="G10" s="219">
        <v>1</v>
      </c>
      <c r="H10" s="219">
        <v>1</v>
      </c>
      <c r="I10" s="220"/>
      <c r="J10" s="220"/>
      <c r="K10" s="221">
        <v>8</v>
      </c>
      <c r="L10" s="35"/>
      <c r="M10" s="127" t="s">
        <v>51</v>
      </c>
      <c r="N10" s="127">
        <v>98</v>
      </c>
    </row>
    <row r="11" spans="1:14">
      <c r="A11" s="222"/>
      <c r="B11" s="223" t="s">
        <v>52</v>
      </c>
      <c r="C11" s="224"/>
      <c r="D11" s="223">
        <v>3</v>
      </c>
      <c r="E11" s="224"/>
      <c r="F11" s="224"/>
      <c r="G11" s="224"/>
      <c r="H11" s="224"/>
      <c r="I11" s="224"/>
      <c r="J11" s="224"/>
      <c r="K11" s="225">
        <v>3</v>
      </c>
      <c r="L11" s="35"/>
      <c r="M11" s="122" t="s">
        <v>52</v>
      </c>
      <c r="N11" s="122">
        <v>23</v>
      </c>
    </row>
    <row r="12" spans="1:14">
      <c r="A12" s="318"/>
      <c r="B12" s="219" t="s">
        <v>57</v>
      </c>
      <c r="C12" s="220"/>
      <c r="D12" s="219">
        <v>5</v>
      </c>
      <c r="E12" s="220"/>
      <c r="F12" s="220"/>
      <c r="G12" s="220"/>
      <c r="H12" s="220"/>
      <c r="I12" s="220"/>
      <c r="J12" s="220"/>
      <c r="K12" s="221">
        <v>5</v>
      </c>
      <c r="L12" s="35"/>
      <c r="M12" s="127" t="s">
        <v>57</v>
      </c>
      <c r="N12" s="127">
        <v>15</v>
      </c>
    </row>
    <row r="13" spans="1:14">
      <c r="A13" s="222"/>
      <c r="B13" s="223" t="s">
        <v>58</v>
      </c>
      <c r="C13" s="223">
        <v>7</v>
      </c>
      <c r="D13" s="224"/>
      <c r="E13" s="224"/>
      <c r="F13" s="224"/>
      <c r="G13" s="224"/>
      <c r="H13" s="224"/>
      <c r="I13" s="224"/>
      <c r="J13" s="224"/>
      <c r="K13" s="225">
        <v>7</v>
      </c>
      <c r="L13" s="35"/>
      <c r="M13" s="122" t="s">
        <v>58</v>
      </c>
      <c r="N13" s="122">
        <v>18</v>
      </c>
    </row>
    <row r="14" spans="1:14">
      <c r="A14" s="318"/>
      <c r="B14" s="219"/>
      <c r="C14" s="220"/>
      <c r="D14" s="219"/>
      <c r="E14" s="219"/>
      <c r="F14" s="220"/>
      <c r="G14" s="219"/>
      <c r="H14" s="220"/>
      <c r="I14" s="220"/>
      <c r="J14" s="220"/>
      <c r="K14" s="319"/>
      <c r="L14" s="35"/>
      <c r="M14" s="127" t="s">
        <v>60</v>
      </c>
      <c r="N14" s="127">
        <v>3</v>
      </c>
    </row>
    <row r="15" spans="1:14">
      <c r="A15" s="320">
        <v>2</v>
      </c>
      <c r="B15" s="87" t="s">
        <v>51</v>
      </c>
      <c r="C15" s="88"/>
      <c r="D15" s="205">
        <v>14</v>
      </c>
      <c r="E15" s="205">
        <v>2</v>
      </c>
      <c r="F15" s="206"/>
      <c r="G15" s="205">
        <v>1</v>
      </c>
      <c r="H15" s="88"/>
      <c r="I15" s="88"/>
      <c r="J15" s="88"/>
      <c r="K15" s="89">
        <v>17</v>
      </c>
      <c r="L15" s="35"/>
      <c r="M15" s="122" t="s">
        <v>67</v>
      </c>
      <c r="N15" s="123">
        <f>COUNT(N9:N14)</f>
        <v>6</v>
      </c>
    </row>
    <row r="16" spans="1:14">
      <c r="A16" s="204"/>
      <c r="B16" s="205" t="s">
        <v>58</v>
      </c>
      <c r="C16" s="205">
        <v>11</v>
      </c>
      <c r="D16" s="206"/>
      <c r="E16" s="206"/>
      <c r="F16" s="206"/>
      <c r="G16" s="206"/>
      <c r="H16" s="206"/>
      <c r="I16" s="206"/>
      <c r="J16" s="206"/>
      <c r="K16" s="207">
        <v>11</v>
      </c>
      <c r="L16" s="35"/>
      <c r="M16" s="49"/>
      <c r="N16" s="49"/>
    </row>
    <row r="17" spans="1:14">
      <c r="A17" s="208"/>
      <c r="B17" s="87" t="s">
        <v>43</v>
      </c>
      <c r="C17" s="87">
        <v>6</v>
      </c>
      <c r="D17" s="87">
        <v>1</v>
      </c>
      <c r="E17" s="88"/>
      <c r="F17" s="88"/>
      <c r="G17" s="88"/>
      <c r="H17" s="88"/>
      <c r="I17" s="88"/>
      <c r="J17" s="88"/>
      <c r="K17" s="89">
        <v>7</v>
      </c>
      <c r="L17" s="35"/>
      <c r="M17" s="43"/>
      <c r="N17" s="43"/>
    </row>
    <row r="18" spans="1:14">
      <c r="A18" s="204"/>
      <c r="B18" s="205" t="s">
        <v>52</v>
      </c>
      <c r="C18" s="205">
        <v>4</v>
      </c>
      <c r="D18" s="205">
        <v>8</v>
      </c>
      <c r="E18" s="205">
        <v>3</v>
      </c>
      <c r="F18" s="206"/>
      <c r="G18" s="206"/>
      <c r="H18" s="206"/>
      <c r="I18" s="206"/>
      <c r="J18" s="206"/>
      <c r="K18" s="207">
        <v>15</v>
      </c>
      <c r="L18" s="35"/>
      <c r="M18" s="49"/>
      <c r="N18" s="49"/>
    </row>
    <row r="19" spans="1:14">
      <c r="A19" s="208"/>
      <c r="B19" s="87" t="s">
        <v>60</v>
      </c>
      <c r="C19" s="87">
        <v>2</v>
      </c>
      <c r="D19" s="88"/>
      <c r="E19" s="88"/>
      <c r="F19" s="88"/>
      <c r="G19" s="88"/>
      <c r="H19" s="88"/>
      <c r="I19" s="88"/>
      <c r="J19" s="88"/>
      <c r="K19" s="89">
        <v>2</v>
      </c>
      <c r="L19" s="35"/>
      <c r="M19" s="43"/>
      <c r="N19" s="43"/>
    </row>
    <row r="20" spans="1:14">
      <c r="A20" s="204"/>
      <c r="B20" s="206"/>
      <c r="C20" s="206"/>
      <c r="D20" s="206"/>
      <c r="E20" s="206"/>
      <c r="F20" s="206"/>
      <c r="G20" s="206"/>
      <c r="H20" s="206"/>
      <c r="I20" s="206"/>
      <c r="J20" s="206"/>
      <c r="K20" s="231"/>
      <c r="L20" s="35"/>
      <c r="M20" s="49"/>
      <c r="N20" s="49"/>
    </row>
    <row r="21" spans="1:14">
      <c r="A21" s="321">
        <v>3</v>
      </c>
      <c r="B21" s="322" t="s">
        <v>51</v>
      </c>
      <c r="C21" s="322">
        <v>14</v>
      </c>
      <c r="D21" s="322">
        <v>44</v>
      </c>
      <c r="E21" s="322">
        <v>8</v>
      </c>
      <c r="F21" s="322">
        <v>4</v>
      </c>
      <c r="G21" s="322">
        <v>2</v>
      </c>
      <c r="H21" s="322">
        <v>1</v>
      </c>
      <c r="I21" s="323"/>
      <c r="J21" s="323"/>
      <c r="K21" s="324">
        <v>73</v>
      </c>
      <c r="L21" s="35"/>
      <c r="M21" s="43"/>
      <c r="N21" s="43"/>
    </row>
    <row r="22" spans="1:14">
      <c r="A22" s="325"/>
      <c r="B22" s="322" t="s">
        <v>43</v>
      </c>
      <c r="C22" s="322">
        <v>14</v>
      </c>
      <c r="D22" s="323"/>
      <c r="E22" s="323"/>
      <c r="F22" s="323"/>
      <c r="G22" s="323"/>
      <c r="H22" s="323"/>
      <c r="I22" s="323"/>
      <c r="J22" s="323"/>
      <c r="K22" s="326">
        <v>14</v>
      </c>
      <c r="L22" s="35"/>
      <c r="M22" s="49"/>
      <c r="N22" s="49"/>
    </row>
    <row r="23" spans="1:14">
      <c r="A23" s="325"/>
      <c r="B23" s="322" t="s">
        <v>52</v>
      </c>
      <c r="C23" s="322">
        <v>1</v>
      </c>
      <c r="D23" s="322">
        <v>4</v>
      </c>
      <c r="E23" s="323"/>
      <c r="F23" s="323"/>
      <c r="G23" s="323"/>
      <c r="H23" s="323"/>
      <c r="I23" s="323"/>
      <c r="J23" s="323"/>
      <c r="K23" s="324">
        <v>5</v>
      </c>
      <c r="L23" s="35"/>
      <c r="M23" s="43"/>
      <c r="N23" s="43"/>
    </row>
    <row r="24" spans="1:14">
      <c r="A24" s="327"/>
      <c r="B24" s="328" t="s">
        <v>57</v>
      </c>
      <c r="C24" s="329"/>
      <c r="D24" s="328">
        <v>10</v>
      </c>
      <c r="E24" s="329"/>
      <c r="F24" s="329"/>
      <c r="G24" s="329"/>
      <c r="H24" s="329"/>
      <c r="I24" s="329"/>
      <c r="J24" s="329"/>
      <c r="K24" s="326">
        <v>10</v>
      </c>
      <c r="L24" s="35"/>
      <c r="M24" s="49"/>
      <c r="N24" s="49"/>
    </row>
    <row r="25" spans="1:14">
      <c r="A25" s="325"/>
      <c r="B25" s="322" t="s">
        <v>60</v>
      </c>
      <c r="C25" s="322">
        <v>1</v>
      </c>
      <c r="D25" s="323"/>
      <c r="E25" s="323"/>
      <c r="F25" s="323"/>
      <c r="G25" s="323"/>
      <c r="H25" s="323"/>
      <c r="I25" s="323"/>
      <c r="J25" s="323"/>
      <c r="K25" s="324">
        <v>1</v>
      </c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72"/>
      <c r="B42" s="61"/>
      <c r="C42" s="61"/>
      <c r="D42" s="61"/>
      <c r="E42" s="6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75"/>
      <c r="B43" s="55"/>
      <c r="C43" s="55"/>
      <c r="D43" s="55"/>
      <c r="E43" s="55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72"/>
      <c r="B44" s="61"/>
      <c r="C44" s="61"/>
      <c r="D44" s="61"/>
      <c r="E44" s="6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110">
        <v>0</v>
      </c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111">
        <v>0</v>
      </c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110">
        <v>0</v>
      </c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topLeftCell="A7" workbookViewId="0">
      <selection activeCell="A9" sqref="A9:J22"/>
    </sheetView>
  </sheetViews>
  <sheetFormatPr defaultColWidth="14.42578125" defaultRowHeight="15.75" customHeight="1"/>
  <sheetData>
    <row r="1" spans="1:14">
      <c r="A1" s="1" t="s">
        <v>0</v>
      </c>
      <c r="B1" s="2" t="s">
        <v>113</v>
      </c>
      <c r="C1" s="3"/>
      <c r="D1" s="3"/>
      <c r="E1" s="4"/>
      <c r="F1" s="5" t="s">
        <v>1</v>
      </c>
      <c r="G1" s="6">
        <v>43677</v>
      </c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9">
        <v>150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9">
        <v>35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15</v>
      </c>
      <c r="C6" s="23"/>
      <c r="D6" s="24"/>
      <c r="E6" s="23"/>
      <c r="F6" s="25">
        <v>767</v>
      </c>
      <c r="G6" s="25">
        <v>564</v>
      </c>
      <c r="H6" s="26">
        <v>1167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114">
        <v>1</v>
      </c>
      <c r="B9" s="116" t="s">
        <v>56</v>
      </c>
      <c r="C9" s="116"/>
      <c r="D9" s="118"/>
      <c r="E9" s="116">
        <v>2</v>
      </c>
      <c r="F9" s="116">
        <v>2</v>
      </c>
      <c r="G9" s="118"/>
      <c r="H9" s="118"/>
      <c r="I9" s="118"/>
      <c r="J9" s="118"/>
      <c r="K9" s="120">
        <f t="shared" ref="K9:K22" si="0">SUM(C9:J9)</f>
        <v>4</v>
      </c>
      <c r="L9" s="35"/>
      <c r="M9" s="122" t="s">
        <v>56</v>
      </c>
      <c r="N9" s="123">
        <f>SUM(K9+K16+K19)</f>
        <v>19</v>
      </c>
    </row>
    <row r="10" spans="1:14">
      <c r="A10" s="124">
        <v>1</v>
      </c>
      <c r="B10" s="125" t="s">
        <v>51</v>
      </c>
      <c r="C10" s="125">
        <v>5</v>
      </c>
      <c r="D10" s="125">
        <v>13</v>
      </c>
      <c r="E10" s="125">
        <v>18</v>
      </c>
      <c r="F10" s="125">
        <v>5</v>
      </c>
      <c r="G10" s="125">
        <v>1</v>
      </c>
      <c r="H10" s="126"/>
      <c r="I10" s="126"/>
      <c r="J10" s="126"/>
      <c r="K10" s="120">
        <f t="shared" si="0"/>
        <v>42</v>
      </c>
      <c r="L10" s="35"/>
      <c r="M10" s="127" t="s">
        <v>51</v>
      </c>
      <c r="N10" s="128">
        <f>SUM(K10+K14+K20)</f>
        <v>93</v>
      </c>
    </row>
    <row r="11" spans="1:14">
      <c r="A11" s="133">
        <v>1</v>
      </c>
      <c r="B11" s="116" t="s">
        <v>61</v>
      </c>
      <c r="C11" s="118"/>
      <c r="D11" s="116">
        <v>12</v>
      </c>
      <c r="E11" s="116">
        <v>7</v>
      </c>
      <c r="F11" s="116">
        <v>2</v>
      </c>
      <c r="G11" s="118"/>
      <c r="H11" s="118"/>
      <c r="I11" s="118"/>
      <c r="J11" s="118"/>
      <c r="K11" s="120">
        <f t="shared" si="0"/>
        <v>21</v>
      </c>
      <c r="L11" s="35"/>
      <c r="M11" s="122" t="s">
        <v>61</v>
      </c>
      <c r="N11" s="123">
        <f>SUM(K11+K15+K18)</f>
        <v>94</v>
      </c>
    </row>
    <row r="12" spans="1:14">
      <c r="A12" s="124">
        <v>1</v>
      </c>
      <c r="B12" s="125" t="s">
        <v>66</v>
      </c>
      <c r="C12" s="126"/>
      <c r="D12" s="125">
        <v>1</v>
      </c>
      <c r="E12" s="125">
        <v>3</v>
      </c>
      <c r="F12" s="126"/>
      <c r="G12" s="126"/>
      <c r="H12" s="126"/>
      <c r="I12" s="126"/>
      <c r="J12" s="126"/>
      <c r="K12" s="120">
        <f t="shared" si="0"/>
        <v>4</v>
      </c>
      <c r="L12" s="35"/>
      <c r="M12" s="127" t="s">
        <v>66</v>
      </c>
      <c r="N12" s="128">
        <f>SUM(K12)</f>
        <v>4</v>
      </c>
    </row>
    <row r="13" spans="1:14">
      <c r="A13" s="133">
        <v>1</v>
      </c>
      <c r="B13" s="116" t="s">
        <v>60</v>
      </c>
      <c r="C13" s="116">
        <v>3</v>
      </c>
      <c r="D13" s="118"/>
      <c r="E13" s="118"/>
      <c r="F13" s="118"/>
      <c r="G13" s="118"/>
      <c r="H13" s="118"/>
      <c r="I13" s="118"/>
      <c r="J13" s="118"/>
      <c r="K13" s="120">
        <f t="shared" si="0"/>
        <v>3</v>
      </c>
      <c r="L13" s="35"/>
      <c r="M13" s="122" t="s">
        <v>60</v>
      </c>
      <c r="N13" s="123">
        <f>SUM(K13+K17+K21)</f>
        <v>17</v>
      </c>
    </row>
    <row r="14" spans="1:14">
      <c r="A14" s="139">
        <v>2</v>
      </c>
      <c r="B14" s="140" t="s">
        <v>51</v>
      </c>
      <c r="C14" s="141"/>
      <c r="D14" s="140">
        <v>3</v>
      </c>
      <c r="E14" s="141"/>
      <c r="F14" s="140">
        <v>2</v>
      </c>
      <c r="G14" s="141"/>
      <c r="H14" s="141"/>
      <c r="I14" s="141"/>
      <c r="J14" s="141"/>
      <c r="K14" s="147">
        <f t="shared" si="0"/>
        <v>5</v>
      </c>
      <c r="L14" s="35"/>
      <c r="M14" s="127" t="s">
        <v>115</v>
      </c>
      <c r="N14" s="127">
        <v>1</v>
      </c>
    </row>
    <row r="15" spans="1:14">
      <c r="A15" s="144">
        <v>2</v>
      </c>
      <c r="B15" s="145" t="s">
        <v>61</v>
      </c>
      <c r="C15" s="146"/>
      <c r="D15" s="145">
        <v>1</v>
      </c>
      <c r="E15" s="146"/>
      <c r="F15" s="146"/>
      <c r="G15" s="146"/>
      <c r="H15" s="146"/>
      <c r="I15" s="146"/>
      <c r="J15" s="146"/>
      <c r="K15" s="147">
        <f t="shared" si="0"/>
        <v>1</v>
      </c>
      <c r="L15" s="35"/>
      <c r="M15" s="122" t="s">
        <v>67</v>
      </c>
      <c r="N15" s="123">
        <f>COUNT(N9:N14)</f>
        <v>6</v>
      </c>
    </row>
    <row r="16" spans="1:14">
      <c r="A16" s="139">
        <v>2</v>
      </c>
      <c r="B16" s="140" t="s">
        <v>56</v>
      </c>
      <c r="C16" s="141"/>
      <c r="D16" s="140">
        <v>1</v>
      </c>
      <c r="E16" s="140">
        <v>4</v>
      </c>
      <c r="F16" s="141"/>
      <c r="G16" s="141"/>
      <c r="H16" s="141"/>
      <c r="I16" s="141"/>
      <c r="J16" s="141"/>
      <c r="K16" s="147">
        <f t="shared" si="0"/>
        <v>5</v>
      </c>
      <c r="L16" s="35"/>
      <c r="M16" s="49"/>
      <c r="N16" s="49"/>
    </row>
    <row r="17" spans="1:14">
      <c r="A17" s="144">
        <v>2</v>
      </c>
      <c r="B17" s="145" t="s">
        <v>60</v>
      </c>
      <c r="C17" s="145">
        <v>3</v>
      </c>
      <c r="D17" s="145">
        <v>2</v>
      </c>
      <c r="E17" s="146"/>
      <c r="F17" s="146"/>
      <c r="G17" s="146"/>
      <c r="H17" s="146"/>
      <c r="I17" s="146"/>
      <c r="J17" s="146"/>
      <c r="K17" s="147">
        <f t="shared" si="0"/>
        <v>5</v>
      </c>
      <c r="L17" s="35"/>
      <c r="M17" s="43"/>
      <c r="N17" s="43"/>
    </row>
    <row r="18" spans="1:14">
      <c r="A18" s="134">
        <v>3</v>
      </c>
      <c r="B18" s="135" t="s">
        <v>61</v>
      </c>
      <c r="C18" s="136"/>
      <c r="D18" s="135">
        <v>59</v>
      </c>
      <c r="E18" s="135">
        <v>11</v>
      </c>
      <c r="F18" s="135">
        <v>2</v>
      </c>
      <c r="G18" s="136"/>
      <c r="H18" s="136"/>
      <c r="I18" s="136"/>
      <c r="J18" s="136"/>
      <c r="K18" s="137">
        <f t="shared" si="0"/>
        <v>72</v>
      </c>
      <c r="L18" s="35"/>
      <c r="M18" s="49"/>
      <c r="N18" s="49"/>
    </row>
    <row r="19" spans="1:14">
      <c r="A19" s="138">
        <v>3</v>
      </c>
      <c r="B19" s="142" t="s">
        <v>56</v>
      </c>
      <c r="C19" s="143"/>
      <c r="D19" s="143"/>
      <c r="E19" s="142">
        <v>6</v>
      </c>
      <c r="F19" s="142">
        <v>2</v>
      </c>
      <c r="G19" s="142">
        <v>1</v>
      </c>
      <c r="H19" s="142">
        <v>1</v>
      </c>
      <c r="I19" s="143"/>
      <c r="J19" s="143"/>
      <c r="K19" s="137">
        <f t="shared" si="0"/>
        <v>10</v>
      </c>
      <c r="L19" s="35"/>
      <c r="M19" s="43"/>
      <c r="N19" s="43"/>
    </row>
    <row r="20" spans="1:14">
      <c r="A20" s="134">
        <v>3</v>
      </c>
      <c r="B20" s="135" t="s">
        <v>51</v>
      </c>
      <c r="C20" s="136"/>
      <c r="D20" s="135">
        <v>12</v>
      </c>
      <c r="E20" s="135">
        <v>26</v>
      </c>
      <c r="F20" s="135">
        <v>4</v>
      </c>
      <c r="G20" s="135">
        <v>2</v>
      </c>
      <c r="H20" s="135">
        <v>1</v>
      </c>
      <c r="I20" s="135">
        <v>1</v>
      </c>
      <c r="J20" s="136"/>
      <c r="K20" s="137">
        <f t="shared" si="0"/>
        <v>46</v>
      </c>
      <c r="L20" s="35"/>
      <c r="M20" s="49"/>
      <c r="N20" s="49"/>
    </row>
    <row r="21" spans="1:14">
      <c r="A21" s="138">
        <v>3</v>
      </c>
      <c r="B21" s="142" t="s">
        <v>60</v>
      </c>
      <c r="C21" s="142">
        <v>6</v>
      </c>
      <c r="D21" s="142">
        <v>3</v>
      </c>
      <c r="E21" s="143"/>
      <c r="F21" s="143"/>
      <c r="G21" s="143"/>
      <c r="H21" s="143"/>
      <c r="I21" s="143"/>
      <c r="J21" s="143"/>
      <c r="K21" s="137">
        <f t="shared" si="0"/>
        <v>9</v>
      </c>
      <c r="L21" s="35"/>
      <c r="M21" s="43"/>
      <c r="N21" s="43"/>
    </row>
    <row r="22" spans="1:14">
      <c r="A22" s="138">
        <v>3</v>
      </c>
      <c r="B22" s="142" t="s">
        <v>115</v>
      </c>
      <c r="C22" s="142">
        <v>1</v>
      </c>
      <c r="D22" s="143"/>
      <c r="E22" s="143"/>
      <c r="F22" s="143"/>
      <c r="G22" s="143"/>
      <c r="H22" s="143"/>
      <c r="I22" s="143"/>
      <c r="J22" s="143"/>
      <c r="K22" s="137">
        <f t="shared" si="0"/>
        <v>1</v>
      </c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>
        <f>SUM(K9:K22)</f>
        <v>228</v>
      </c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72"/>
      <c r="B42" s="61"/>
      <c r="C42" s="61"/>
      <c r="D42" s="61"/>
      <c r="E42" s="6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75"/>
      <c r="B43" s="55"/>
      <c r="C43" s="55"/>
      <c r="D43" s="55"/>
      <c r="E43" s="55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72"/>
      <c r="B44" s="61"/>
      <c r="C44" s="61"/>
      <c r="D44" s="61"/>
      <c r="E44" s="6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110">
        <v>0</v>
      </c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111">
        <v>0</v>
      </c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110">
        <v>0</v>
      </c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9"/>
  <sheetViews>
    <sheetView workbookViewId="0">
      <selection activeCell="E87" sqref="E87"/>
    </sheetView>
  </sheetViews>
  <sheetFormatPr defaultColWidth="14.42578125" defaultRowHeight="15.75" customHeight="1"/>
  <sheetData>
    <row r="1" spans="1:14">
      <c r="A1" s="1" t="s">
        <v>0</v>
      </c>
      <c r="B1" s="2" t="s">
        <v>114</v>
      </c>
      <c r="C1" s="3"/>
      <c r="D1" s="3"/>
      <c r="E1" s="4"/>
      <c r="F1" s="5" t="s">
        <v>1</v>
      </c>
      <c r="G1" s="112">
        <v>43656</v>
      </c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15</v>
      </c>
      <c r="C6" s="23"/>
      <c r="D6" s="24"/>
      <c r="E6" s="23"/>
      <c r="F6" s="25">
        <v>608</v>
      </c>
      <c r="G6" s="25">
        <v>855</v>
      </c>
      <c r="H6" s="26">
        <v>614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203">
        <v>1</v>
      </c>
      <c r="B9" s="196" t="s">
        <v>44</v>
      </c>
      <c r="C9" s="196">
        <v>3</v>
      </c>
      <c r="D9" s="61"/>
      <c r="E9" s="61"/>
      <c r="F9" s="61"/>
      <c r="G9" s="61"/>
      <c r="H9" s="61"/>
      <c r="I9" s="61"/>
      <c r="J9" s="61"/>
      <c r="K9" s="330">
        <v>3</v>
      </c>
      <c r="L9" s="35"/>
      <c r="M9" s="42" t="s">
        <v>59</v>
      </c>
      <c r="N9" s="42">
        <v>58</v>
      </c>
    </row>
    <row r="10" spans="1:14">
      <c r="A10" s="236">
        <v>2</v>
      </c>
      <c r="B10" s="238" t="s">
        <v>56</v>
      </c>
      <c r="C10" s="63"/>
      <c r="D10" s="63"/>
      <c r="E10" s="63"/>
      <c r="F10" s="63"/>
      <c r="G10" s="63"/>
      <c r="H10" s="63"/>
      <c r="I10" s="63"/>
      <c r="J10" s="238">
        <v>1</v>
      </c>
      <c r="K10" s="331">
        <v>1</v>
      </c>
      <c r="L10" s="35"/>
      <c r="M10" s="48" t="s">
        <v>44</v>
      </c>
      <c r="N10" s="48">
        <v>18</v>
      </c>
    </row>
    <row r="11" spans="1:14">
      <c r="A11" s="195">
        <v>2</v>
      </c>
      <c r="B11" s="196" t="s">
        <v>44</v>
      </c>
      <c r="C11" s="196">
        <v>8</v>
      </c>
      <c r="D11" s="61"/>
      <c r="E11" s="61"/>
      <c r="F11" s="61"/>
      <c r="G11" s="61"/>
      <c r="H11" s="61"/>
      <c r="I11" s="61"/>
      <c r="J11" s="61"/>
      <c r="K11" s="330">
        <v>8</v>
      </c>
      <c r="L11" s="35"/>
      <c r="M11" s="42" t="s">
        <v>51</v>
      </c>
      <c r="N11" s="42">
        <v>1</v>
      </c>
    </row>
    <row r="12" spans="1:14">
      <c r="A12" s="236">
        <v>2</v>
      </c>
      <c r="B12" s="238" t="s">
        <v>51</v>
      </c>
      <c r="C12" s="63"/>
      <c r="D12" s="63"/>
      <c r="E12" s="63"/>
      <c r="F12" s="63"/>
      <c r="G12" s="238">
        <v>1</v>
      </c>
      <c r="H12" s="63"/>
      <c r="I12" s="63"/>
      <c r="J12" s="63"/>
      <c r="K12" s="331">
        <v>1</v>
      </c>
      <c r="L12" s="35"/>
      <c r="M12" s="48" t="s">
        <v>56</v>
      </c>
      <c r="N12" s="48">
        <v>1</v>
      </c>
    </row>
    <row r="13" spans="1:14">
      <c r="A13" s="195">
        <v>3</v>
      </c>
      <c r="B13" s="196" t="s">
        <v>44</v>
      </c>
      <c r="C13" s="196">
        <v>7</v>
      </c>
      <c r="D13" s="61"/>
      <c r="E13" s="61"/>
      <c r="F13" s="61"/>
      <c r="G13" s="61"/>
      <c r="H13" s="61"/>
      <c r="I13" s="61"/>
      <c r="J13" s="61"/>
      <c r="K13" s="330">
        <v>7</v>
      </c>
      <c r="L13" s="35"/>
      <c r="M13" s="42" t="s">
        <v>82</v>
      </c>
      <c r="N13" s="42">
        <v>2</v>
      </c>
    </row>
    <row r="14" spans="1:14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56"/>
      <c r="L14" s="35"/>
      <c r="M14" s="48" t="s">
        <v>67</v>
      </c>
      <c r="N14" s="49">
        <f>COUNT(N9:N13)</f>
        <v>5</v>
      </c>
    </row>
    <row r="15" spans="1:14">
      <c r="A15" s="60"/>
      <c r="B15" s="61"/>
      <c r="C15" s="61"/>
      <c r="D15" s="61"/>
      <c r="E15" s="61"/>
      <c r="F15" s="61"/>
      <c r="G15" s="61"/>
      <c r="H15" s="61"/>
      <c r="I15" s="61"/>
      <c r="J15" s="61"/>
      <c r="K15" s="59"/>
      <c r="L15" s="35"/>
      <c r="M15" s="43"/>
      <c r="N15" s="43"/>
    </row>
    <row r="16" spans="1:14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56"/>
      <c r="L16" s="35"/>
      <c r="M16" s="49"/>
      <c r="N16" s="49"/>
    </row>
    <row r="17" spans="1:14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59"/>
      <c r="L17" s="35"/>
      <c r="M17" s="43"/>
      <c r="N17" s="43"/>
    </row>
    <row r="18" spans="1:14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56"/>
      <c r="L18" s="35"/>
      <c r="M18" s="49"/>
      <c r="N18" s="49"/>
    </row>
    <row r="19" spans="1:14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59"/>
      <c r="L19" s="35"/>
      <c r="M19" s="43"/>
      <c r="N19" s="43"/>
    </row>
    <row r="20" spans="1:14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56"/>
      <c r="L20" s="35"/>
      <c r="M20" s="49"/>
      <c r="N20" s="49"/>
    </row>
    <row r="21" spans="1:14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6"/>
      <c r="L21" s="35"/>
      <c r="M21" s="43"/>
      <c r="N21" s="43"/>
    </row>
    <row r="22" spans="1:14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59"/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114">
        <v>1</v>
      </c>
      <c r="B42" s="116" t="s">
        <v>59</v>
      </c>
      <c r="C42" s="116">
        <v>329</v>
      </c>
      <c r="D42" s="116">
        <v>322</v>
      </c>
      <c r="E42" s="6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114">
        <v>1</v>
      </c>
      <c r="B43" s="116" t="s">
        <v>59</v>
      </c>
      <c r="C43" s="116">
        <v>262</v>
      </c>
      <c r="D43" s="116">
        <v>199</v>
      </c>
      <c r="E43" s="55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114">
        <v>1</v>
      </c>
      <c r="B44" s="116" t="s">
        <v>59</v>
      </c>
      <c r="C44" s="116">
        <v>331</v>
      </c>
      <c r="D44" s="116">
        <v>320</v>
      </c>
      <c r="E44" s="6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114">
        <v>1</v>
      </c>
      <c r="B45" s="116" t="s">
        <v>59</v>
      </c>
      <c r="C45" s="116">
        <v>79</v>
      </c>
      <c r="D45" s="116">
        <v>5</v>
      </c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114">
        <v>1</v>
      </c>
      <c r="B46" s="116" t="s">
        <v>59</v>
      </c>
      <c r="C46" s="116">
        <v>72</v>
      </c>
      <c r="D46" s="116">
        <v>5</v>
      </c>
      <c r="E46" s="61"/>
      <c r="F46" s="35"/>
      <c r="G46" s="78" t="s">
        <v>36</v>
      </c>
      <c r="H46" s="110">
        <v>1</v>
      </c>
      <c r="I46" s="79"/>
      <c r="J46" s="79"/>
      <c r="K46" s="7"/>
      <c r="L46" s="7"/>
      <c r="M46" s="7"/>
      <c r="N46" s="7"/>
    </row>
    <row r="47" spans="1:14">
      <c r="A47" s="114">
        <v>1</v>
      </c>
      <c r="B47" s="116" t="s">
        <v>59</v>
      </c>
      <c r="C47" s="116">
        <v>84</v>
      </c>
      <c r="D47" s="116">
        <v>7</v>
      </c>
      <c r="E47" s="55"/>
      <c r="F47" s="35"/>
      <c r="G47" s="80" t="s">
        <v>37</v>
      </c>
      <c r="H47" s="111">
        <v>1</v>
      </c>
      <c r="I47" s="81"/>
      <c r="J47" s="82"/>
      <c r="K47" s="7"/>
      <c r="L47" s="7"/>
      <c r="M47" s="7"/>
      <c r="N47" s="7"/>
    </row>
    <row r="48" spans="1:14">
      <c r="A48" s="114">
        <v>1</v>
      </c>
      <c r="B48" s="116" t="s">
        <v>59</v>
      </c>
      <c r="C48" s="116">
        <v>72</v>
      </c>
      <c r="D48" s="116">
        <v>4</v>
      </c>
      <c r="E48" s="61"/>
      <c r="F48" s="35"/>
      <c r="G48" s="78" t="s">
        <v>38</v>
      </c>
      <c r="H48" s="110">
        <v>1</v>
      </c>
      <c r="I48" s="79"/>
      <c r="J48" s="79"/>
      <c r="K48" s="7"/>
      <c r="L48" s="7"/>
      <c r="M48" s="7"/>
      <c r="N48" s="7"/>
    </row>
    <row r="49" spans="1:14">
      <c r="A49" s="114">
        <v>1</v>
      </c>
      <c r="B49" s="116" t="s">
        <v>59</v>
      </c>
      <c r="C49" s="116">
        <v>91</v>
      </c>
      <c r="D49" s="116">
        <v>8</v>
      </c>
      <c r="E49" s="55"/>
      <c r="F49" s="7"/>
      <c r="G49" s="174" t="s">
        <v>71</v>
      </c>
      <c r="H49" s="175">
        <f>MAX(C42:C99)</f>
        <v>331</v>
      </c>
      <c r="I49" s="176"/>
      <c r="J49" s="176"/>
      <c r="K49" s="7"/>
      <c r="L49" s="7"/>
      <c r="M49" s="7"/>
      <c r="N49" s="7"/>
    </row>
    <row r="50" spans="1:14">
      <c r="A50" s="114">
        <v>1</v>
      </c>
      <c r="B50" s="116" t="s">
        <v>59</v>
      </c>
      <c r="C50" s="116">
        <v>75</v>
      </c>
      <c r="D50" s="116">
        <v>5</v>
      </c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114">
        <v>1</v>
      </c>
      <c r="B51" s="116" t="s">
        <v>59</v>
      </c>
      <c r="C51" s="116">
        <v>76</v>
      </c>
      <c r="D51" s="116">
        <v>7</v>
      </c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114">
        <v>1</v>
      </c>
      <c r="B52" s="116" t="s">
        <v>59</v>
      </c>
      <c r="C52" s="116">
        <v>69</v>
      </c>
      <c r="D52" s="116">
        <v>3</v>
      </c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114">
        <v>1</v>
      </c>
      <c r="B53" s="116" t="s">
        <v>59</v>
      </c>
      <c r="C53" s="116">
        <v>80</v>
      </c>
      <c r="D53" s="116">
        <v>5</v>
      </c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114">
        <v>1</v>
      </c>
      <c r="B54" s="116" t="s">
        <v>59</v>
      </c>
      <c r="C54" s="116">
        <v>84</v>
      </c>
      <c r="D54" s="116">
        <v>7</v>
      </c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114">
        <v>1</v>
      </c>
      <c r="B55" s="116" t="s">
        <v>59</v>
      </c>
      <c r="C55" s="116">
        <v>83</v>
      </c>
      <c r="D55" s="116">
        <v>6</v>
      </c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114">
        <v>1</v>
      </c>
      <c r="B56" s="116" t="s">
        <v>59</v>
      </c>
      <c r="C56" s="116">
        <v>85</v>
      </c>
      <c r="D56" s="116">
        <v>7</v>
      </c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114">
        <v>1</v>
      </c>
      <c r="B57" s="116" t="s">
        <v>59</v>
      </c>
      <c r="C57" s="116">
        <v>80</v>
      </c>
      <c r="D57" s="116">
        <v>5</v>
      </c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114">
        <v>1</v>
      </c>
      <c r="B58" s="116" t="s">
        <v>59</v>
      </c>
      <c r="C58" s="116">
        <v>75</v>
      </c>
      <c r="D58" s="116">
        <v>4</v>
      </c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114">
        <v>1</v>
      </c>
      <c r="B59" s="116" t="s">
        <v>59</v>
      </c>
      <c r="C59" s="116">
        <v>74</v>
      </c>
      <c r="D59" s="116">
        <v>5</v>
      </c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160">
        <v>2</v>
      </c>
      <c r="B60" s="167" t="s">
        <v>59</v>
      </c>
      <c r="C60" s="167">
        <v>306</v>
      </c>
      <c r="D60" s="167">
        <v>292</v>
      </c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160">
        <v>2</v>
      </c>
      <c r="B61" s="167" t="s">
        <v>59</v>
      </c>
      <c r="C61" s="167">
        <v>245</v>
      </c>
      <c r="D61" s="167">
        <v>206</v>
      </c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160">
        <v>2</v>
      </c>
      <c r="B62" s="167" t="s">
        <v>59</v>
      </c>
      <c r="C62" s="167">
        <v>314</v>
      </c>
      <c r="D62" s="167">
        <v>337</v>
      </c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160">
        <v>2</v>
      </c>
      <c r="B63" s="167" t="s">
        <v>59</v>
      </c>
      <c r="C63" s="167">
        <v>272</v>
      </c>
      <c r="D63" s="167">
        <v>230</v>
      </c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160">
        <v>2</v>
      </c>
      <c r="B64" s="167" t="s">
        <v>82</v>
      </c>
      <c r="C64" s="167">
        <v>241</v>
      </c>
      <c r="D64" s="167">
        <v>152</v>
      </c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160">
        <v>2</v>
      </c>
      <c r="B65" s="167" t="s">
        <v>59</v>
      </c>
      <c r="C65" s="167">
        <v>209</v>
      </c>
      <c r="D65" s="167">
        <v>122</v>
      </c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160">
        <v>2</v>
      </c>
      <c r="B66" s="167" t="s">
        <v>59</v>
      </c>
      <c r="C66" s="167">
        <v>245</v>
      </c>
      <c r="D66" s="167">
        <v>177</v>
      </c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160">
        <v>2</v>
      </c>
      <c r="B67" s="167" t="s">
        <v>59</v>
      </c>
      <c r="C67" s="167">
        <v>185</v>
      </c>
      <c r="D67" s="167">
        <v>70</v>
      </c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160">
        <v>2</v>
      </c>
      <c r="B68" s="167" t="s">
        <v>59</v>
      </c>
      <c r="C68" s="167">
        <v>201</v>
      </c>
      <c r="D68" s="167">
        <v>113</v>
      </c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160">
        <v>2</v>
      </c>
      <c r="B69" s="167" t="s">
        <v>59</v>
      </c>
      <c r="C69" s="167">
        <v>227</v>
      </c>
      <c r="D69" s="167">
        <v>142</v>
      </c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160">
        <v>2</v>
      </c>
      <c r="B70" s="167" t="s">
        <v>59</v>
      </c>
      <c r="C70" s="167">
        <v>80</v>
      </c>
      <c r="D70" s="167">
        <v>4</v>
      </c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160">
        <v>2</v>
      </c>
      <c r="B71" s="167" t="s">
        <v>59</v>
      </c>
      <c r="C71" s="167">
        <v>81</v>
      </c>
      <c r="D71" s="167">
        <v>6</v>
      </c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160">
        <v>2</v>
      </c>
      <c r="B72" s="167" t="s">
        <v>59</v>
      </c>
      <c r="C72" s="167">
        <v>80</v>
      </c>
      <c r="D72" s="167">
        <v>5</v>
      </c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160">
        <v>2</v>
      </c>
      <c r="B73" s="167" t="s">
        <v>59</v>
      </c>
      <c r="C73" s="167">
        <v>88</v>
      </c>
      <c r="D73" s="167">
        <v>7</v>
      </c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160">
        <v>2</v>
      </c>
      <c r="B74" s="167" t="s">
        <v>59</v>
      </c>
      <c r="C74" s="167">
        <v>85</v>
      </c>
      <c r="D74" s="167">
        <v>6</v>
      </c>
      <c r="E74" s="61"/>
      <c r="F74" s="7"/>
      <c r="G74" s="7"/>
      <c r="H74" s="7"/>
      <c r="I74" s="7"/>
      <c r="J74" s="7"/>
      <c r="K74" s="7"/>
      <c r="L74" s="7"/>
      <c r="M74" s="7"/>
      <c r="N74" s="7"/>
    </row>
    <row r="75" spans="1:14">
      <c r="A75" s="160">
        <v>2</v>
      </c>
      <c r="B75" s="167" t="s">
        <v>59</v>
      </c>
      <c r="C75" s="332">
        <v>80</v>
      </c>
      <c r="D75" s="332">
        <v>6</v>
      </c>
    </row>
    <row r="76" spans="1:14">
      <c r="A76" s="160">
        <v>2</v>
      </c>
      <c r="B76" s="167" t="s">
        <v>59</v>
      </c>
      <c r="C76" s="332">
        <v>76</v>
      </c>
      <c r="D76" s="332">
        <v>5</v>
      </c>
    </row>
    <row r="77" spans="1:14">
      <c r="A77" s="160">
        <v>2</v>
      </c>
      <c r="B77" s="167" t="s">
        <v>59</v>
      </c>
      <c r="C77" s="332">
        <v>77</v>
      </c>
      <c r="D77" s="332">
        <v>4</v>
      </c>
    </row>
    <row r="78" spans="1:14">
      <c r="A78" s="160">
        <v>2</v>
      </c>
      <c r="B78" s="167" t="s">
        <v>59</v>
      </c>
      <c r="C78" s="332">
        <v>91</v>
      </c>
      <c r="D78" s="332">
        <v>7</v>
      </c>
    </row>
    <row r="79" spans="1:14">
      <c r="A79" s="160">
        <v>2</v>
      </c>
      <c r="B79" s="167" t="s">
        <v>59</v>
      </c>
      <c r="C79" s="332">
        <v>70</v>
      </c>
      <c r="D79" s="332">
        <v>3</v>
      </c>
    </row>
    <row r="80" spans="1:14">
      <c r="A80" s="160">
        <v>2</v>
      </c>
      <c r="B80" s="167" t="s">
        <v>59</v>
      </c>
      <c r="C80" s="332">
        <v>83</v>
      </c>
      <c r="D80" s="332">
        <v>7</v>
      </c>
    </row>
    <row r="81" spans="1:4">
      <c r="A81" s="160">
        <v>2</v>
      </c>
      <c r="B81" s="167" t="s">
        <v>59</v>
      </c>
      <c r="C81" s="332">
        <v>85</v>
      </c>
      <c r="D81" s="332">
        <v>8</v>
      </c>
    </row>
    <row r="82" spans="1:4">
      <c r="A82" s="160">
        <v>2</v>
      </c>
      <c r="B82" s="167" t="s">
        <v>59</v>
      </c>
      <c r="C82" s="332">
        <v>82</v>
      </c>
      <c r="D82" s="332">
        <v>4</v>
      </c>
    </row>
    <row r="83" spans="1:4">
      <c r="A83" s="160">
        <v>2</v>
      </c>
      <c r="B83" s="167" t="s">
        <v>59</v>
      </c>
      <c r="C83" s="332">
        <v>70</v>
      </c>
      <c r="D83" s="332">
        <v>3</v>
      </c>
    </row>
    <row r="84" spans="1:4">
      <c r="A84" s="160">
        <v>2</v>
      </c>
      <c r="B84" s="167" t="s">
        <v>59</v>
      </c>
      <c r="C84" s="332">
        <v>71</v>
      </c>
      <c r="D84" s="332">
        <v>2</v>
      </c>
    </row>
    <row r="85" spans="1:4">
      <c r="A85" s="332">
        <v>2</v>
      </c>
      <c r="B85" s="167" t="s">
        <v>59</v>
      </c>
      <c r="C85" s="332">
        <v>71</v>
      </c>
      <c r="D85" s="332">
        <v>2</v>
      </c>
    </row>
    <row r="86" spans="1:4" ht="15.75" customHeight="1">
      <c r="A86" s="333">
        <v>3</v>
      </c>
      <c r="B86" s="333" t="s">
        <v>82</v>
      </c>
      <c r="C86" s="333">
        <v>291</v>
      </c>
      <c r="D86" s="333">
        <v>248</v>
      </c>
    </row>
    <row r="87" spans="1:4" ht="15.75" customHeight="1">
      <c r="A87" s="333">
        <v>3</v>
      </c>
      <c r="B87" s="333" t="s">
        <v>59</v>
      </c>
      <c r="C87" s="333">
        <v>319</v>
      </c>
      <c r="D87" s="333">
        <v>380</v>
      </c>
    </row>
    <row r="88" spans="1:4" ht="15.75" customHeight="1">
      <c r="A88" s="333">
        <v>3</v>
      </c>
      <c r="B88" s="333" t="s">
        <v>59</v>
      </c>
      <c r="C88" s="333">
        <v>211</v>
      </c>
      <c r="D88" s="333">
        <v>125</v>
      </c>
    </row>
    <row r="89" spans="1:4" ht="15.75" customHeight="1">
      <c r="A89" s="333">
        <v>3</v>
      </c>
      <c r="B89" s="333" t="s">
        <v>59</v>
      </c>
      <c r="C89" s="333">
        <v>262</v>
      </c>
      <c r="D89" s="333">
        <v>220</v>
      </c>
    </row>
    <row r="90" spans="1:4" ht="15.75" customHeight="1">
      <c r="A90" s="333">
        <v>3</v>
      </c>
      <c r="B90" s="333" t="s">
        <v>59</v>
      </c>
      <c r="C90" s="333">
        <v>226</v>
      </c>
      <c r="D90" s="333">
        <v>152</v>
      </c>
    </row>
    <row r="91" spans="1:4" ht="15.75" customHeight="1">
      <c r="A91" s="333">
        <v>3</v>
      </c>
      <c r="B91" s="333" t="s">
        <v>59</v>
      </c>
      <c r="C91" s="333">
        <v>289</v>
      </c>
      <c r="D91" s="333">
        <v>308</v>
      </c>
    </row>
    <row r="92" spans="1:4" ht="15.75" customHeight="1">
      <c r="A92" s="333">
        <v>3</v>
      </c>
      <c r="B92" s="333" t="s">
        <v>59</v>
      </c>
      <c r="C92" s="333">
        <v>231</v>
      </c>
      <c r="D92" s="333">
        <v>139</v>
      </c>
    </row>
    <row r="93" spans="1:4" ht="15.75" customHeight="1">
      <c r="A93" s="333">
        <v>3</v>
      </c>
      <c r="B93" s="333" t="s">
        <v>59</v>
      </c>
      <c r="C93" s="333">
        <v>181</v>
      </c>
      <c r="D93" s="333">
        <v>72</v>
      </c>
    </row>
    <row r="94" spans="1:4" ht="15.75" customHeight="1">
      <c r="A94" s="333">
        <v>3</v>
      </c>
      <c r="B94" s="333" t="s">
        <v>59</v>
      </c>
      <c r="C94" s="333">
        <v>82</v>
      </c>
      <c r="D94" s="333">
        <v>6</v>
      </c>
    </row>
    <row r="95" spans="1:4" ht="15.75" customHeight="1">
      <c r="A95" s="333">
        <v>3</v>
      </c>
      <c r="B95" s="333" t="s">
        <v>59</v>
      </c>
      <c r="C95" s="333">
        <v>171</v>
      </c>
      <c r="D95" s="333">
        <v>63</v>
      </c>
    </row>
    <row r="96" spans="1:4" ht="15.75" customHeight="1">
      <c r="A96" s="333">
        <v>3</v>
      </c>
      <c r="B96" s="333" t="s">
        <v>59</v>
      </c>
      <c r="C96" s="333">
        <v>231</v>
      </c>
      <c r="D96" s="333">
        <v>147</v>
      </c>
    </row>
    <row r="97" spans="1:4" ht="15.75" customHeight="1">
      <c r="A97" s="333">
        <v>3</v>
      </c>
      <c r="B97" s="333" t="s">
        <v>59</v>
      </c>
      <c r="C97" s="333">
        <v>75</v>
      </c>
      <c r="D97" s="333">
        <v>5</v>
      </c>
    </row>
    <row r="98" spans="1:4" ht="15.75" customHeight="1">
      <c r="A98" s="333">
        <v>3</v>
      </c>
      <c r="B98" s="333" t="s">
        <v>59</v>
      </c>
      <c r="C98" s="333">
        <v>72</v>
      </c>
      <c r="D98" s="333">
        <v>3</v>
      </c>
    </row>
    <row r="99" spans="1:4" ht="15.75" customHeight="1">
      <c r="A99" s="333">
        <v>3</v>
      </c>
      <c r="B99" s="333" t="s">
        <v>59</v>
      </c>
      <c r="C99" s="333">
        <v>85</v>
      </c>
      <c r="D99" s="333">
        <v>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86"/>
  <sheetViews>
    <sheetView topLeftCell="A7" workbookViewId="0">
      <selection activeCell="A9" sqref="A9:J42"/>
    </sheetView>
  </sheetViews>
  <sheetFormatPr defaultColWidth="14.42578125" defaultRowHeight="15.75" customHeight="1"/>
  <sheetData>
    <row r="1" spans="1:14">
      <c r="A1" s="1" t="s">
        <v>0</v>
      </c>
      <c r="B1" s="2" t="s">
        <v>116</v>
      </c>
      <c r="C1" s="3"/>
      <c r="D1" s="3"/>
      <c r="E1" s="4"/>
      <c r="F1" s="5" t="s">
        <v>1</v>
      </c>
      <c r="G1" s="112">
        <v>43626</v>
      </c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9">
        <v>150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9">
        <v>25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15</v>
      </c>
      <c r="C6" s="23"/>
      <c r="D6" s="24"/>
      <c r="E6" s="23"/>
      <c r="F6" s="25">
        <v>1462</v>
      </c>
      <c r="G6" s="23">
        <f>1925+174</f>
        <v>2099</v>
      </c>
      <c r="H6" s="24">
        <f>2153+1098</f>
        <v>3251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334">
        <v>1</v>
      </c>
      <c r="B9" s="335" t="s">
        <v>51</v>
      </c>
      <c r="C9" s="335">
        <v>2</v>
      </c>
      <c r="D9" s="335">
        <v>27</v>
      </c>
      <c r="E9" s="335">
        <v>21</v>
      </c>
      <c r="F9" s="335">
        <v>12</v>
      </c>
      <c r="G9" s="335">
        <v>3</v>
      </c>
      <c r="H9" s="335">
        <v>5</v>
      </c>
      <c r="I9" s="335">
        <v>4</v>
      </c>
      <c r="J9" s="336"/>
      <c r="K9" s="338">
        <f t="shared" ref="K9:K42" si="0">SUM(C9:J9)</f>
        <v>74</v>
      </c>
      <c r="L9" s="35"/>
      <c r="M9" s="122" t="s">
        <v>51</v>
      </c>
      <c r="N9" s="123">
        <f>SUM(K9+K20+K36)</f>
        <v>224</v>
      </c>
    </row>
    <row r="10" spans="1:14">
      <c r="A10" s="341">
        <v>1</v>
      </c>
      <c r="B10" s="342" t="s">
        <v>61</v>
      </c>
      <c r="C10" s="342">
        <v>1</v>
      </c>
      <c r="D10" s="342">
        <v>6</v>
      </c>
      <c r="E10" s="342">
        <v>18</v>
      </c>
      <c r="F10" s="342">
        <v>7</v>
      </c>
      <c r="G10" s="342">
        <v>3</v>
      </c>
      <c r="H10" s="344"/>
      <c r="I10" s="344"/>
      <c r="J10" s="344"/>
      <c r="K10" s="338">
        <f t="shared" si="0"/>
        <v>35</v>
      </c>
      <c r="L10" s="35"/>
      <c r="M10" s="127" t="s">
        <v>61</v>
      </c>
      <c r="N10" s="128">
        <f>SUM(K10+K23+K39)</f>
        <v>171</v>
      </c>
    </row>
    <row r="11" spans="1:14">
      <c r="A11" s="348">
        <v>1</v>
      </c>
      <c r="B11" s="335" t="s">
        <v>53</v>
      </c>
      <c r="C11" s="335">
        <v>3</v>
      </c>
      <c r="D11" s="335">
        <v>30</v>
      </c>
      <c r="E11" s="335">
        <v>1</v>
      </c>
      <c r="F11" s="336"/>
      <c r="G11" s="336"/>
      <c r="H11" s="336"/>
      <c r="I11" s="336"/>
      <c r="J11" s="336"/>
      <c r="K11" s="338">
        <f t="shared" si="0"/>
        <v>34</v>
      </c>
      <c r="L11" s="35"/>
      <c r="M11" s="122" t="s">
        <v>53</v>
      </c>
      <c r="N11" s="123">
        <f>SUM(K11+K26+K38)</f>
        <v>73</v>
      </c>
    </row>
    <row r="12" spans="1:14">
      <c r="A12" s="341">
        <v>1</v>
      </c>
      <c r="B12" s="342" t="s">
        <v>62</v>
      </c>
      <c r="C12" s="344"/>
      <c r="D12" s="342">
        <v>26</v>
      </c>
      <c r="E12" s="342">
        <v>30</v>
      </c>
      <c r="F12" s="342">
        <v>30</v>
      </c>
      <c r="G12" s="342">
        <v>8</v>
      </c>
      <c r="H12" s="344"/>
      <c r="I12" s="344"/>
      <c r="J12" s="344"/>
      <c r="K12" s="338">
        <f t="shared" si="0"/>
        <v>94</v>
      </c>
      <c r="L12" s="35"/>
      <c r="M12" s="127" t="s">
        <v>62</v>
      </c>
      <c r="N12" s="128">
        <f>SUM(K12+K22+K33)</f>
        <v>143</v>
      </c>
    </row>
    <row r="13" spans="1:14">
      <c r="A13" s="348">
        <v>1</v>
      </c>
      <c r="B13" s="335" t="s">
        <v>52</v>
      </c>
      <c r="C13" s="335">
        <v>24</v>
      </c>
      <c r="D13" s="335">
        <v>126</v>
      </c>
      <c r="E13" s="335">
        <v>29</v>
      </c>
      <c r="F13" s="336"/>
      <c r="G13" s="336"/>
      <c r="H13" s="336"/>
      <c r="I13" s="336"/>
      <c r="J13" s="336"/>
      <c r="K13" s="338">
        <f t="shared" si="0"/>
        <v>179</v>
      </c>
      <c r="L13" s="35"/>
      <c r="M13" s="122" t="s">
        <v>52</v>
      </c>
      <c r="N13" s="123">
        <f>SUM(K13+K24+K34)</f>
        <v>368</v>
      </c>
    </row>
    <row r="14" spans="1:14">
      <c r="A14" s="341">
        <v>1</v>
      </c>
      <c r="B14" s="342" t="s">
        <v>56</v>
      </c>
      <c r="C14" s="344"/>
      <c r="D14" s="344"/>
      <c r="E14" s="342">
        <v>8</v>
      </c>
      <c r="F14" s="342">
        <v>10</v>
      </c>
      <c r="G14" s="342">
        <v>15</v>
      </c>
      <c r="H14" s="342">
        <v>19</v>
      </c>
      <c r="I14" s="342">
        <v>9</v>
      </c>
      <c r="J14" s="342">
        <v>4</v>
      </c>
      <c r="K14" s="338">
        <f t="shared" si="0"/>
        <v>65</v>
      </c>
      <c r="L14" s="35"/>
      <c r="M14" s="127" t="s">
        <v>56</v>
      </c>
      <c r="N14" s="128">
        <f>SUM(K14+K21+K35)</f>
        <v>174</v>
      </c>
    </row>
    <row r="15" spans="1:14">
      <c r="A15" s="348">
        <v>1</v>
      </c>
      <c r="B15" s="335" t="s">
        <v>57</v>
      </c>
      <c r="C15" s="335">
        <v>4</v>
      </c>
      <c r="D15" s="335">
        <v>22</v>
      </c>
      <c r="E15" s="336"/>
      <c r="F15" s="336"/>
      <c r="G15" s="336"/>
      <c r="H15" s="336"/>
      <c r="I15" s="336"/>
      <c r="J15" s="336"/>
      <c r="K15" s="338">
        <f t="shared" si="0"/>
        <v>26</v>
      </c>
      <c r="L15" s="35"/>
      <c r="M15" s="122" t="s">
        <v>57</v>
      </c>
      <c r="N15" s="123">
        <f>SUM(K15+K30+K41)</f>
        <v>28</v>
      </c>
    </row>
    <row r="16" spans="1:14">
      <c r="A16" s="341">
        <v>1</v>
      </c>
      <c r="B16" s="342" t="s">
        <v>63</v>
      </c>
      <c r="C16" s="344"/>
      <c r="D16" s="342">
        <v>1</v>
      </c>
      <c r="E16" s="342">
        <v>1</v>
      </c>
      <c r="F16" s="344"/>
      <c r="G16" s="344"/>
      <c r="H16" s="344"/>
      <c r="I16" s="344"/>
      <c r="J16" s="344"/>
      <c r="K16" s="338">
        <f t="shared" si="0"/>
        <v>2</v>
      </c>
      <c r="L16" s="35"/>
      <c r="M16" s="127" t="s">
        <v>63</v>
      </c>
      <c r="N16" s="128">
        <f>SUM(K16+K25+K32)</f>
        <v>12</v>
      </c>
    </row>
    <row r="17" spans="1:14">
      <c r="A17" s="348">
        <v>1</v>
      </c>
      <c r="B17" s="335" t="s">
        <v>60</v>
      </c>
      <c r="C17" s="335">
        <v>11</v>
      </c>
      <c r="D17" s="335">
        <v>4</v>
      </c>
      <c r="E17" s="336"/>
      <c r="F17" s="336"/>
      <c r="G17" s="336"/>
      <c r="H17" s="336"/>
      <c r="I17" s="336"/>
      <c r="J17" s="336"/>
      <c r="K17" s="338">
        <f t="shared" si="0"/>
        <v>15</v>
      </c>
      <c r="L17" s="35"/>
      <c r="M17" s="122" t="s">
        <v>60</v>
      </c>
      <c r="N17" s="123">
        <f>SUM(K17+K29+K40)</f>
        <v>46</v>
      </c>
    </row>
    <row r="18" spans="1:14">
      <c r="A18" s="341">
        <v>1</v>
      </c>
      <c r="B18" s="342" t="s">
        <v>58</v>
      </c>
      <c r="C18" s="342">
        <v>36</v>
      </c>
      <c r="D18" s="342">
        <v>1</v>
      </c>
      <c r="E18" s="344"/>
      <c r="F18" s="344"/>
      <c r="G18" s="344"/>
      <c r="H18" s="344"/>
      <c r="I18" s="344"/>
      <c r="J18" s="344"/>
      <c r="K18" s="338">
        <f t="shared" si="0"/>
        <v>37</v>
      </c>
      <c r="L18" s="35"/>
      <c r="M18" s="127" t="s">
        <v>58</v>
      </c>
      <c r="N18" s="128">
        <f>SUM(K18+K28+K37)</f>
        <v>218</v>
      </c>
    </row>
    <row r="19" spans="1:14">
      <c r="A19" s="348">
        <v>1</v>
      </c>
      <c r="B19" s="335" t="s">
        <v>43</v>
      </c>
      <c r="C19" s="335">
        <v>1</v>
      </c>
      <c r="D19" s="336"/>
      <c r="E19" s="336"/>
      <c r="F19" s="336"/>
      <c r="G19" s="336"/>
      <c r="H19" s="336"/>
      <c r="I19" s="336"/>
      <c r="J19" s="336"/>
      <c r="K19" s="338">
        <f t="shared" si="0"/>
        <v>1</v>
      </c>
      <c r="L19" s="35"/>
      <c r="M19" s="122" t="s">
        <v>43</v>
      </c>
      <c r="N19" s="122">
        <v>1</v>
      </c>
    </row>
    <row r="20" spans="1:14">
      <c r="A20" s="139">
        <v>2</v>
      </c>
      <c r="B20" s="140" t="s">
        <v>51</v>
      </c>
      <c r="C20" s="140">
        <v>3</v>
      </c>
      <c r="D20" s="140">
        <v>14</v>
      </c>
      <c r="E20" s="140">
        <v>13</v>
      </c>
      <c r="F20" s="140">
        <v>11</v>
      </c>
      <c r="G20" s="140">
        <v>9</v>
      </c>
      <c r="H20" s="140">
        <v>4</v>
      </c>
      <c r="I20" s="141"/>
      <c r="J20" s="141"/>
      <c r="K20" s="147">
        <f t="shared" si="0"/>
        <v>54</v>
      </c>
      <c r="L20" s="35"/>
      <c r="M20" s="127" t="s">
        <v>66</v>
      </c>
      <c r="N20" s="127">
        <v>1</v>
      </c>
    </row>
    <row r="21" spans="1:14">
      <c r="A21" s="144">
        <v>2</v>
      </c>
      <c r="B21" s="145" t="s">
        <v>56</v>
      </c>
      <c r="C21" s="146"/>
      <c r="D21" s="146"/>
      <c r="E21" s="145">
        <v>14</v>
      </c>
      <c r="F21" s="145">
        <v>21</v>
      </c>
      <c r="G21" s="145">
        <v>8</v>
      </c>
      <c r="H21" s="145">
        <v>10</v>
      </c>
      <c r="I21" s="145">
        <v>5</v>
      </c>
      <c r="J21" s="145">
        <v>12</v>
      </c>
      <c r="K21" s="147">
        <f t="shared" si="0"/>
        <v>70</v>
      </c>
      <c r="L21" s="35"/>
      <c r="M21" s="122" t="s">
        <v>44</v>
      </c>
      <c r="N21" s="122">
        <v>2</v>
      </c>
    </row>
    <row r="22" spans="1:14">
      <c r="A22" s="144">
        <v>2</v>
      </c>
      <c r="B22" s="145" t="s">
        <v>62</v>
      </c>
      <c r="C22" s="146"/>
      <c r="D22" s="145">
        <v>3</v>
      </c>
      <c r="E22" s="145">
        <v>15</v>
      </c>
      <c r="F22" s="145">
        <v>19</v>
      </c>
      <c r="G22" s="145">
        <v>3</v>
      </c>
      <c r="H22" s="146"/>
      <c r="I22" s="146"/>
      <c r="J22" s="146"/>
      <c r="K22" s="147">
        <f t="shared" si="0"/>
        <v>40</v>
      </c>
      <c r="L22" s="35"/>
      <c r="M22" s="127" t="s">
        <v>67</v>
      </c>
      <c r="N22" s="128">
        <f>COUNT(N9:N21)</f>
        <v>13</v>
      </c>
    </row>
    <row r="23" spans="1:14">
      <c r="A23" s="144">
        <v>2</v>
      </c>
      <c r="B23" s="145" t="s">
        <v>61</v>
      </c>
      <c r="C23" s="145">
        <v>2</v>
      </c>
      <c r="D23" s="145">
        <v>5</v>
      </c>
      <c r="E23" s="145">
        <v>67</v>
      </c>
      <c r="F23" s="145">
        <v>49</v>
      </c>
      <c r="G23" s="145">
        <v>2</v>
      </c>
      <c r="H23" s="146"/>
      <c r="I23" s="146"/>
      <c r="J23" s="146"/>
      <c r="K23" s="147">
        <f t="shared" si="0"/>
        <v>125</v>
      </c>
      <c r="L23" s="35"/>
      <c r="M23" s="43"/>
      <c r="N23" s="43"/>
    </row>
    <row r="24" spans="1:14">
      <c r="A24" s="139">
        <v>2</v>
      </c>
      <c r="B24" s="140" t="s">
        <v>52</v>
      </c>
      <c r="C24" s="140">
        <v>10</v>
      </c>
      <c r="D24" s="140">
        <v>78</v>
      </c>
      <c r="E24" s="140">
        <v>13</v>
      </c>
      <c r="F24" s="141"/>
      <c r="G24" s="141"/>
      <c r="H24" s="141"/>
      <c r="I24" s="141"/>
      <c r="J24" s="141"/>
      <c r="K24" s="147">
        <f t="shared" si="0"/>
        <v>101</v>
      </c>
      <c r="L24" s="35"/>
      <c r="M24" s="49"/>
      <c r="N24" s="49"/>
    </row>
    <row r="25" spans="1:14">
      <c r="A25" s="144">
        <v>2</v>
      </c>
      <c r="B25" s="145" t="s">
        <v>63</v>
      </c>
      <c r="C25" s="146"/>
      <c r="D25" s="145">
        <v>5</v>
      </c>
      <c r="E25" s="145">
        <v>1</v>
      </c>
      <c r="F25" s="146"/>
      <c r="G25" s="146"/>
      <c r="H25" s="146"/>
      <c r="I25" s="146"/>
      <c r="J25" s="146"/>
      <c r="K25" s="147">
        <f t="shared" si="0"/>
        <v>6</v>
      </c>
      <c r="L25" s="35"/>
      <c r="M25" s="43"/>
      <c r="N25" s="43"/>
    </row>
    <row r="26" spans="1:14">
      <c r="A26" s="144">
        <v>2</v>
      </c>
      <c r="B26" s="145" t="s">
        <v>53</v>
      </c>
      <c r="C26" s="145">
        <v>1</v>
      </c>
      <c r="D26" s="145">
        <v>11</v>
      </c>
      <c r="E26" s="146"/>
      <c r="F26" s="146"/>
      <c r="G26" s="145">
        <v>1</v>
      </c>
      <c r="H26" s="146"/>
      <c r="I26" s="146"/>
      <c r="J26" s="146"/>
      <c r="K26" s="147">
        <f t="shared" si="0"/>
        <v>13</v>
      </c>
      <c r="L26" s="35"/>
      <c r="M26" s="49"/>
      <c r="N26" s="49"/>
    </row>
    <row r="27" spans="1:14">
      <c r="A27" s="144">
        <v>2</v>
      </c>
      <c r="B27" s="145" t="s">
        <v>44</v>
      </c>
      <c r="C27" s="146"/>
      <c r="D27" s="145">
        <v>2</v>
      </c>
      <c r="E27" s="146"/>
      <c r="F27" s="146"/>
      <c r="G27" s="146"/>
      <c r="H27" s="146"/>
      <c r="I27" s="146"/>
      <c r="J27" s="146"/>
      <c r="K27" s="147">
        <f t="shared" si="0"/>
        <v>2</v>
      </c>
      <c r="L27" s="35"/>
      <c r="M27" s="43"/>
      <c r="N27" s="43"/>
    </row>
    <row r="28" spans="1:14">
      <c r="A28" s="144">
        <v>2</v>
      </c>
      <c r="B28" s="145" t="s">
        <v>58</v>
      </c>
      <c r="C28" s="145">
        <v>41</v>
      </c>
      <c r="D28" s="145">
        <v>3</v>
      </c>
      <c r="E28" s="146"/>
      <c r="F28" s="146"/>
      <c r="G28" s="146"/>
      <c r="H28" s="146"/>
      <c r="I28" s="146"/>
      <c r="J28" s="146"/>
      <c r="K28" s="147">
        <f t="shared" si="0"/>
        <v>44</v>
      </c>
      <c r="L28" s="35"/>
      <c r="M28" s="49"/>
      <c r="N28" s="49"/>
    </row>
    <row r="29" spans="1:14">
      <c r="A29" s="139">
        <v>2</v>
      </c>
      <c r="B29" s="140" t="s">
        <v>60</v>
      </c>
      <c r="C29" s="140">
        <v>2</v>
      </c>
      <c r="D29" s="140">
        <v>2</v>
      </c>
      <c r="E29" s="141"/>
      <c r="F29" s="141"/>
      <c r="G29" s="141"/>
      <c r="H29" s="141"/>
      <c r="I29" s="141"/>
      <c r="J29" s="141"/>
      <c r="K29" s="147">
        <f t="shared" si="0"/>
        <v>4</v>
      </c>
      <c r="L29" s="35"/>
      <c r="M29" s="43"/>
      <c r="N29" s="43"/>
    </row>
    <row r="30" spans="1:14">
      <c r="A30" s="144">
        <v>2</v>
      </c>
      <c r="B30" s="145" t="s">
        <v>57</v>
      </c>
      <c r="C30" s="146"/>
      <c r="D30" s="145">
        <v>1</v>
      </c>
      <c r="E30" s="146"/>
      <c r="F30" s="146"/>
      <c r="G30" s="146"/>
      <c r="H30" s="146"/>
      <c r="I30" s="146"/>
      <c r="J30" s="146"/>
      <c r="K30" s="147">
        <f t="shared" si="0"/>
        <v>1</v>
      </c>
      <c r="L30" s="35"/>
      <c r="M30" s="49"/>
      <c r="N30" s="49"/>
    </row>
    <row r="31" spans="1:14">
      <c r="A31" s="144">
        <v>2</v>
      </c>
      <c r="B31" s="145" t="s">
        <v>66</v>
      </c>
      <c r="C31" s="146"/>
      <c r="D31" s="145">
        <v>1</v>
      </c>
      <c r="E31" s="146"/>
      <c r="F31" s="146"/>
      <c r="G31" s="146"/>
      <c r="H31" s="146"/>
      <c r="I31" s="146"/>
      <c r="J31" s="146"/>
      <c r="K31" s="147">
        <f t="shared" si="0"/>
        <v>1</v>
      </c>
      <c r="L31" s="35"/>
      <c r="M31" s="43"/>
      <c r="N31" s="43"/>
    </row>
    <row r="32" spans="1:14">
      <c r="A32" s="314">
        <v>3</v>
      </c>
      <c r="B32" s="315" t="s">
        <v>63</v>
      </c>
      <c r="C32" s="315">
        <v>1</v>
      </c>
      <c r="D32" s="315">
        <v>3</v>
      </c>
      <c r="E32" s="316"/>
      <c r="F32" s="316"/>
      <c r="G32" s="316"/>
      <c r="H32" s="316"/>
      <c r="I32" s="316"/>
      <c r="J32" s="316"/>
      <c r="K32" s="313">
        <f t="shared" si="0"/>
        <v>4</v>
      </c>
      <c r="L32" s="35"/>
      <c r="M32" s="49"/>
      <c r="N32" s="49"/>
    </row>
    <row r="33" spans="1:14">
      <c r="A33" s="314">
        <v>3</v>
      </c>
      <c r="B33" s="315" t="s">
        <v>62</v>
      </c>
      <c r="C33" s="316"/>
      <c r="D33" s="315">
        <v>1</v>
      </c>
      <c r="E33" s="315">
        <v>1</v>
      </c>
      <c r="F33" s="315">
        <v>7</v>
      </c>
      <c r="G33" s="316"/>
      <c r="H33" s="316"/>
      <c r="I33" s="316"/>
      <c r="J33" s="316"/>
      <c r="K33" s="313">
        <f t="shared" si="0"/>
        <v>9</v>
      </c>
      <c r="L33" s="35"/>
      <c r="M33" s="43"/>
      <c r="N33" s="43"/>
    </row>
    <row r="34" spans="1:14">
      <c r="A34" s="310">
        <v>3</v>
      </c>
      <c r="B34" s="311" t="s">
        <v>52</v>
      </c>
      <c r="C34" s="311">
        <v>20</v>
      </c>
      <c r="D34" s="311">
        <v>65</v>
      </c>
      <c r="E34" s="311">
        <v>3</v>
      </c>
      <c r="F34" s="312"/>
      <c r="G34" s="312"/>
      <c r="H34" s="312"/>
      <c r="I34" s="312"/>
      <c r="J34" s="312"/>
      <c r="K34" s="313">
        <f t="shared" si="0"/>
        <v>88</v>
      </c>
      <c r="L34" s="35"/>
      <c r="M34" s="49"/>
      <c r="N34" s="49"/>
    </row>
    <row r="35" spans="1:14">
      <c r="A35" s="314">
        <v>3</v>
      </c>
      <c r="B35" s="315" t="s">
        <v>56</v>
      </c>
      <c r="C35" s="316"/>
      <c r="D35" s="315">
        <v>1</v>
      </c>
      <c r="E35" s="315">
        <v>8</v>
      </c>
      <c r="F35" s="315">
        <v>14</v>
      </c>
      <c r="G35" s="315">
        <v>7</v>
      </c>
      <c r="H35" s="315">
        <v>2</v>
      </c>
      <c r="I35" s="315">
        <v>4</v>
      </c>
      <c r="J35" s="315">
        <v>3</v>
      </c>
      <c r="K35" s="313">
        <f t="shared" si="0"/>
        <v>39</v>
      </c>
      <c r="L35" s="35"/>
      <c r="M35" s="43"/>
      <c r="N35" s="43"/>
    </row>
    <row r="36" spans="1:14">
      <c r="A36" s="314">
        <v>3</v>
      </c>
      <c r="B36" s="315" t="s">
        <v>51</v>
      </c>
      <c r="C36" s="315">
        <v>9</v>
      </c>
      <c r="D36" s="315">
        <v>31</v>
      </c>
      <c r="E36" s="315">
        <v>14</v>
      </c>
      <c r="F36" s="315">
        <v>22</v>
      </c>
      <c r="G36" s="315">
        <v>14</v>
      </c>
      <c r="H36" s="315">
        <v>4</v>
      </c>
      <c r="I36" s="315">
        <v>2</v>
      </c>
      <c r="J36" s="316"/>
      <c r="K36" s="313">
        <f t="shared" si="0"/>
        <v>96</v>
      </c>
      <c r="L36" s="35"/>
      <c r="M36" s="49"/>
      <c r="N36" s="49"/>
    </row>
    <row r="37" spans="1:14">
      <c r="A37" s="314">
        <v>3</v>
      </c>
      <c r="B37" s="315" t="s">
        <v>58</v>
      </c>
      <c r="C37" s="315">
        <v>131</v>
      </c>
      <c r="D37" s="315">
        <v>6</v>
      </c>
      <c r="E37" s="316"/>
      <c r="F37" s="316"/>
      <c r="G37" s="316"/>
      <c r="H37" s="316"/>
      <c r="I37" s="316"/>
      <c r="J37" s="316"/>
      <c r="K37" s="313">
        <f t="shared" si="0"/>
        <v>137</v>
      </c>
      <c r="L37" s="35"/>
      <c r="M37" s="43"/>
      <c r="N37" s="43"/>
    </row>
    <row r="38" spans="1:14">
      <c r="A38" s="314">
        <v>3</v>
      </c>
      <c r="B38" s="315" t="s">
        <v>53</v>
      </c>
      <c r="C38" s="315">
        <v>11</v>
      </c>
      <c r="D38" s="315">
        <v>15</v>
      </c>
      <c r="E38" s="316"/>
      <c r="F38" s="316"/>
      <c r="G38" s="316"/>
      <c r="H38" s="316"/>
      <c r="I38" s="316"/>
      <c r="J38" s="316"/>
      <c r="K38" s="313">
        <f t="shared" si="0"/>
        <v>26</v>
      </c>
      <c r="L38" s="35"/>
      <c r="M38" s="49"/>
      <c r="N38" s="49"/>
    </row>
    <row r="39" spans="1:14">
      <c r="A39" s="310">
        <v>3</v>
      </c>
      <c r="B39" s="311" t="s">
        <v>61</v>
      </c>
      <c r="C39" s="311">
        <v>8</v>
      </c>
      <c r="D39" s="311">
        <v>3</v>
      </c>
      <c r="E39" s="312"/>
      <c r="F39" s="312"/>
      <c r="G39" s="312"/>
      <c r="H39" s="312"/>
      <c r="I39" s="312"/>
      <c r="J39" s="312"/>
      <c r="K39" s="313">
        <f t="shared" si="0"/>
        <v>11</v>
      </c>
      <c r="L39" s="35"/>
      <c r="M39" s="43"/>
      <c r="N39" s="43"/>
    </row>
    <row r="40" spans="1:14">
      <c r="A40" s="314">
        <v>3</v>
      </c>
      <c r="B40" s="315" t="s">
        <v>60</v>
      </c>
      <c r="C40" s="315">
        <v>26</v>
      </c>
      <c r="D40" s="315">
        <v>1</v>
      </c>
      <c r="E40" s="316"/>
      <c r="F40" s="316"/>
      <c r="G40" s="316"/>
      <c r="H40" s="316"/>
      <c r="I40" s="316"/>
      <c r="J40" s="316"/>
      <c r="K40" s="313">
        <f t="shared" si="0"/>
        <v>27</v>
      </c>
      <c r="L40" s="35"/>
      <c r="M40" s="49"/>
      <c r="N40" s="49"/>
    </row>
    <row r="41" spans="1:14">
      <c r="A41" s="314">
        <v>3</v>
      </c>
      <c r="B41" s="315" t="s">
        <v>57</v>
      </c>
      <c r="C41" s="316"/>
      <c r="D41" s="315">
        <v>1</v>
      </c>
      <c r="E41" s="316"/>
      <c r="F41" s="316"/>
      <c r="G41" s="316"/>
      <c r="H41" s="316"/>
      <c r="I41" s="316"/>
      <c r="J41" s="316"/>
      <c r="K41" s="313">
        <f t="shared" si="0"/>
        <v>1</v>
      </c>
      <c r="L41" s="35"/>
      <c r="M41" s="49"/>
      <c r="N41" s="49"/>
    </row>
    <row r="42" spans="1:14">
      <c r="A42" s="310">
        <v>3</v>
      </c>
      <c r="B42" s="311" t="s">
        <v>44</v>
      </c>
      <c r="C42" s="311">
        <v>35</v>
      </c>
      <c r="D42" s="311">
        <v>5</v>
      </c>
      <c r="E42" s="312"/>
      <c r="F42" s="312"/>
      <c r="G42" s="312"/>
      <c r="H42" s="312"/>
      <c r="I42" s="312"/>
      <c r="J42" s="312"/>
      <c r="K42" s="313">
        <f t="shared" si="0"/>
        <v>40</v>
      </c>
      <c r="L42" s="35"/>
      <c r="M42" s="49"/>
      <c r="N42" s="49"/>
    </row>
    <row r="43" spans="1:14">
      <c r="A43" s="54"/>
      <c r="B43" s="55"/>
      <c r="C43" s="55"/>
      <c r="D43" s="55"/>
      <c r="E43" s="55"/>
      <c r="F43" s="55"/>
      <c r="G43" s="55"/>
      <c r="H43" s="55"/>
      <c r="I43" s="55"/>
      <c r="J43" s="55"/>
      <c r="K43" s="358"/>
      <c r="L43" s="35"/>
      <c r="M43" s="49"/>
      <c r="N43" s="49"/>
    </row>
    <row r="44" spans="1:14">
      <c r="A44" s="60"/>
      <c r="B44" s="61"/>
      <c r="C44" s="61"/>
      <c r="D44" s="61"/>
      <c r="E44" s="61"/>
      <c r="F44" s="61"/>
      <c r="G44" s="61"/>
      <c r="H44" s="61"/>
      <c r="I44" s="61"/>
      <c r="J44" s="61"/>
      <c r="K44" s="59"/>
      <c r="L44" s="35"/>
      <c r="M44" s="49"/>
      <c r="N44" s="49"/>
    </row>
    <row r="45" spans="1:14">
      <c r="A45" s="54"/>
      <c r="B45" s="55"/>
      <c r="C45" s="55"/>
      <c r="D45" s="55"/>
      <c r="E45" s="55"/>
      <c r="F45" s="55"/>
      <c r="G45" s="55"/>
      <c r="H45" s="55"/>
      <c r="I45" s="55"/>
      <c r="J45" s="55"/>
      <c r="K45" s="358"/>
      <c r="L45" s="35"/>
      <c r="M45" s="49"/>
      <c r="N45" s="49"/>
    </row>
    <row r="46" spans="1:14">
      <c r="A46" s="60"/>
      <c r="B46" s="61"/>
      <c r="C46" s="61"/>
      <c r="D46" s="61"/>
      <c r="E46" s="61"/>
      <c r="F46" s="61"/>
      <c r="G46" s="61"/>
      <c r="H46" s="61"/>
      <c r="I46" s="61"/>
      <c r="J46" s="61"/>
      <c r="K46" s="59"/>
      <c r="L46" s="35"/>
      <c r="M46" s="49"/>
      <c r="N46" s="49"/>
    </row>
    <row r="47" spans="1:14">
      <c r="A47" s="62"/>
      <c r="B47" s="63"/>
      <c r="C47" s="63"/>
      <c r="D47" s="63"/>
      <c r="E47" s="63"/>
      <c r="F47" s="63"/>
      <c r="G47" s="63"/>
      <c r="H47" s="63"/>
      <c r="I47" s="63"/>
      <c r="J47" s="63"/>
      <c r="K47" s="358"/>
      <c r="L47" s="35"/>
      <c r="M47" s="49"/>
      <c r="N47" s="49"/>
    </row>
    <row r="48" spans="1: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35"/>
      <c r="M48" s="49"/>
      <c r="N48" s="49"/>
    </row>
    <row r="49" spans="1: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35"/>
      <c r="M49" s="49"/>
      <c r="N49" s="49"/>
    </row>
    <row r="50" spans="1: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35"/>
      <c r="M50" s="49"/>
      <c r="N50" s="49"/>
    </row>
    <row r="51" spans="1: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35"/>
      <c r="M51" s="49"/>
      <c r="N51" s="49"/>
    </row>
    <row r="52" spans="1:14">
      <c r="A52" s="64"/>
      <c r="B52" s="65"/>
      <c r="C52" s="65"/>
      <c r="D52" s="65"/>
      <c r="E52" s="64"/>
      <c r="F52" s="7"/>
      <c r="G52" s="7"/>
      <c r="H52" s="7"/>
      <c r="I52" s="7"/>
      <c r="J52" s="7"/>
      <c r="K52" s="7"/>
      <c r="L52" s="35"/>
      <c r="M52" s="49"/>
      <c r="N52" s="49"/>
    </row>
    <row r="53" spans="1:14">
      <c r="A53" s="66" t="s">
        <v>17</v>
      </c>
      <c r="B53" s="67" t="s">
        <v>18</v>
      </c>
      <c r="C53" s="68" t="s">
        <v>30</v>
      </c>
      <c r="D53" s="69" t="s">
        <v>31</v>
      </c>
      <c r="E53" s="70" t="s">
        <v>32</v>
      </c>
      <c r="F53" s="7"/>
      <c r="G53" s="71" t="s">
        <v>17</v>
      </c>
      <c r="H53" s="71" t="s">
        <v>33</v>
      </c>
      <c r="I53" s="71" t="s">
        <v>34</v>
      </c>
      <c r="J53" s="71" t="s">
        <v>35</v>
      </c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35"/>
      <c r="G54" s="73" t="s">
        <v>36</v>
      </c>
      <c r="H54" s="108">
        <v>0</v>
      </c>
      <c r="I54" s="74"/>
      <c r="J54" s="74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35"/>
      <c r="G55" s="76" t="s">
        <v>37</v>
      </c>
      <c r="H55" s="109">
        <v>0</v>
      </c>
      <c r="I55" s="77"/>
      <c r="J55" s="7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35"/>
      <c r="G56" s="73" t="s">
        <v>38</v>
      </c>
      <c r="H56" s="108">
        <v>0</v>
      </c>
      <c r="I56" s="74"/>
      <c r="J56" s="74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1" t="s">
        <v>17</v>
      </c>
      <c r="H57" s="71" t="s">
        <v>39</v>
      </c>
      <c r="I57" s="71" t="s">
        <v>34</v>
      </c>
      <c r="J57" s="71" t="s">
        <v>35</v>
      </c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35"/>
      <c r="G58" s="78" t="s">
        <v>36</v>
      </c>
      <c r="H58" s="110">
        <v>0</v>
      </c>
      <c r="I58" s="79"/>
      <c r="J58" s="79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35"/>
      <c r="G59" s="80" t="s">
        <v>37</v>
      </c>
      <c r="H59" s="111">
        <v>0</v>
      </c>
      <c r="I59" s="81"/>
      <c r="J59" s="82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35"/>
      <c r="G60" s="78" t="s">
        <v>38</v>
      </c>
      <c r="H60" s="110">
        <v>0</v>
      </c>
      <c r="I60" s="79"/>
      <c r="J60" s="79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  <row r="75" spans="1:14">
      <c r="A75" s="75"/>
      <c r="B75" s="55"/>
      <c r="C75" s="55"/>
      <c r="D75" s="55"/>
      <c r="E75" s="55"/>
      <c r="F75" s="7"/>
      <c r="G75" s="7"/>
      <c r="H75" s="7"/>
      <c r="I75" s="7"/>
      <c r="J75" s="7"/>
      <c r="K75" s="7"/>
      <c r="L75" s="7"/>
      <c r="M75" s="7"/>
      <c r="N75" s="7"/>
    </row>
    <row r="76" spans="1:14">
      <c r="A76" s="72"/>
      <c r="B76" s="61"/>
      <c r="C76" s="61"/>
      <c r="D76" s="61"/>
      <c r="E76" s="61"/>
      <c r="F76" s="7"/>
      <c r="G76" s="7"/>
      <c r="H76" s="7"/>
      <c r="I76" s="7"/>
      <c r="J76" s="7"/>
      <c r="K76" s="7"/>
      <c r="L76" s="7"/>
      <c r="M76" s="7"/>
      <c r="N76" s="7"/>
    </row>
    <row r="77" spans="1:14">
      <c r="A77" s="75"/>
      <c r="B77" s="55"/>
      <c r="C77" s="55"/>
      <c r="D77" s="55"/>
      <c r="E77" s="55"/>
      <c r="F77" s="7"/>
      <c r="G77" s="7"/>
      <c r="H77" s="7"/>
      <c r="I77" s="7"/>
      <c r="J77" s="7"/>
      <c r="K77" s="7"/>
      <c r="L77" s="7"/>
      <c r="M77" s="7"/>
      <c r="N77" s="7"/>
    </row>
    <row r="78" spans="1:14">
      <c r="A78" s="72"/>
      <c r="B78" s="61"/>
      <c r="C78" s="61"/>
      <c r="D78" s="61"/>
      <c r="E78" s="61"/>
      <c r="F78" s="7"/>
      <c r="G78" s="7"/>
      <c r="H78" s="7"/>
      <c r="I78" s="7"/>
      <c r="J78" s="7"/>
      <c r="K78" s="7"/>
      <c r="L78" s="7"/>
      <c r="M78" s="7"/>
      <c r="N78" s="7"/>
    </row>
    <row r="79" spans="1:14">
      <c r="A79" s="75"/>
      <c r="B79" s="55"/>
      <c r="C79" s="55"/>
      <c r="D79" s="55"/>
      <c r="E79" s="55"/>
      <c r="F79" s="7"/>
      <c r="G79" s="7"/>
      <c r="H79" s="7"/>
      <c r="I79" s="7"/>
      <c r="J79" s="7"/>
      <c r="K79" s="7"/>
      <c r="L79" s="7"/>
      <c r="M79" s="7"/>
      <c r="N79" s="7"/>
    </row>
    <row r="80" spans="1:14">
      <c r="A80" s="72"/>
      <c r="B80" s="61"/>
      <c r="C80" s="61"/>
      <c r="D80" s="61"/>
      <c r="E80" s="61"/>
      <c r="F80" s="7"/>
      <c r="G80" s="7"/>
      <c r="H80" s="7"/>
      <c r="I80" s="7"/>
      <c r="J80" s="7"/>
      <c r="K80" s="7"/>
      <c r="L80" s="7"/>
      <c r="M80" s="7"/>
      <c r="N80" s="7"/>
    </row>
    <row r="81" spans="1:14">
      <c r="A81" s="75"/>
      <c r="B81" s="55"/>
      <c r="C81" s="55"/>
      <c r="D81" s="55"/>
      <c r="E81" s="55"/>
      <c r="F81" s="7"/>
      <c r="G81" s="7"/>
      <c r="H81" s="7"/>
      <c r="I81" s="7"/>
      <c r="J81" s="7"/>
      <c r="K81" s="7"/>
      <c r="L81" s="7"/>
      <c r="M81" s="7"/>
      <c r="N81" s="7"/>
    </row>
    <row r="82" spans="1:14">
      <c r="A82" s="72"/>
      <c r="B82" s="61"/>
      <c r="C82" s="61"/>
      <c r="D82" s="61"/>
      <c r="E82" s="61"/>
      <c r="F82" s="7"/>
      <c r="G82" s="7"/>
      <c r="H82" s="7"/>
      <c r="I82" s="7"/>
      <c r="J82" s="7"/>
      <c r="K82" s="7"/>
      <c r="L82" s="7"/>
      <c r="M82" s="7"/>
      <c r="N82" s="7"/>
    </row>
    <row r="83" spans="1:14">
      <c r="A83" s="75"/>
      <c r="B83" s="55"/>
      <c r="C83" s="55"/>
      <c r="D83" s="55"/>
      <c r="E83" s="55"/>
      <c r="F83" s="7"/>
      <c r="G83" s="7"/>
      <c r="H83" s="7"/>
      <c r="I83" s="7"/>
      <c r="J83" s="7"/>
      <c r="K83" s="7"/>
      <c r="L83" s="7"/>
      <c r="M83" s="7"/>
      <c r="N83" s="7"/>
    </row>
    <row r="84" spans="1:14">
      <c r="A84" s="72"/>
      <c r="B84" s="61"/>
      <c r="C84" s="61"/>
      <c r="D84" s="61"/>
      <c r="E84" s="61"/>
      <c r="F84" s="7"/>
      <c r="G84" s="7"/>
      <c r="H84" s="7"/>
      <c r="I84" s="7"/>
      <c r="J84" s="7"/>
      <c r="K84" s="7"/>
      <c r="L84" s="7"/>
      <c r="M84" s="7"/>
      <c r="N84" s="7"/>
    </row>
    <row r="85" spans="1:14">
      <c r="A85" s="75"/>
      <c r="B85" s="55"/>
      <c r="C85" s="55"/>
      <c r="D85" s="55"/>
      <c r="E85" s="55"/>
      <c r="F85" s="7"/>
      <c r="G85" s="7"/>
      <c r="H85" s="7"/>
      <c r="I85" s="7"/>
      <c r="J85" s="7"/>
      <c r="K85" s="7"/>
      <c r="L85" s="7"/>
      <c r="M85" s="7"/>
      <c r="N85" s="7"/>
    </row>
    <row r="86" spans="1:14">
      <c r="A86" s="72"/>
      <c r="B86" s="61"/>
      <c r="C86" s="61"/>
      <c r="D86" s="61"/>
      <c r="E86" s="61"/>
      <c r="F86" s="7"/>
      <c r="G86" s="7"/>
      <c r="H86" s="7"/>
      <c r="I86" s="7"/>
      <c r="J86" s="7"/>
      <c r="K86" s="7"/>
      <c r="L86" s="7"/>
      <c r="M86" s="7"/>
      <c r="N86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>
      <selection activeCell="A9" sqref="A9:J25"/>
    </sheetView>
  </sheetViews>
  <sheetFormatPr defaultColWidth="14.42578125" defaultRowHeight="15.75" customHeight="1"/>
  <sheetData>
    <row r="1" spans="1:14">
      <c r="A1" s="1" t="s">
        <v>0</v>
      </c>
      <c r="B1" s="2" t="s">
        <v>119</v>
      </c>
      <c r="C1" s="3"/>
      <c r="D1" s="3"/>
      <c r="E1" s="4"/>
      <c r="F1" s="5" t="s">
        <v>1</v>
      </c>
      <c r="G1" s="6">
        <v>43677</v>
      </c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9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9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15</v>
      </c>
      <c r="C6" s="23"/>
      <c r="D6" s="24"/>
      <c r="E6" s="23"/>
      <c r="F6" s="25">
        <v>1564</v>
      </c>
      <c r="G6" s="25">
        <v>1895</v>
      </c>
      <c r="H6" s="26">
        <v>1590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114">
        <v>1</v>
      </c>
      <c r="B9" s="116" t="s">
        <v>51</v>
      </c>
      <c r="C9" s="116">
        <v>1</v>
      </c>
      <c r="D9" s="116">
        <v>1</v>
      </c>
      <c r="E9" s="116">
        <v>7</v>
      </c>
      <c r="F9" s="116">
        <v>4</v>
      </c>
      <c r="G9" s="116">
        <v>1</v>
      </c>
      <c r="H9" s="118"/>
      <c r="I9" s="118"/>
      <c r="J9" s="118"/>
      <c r="K9" s="120">
        <f t="shared" ref="K9:K25" si="0">SUM(C9:J9)</f>
        <v>14</v>
      </c>
      <c r="L9" s="35"/>
      <c r="M9" s="122" t="s">
        <v>51</v>
      </c>
      <c r="N9" s="123">
        <f t="shared" ref="N9:N10" si="1">SUM(K9+K15+K22)</f>
        <v>72</v>
      </c>
    </row>
    <row r="10" spans="1:14">
      <c r="A10" s="124">
        <v>1</v>
      </c>
      <c r="B10" s="125" t="s">
        <v>56</v>
      </c>
      <c r="C10" s="125"/>
      <c r="D10" s="125"/>
      <c r="E10" s="125">
        <v>10</v>
      </c>
      <c r="F10" s="125">
        <v>15</v>
      </c>
      <c r="G10" s="125">
        <v>3</v>
      </c>
      <c r="H10" s="126"/>
      <c r="I10" s="126"/>
      <c r="J10" s="126"/>
      <c r="K10" s="120">
        <f t="shared" si="0"/>
        <v>28</v>
      </c>
      <c r="L10" s="35"/>
      <c r="M10" s="127" t="s">
        <v>56</v>
      </c>
      <c r="N10" s="128">
        <f t="shared" si="1"/>
        <v>84</v>
      </c>
    </row>
    <row r="11" spans="1:14">
      <c r="A11" s="133">
        <v>1</v>
      </c>
      <c r="B11" s="116" t="s">
        <v>60</v>
      </c>
      <c r="C11" s="116">
        <v>14</v>
      </c>
      <c r="D11" s="116">
        <v>1</v>
      </c>
      <c r="E11" s="116"/>
      <c r="F11" s="116"/>
      <c r="G11" s="118"/>
      <c r="H11" s="118"/>
      <c r="I11" s="118"/>
      <c r="J11" s="118"/>
      <c r="K11" s="120">
        <f t="shared" si="0"/>
        <v>15</v>
      </c>
      <c r="L11" s="35"/>
      <c r="M11" s="122" t="s">
        <v>60</v>
      </c>
      <c r="N11" s="123">
        <f>SUM(K11+K20+K25)</f>
        <v>65</v>
      </c>
    </row>
    <row r="12" spans="1:14">
      <c r="A12" s="124">
        <v>1</v>
      </c>
      <c r="B12" s="125" t="s">
        <v>66</v>
      </c>
      <c r="C12" s="125">
        <v>19</v>
      </c>
      <c r="D12" s="125"/>
      <c r="E12" s="125"/>
      <c r="F12" s="126"/>
      <c r="G12" s="126"/>
      <c r="H12" s="126"/>
      <c r="I12" s="126"/>
      <c r="J12" s="126"/>
      <c r="K12" s="120">
        <f t="shared" si="0"/>
        <v>19</v>
      </c>
      <c r="L12" s="35"/>
      <c r="M12" s="127" t="s">
        <v>66</v>
      </c>
      <c r="N12" s="128">
        <f>SUM(K12+K19+K24)</f>
        <v>43</v>
      </c>
    </row>
    <row r="13" spans="1:14">
      <c r="A13" s="133">
        <v>1</v>
      </c>
      <c r="B13" s="116" t="s">
        <v>61</v>
      </c>
      <c r="C13" s="116"/>
      <c r="D13" s="116">
        <v>3</v>
      </c>
      <c r="E13" s="118"/>
      <c r="F13" s="118"/>
      <c r="G13" s="118"/>
      <c r="H13" s="118"/>
      <c r="I13" s="118"/>
      <c r="J13" s="118"/>
      <c r="K13" s="120">
        <f t="shared" si="0"/>
        <v>3</v>
      </c>
      <c r="L13" s="35"/>
      <c r="M13" s="122" t="s">
        <v>61</v>
      </c>
      <c r="N13" s="123">
        <f>SUM(K13+K17+K21)</f>
        <v>179</v>
      </c>
    </row>
    <row r="14" spans="1:14">
      <c r="A14" s="124">
        <v>1</v>
      </c>
      <c r="B14" s="125" t="s">
        <v>115</v>
      </c>
      <c r="C14" s="125">
        <v>1</v>
      </c>
      <c r="D14" s="125"/>
      <c r="E14" s="126"/>
      <c r="F14" s="125"/>
      <c r="G14" s="126"/>
      <c r="H14" s="126"/>
      <c r="I14" s="126"/>
      <c r="J14" s="126"/>
      <c r="K14" s="120">
        <f t="shared" si="0"/>
        <v>1</v>
      </c>
      <c r="L14" s="35"/>
      <c r="M14" s="127" t="s">
        <v>115</v>
      </c>
      <c r="N14" s="127">
        <v>1</v>
      </c>
    </row>
    <row r="15" spans="1:14">
      <c r="A15" s="144">
        <v>2</v>
      </c>
      <c r="B15" s="145" t="s">
        <v>51</v>
      </c>
      <c r="C15" s="146"/>
      <c r="D15" s="145">
        <v>4</v>
      </c>
      <c r="E15" s="145">
        <v>15</v>
      </c>
      <c r="F15" s="145">
        <v>11</v>
      </c>
      <c r="G15" s="145">
        <v>1</v>
      </c>
      <c r="H15" s="146"/>
      <c r="I15" s="146"/>
      <c r="J15" s="146"/>
      <c r="K15" s="147">
        <f t="shared" si="0"/>
        <v>31</v>
      </c>
      <c r="L15" s="35"/>
      <c r="M15" s="122" t="s">
        <v>67</v>
      </c>
      <c r="N15" s="123">
        <f>COUNT(N9:N14)</f>
        <v>6</v>
      </c>
    </row>
    <row r="16" spans="1:14">
      <c r="A16" s="139">
        <v>2</v>
      </c>
      <c r="B16" s="140" t="s">
        <v>56</v>
      </c>
      <c r="C16" s="141"/>
      <c r="D16" s="140"/>
      <c r="E16" s="140">
        <v>12</v>
      </c>
      <c r="F16" s="140">
        <v>17</v>
      </c>
      <c r="G16" s="140">
        <v>2</v>
      </c>
      <c r="H16" s="140">
        <v>1</v>
      </c>
      <c r="I16" s="141"/>
      <c r="J16" s="140">
        <v>2</v>
      </c>
      <c r="K16" s="147">
        <f t="shared" si="0"/>
        <v>34</v>
      </c>
      <c r="L16" s="35"/>
      <c r="M16" s="49"/>
      <c r="N16" s="49"/>
    </row>
    <row r="17" spans="1:14">
      <c r="A17" s="144">
        <v>2</v>
      </c>
      <c r="B17" s="145" t="s">
        <v>61</v>
      </c>
      <c r="C17" s="145">
        <v>3</v>
      </c>
      <c r="D17" s="145">
        <v>12</v>
      </c>
      <c r="E17" s="146"/>
      <c r="F17" s="146"/>
      <c r="G17" s="146"/>
      <c r="H17" s="146"/>
      <c r="I17" s="146"/>
      <c r="J17" s="146"/>
      <c r="K17" s="147">
        <f t="shared" si="0"/>
        <v>15</v>
      </c>
      <c r="L17" s="35"/>
      <c r="M17" s="43"/>
      <c r="N17" s="43"/>
    </row>
    <row r="18" spans="1:14">
      <c r="A18" s="139">
        <v>2</v>
      </c>
      <c r="B18" s="140" t="s">
        <v>115</v>
      </c>
      <c r="C18" s="140">
        <v>1</v>
      </c>
      <c r="D18" s="140"/>
      <c r="E18" s="140"/>
      <c r="F18" s="140"/>
      <c r="G18" s="141"/>
      <c r="H18" s="141"/>
      <c r="I18" s="141"/>
      <c r="J18" s="141"/>
      <c r="K18" s="147">
        <f t="shared" si="0"/>
        <v>1</v>
      </c>
      <c r="L18" s="35"/>
      <c r="M18" s="49"/>
      <c r="N18" s="49"/>
    </row>
    <row r="19" spans="1:14">
      <c r="A19" s="144">
        <v>2</v>
      </c>
      <c r="B19" s="145" t="s">
        <v>66</v>
      </c>
      <c r="C19" s="145">
        <v>11</v>
      </c>
      <c r="D19" s="146"/>
      <c r="E19" s="145"/>
      <c r="F19" s="145"/>
      <c r="G19" s="145"/>
      <c r="H19" s="145"/>
      <c r="I19" s="146"/>
      <c r="J19" s="146"/>
      <c r="K19" s="147">
        <f t="shared" si="0"/>
        <v>11</v>
      </c>
      <c r="L19" s="35"/>
      <c r="M19" s="43"/>
      <c r="N19" s="43"/>
    </row>
    <row r="20" spans="1:14">
      <c r="A20" s="139">
        <v>2</v>
      </c>
      <c r="B20" s="140" t="s">
        <v>60</v>
      </c>
      <c r="C20" s="140">
        <v>19</v>
      </c>
      <c r="D20" s="140"/>
      <c r="E20" s="140"/>
      <c r="F20" s="140"/>
      <c r="G20" s="140"/>
      <c r="H20" s="140"/>
      <c r="I20" s="140"/>
      <c r="J20" s="141"/>
      <c r="K20" s="147">
        <f t="shared" si="0"/>
        <v>19</v>
      </c>
      <c r="L20" s="35"/>
      <c r="M20" s="49"/>
      <c r="N20" s="49"/>
    </row>
    <row r="21" spans="1:14">
      <c r="A21" s="138">
        <v>3</v>
      </c>
      <c r="B21" s="142" t="s">
        <v>61</v>
      </c>
      <c r="C21" s="142">
        <v>37</v>
      </c>
      <c r="D21" s="142">
        <v>117</v>
      </c>
      <c r="E21" s="142">
        <v>7</v>
      </c>
      <c r="F21" s="143"/>
      <c r="G21" s="143"/>
      <c r="H21" s="143"/>
      <c r="I21" s="143"/>
      <c r="J21" s="143"/>
      <c r="K21" s="137">
        <f t="shared" si="0"/>
        <v>161</v>
      </c>
      <c r="L21" s="35"/>
      <c r="M21" s="43"/>
      <c r="N21" s="43"/>
    </row>
    <row r="22" spans="1:14">
      <c r="A22" s="138">
        <v>3</v>
      </c>
      <c r="B22" s="142" t="s">
        <v>51</v>
      </c>
      <c r="C22" s="142">
        <v>6</v>
      </c>
      <c r="D22" s="142">
        <v>5</v>
      </c>
      <c r="E22" s="142">
        <v>11</v>
      </c>
      <c r="F22" s="142">
        <v>5</v>
      </c>
      <c r="G22" s="143"/>
      <c r="H22" s="143"/>
      <c r="I22" s="143"/>
      <c r="J22" s="143"/>
      <c r="K22" s="137">
        <f t="shared" si="0"/>
        <v>27</v>
      </c>
      <c r="L22" s="35"/>
      <c r="M22" s="49"/>
      <c r="N22" s="49"/>
    </row>
    <row r="23" spans="1:14">
      <c r="A23" s="138">
        <v>3</v>
      </c>
      <c r="B23" s="142" t="s">
        <v>56</v>
      </c>
      <c r="C23" s="142">
        <v>1</v>
      </c>
      <c r="D23" s="142">
        <v>2</v>
      </c>
      <c r="E23" s="142">
        <v>6</v>
      </c>
      <c r="F23" s="142">
        <v>9</v>
      </c>
      <c r="G23" s="142">
        <v>2</v>
      </c>
      <c r="H23" s="143"/>
      <c r="I23" s="142">
        <v>1</v>
      </c>
      <c r="J23" s="142">
        <v>1</v>
      </c>
      <c r="K23" s="137">
        <f t="shared" si="0"/>
        <v>22</v>
      </c>
      <c r="L23" s="35"/>
      <c r="M23" s="43"/>
      <c r="N23" s="43"/>
    </row>
    <row r="24" spans="1:14">
      <c r="A24" s="134">
        <v>3</v>
      </c>
      <c r="B24" s="135" t="s">
        <v>66</v>
      </c>
      <c r="C24" s="135">
        <v>13</v>
      </c>
      <c r="D24" s="136"/>
      <c r="E24" s="136"/>
      <c r="F24" s="136"/>
      <c r="G24" s="136"/>
      <c r="H24" s="136"/>
      <c r="I24" s="136"/>
      <c r="J24" s="136"/>
      <c r="K24" s="137">
        <f t="shared" si="0"/>
        <v>13</v>
      </c>
      <c r="L24" s="35"/>
      <c r="M24" s="49"/>
      <c r="N24" s="49"/>
    </row>
    <row r="25" spans="1:14">
      <c r="A25" s="138">
        <v>3</v>
      </c>
      <c r="B25" s="142" t="s">
        <v>60</v>
      </c>
      <c r="C25" s="142">
        <v>31</v>
      </c>
      <c r="D25" s="143"/>
      <c r="E25" s="143"/>
      <c r="F25" s="143"/>
      <c r="G25" s="143"/>
      <c r="H25" s="143"/>
      <c r="I25" s="143"/>
      <c r="J25" s="143"/>
      <c r="K25" s="137">
        <f t="shared" si="0"/>
        <v>31</v>
      </c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>
        <f>SUM(K9:K25)</f>
        <v>445</v>
      </c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72"/>
      <c r="B42" s="61"/>
      <c r="C42" s="61"/>
      <c r="D42" s="61"/>
      <c r="E42" s="6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75"/>
      <c r="B43" s="55"/>
      <c r="C43" s="55"/>
      <c r="D43" s="55"/>
      <c r="E43" s="55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72"/>
      <c r="B44" s="61"/>
      <c r="C44" s="61"/>
      <c r="D44" s="61"/>
      <c r="E44" s="6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110">
        <v>0</v>
      </c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111">
        <v>0</v>
      </c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110">
        <v>0</v>
      </c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5"/>
  <sheetViews>
    <sheetView topLeftCell="A6" workbookViewId="0">
      <selection activeCell="A9" sqref="A9:J40"/>
    </sheetView>
  </sheetViews>
  <sheetFormatPr defaultColWidth="14.42578125" defaultRowHeight="15.75" customHeight="1"/>
  <sheetData>
    <row r="1" spans="1:14">
      <c r="A1" s="113" t="s">
        <v>46</v>
      </c>
      <c r="B1" s="3"/>
      <c r="C1" s="3"/>
      <c r="D1" s="3"/>
      <c r="E1" s="4"/>
      <c r="F1" s="83" t="s">
        <v>47</v>
      </c>
      <c r="G1" s="4"/>
      <c r="H1" s="83" t="s">
        <v>48</v>
      </c>
      <c r="I1" s="5"/>
      <c r="J1" s="3"/>
      <c r="K1" s="4"/>
      <c r="L1" s="7"/>
      <c r="M1" s="7"/>
      <c r="N1" s="7"/>
    </row>
    <row r="2" spans="1:14">
      <c r="A2" s="8" t="s">
        <v>3</v>
      </c>
      <c r="B2" s="9">
        <v>150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9">
        <v>15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15</v>
      </c>
      <c r="C6" s="23"/>
      <c r="D6" s="24"/>
      <c r="E6" s="23"/>
      <c r="F6" s="25" t="s">
        <v>49</v>
      </c>
      <c r="G6" s="25">
        <v>1482</v>
      </c>
      <c r="H6" s="26" t="s">
        <v>50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115">
        <v>1</v>
      </c>
      <c r="B9" s="117" t="s">
        <v>52</v>
      </c>
      <c r="C9" s="117">
        <v>42</v>
      </c>
      <c r="D9" s="117">
        <v>122</v>
      </c>
      <c r="E9" s="117">
        <v>23</v>
      </c>
      <c r="F9" s="119"/>
      <c r="G9" s="119"/>
      <c r="H9" s="119"/>
      <c r="I9" s="119"/>
      <c r="J9" s="119"/>
      <c r="K9" s="121">
        <f t="shared" ref="K9:K40" si="0">SUM(C9,D9,E9,F9,G9,H9,I9,J9)</f>
        <v>187</v>
      </c>
      <c r="L9" s="35"/>
      <c r="M9" s="122" t="s">
        <v>52</v>
      </c>
      <c r="N9" s="123">
        <f>SUM(K9,K28,K36)</f>
        <v>306</v>
      </c>
    </row>
    <row r="10" spans="1:14">
      <c r="A10" s="129"/>
      <c r="B10" s="130" t="s">
        <v>53</v>
      </c>
      <c r="C10" s="130">
        <v>26</v>
      </c>
      <c r="D10" s="130">
        <v>126</v>
      </c>
      <c r="E10" s="130">
        <v>2</v>
      </c>
      <c r="F10" s="131"/>
      <c r="G10" s="131"/>
      <c r="H10" s="131"/>
      <c r="I10" s="131"/>
      <c r="J10" s="131"/>
      <c r="K10" s="121">
        <f t="shared" si="0"/>
        <v>154</v>
      </c>
      <c r="L10" s="35"/>
      <c r="M10" s="127" t="s">
        <v>53</v>
      </c>
      <c r="N10" s="128">
        <f>SUM(K10,K29,K38)</f>
        <v>204</v>
      </c>
    </row>
    <row r="11" spans="1:14">
      <c r="A11" s="132"/>
      <c r="B11" s="117" t="s">
        <v>51</v>
      </c>
      <c r="C11" s="117">
        <v>21</v>
      </c>
      <c r="D11" s="117">
        <v>33</v>
      </c>
      <c r="E11" s="117">
        <v>11</v>
      </c>
      <c r="F11" s="117">
        <v>6</v>
      </c>
      <c r="G11" s="117">
        <v>9</v>
      </c>
      <c r="H11" s="119"/>
      <c r="I11" s="117">
        <v>1</v>
      </c>
      <c r="J11" s="119"/>
      <c r="K11" s="121">
        <f t="shared" si="0"/>
        <v>81</v>
      </c>
      <c r="L11" s="35"/>
      <c r="M11" s="122" t="s">
        <v>56</v>
      </c>
      <c r="N11" s="123">
        <f>SUM(K12,K23,K39)</f>
        <v>86</v>
      </c>
    </row>
    <row r="12" spans="1:14">
      <c r="A12" s="129"/>
      <c r="B12" s="130" t="s">
        <v>56</v>
      </c>
      <c r="C12" s="131"/>
      <c r="D12" s="130">
        <v>1</v>
      </c>
      <c r="E12" s="130">
        <v>2</v>
      </c>
      <c r="F12" s="130">
        <v>9</v>
      </c>
      <c r="G12" s="130">
        <v>1</v>
      </c>
      <c r="H12" s="130">
        <v>10</v>
      </c>
      <c r="I12" s="130">
        <v>12</v>
      </c>
      <c r="J12" s="130">
        <v>18</v>
      </c>
      <c r="K12" s="121">
        <f t="shared" si="0"/>
        <v>53</v>
      </c>
      <c r="L12" s="35"/>
      <c r="M12" s="127" t="s">
        <v>57</v>
      </c>
      <c r="N12" s="128">
        <f>SUM(K13,K32)</f>
        <v>74</v>
      </c>
    </row>
    <row r="13" spans="1:14">
      <c r="A13" s="132"/>
      <c r="B13" s="117" t="s">
        <v>57</v>
      </c>
      <c r="C13" s="117">
        <v>2</v>
      </c>
      <c r="D13" s="117">
        <v>63</v>
      </c>
      <c r="E13" s="117">
        <v>1</v>
      </c>
      <c r="F13" s="119"/>
      <c r="G13" s="119"/>
      <c r="H13" s="119"/>
      <c r="I13" s="119"/>
      <c r="J13" s="119"/>
      <c r="K13" s="121">
        <f t="shared" si="0"/>
        <v>66</v>
      </c>
      <c r="L13" s="35"/>
      <c r="M13" s="122" t="s">
        <v>58</v>
      </c>
      <c r="N13" s="123">
        <f>SUM(K14,K25,K34)</f>
        <v>222</v>
      </c>
    </row>
    <row r="14" spans="1:14">
      <c r="A14" s="129"/>
      <c r="B14" s="130" t="s">
        <v>58</v>
      </c>
      <c r="C14" s="130">
        <v>63</v>
      </c>
      <c r="D14" s="130">
        <v>1</v>
      </c>
      <c r="E14" s="131"/>
      <c r="F14" s="131"/>
      <c r="G14" s="131"/>
      <c r="H14" s="131"/>
      <c r="I14" s="131"/>
      <c r="J14" s="131"/>
      <c r="K14" s="121">
        <f t="shared" si="0"/>
        <v>64</v>
      </c>
      <c r="L14" s="35"/>
      <c r="M14" s="127" t="s">
        <v>44</v>
      </c>
      <c r="N14" s="128">
        <f>SUM(K15)</f>
        <v>7</v>
      </c>
    </row>
    <row r="15" spans="1:14">
      <c r="A15" s="132"/>
      <c r="B15" s="117" t="s">
        <v>44</v>
      </c>
      <c r="C15" s="117">
        <v>7</v>
      </c>
      <c r="D15" s="119"/>
      <c r="E15" s="119"/>
      <c r="F15" s="119"/>
      <c r="G15" s="119"/>
      <c r="H15" s="119"/>
      <c r="I15" s="119"/>
      <c r="J15" s="119"/>
      <c r="K15" s="121">
        <f t="shared" si="0"/>
        <v>7</v>
      </c>
      <c r="L15" s="35"/>
      <c r="M15" s="122" t="s">
        <v>61</v>
      </c>
      <c r="N15" s="123">
        <f>SUM(K16,K24)</f>
        <v>208</v>
      </c>
    </row>
    <row r="16" spans="1:14">
      <c r="A16" s="129"/>
      <c r="B16" s="130" t="s">
        <v>61</v>
      </c>
      <c r="C16" s="130">
        <v>18</v>
      </c>
      <c r="D16" s="130">
        <v>52</v>
      </c>
      <c r="E16" s="130">
        <v>17</v>
      </c>
      <c r="F16" s="130">
        <v>17</v>
      </c>
      <c r="G16" s="131"/>
      <c r="H16" s="131"/>
      <c r="I16" s="131"/>
      <c r="J16" s="131"/>
      <c r="K16" s="121">
        <f t="shared" si="0"/>
        <v>104</v>
      </c>
      <c r="L16" s="35"/>
      <c r="M16" s="127" t="s">
        <v>62</v>
      </c>
      <c r="N16" s="128">
        <f>SUM(K17,K27,K40)</f>
        <v>45</v>
      </c>
    </row>
    <row r="17" spans="1:14">
      <c r="A17" s="132"/>
      <c r="B17" s="117" t="s">
        <v>62</v>
      </c>
      <c r="C17" s="119"/>
      <c r="D17" s="117">
        <v>4</v>
      </c>
      <c r="E17" s="117">
        <v>6</v>
      </c>
      <c r="F17" s="117">
        <v>8</v>
      </c>
      <c r="G17" s="117">
        <v>4</v>
      </c>
      <c r="H17" s="119"/>
      <c r="I17" s="119"/>
      <c r="J17" s="119"/>
      <c r="K17" s="121">
        <f t="shared" si="0"/>
        <v>22</v>
      </c>
      <c r="L17" s="35"/>
      <c r="M17" s="122" t="s">
        <v>63</v>
      </c>
      <c r="N17" s="123">
        <f>SUM(K18,K30)</f>
        <v>7</v>
      </c>
    </row>
    <row r="18" spans="1:14">
      <c r="A18" s="129"/>
      <c r="B18" s="130" t="s">
        <v>63</v>
      </c>
      <c r="C18" s="130">
        <v>2</v>
      </c>
      <c r="D18" s="130">
        <v>1</v>
      </c>
      <c r="E18" s="130">
        <v>2</v>
      </c>
      <c r="F18" s="131"/>
      <c r="G18" s="131"/>
      <c r="H18" s="131"/>
      <c r="I18" s="131"/>
      <c r="J18" s="131"/>
      <c r="K18" s="121">
        <f t="shared" si="0"/>
        <v>5</v>
      </c>
      <c r="L18" s="35"/>
      <c r="M18" s="127" t="s">
        <v>60</v>
      </c>
      <c r="N18" s="128">
        <f>SUM(K19,K31,K37)</f>
        <v>10</v>
      </c>
    </row>
    <row r="19" spans="1:14">
      <c r="A19" s="132"/>
      <c r="B19" s="117" t="s">
        <v>60</v>
      </c>
      <c r="C19" s="117">
        <v>4</v>
      </c>
      <c r="D19" s="119"/>
      <c r="E19" s="119"/>
      <c r="F19" s="119"/>
      <c r="G19" s="119"/>
      <c r="H19" s="119"/>
      <c r="I19" s="119"/>
      <c r="J19" s="119"/>
      <c r="K19" s="121">
        <f t="shared" si="0"/>
        <v>4</v>
      </c>
      <c r="L19" s="35"/>
      <c r="M19" s="122" t="s">
        <v>43</v>
      </c>
      <c r="N19" s="123">
        <f t="shared" ref="N19:N20" si="1">SUM(K20)</f>
        <v>2</v>
      </c>
    </row>
    <row r="20" spans="1:14">
      <c r="A20" s="129"/>
      <c r="B20" s="130" t="s">
        <v>43</v>
      </c>
      <c r="C20" s="130">
        <v>2</v>
      </c>
      <c r="D20" s="131"/>
      <c r="E20" s="131"/>
      <c r="F20" s="131"/>
      <c r="G20" s="131"/>
      <c r="H20" s="131"/>
      <c r="I20" s="131"/>
      <c r="J20" s="131"/>
      <c r="K20" s="121">
        <f t="shared" si="0"/>
        <v>2</v>
      </c>
      <c r="L20" s="35"/>
      <c r="M20" s="127" t="s">
        <v>65</v>
      </c>
      <c r="N20" s="128">
        <f t="shared" si="1"/>
        <v>1</v>
      </c>
    </row>
    <row r="21" spans="1:14">
      <c r="A21" s="132"/>
      <c r="B21" s="117" t="s">
        <v>65</v>
      </c>
      <c r="C21" s="119"/>
      <c r="D21" s="119"/>
      <c r="E21" s="117">
        <v>1</v>
      </c>
      <c r="F21" s="119"/>
      <c r="G21" s="119"/>
      <c r="H21" s="119"/>
      <c r="I21" s="119"/>
      <c r="J21" s="119"/>
      <c r="K21" s="121">
        <f t="shared" si="0"/>
        <v>1</v>
      </c>
      <c r="L21" s="35"/>
      <c r="M21" s="122" t="s">
        <v>66</v>
      </c>
      <c r="N21" s="123">
        <f>SUM(K33,K22)</f>
        <v>2</v>
      </c>
    </row>
    <row r="22" spans="1:14">
      <c r="A22" s="132"/>
      <c r="B22" s="117" t="s">
        <v>66</v>
      </c>
      <c r="C22" s="119"/>
      <c r="D22" s="117">
        <v>1</v>
      </c>
      <c r="E22" s="119"/>
      <c r="F22" s="119"/>
      <c r="G22" s="119"/>
      <c r="H22" s="119"/>
      <c r="I22" s="119"/>
      <c r="J22" s="119"/>
      <c r="K22" s="121">
        <f t="shared" si="0"/>
        <v>1</v>
      </c>
      <c r="L22" s="35"/>
      <c r="M22" s="127" t="s">
        <v>51</v>
      </c>
      <c r="N22" s="128">
        <f>SUM(K11,K26,K35)</f>
        <v>124</v>
      </c>
    </row>
    <row r="23" spans="1:14">
      <c r="A23" s="148">
        <v>2</v>
      </c>
      <c r="B23" s="149" t="s">
        <v>56</v>
      </c>
      <c r="C23" s="150"/>
      <c r="D23" s="149"/>
      <c r="E23" s="149">
        <v>1</v>
      </c>
      <c r="F23" s="149">
        <v>7</v>
      </c>
      <c r="G23" s="149">
        <v>2</v>
      </c>
      <c r="H23" s="149">
        <v>7</v>
      </c>
      <c r="I23" s="149">
        <v>5</v>
      </c>
      <c r="J23" s="150"/>
      <c r="K23" s="151">
        <f t="shared" si="0"/>
        <v>22</v>
      </c>
      <c r="L23" s="35"/>
      <c r="M23" s="122" t="s">
        <v>67</v>
      </c>
      <c r="N23" s="123">
        <f>COUNT(N9:N22)</f>
        <v>14</v>
      </c>
    </row>
    <row r="24" spans="1:14">
      <c r="A24" s="152"/>
      <c r="B24" s="153" t="s">
        <v>61</v>
      </c>
      <c r="C24" s="153">
        <v>7</v>
      </c>
      <c r="D24" s="153">
        <v>37</v>
      </c>
      <c r="E24" s="153">
        <v>47</v>
      </c>
      <c r="F24" s="153">
        <v>12</v>
      </c>
      <c r="G24" s="153">
        <v>1</v>
      </c>
      <c r="H24" s="154"/>
      <c r="I24" s="154"/>
      <c r="J24" s="154"/>
      <c r="K24" s="151">
        <f t="shared" si="0"/>
        <v>104</v>
      </c>
      <c r="L24" s="35"/>
      <c r="M24" s="48" t="s">
        <v>68</v>
      </c>
      <c r="N24" s="49">
        <f>SUM(N9:N22)</f>
        <v>1298</v>
      </c>
    </row>
    <row r="25" spans="1:14">
      <c r="A25" s="155"/>
      <c r="B25" s="149" t="s">
        <v>58</v>
      </c>
      <c r="C25" s="149">
        <v>107</v>
      </c>
      <c r="D25" s="149">
        <v>5</v>
      </c>
      <c r="E25" s="150"/>
      <c r="F25" s="150"/>
      <c r="G25" s="150"/>
      <c r="H25" s="150"/>
      <c r="I25" s="150"/>
      <c r="J25" s="150"/>
      <c r="K25" s="151">
        <f t="shared" si="0"/>
        <v>112</v>
      </c>
      <c r="L25" s="35"/>
      <c r="M25" s="43"/>
      <c r="N25" s="43"/>
    </row>
    <row r="26" spans="1:14">
      <c r="A26" s="155"/>
      <c r="B26" s="149" t="s">
        <v>51</v>
      </c>
      <c r="C26" s="149">
        <v>4</v>
      </c>
      <c r="D26" s="149">
        <v>9</v>
      </c>
      <c r="E26" s="149">
        <v>6</v>
      </c>
      <c r="F26" s="149">
        <v>7</v>
      </c>
      <c r="G26" s="149">
        <v>4</v>
      </c>
      <c r="H26" s="150"/>
      <c r="I26" s="150"/>
      <c r="J26" s="150"/>
      <c r="K26" s="151">
        <f t="shared" si="0"/>
        <v>30</v>
      </c>
      <c r="L26" s="35"/>
      <c r="M26" s="49"/>
      <c r="N26" s="49"/>
    </row>
    <row r="27" spans="1:14">
      <c r="A27" s="155"/>
      <c r="B27" s="149" t="s">
        <v>62</v>
      </c>
      <c r="C27" s="150"/>
      <c r="D27" s="149">
        <v>3</v>
      </c>
      <c r="E27" s="149">
        <v>12</v>
      </c>
      <c r="F27" s="149">
        <v>5</v>
      </c>
      <c r="G27" s="150"/>
      <c r="H27" s="150"/>
      <c r="I27" s="150"/>
      <c r="J27" s="150"/>
      <c r="K27" s="151">
        <f t="shared" si="0"/>
        <v>20</v>
      </c>
      <c r="L27" s="35"/>
      <c r="M27" s="43"/>
      <c r="N27" s="43"/>
    </row>
    <row r="28" spans="1:14">
      <c r="A28" s="155"/>
      <c r="B28" s="149" t="s">
        <v>52</v>
      </c>
      <c r="C28" s="149">
        <v>11</v>
      </c>
      <c r="D28" s="149">
        <v>77</v>
      </c>
      <c r="E28" s="149">
        <v>12</v>
      </c>
      <c r="F28" s="150"/>
      <c r="G28" s="150"/>
      <c r="H28" s="150"/>
      <c r="I28" s="150"/>
      <c r="J28" s="150"/>
      <c r="K28" s="151">
        <f t="shared" si="0"/>
        <v>100</v>
      </c>
      <c r="L28" s="35"/>
      <c r="M28" s="49"/>
      <c r="N28" s="49"/>
    </row>
    <row r="29" spans="1:14">
      <c r="A29" s="152"/>
      <c r="B29" s="153" t="s">
        <v>53</v>
      </c>
      <c r="C29" s="153">
        <v>6</v>
      </c>
      <c r="D29" s="153">
        <v>38</v>
      </c>
      <c r="E29" s="153">
        <v>1</v>
      </c>
      <c r="F29" s="154"/>
      <c r="G29" s="154"/>
      <c r="H29" s="154"/>
      <c r="I29" s="154"/>
      <c r="J29" s="154"/>
      <c r="K29" s="151">
        <f t="shared" si="0"/>
        <v>45</v>
      </c>
      <c r="L29" s="35"/>
      <c r="M29" s="43"/>
      <c r="N29" s="43"/>
    </row>
    <row r="30" spans="1:14">
      <c r="A30" s="155"/>
      <c r="B30" s="149" t="s">
        <v>63</v>
      </c>
      <c r="C30" s="150"/>
      <c r="D30" s="149">
        <v>2</v>
      </c>
      <c r="E30" s="150"/>
      <c r="F30" s="150"/>
      <c r="G30" s="150"/>
      <c r="H30" s="150"/>
      <c r="I30" s="150"/>
      <c r="J30" s="150"/>
      <c r="K30" s="151">
        <f t="shared" si="0"/>
        <v>2</v>
      </c>
      <c r="L30" s="35"/>
      <c r="M30" s="49"/>
      <c r="N30" s="49"/>
    </row>
    <row r="31" spans="1:14">
      <c r="A31" s="155"/>
      <c r="B31" s="149" t="s">
        <v>60</v>
      </c>
      <c r="C31" s="150"/>
      <c r="D31" s="149">
        <v>1</v>
      </c>
      <c r="E31" s="150"/>
      <c r="F31" s="150"/>
      <c r="G31" s="150"/>
      <c r="H31" s="150"/>
      <c r="I31" s="150"/>
      <c r="J31" s="150"/>
      <c r="K31" s="151">
        <f t="shared" si="0"/>
        <v>1</v>
      </c>
      <c r="L31" s="35"/>
      <c r="M31" s="43"/>
      <c r="N31" s="43"/>
    </row>
    <row r="32" spans="1:14">
      <c r="A32" s="155"/>
      <c r="B32" s="149" t="s">
        <v>57</v>
      </c>
      <c r="C32" s="149">
        <v>1</v>
      </c>
      <c r="D32" s="149">
        <v>7</v>
      </c>
      <c r="E32" s="150"/>
      <c r="F32" s="150"/>
      <c r="G32" s="150"/>
      <c r="H32" s="150"/>
      <c r="I32" s="150"/>
      <c r="J32" s="150"/>
      <c r="K32" s="151">
        <f t="shared" si="0"/>
        <v>8</v>
      </c>
      <c r="L32" s="35"/>
      <c r="M32" s="49"/>
      <c r="N32" s="49"/>
    </row>
    <row r="33" spans="1:14">
      <c r="A33" s="155"/>
      <c r="B33" s="149" t="s">
        <v>66</v>
      </c>
      <c r="C33" s="150"/>
      <c r="D33" s="149">
        <v>1</v>
      </c>
      <c r="E33" s="150"/>
      <c r="F33" s="150"/>
      <c r="G33" s="150"/>
      <c r="H33" s="150"/>
      <c r="I33" s="150"/>
      <c r="J33" s="150"/>
      <c r="K33" s="151">
        <f t="shared" si="0"/>
        <v>1</v>
      </c>
      <c r="L33" s="35"/>
      <c r="M33" s="43"/>
      <c r="N33" s="43"/>
    </row>
    <row r="34" spans="1:14">
      <c r="A34" s="156">
        <v>3</v>
      </c>
      <c r="B34" s="157" t="s">
        <v>58</v>
      </c>
      <c r="C34" s="157">
        <v>45</v>
      </c>
      <c r="D34" s="157">
        <v>1</v>
      </c>
      <c r="E34" s="158"/>
      <c r="F34" s="158"/>
      <c r="G34" s="158"/>
      <c r="H34" s="158"/>
      <c r="I34" s="158"/>
      <c r="J34" s="158"/>
      <c r="K34" s="159">
        <f t="shared" si="0"/>
        <v>46</v>
      </c>
      <c r="L34" s="35"/>
      <c r="M34" s="49"/>
      <c r="N34" s="49"/>
    </row>
    <row r="35" spans="1:14">
      <c r="A35" s="161"/>
      <c r="B35" s="162" t="s">
        <v>51</v>
      </c>
      <c r="C35" s="163"/>
      <c r="D35" s="162">
        <v>7</v>
      </c>
      <c r="E35" s="162">
        <v>2</v>
      </c>
      <c r="F35" s="163"/>
      <c r="G35" s="162">
        <v>2</v>
      </c>
      <c r="H35" s="162">
        <v>1</v>
      </c>
      <c r="I35" s="162">
        <v>1</v>
      </c>
      <c r="J35" s="163"/>
      <c r="K35" s="159">
        <f t="shared" si="0"/>
        <v>13</v>
      </c>
      <c r="L35" s="35"/>
      <c r="M35" s="43"/>
      <c r="N35" s="43"/>
    </row>
    <row r="36" spans="1:14">
      <c r="A36" s="161"/>
      <c r="B36" s="162" t="s">
        <v>52</v>
      </c>
      <c r="C36" s="162">
        <v>2</v>
      </c>
      <c r="D36" s="162">
        <v>17</v>
      </c>
      <c r="E36" s="163"/>
      <c r="F36" s="163"/>
      <c r="G36" s="163"/>
      <c r="H36" s="163"/>
      <c r="I36" s="163"/>
      <c r="J36" s="163"/>
      <c r="K36" s="159">
        <f t="shared" si="0"/>
        <v>19</v>
      </c>
      <c r="L36" s="35"/>
      <c r="M36" s="49"/>
      <c r="N36" s="49"/>
    </row>
    <row r="37" spans="1:14">
      <c r="A37" s="161"/>
      <c r="B37" s="162" t="s">
        <v>60</v>
      </c>
      <c r="C37" s="162">
        <v>4</v>
      </c>
      <c r="D37" s="162">
        <v>1</v>
      </c>
      <c r="E37" s="163"/>
      <c r="F37" s="163"/>
      <c r="G37" s="163"/>
      <c r="H37" s="163"/>
      <c r="I37" s="163"/>
      <c r="J37" s="163"/>
      <c r="K37" s="159">
        <f t="shared" si="0"/>
        <v>5</v>
      </c>
      <c r="L37" s="35"/>
      <c r="M37" s="43"/>
      <c r="N37" s="43"/>
    </row>
    <row r="38" spans="1:14">
      <c r="A38" s="161"/>
      <c r="B38" s="162" t="s">
        <v>53</v>
      </c>
      <c r="C38" s="162"/>
      <c r="D38" s="162">
        <v>5</v>
      </c>
      <c r="E38" s="163"/>
      <c r="F38" s="163"/>
      <c r="G38" s="163"/>
      <c r="H38" s="163"/>
      <c r="I38" s="163"/>
      <c r="J38" s="163"/>
      <c r="K38" s="159">
        <f t="shared" si="0"/>
        <v>5</v>
      </c>
      <c r="L38" s="35"/>
      <c r="M38" s="49"/>
      <c r="N38" s="49"/>
    </row>
    <row r="39" spans="1:14">
      <c r="A39" s="164"/>
      <c r="B39" s="157" t="s">
        <v>56</v>
      </c>
      <c r="C39" s="158"/>
      <c r="D39" s="158"/>
      <c r="E39" s="158"/>
      <c r="F39" s="158"/>
      <c r="G39" s="157">
        <v>1</v>
      </c>
      <c r="H39" s="157">
        <v>5</v>
      </c>
      <c r="I39" s="157">
        <v>2</v>
      </c>
      <c r="J39" s="157">
        <v>3</v>
      </c>
      <c r="K39" s="159">
        <f t="shared" si="0"/>
        <v>11</v>
      </c>
      <c r="L39" s="35"/>
      <c r="M39" s="43"/>
      <c r="N39" s="43"/>
    </row>
    <row r="40" spans="1:14">
      <c r="A40" s="165"/>
      <c r="B40" s="166" t="s">
        <v>62</v>
      </c>
      <c r="C40" s="165"/>
      <c r="D40" s="166">
        <v>2</v>
      </c>
      <c r="E40" s="165"/>
      <c r="F40" s="166">
        <v>1</v>
      </c>
      <c r="G40" s="165"/>
      <c r="H40" s="165"/>
      <c r="I40" s="165"/>
      <c r="J40" s="165"/>
      <c r="K40" s="159">
        <f t="shared" si="0"/>
        <v>3</v>
      </c>
      <c r="L40" s="35"/>
      <c r="M40" s="49"/>
      <c r="N40" s="49"/>
    </row>
    <row r="41" spans="1:14">
      <c r="A41" s="64"/>
      <c r="B41" s="65"/>
      <c r="C41" s="65"/>
      <c r="D41" s="65"/>
      <c r="E41" s="64"/>
      <c r="F41" s="7"/>
      <c r="G41" s="7"/>
      <c r="H41" s="7"/>
      <c r="I41" s="7"/>
      <c r="J41" s="7"/>
      <c r="K41" s="7"/>
      <c r="L41" s="35"/>
      <c r="M41" s="49"/>
      <c r="N41" s="49"/>
    </row>
    <row r="42" spans="1:14">
      <c r="A42" s="66" t="s">
        <v>17</v>
      </c>
      <c r="B42" s="67" t="s">
        <v>18</v>
      </c>
      <c r="C42" s="68" t="s">
        <v>30</v>
      </c>
      <c r="D42" s="69" t="s">
        <v>31</v>
      </c>
      <c r="E42" s="70" t="s">
        <v>32</v>
      </c>
      <c r="F42" s="7"/>
      <c r="G42" s="71" t="s">
        <v>17</v>
      </c>
      <c r="H42" s="71" t="s">
        <v>33</v>
      </c>
      <c r="I42" s="71" t="s">
        <v>34</v>
      </c>
      <c r="J42" s="71" t="s">
        <v>35</v>
      </c>
      <c r="K42" s="7"/>
      <c r="L42" s="7"/>
      <c r="M42" s="7"/>
      <c r="N42" s="7"/>
    </row>
    <row r="43" spans="1:14">
      <c r="A43" s="72"/>
      <c r="B43" s="61"/>
      <c r="C43" s="61"/>
      <c r="D43" s="61"/>
      <c r="E43" s="61"/>
      <c r="F43" s="35"/>
      <c r="G43" s="73" t="s">
        <v>36</v>
      </c>
      <c r="H43" s="108">
        <v>0</v>
      </c>
      <c r="I43" s="74"/>
      <c r="J43" s="74"/>
      <c r="K43" s="7"/>
      <c r="L43" s="7"/>
      <c r="M43" s="7"/>
      <c r="N43" s="7"/>
    </row>
    <row r="44" spans="1:14">
      <c r="A44" s="75"/>
      <c r="B44" s="55"/>
      <c r="C44" s="55"/>
      <c r="D44" s="55"/>
      <c r="E44" s="55"/>
      <c r="F44" s="35"/>
      <c r="G44" s="76" t="s">
        <v>37</v>
      </c>
      <c r="H44" s="109">
        <v>0</v>
      </c>
      <c r="I44" s="77"/>
      <c r="J44" s="77"/>
      <c r="K44" s="7"/>
      <c r="L44" s="7"/>
      <c r="M44" s="7"/>
      <c r="N44" s="7"/>
    </row>
    <row r="45" spans="1:14">
      <c r="A45" s="72"/>
      <c r="B45" s="61"/>
      <c r="C45" s="61"/>
      <c r="D45" s="61"/>
      <c r="E45" s="61"/>
      <c r="F45" s="35"/>
      <c r="G45" s="73" t="s">
        <v>38</v>
      </c>
      <c r="H45" s="108">
        <v>0</v>
      </c>
      <c r="I45" s="74"/>
      <c r="J45" s="74"/>
      <c r="K45" s="7"/>
      <c r="L45" s="7"/>
      <c r="M45" s="7"/>
      <c r="N45" s="7"/>
    </row>
    <row r="46" spans="1:14">
      <c r="A46" s="75"/>
      <c r="B46" s="55"/>
      <c r="C46" s="55"/>
      <c r="D46" s="55"/>
      <c r="E46" s="55"/>
      <c r="F46" s="7"/>
      <c r="G46" s="71" t="s">
        <v>17</v>
      </c>
      <c r="H46" s="71" t="s">
        <v>39</v>
      </c>
      <c r="I46" s="71" t="s">
        <v>34</v>
      </c>
      <c r="J46" s="71" t="s">
        <v>35</v>
      </c>
      <c r="K46" s="7"/>
      <c r="L46" s="7"/>
      <c r="M46" s="7"/>
      <c r="N46" s="7"/>
    </row>
    <row r="47" spans="1:14">
      <c r="A47" s="72"/>
      <c r="B47" s="61"/>
      <c r="C47" s="61"/>
      <c r="D47" s="61"/>
      <c r="E47" s="61"/>
      <c r="F47" s="35"/>
      <c r="G47" s="78" t="s">
        <v>36</v>
      </c>
      <c r="H47" s="110">
        <v>0</v>
      </c>
      <c r="I47" s="79"/>
      <c r="J47" s="79"/>
      <c r="K47" s="7"/>
      <c r="L47" s="7"/>
      <c r="M47" s="7"/>
      <c r="N47" s="7"/>
    </row>
    <row r="48" spans="1:14">
      <c r="A48" s="75"/>
      <c r="B48" s="55"/>
      <c r="C48" s="55"/>
      <c r="D48" s="55"/>
      <c r="E48" s="55"/>
      <c r="F48" s="35"/>
      <c r="G48" s="80" t="s">
        <v>37</v>
      </c>
      <c r="H48" s="111">
        <v>0</v>
      </c>
      <c r="I48" s="81"/>
      <c r="J48" s="82"/>
      <c r="K48" s="7"/>
      <c r="L48" s="7"/>
      <c r="M48" s="7"/>
      <c r="N48" s="7"/>
    </row>
    <row r="49" spans="1:14">
      <c r="A49" s="72"/>
      <c r="B49" s="61"/>
      <c r="C49" s="61"/>
      <c r="D49" s="61"/>
      <c r="E49" s="61"/>
      <c r="F49" s="35"/>
      <c r="G49" s="78" t="s">
        <v>38</v>
      </c>
      <c r="H49" s="110">
        <v>0</v>
      </c>
      <c r="I49" s="79"/>
      <c r="J49" s="79"/>
      <c r="K49" s="7"/>
      <c r="L49" s="7"/>
      <c r="M49" s="7"/>
      <c r="N49" s="7"/>
    </row>
    <row r="50" spans="1:14">
      <c r="A50" s="75"/>
      <c r="B50" s="55"/>
      <c r="C50" s="55"/>
      <c r="D50" s="55"/>
      <c r="E50" s="55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2"/>
      <c r="B51" s="61"/>
      <c r="C51" s="61"/>
      <c r="D51" s="61"/>
      <c r="E51" s="61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5"/>
      <c r="B52" s="55"/>
      <c r="C52" s="55"/>
      <c r="D52" s="55"/>
      <c r="E52" s="55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2"/>
      <c r="B53" s="61"/>
      <c r="C53" s="61"/>
      <c r="D53" s="61"/>
      <c r="E53" s="61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5"/>
      <c r="B54" s="55"/>
      <c r="C54" s="55"/>
      <c r="D54" s="55"/>
      <c r="E54" s="55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2"/>
      <c r="B55" s="61"/>
      <c r="C55" s="61"/>
      <c r="D55" s="61"/>
      <c r="E55" s="61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5"/>
      <c r="B56" s="55"/>
      <c r="C56" s="55"/>
      <c r="D56" s="55"/>
      <c r="E56" s="55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2"/>
      <c r="B57" s="61"/>
      <c r="C57" s="61"/>
      <c r="D57" s="61"/>
      <c r="E57" s="61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5"/>
      <c r="B58" s="55"/>
      <c r="C58" s="55"/>
      <c r="D58" s="55"/>
      <c r="E58" s="55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2"/>
      <c r="B59" s="61"/>
      <c r="C59" s="61"/>
      <c r="D59" s="61"/>
      <c r="E59" s="61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5"/>
      <c r="B60" s="55"/>
      <c r="C60" s="55"/>
      <c r="D60" s="55"/>
      <c r="E60" s="55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2"/>
      <c r="B61" s="61"/>
      <c r="C61" s="61"/>
      <c r="D61" s="61"/>
      <c r="E61" s="61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5"/>
      <c r="B62" s="55"/>
      <c r="C62" s="55"/>
      <c r="D62" s="55"/>
      <c r="E62" s="55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2"/>
      <c r="B63" s="61"/>
      <c r="C63" s="61"/>
      <c r="D63" s="61"/>
      <c r="E63" s="61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5"/>
      <c r="B64" s="55"/>
      <c r="C64" s="55"/>
      <c r="D64" s="55"/>
      <c r="E64" s="55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2"/>
      <c r="B65" s="61"/>
      <c r="C65" s="61"/>
      <c r="D65" s="61"/>
      <c r="E65" s="61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5"/>
      <c r="B66" s="55"/>
      <c r="C66" s="55"/>
      <c r="D66" s="55"/>
      <c r="E66" s="55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2"/>
      <c r="B67" s="61"/>
      <c r="C67" s="61"/>
      <c r="D67" s="61"/>
      <c r="E67" s="61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5"/>
      <c r="B68" s="55"/>
      <c r="C68" s="55"/>
      <c r="D68" s="55"/>
      <c r="E68" s="55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2"/>
      <c r="B69" s="61"/>
      <c r="C69" s="61"/>
      <c r="D69" s="61"/>
      <c r="E69" s="61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5"/>
      <c r="B70" s="55"/>
      <c r="C70" s="55"/>
      <c r="D70" s="55"/>
      <c r="E70" s="55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2"/>
      <c r="B71" s="61"/>
      <c r="C71" s="61"/>
      <c r="D71" s="61"/>
      <c r="E71" s="61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5"/>
      <c r="B72" s="55"/>
      <c r="C72" s="55"/>
      <c r="D72" s="55"/>
      <c r="E72" s="55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2"/>
      <c r="B73" s="61"/>
      <c r="C73" s="61"/>
      <c r="D73" s="61"/>
      <c r="E73" s="61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5"/>
      <c r="B74" s="55"/>
      <c r="C74" s="55"/>
      <c r="D74" s="55"/>
      <c r="E74" s="55"/>
      <c r="F74" s="7"/>
      <c r="G74" s="7"/>
      <c r="H74" s="7"/>
      <c r="I74" s="7"/>
      <c r="J74" s="7"/>
      <c r="K74" s="7"/>
      <c r="L74" s="7"/>
      <c r="M74" s="7"/>
      <c r="N74" s="7"/>
    </row>
    <row r="75" spans="1:14">
      <c r="A75" s="72"/>
      <c r="B75" s="61"/>
      <c r="C75" s="61"/>
      <c r="D75" s="61"/>
      <c r="E75" s="61"/>
      <c r="F75" s="7"/>
      <c r="G75" s="7"/>
      <c r="H75" s="7"/>
      <c r="I75" s="7"/>
      <c r="J75" s="7"/>
      <c r="K75" s="7"/>
      <c r="L75" s="7"/>
      <c r="M75" s="7"/>
      <c r="N75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/>
  </sheetViews>
  <sheetFormatPr defaultColWidth="14.42578125" defaultRowHeight="15.75" customHeight="1"/>
  <sheetData>
    <row r="1" spans="1:14">
      <c r="A1" s="1" t="s">
        <v>0</v>
      </c>
      <c r="B1" s="2" t="s">
        <v>117</v>
      </c>
      <c r="C1" s="3"/>
      <c r="D1" s="3"/>
      <c r="E1" s="4"/>
      <c r="F1" s="83" t="s">
        <v>118</v>
      </c>
      <c r="G1" s="4"/>
      <c r="H1" s="5" t="s">
        <v>2</v>
      </c>
      <c r="I1" s="83"/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85">
        <v>25</v>
      </c>
      <c r="C6" s="23"/>
      <c r="D6" s="24"/>
      <c r="E6" s="23"/>
      <c r="F6" s="25">
        <v>406</v>
      </c>
      <c r="G6" s="25">
        <v>413</v>
      </c>
      <c r="H6" s="26">
        <v>334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337">
        <v>1</v>
      </c>
      <c r="B9" s="339" t="s">
        <v>43</v>
      </c>
      <c r="C9" s="339">
        <v>10</v>
      </c>
      <c r="D9" s="340"/>
      <c r="E9" s="340"/>
      <c r="F9" s="340"/>
      <c r="G9" s="340"/>
      <c r="H9" s="340"/>
      <c r="I9" s="340"/>
      <c r="J9" s="340"/>
      <c r="K9" s="343">
        <v>10</v>
      </c>
      <c r="L9" s="35"/>
      <c r="M9" s="42" t="s">
        <v>43</v>
      </c>
      <c r="N9" s="42">
        <v>28</v>
      </c>
    </row>
    <row r="10" spans="1:14">
      <c r="A10" s="345">
        <v>2</v>
      </c>
      <c r="B10" s="346" t="s">
        <v>43</v>
      </c>
      <c r="C10" s="346">
        <v>13</v>
      </c>
      <c r="D10" s="346">
        <v>3</v>
      </c>
      <c r="E10" s="347"/>
      <c r="F10" s="347"/>
      <c r="G10" s="347"/>
      <c r="H10" s="347"/>
      <c r="I10" s="347"/>
      <c r="J10" s="347"/>
      <c r="K10" s="349">
        <v>16</v>
      </c>
      <c r="L10" s="35"/>
      <c r="M10" s="48" t="s">
        <v>51</v>
      </c>
      <c r="N10" s="48">
        <v>9</v>
      </c>
    </row>
    <row r="11" spans="1:14">
      <c r="A11" s="350"/>
      <c r="B11" s="351" t="s">
        <v>51</v>
      </c>
      <c r="C11" s="351">
        <v>1</v>
      </c>
      <c r="D11" s="351">
        <v>7</v>
      </c>
      <c r="E11" s="351">
        <v>1</v>
      </c>
      <c r="F11" s="352"/>
      <c r="G11" s="352"/>
      <c r="H11" s="352"/>
      <c r="I11" s="352"/>
      <c r="J11" s="352"/>
      <c r="K11" s="353">
        <v>9</v>
      </c>
      <c r="L11" s="35"/>
      <c r="M11" s="43"/>
      <c r="N11" s="43"/>
    </row>
    <row r="12" spans="1:14">
      <c r="A12" s="354">
        <v>3</v>
      </c>
      <c r="B12" s="355" t="s">
        <v>43</v>
      </c>
      <c r="C12" s="355">
        <v>2</v>
      </c>
      <c r="D12" s="356"/>
      <c r="E12" s="356"/>
      <c r="F12" s="356"/>
      <c r="G12" s="356"/>
      <c r="H12" s="356"/>
      <c r="I12" s="356"/>
      <c r="J12" s="356"/>
      <c r="K12" s="357">
        <v>2</v>
      </c>
      <c r="L12" s="35"/>
      <c r="M12" s="49"/>
      <c r="N12" s="49"/>
    </row>
    <row r="13" spans="1:14">
      <c r="A13" s="60"/>
      <c r="B13" s="61"/>
      <c r="C13" s="61"/>
      <c r="D13" s="61"/>
      <c r="E13" s="61"/>
      <c r="F13" s="61"/>
      <c r="G13" s="61"/>
      <c r="H13" s="61"/>
      <c r="I13" s="61"/>
      <c r="J13" s="61"/>
      <c r="K13" s="59"/>
      <c r="L13" s="35"/>
      <c r="M13" s="43"/>
      <c r="N13" s="43"/>
    </row>
    <row r="14" spans="1:14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56"/>
      <c r="L14" s="35"/>
      <c r="M14" s="49"/>
      <c r="N14" s="49"/>
    </row>
    <row r="15" spans="1:14">
      <c r="A15" s="60"/>
      <c r="B15" s="61"/>
      <c r="C15" s="61"/>
      <c r="D15" s="61"/>
      <c r="E15" s="61"/>
      <c r="F15" s="61"/>
      <c r="G15" s="61"/>
      <c r="H15" s="61"/>
      <c r="I15" s="61"/>
      <c r="J15" s="61"/>
      <c r="K15" s="59"/>
      <c r="L15" s="35"/>
      <c r="M15" s="43"/>
      <c r="N15" s="43"/>
    </row>
    <row r="16" spans="1:14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56"/>
      <c r="L16" s="35"/>
      <c r="M16" s="49"/>
      <c r="N16" s="49"/>
    </row>
    <row r="17" spans="1:14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59"/>
      <c r="L17" s="35"/>
      <c r="M17" s="43"/>
      <c r="N17" s="43"/>
    </row>
    <row r="18" spans="1:14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56"/>
      <c r="L18" s="35"/>
      <c r="M18" s="49"/>
      <c r="N18" s="49"/>
    </row>
    <row r="19" spans="1:14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59"/>
      <c r="L19" s="35"/>
      <c r="M19" s="43"/>
      <c r="N19" s="43"/>
    </row>
    <row r="20" spans="1:14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56"/>
      <c r="L20" s="35"/>
      <c r="M20" s="49"/>
      <c r="N20" s="49"/>
    </row>
    <row r="21" spans="1:14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6"/>
      <c r="L21" s="35"/>
      <c r="M21" s="43"/>
      <c r="N21" s="43"/>
    </row>
    <row r="22" spans="1:14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59"/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72"/>
      <c r="B42" s="61"/>
      <c r="C42" s="61"/>
      <c r="D42" s="61"/>
      <c r="E42" s="6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75"/>
      <c r="B43" s="55"/>
      <c r="C43" s="55"/>
      <c r="D43" s="55"/>
      <c r="E43" s="55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72"/>
      <c r="B44" s="61"/>
      <c r="C44" s="61"/>
      <c r="D44" s="61"/>
      <c r="E44" s="6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110">
        <v>0</v>
      </c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111">
        <v>0</v>
      </c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110">
        <v>0</v>
      </c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7"/>
  <sheetViews>
    <sheetView topLeftCell="A7" workbookViewId="0">
      <selection activeCell="A9" sqref="A9:J42"/>
    </sheetView>
  </sheetViews>
  <sheetFormatPr defaultColWidth="14.42578125" defaultRowHeight="15.75" customHeight="1"/>
  <sheetData>
    <row r="1" spans="1:14">
      <c r="A1" s="1" t="s">
        <v>0</v>
      </c>
      <c r="B1" s="2" t="s">
        <v>121</v>
      </c>
      <c r="C1" s="3"/>
      <c r="D1" s="3"/>
      <c r="E1" s="4"/>
      <c r="F1" s="5" t="s">
        <v>1</v>
      </c>
      <c r="G1" s="6">
        <v>43678</v>
      </c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9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9">
        <v>35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15</v>
      </c>
      <c r="C6" s="23"/>
      <c r="D6" s="24"/>
      <c r="E6" s="23"/>
      <c r="F6" s="25">
        <f>1781+2126</f>
        <v>3907</v>
      </c>
      <c r="G6" s="25">
        <f>1796+1826</f>
        <v>3622</v>
      </c>
      <c r="H6" s="26">
        <f>804+805</f>
        <v>1609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114">
        <v>1</v>
      </c>
      <c r="B9" s="116" t="s">
        <v>56</v>
      </c>
      <c r="C9" s="116"/>
      <c r="D9" s="116">
        <v>1</v>
      </c>
      <c r="E9" s="116"/>
      <c r="F9" s="116">
        <v>1</v>
      </c>
      <c r="G9" s="116">
        <v>11</v>
      </c>
      <c r="H9" s="116">
        <v>14</v>
      </c>
      <c r="I9" s="116">
        <v>26</v>
      </c>
      <c r="J9" s="116">
        <v>52</v>
      </c>
      <c r="K9" s="120">
        <f t="shared" ref="K9:K42" si="0">SUM(C9:J9)</f>
        <v>105</v>
      </c>
      <c r="L9" s="35"/>
      <c r="M9" s="122" t="s">
        <v>59</v>
      </c>
      <c r="N9" s="122">
        <v>17</v>
      </c>
    </row>
    <row r="10" spans="1:14">
      <c r="A10" s="124">
        <v>1</v>
      </c>
      <c r="B10" s="125" t="s">
        <v>62</v>
      </c>
      <c r="C10" s="125">
        <v>2</v>
      </c>
      <c r="D10" s="125">
        <v>40</v>
      </c>
      <c r="E10" s="125">
        <v>29</v>
      </c>
      <c r="F10" s="125">
        <v>24</v>
      </c>
      <c r="G10" s="125">
        <v>3</v>
      </c>
      <c r="H10" s="126"/>
      <c r="I10" s="126"/>
      <c r="J10" s="126"/>
      <c r="K10" s="120">
        <f t="shared" si="0"/>
        <v>98</v>
      </c>
      <c r="L10" s="35"/>
      <c r="M10" s="127" t="s">
        <v>56</v>
      </c>
      <c r="N10" s="128">
        <f>SUM(K9+K21+K33)</f>
        <v>304</v>
      </c>
    </row>
    <row r="11" spans="1:14">
      <c r="A11" s="133">
        <v>1</v>
      </c>
      <c r="B11" s="116" t="s">
        <v>51</v>
      </c>
      <c r="C11" s="116">
        <v>6</v>
      </c>
      <c r="D11" s="116">
        <v>3</v>
      </c>
      <c r="E11" s="116">
        <v>9</v>
      </c>
      <c r="F11" s="116">
        <v>1</v>
      </c>
      <c r="G11" s="116">
        <v>3</v>
      </c>
      <c r="H11" s="116">
        <v>2</v>
      </c>
      <c r="I11" s="118"/>
      <c r="J11" s="118"/>
      <c r="K11" s="120">
        <f t="shared" si="0"/>
        <v>24</v>
      </c>
      <c r="L11" s="35"/>
      <c r="M11" s="122" t="s">
        <v>62</v>
      </c>
      <c r="N11" s="123">
        <f>SUM(K10+K25+K37)</f>
        <v>133</v>
      </c>
    </row>
    <row r="12" spans="1:14">
      <c r="A12" s="124">
        <v>1</v>
      </c>
      <c r="B12" s="125" t="s">
        <v>61</v>
      </c>
      <c r="C12" s="125">
        <v>2</v>
      </c>
      <c r="D12" s="125">
        <v>7</v>
      </c>
      <c r="E12" s="125">
        <v>2</v>
      </c>
      <c r="F12" s="126"/>
      <c r="G12" s="126"/>
      <c r="H12" s="126"/>
      <c r="I12" s="126"/>
      <c r="J12" s="126"/>
      <c r="K12" s="120">
        <f t="shared" si="0"/>
        <v>11</v>
      </c>
      <c r="L12" s="35"/>
      <c r="M12" s="127" t="s">
        <v>51</v>
      </c>
      <c r="N12" s="128">
        <f>SUM(K11+K22+K35)</f>
        <v>51</v>
      </c>
    </row>
    <row r="13" spans="1:14">
      <c r="A13" s="133">
        <v>1</v>
      </c>
      <c r="B13" s="116" t="s">
        <v>66</v>
      </c>
      <c r="C13" s="116">
        <v>1</v>
      </c>
      <c r="D13" s="118"/>
      <c r="E13" s="116">
        <v>1</v>
      </c>
      <c r="F13" s="118"/>
      <c r="G13" s="118"/>
      <c r="H13" s="118"/>
      <c r="I13" s="118"/>
      <c r="J13" s="118"/>
      <c r="K13" s="120">
        <f t="shared" si="0"/>
        <v>2</v>
      </c>
      <c r="L13" s="35"/>
      <c r="M13" s="122" t="s">
        <v>61</v>
      </c>
      <c r="N13" s="123">
        <f>SUM(K12+K30)</f>
        <v>14</v>
      </c>
    </row>
    <row r="14" spans="1:14">
      <c r="A14" s="124">
        <v>1</v>
      </c>
      <c r="B14" s="125" t="s">
        <v>58</v>
      </c>
      <c r="C14" s="125">
        <v>68</v>
      </c>
      <c r="D14" s="125"/>
      <c r="E14" s="126"/>
      <c r="F14" s="125"/>
      <c r="G14" s="126"/>
      <c r="H14" s="126"/>
      <c r="I14" s="126"/>
      <c r="J14" s="126"/>
      <c r="K14" s="120">
        <f t="shared" si="0"/>
        <v>68</v>
      </c>
      <c r="L14" s="35"/>
      <c r="M14" s="127" t="s">
        <v>66</v>
      </c>
      <c r="N14" s="127">
        <f>SUM(K13+K32)</f>
        <v>5</v>
      </c>
    </row>
    <row r="15" spans="1:14">
      <c r="A15" s="133">
        <v>1</v>
      </c>
      <c r="B15" s="116" t="s">
        <v>65</v>
      </c>
      <c r="C15" s="116">
        <v>1</v>
      </c>
      <c r="D15" s="116">
        <v>9</v>
      </c>
      <c r="E15" s="116">
        <v>7</v>
      </c>
      <c r="F15" s="116">
        <v>5</v>
      </c>
      <c r="G15" s="118"/>
      <c r="H15" s="118"/>
      <c r="I15" s="118"/>
      <c r="J15" s="118"/>
      <c r="K15" s="120">
        <f t="shared" si="0"/>
        <v>22</v>
      </c>
      <c r="L15" s="35"/>
      <c r="M15" s="122" t="s">
        <v>58</v>
      </c>
      <c r="N15" s="123">
        <f>SUM(K14+K27+K39)</f>
        <v>88</v>
      </c>
    </row>
    <row r="16" spans="1:14">
      <c r="A16" s="124">
        <v>1</v>
      </c>
      <c r="B16" s="125" t="s">
        <v>52</v>
      </c>
      <c r="C16" s="125">
        <v>21</v>
      </c>
      <c r="D16" s="125">
        <v>17</v>
      </c>
      <c r="E16" s="125"/>
      <c r="F16" s="126"/>
      <c r="G16" s="126"/>
      <c r="H16" s="126"/>
      <c r="I16" s="126"/>
      <c r="J16" s="126"/>
      <c r="K16" s="120">
        <f t="shared" si="0"/>
        <v>38</v>
      </c>
      <c r="L16" s="35"/>
      <c r="M16" s="127" t="s">
        <v>65</v>
      </c>
      <c r="N16" s="128">
        <f>SUM(K15+K23+K36)</f>
        <v>37</v>
      </c>
    </row>
    <row r="17" spans="1:14">
      <c r="A17" s="133">
        <v>1</v>
      </c>
      <c r="B17" s="116" t="s">
        <v>97</v>
      </c>
      <c r="C17" s="116">
        <v>1</v>
      </c>
      <c r="D17" s="116">
        <v>1</v>
      </c>
      <c r="E17" s="118"/>
      <c r="F17" s="118"/>
      <c r="G17" s="118"/>
      <c r="H17" s="118"/>
      <c r="I17" s="118"/>
      <c r="J17" s="118"/>
      <c r="K17" s="120">
        <f t="shared" si="0"/>
        <v>2</v>
      </c>
      <c r="L17" s="35"/>
      <c r="M17" s="122" t="s">
        <v>52</v>
      </c>
      <c r="N17" s="123">
        <f>SUM(K16+K24)</f>
        <v>55</v>
      </c>
    </row>
    <row r="18" spans="1:14">
      <c r="A18" s="124">
        <v>1</v>
      </c>
      <c r="B18" s="125" t="s">
        <v>60</v>
      </c>
      <c r="C18" s="125">
        <v>5</v>
      </c>
      <c r="D18" s="125">
        <v>2</v>
      </c>
      <c r="E18" s="125"/>
      <c r="F18" s="125"/>
      <c r="G18" s="126"/>
      <c r="H18" s="126"/>
      <c r="I18" s="126"/>
      <c r="J18" s="126"/>
      <c r="K18" s="120">
        <f t="shared" si="0"/>
        <v>7</v>
      </c>
      <c r="L18" s="35"/>
      <c r="M18" s="127" t="s">
        <v>97</v>
      </c>
      <c r="N18" s="128">
        <f>SUM(K17+K28+K34)</f>
        <v>9</v>
      </c>
    </row>
    <row r="19" spans="1:14">
      <c r="A19" s="133">
        <v>1</v>
      </c>
      <c r="B19" s="116" t="s">
        <v>53</v>
      </c>
      <c r="C19" s="116">
        <v>1</v>
      </c>
      <c r="D19" s="116">
        <v>5</v>
      </c>
      <c r="E19" s="116"/>
      <c r="F19" s="116"/>
      <c r="G19" s="116"/>
      <c r="H19" s="116"/>
      <c r="I19" s="118"/>
      <c r="J19" s="118"/>
      <c r="K19" s="120">
        <f t="shared" si="0"/>
        <v>6</v>
      </c>
      <c r="L19" s="35"/>
      <c r="M19" s="122" t="s">
        <v>60</v>
      </c>
      <c r="N19" s="123">
        <f>SUM(K18+K26+K40)</f>
        <v>9</v>
      </c>
    </row>
    <row r="20" spans="1:14">
      <c r="A20" s="124">
        <v>1</v>
      </c>
      <c r="B20" s="125" t="s">
        <v>44</v>
      </c>
      <c r="C20" s="125">
        <v>1</v>
      </c>
      <c r="D20" s="125"/>
      <c r="E20" s="125"/>
      <c r="F20" s="125"/>
      <c r="G20" s="125"/>
      <c r="H20" s="125"/>
      <c r="I20" s="125"/>
      <c r="J20" s="126"/>
      <c r="K20" s="120">
        <f t="shared" si="0"/>
        <v>1</v>
      </c>
      <c r="L20" s="35"/>
      <c r="M20" s="127" t="s">
        <v>53</v>
      </c>
      <c r="N20" s="128">
        <f>SUM(K19+K31)</f>
        <v>10</v>
      </c>
    </row>
    <row r="21" spans="1:14">
      <c r="A21" s="138">
        <v>2</v>
      </c>
      <c r="B21" s="142" t="s">
        <v>56</v>
      </c>
      <c r="C21" s="142"/>
      <c r="D21" s="142"/>
      <c r="E21" s="143"/>
      <c r="F21" s="142">
        <v>1</v>
      </c>
      <c r="G21" s="142">
        <v>6</v>
      </c>
      <c r="H21" s="142">
        <v>18</v>
      </c>
      <c r="I21" s="142">
        <v>24</v>
      </c>
      <c r="J21" s="142">
        <v>65</v>
      </c>
      <c r="K21" s="137">
        <f t="shared" si="0"/>
        <v>114</v>
      </c>
      <c r="L21" s="35"/>
      <c r="M21" s="122" t="s">
        <v>44</v>
      </c>
      <c r="N21" s="123">
        <f>SUM(K20)</f>
        <v>1</v>
      </c>
    </row>
    <row r="22" spans="1:14">
      <c r="A22" s="138">
        <v>2</v>
      </c>
      <c r="B22" s="142" t="s">
        <v>51</v>
      </c>
      <c r="C22" s="142">
        <v>5</v>
      </c>
      <c r="D22" s="142">
        <v>2</v>
      </c>
      <c r="E22" s="142">
        <v>3</v>
      </c>
      <c r="F22" s="142">
        <v>1</v>
      </c>
      <c r="G22" s="142">
        <v>1</v>
      </c>
      <c r="H22" s="142">
        <v>1</v>
      </c>
      <c r="I22" s="142">
        <v>2</v>
      </c>
      <c r="J22" s="143"/>
      <c r="K22" s="137">
        <f t="shared" si="0"/>
        <v>15</v>
      </c>
      <c r="L22" s="35"/>
      <c r="M22" s="127" t="s">
        <v>63</v>
      </c>
      <c r="N22" s="128">
        <f>SUM(K29+K41)</f>
        <v>5</v>
      </c>
    </row>
    <row r="23" spans="1:14">
      <c r="A23" s="138">
        <v>2</v>
      </c>
      <c r="B23" s="142" t="s">
        <v>65</v>
      </c>
      <c r="C23" s="143"/>
      <c r="D23" s="142">
        <v>6</v>
      </c>
      <c r="E23" s="143"/>
      <c r="F23" s="142">
        <v>2</v>
      </c>
      <c r="G23" s="142">
        <v>1</v>
      </c>
      <c r="H23" s="143"/>
      <c r="I23" s="143"/>
      <c r="J23" s="143"/>
      <c r="K23" s="137">
        <f t="shared" si="0"/>
        <v>9</v>
      </c>
      <c r="L23" s="35"/>
      <c r="M23" s="122" t="s">
        <v>123</v>
      </c>
      <c r="N23" s="122">
        <v>1</v>
      </c>
    </row>
    <row r="24" spans="1:14">
      <c r="A24" s="134">
        <v>2</v>
      </c>
      <c r="B24" s="135" t="s">
        <v>52</v>
      </c>
      <c r="C24" s="135">
        <v>9</v>
      </c>
      <c r="D24" s="135">
        <v>8</v>
      </c>
      <c r="E24" s="136"/>
      <c r="F24" s="136"/>
      <c r="G24" s="136"/>
      <c r="H24" s="136"/>
      <c r="I24" s="136"/>
      <c r="J24" s="136"/>
      <c r="K24" s="137">
        <f t="shared" si="0"/>
        <v>17</v>
      </c>
      <c r="L24" s="35"/>
      <c r="M24" s="127" t="s">
        <v>67</v>
      </c>
      <c r="N24" s="128">
        <f>COUNT(N9:N23)</f>
        <v>15</v>
      </c>
    </row>
    <row r="25" spans="1:14">
      <c r="A25" s="138">
        <v>2</v>
      </c>
      <c r="B25" s="142" t="s">
        <v>62</v>
      </c>
      <c r="C25" s="142">
        <v>1</v>
      </c>
      <c r="D25" s="142">
        <v>11</v>
      </c>
      <c r="E25" s="142">
        <v>9</v>
      </c>
      <c r="F25" s="142">
        <v>6</v>
      </c>
      <c r="G25" s="142">
        <v>1</v>
      </c>
      <c r="H25" s="143"/>
      <c r="I25" s="143"/>
      <c r="J25" s="143"/>
      <c r="K25" s="137">
        <f t="shared" si="0"/>
        <v>28</v>
      </c>
      <c r="L25" s="35"/>
      <c r="M25" s="42" t="s">
        <v>124</v>
      </c>
      <c r="N25" s="43">
        <f>SUM(N9:N23)</f>
        <v>739</v>
      </c>
    </row>
    <row r="26" spans="1:14">
      <c r="A26" s="138">
        <v>2</v>
      </c>
      <c r="B26" s="142" t="s">
        <v>60</v>
      </c>
      <c r="C26" s="142">
        <v>1</v>
      </c>
      <c r="D26" s="143"/>
      <c r="E26" s="143"/>
      <c r="F26" s="143"/>
      <c r="G26" s="143"/>
      <c r="H26" s="143"/>
      <c r="I26" s="143"/>
      <c r="J26" s="143"/>
      <c r="K26" s="137">
        <f t="shared" si="0"/>
        <v>1</v>
      </c>
      <c r="L26" s="35"/>
      <c r="M26" s="49"/>
      <c r="N26" s="49"/>
    </row>
    <row r="27" spans="1:14">
      <c r="A27" s="138">
        <v>2</v>
      </c>
      <c r="B27" s="142" t="s">
        <v>58</v>
      </c>
      <c r="C27" s="142">
        <v>11</v>
      </c>
      <c r="D27" s="142">
        <v>6</v>
      </c>
      <c r="E27" s="143"/>
      <c r="F27" s="143"/>
      <c r="G27" s="143"/>
      <c r="H27" s="143"/>
      <c r="I27" s="143"/>
      <c r="J27" s="143"/>
      <c r="K27" s="137">
        <f t="shared" si="0"/>
        <v>17</v>
      </c>
      <c r="L27" s="35"/>
      <c r="M27" s="43"/>
      <c r="N27" s="43"/>
    </row>
    <row r="28" spans="1:14">
      <c r="A28" s="138">
        <v>2</v>
      </c>
      <c r="B28" s="142" t="s">
        <v>97</v>
      </c>
      <c r="C28" s="142">
        <v>2</v>
      </c>
      <c r="D28" s="142">
        <v>3</v>
      </c>
      <c r="E28" s="143"/>
      <c r="F28" s="143"/>
      <c r="G28" s="143"/>
      <c r="H28" s="143"/>
      <c r="I28" s="143"/>
      <c r="J28" s="143"/>
      <c r="K28" s="137">
        <f t="shared" si="0"/>
        <v>5</v>
      </c>
      <c r="L28" s="35"/>
      <c r="M28" s="49"/>
      <c r="N28" s="49"/>
    </row>
    <row r="29" spans="1:14">
      <c r="A29" s="134">
        <v>2</v>
      </c>
      <c r="B29" s="135" t="s">
        <v>63</v>
      </c>
      <c r="C29" s="135">
        <v>1</v>
      </c>
      <c r="D29" s="135">
        <v>3</v>
      </c>
      <c r="E29" s="136"/>
      <c r="F29" s="136"/>
      <c r="G29" s="136"/>
      <c r="H29" s="136"/>
      <c r="I29" s="136"/>
      <c r="J29" s="136"/>
      <c r="K29" s="137">
        <f t="shared" si="0"/>
        <v>4</v>
      </c>
      <c r="L29" s="35"/>
      <c r="M29" s="43"/>
      <c r="N29" s="43"/>
    </row>
    <row r="30" spans="1:14">
      <c r="A30" s="138">
        <v>2</v>
      </c>
      <c r="B30" s="142" t="s">
        <v>61</v>
      </c>
      <c r="C30" s="143"/>
      <c r="D30" s="142">
        <v>3</v>
      </c>
      <c r="E30" s="143"/>
      <c r="F30" s="143"/>
      <c r="G30" s="143"/>
      <c r="H30" s="143"/>
      <c r="I30" s="143"/>
      <c r="J30" s="143"/>
      <c r="K30" s="137">
        <f t="shared" si="0"/>
        <v>3</v>
      </c>
      <c r="L30" s="35"/>
      <c r="M30" s="49"/>
      <c r="N30" s="49"/>
    </row>
    <row r="31" spans="1:14">
      <c r="A31" s="144">
        <v>3</v>
      </c>
      <c r="B31" s="145" t="s">
        <v>53</v>
      </c>
      <c r="C31" s="146"/>
      <c r="D31" s="145">
        <v>4</v>
      </c>
      <c r="E31" s="146"/>
      <c r="F31" s="146"/>
      <c r="G31" s="146"/>
      <c r="H31" s="146"/>
      <c r="I31" s="146"/>
      <c r="J31" s="146"/>
      <c r="K31" s="147">
        <f t="shared" si="0"/>
        <v>4</v>
      </c>
      <c r="L31" s="35"/>
      <c r="M31" s="43"/>
      <c r="N31" s="43"/>
    </row>
    <row r="32" spans="1:14">
      <c r="A32" s="144">
        <v>3</v>
      </c>
      <c r="B32" s="145" t="s">
        <v>66</v>
      </c>
      <c r="C32" s="146"/>
      <c r="D32" s="146"/>
      <c r="E32" s="145">
        <v>3</v>
      </c>
      <c r="F32" s="146"/>
      <c r="G32" s="146"/>
      <c r="H32" s="146"/>
      <c r="I32" s="146"/>
      <c r="J32" s="146"/>
      <c r="K32" s="147">
        <f t="shared" si="0"/>
        <v>3</v>
      </c>
      <c r="L32" s="35"/>
      <c r="M32" s="49"/>
      <c r="N32" s="49"/>
    </row>
    <row r="33" spans="1:14">
      <c r="A33" s="144">
        <v>3</v>
      </c>
      <c r="B33" s="145" t="s">
        <v>56</v>
      </c>
      <c r="C33" s="146"/>
      <c r="D33" s="146"/>
      <c r="E33" s="146"/>
      <c r="F33" s="146"/>
      <c r="G33" s="145">
        <v>8</v>
      </c>
      <c r="H33" s="145">
        <v>5</v>
      </c>
      <c r="I33" s="145">
        <v>32</v>
      </c>
      <c r="J33" s="145">
        <v>40</v>
      </c>
      <c r="K33" s="147">
        <f t="shared" si="0"/>
        <v>85</v>
      </c>
      <c r="L33" s="35"/>
      <c r="M33" s="43"/>
      <c r="N33" s="43"/>
    </row>
    <row r="34" spans="1:14">
      <c r="A34" s="139">
        <v>3</v>
      </c>
      <c r="B34" s="140" t="s">
        <v>97</v>
      </c>
      <c r="C34" s="141"/>
      <c r="D34" s="141"/>
      <c r="E34" s="141"/>
      <c r="F34" s="140">
        <v>2</v>
      </c>
      <c r="G34" s="141"/>
      <c r="H34" s="141"/>
      <c r="I34" s="141"/>
      <c r="J34" s="141"/>
      <c r="K34" s="147">
        <f t="shared" si="0"/>
        <v>2</v>
      </c>
      <c r="L34" s="35"/>
      <c r="M34" s="49"/>
      <c r="N34" s="49"/>
    </row>
    <row r="35" spans="1:14">
      <c r="A35" s="144">
        <v>3</v>
      </c>
      <c r="B35" s="145" t="s">
        <v>51</v>
      </c>
      <c r="C35" s="145">
        <v>2</v>
      </c>
      <c r="D35" s="145">
        <v>2</v>
      </c>
      <c r="E35" s="145">
        <v>3</v>
      </c>
      <c r="F35" s="145">
        <v>2</v>
      </c>
      <c r="G35" s="145">
        <v>2</v>
      </c>
      <c r="H35" s="145">
        <v>1</v>
      </c>
      <c r="I35" s="146"/>
      <c r="J35" s="146"/>
      <c r="K35" s="147">
        <f t="shared" si="0"/>
        <v>12</v>
      </c>
      <c r="L35" s="35"/>
      <c r="M35" s="43"/>
      <c r="N35" s="43"/>
    </row>
    <row r="36" spans="1:14">
      <c r="A36" s="144">
        <v>3</v>
      </c>
      <c r="B36" s="145" t="s">
        <v>65</v>
      </c>
      <c r="C36" s="145">
        <v>2</v>
      </c>
      <c r="D36" s="145">
        <v>2</v>
      </c>
      <c r="E36" s="145">
        <v>1</v>
      </c>
      <c r="F36" s="146"/>
      <c r="G36" s="145">
        <v>1</v>
      </c>
      <c r="H36" s="146"/>
      <c r="I36" s="146"/>
      <c r="J36" s="146"/>
      <c r="K36" s="147">
        <f t="shared" si="0"/>
        <v>6</v>
      </c>
      <c r="L36" s="35"/>
      <c r="M36" s="49"/>
      <c r="N36" s="49"/>
    </row>
    <row r="37" spans="1:14">
      <c r="A37" s="144">
        <v>3</v>
      </c>
      <c r="B37" s="145" t="s">
        <v>62</v>
      </c>
      <c r="C37" s="145">
        <v>1</v>
      </c>
      <c r="D37" s="145">
        <v>1</v>
      </c>
      <c r="E37" s="145">
        <v>3</v>
      </c>
      <c r="F37" s="145">
        <v>2</v>
      </c>
      <c r="G37" s="146"/>
      <c r="H37" s="146"/>
      <c r="I37" s="146"/>
      <c r="J37" s="146"/>
      <c r="K37" s="147">
        <f t="shared" si="0"/>
        <v>7</v>
      </c>
      <c r="L37" s="35"/>
      <c r="M37" s="43"/>
      <c r="N37" s="43"/>
    </row>
    <row r="38" spans="1:14">
      <c r="A38" s="144">
        <v>3</v>
      </c>
      <c r="B38" s="145" t="s">
        <v>43</v>
      </c>
      <c r="C38" s="145">
        <v>3</v>
      </c>
      <c r="D38" s="146"/>
      <c r="E38" s="146"/>
      <c r="F38" s="146"/>
      <c r="G38" s="146"/>
      <c r="H38" s="146"/>
      <c r="I38" s="146"/>
      <c r="J38" s="146"/>
      <c r="K38" s="147">
        <f t="shared" si="0"/>
        <v>3</v>
      </c>
      <c r="L38" s="35"/>
      <c r="M38" s="49"/>
      <c r="N38" s="49"/>
    </row>
    <row r="39" spans="1:14">
      <c r="A39" s="368">
        <v>3</v>
      </c>
      <c r="B39" s="369" t="s">
        <v>58</v>
      </c>
      <c r="C39" s="369">
        <v>3</v>
      </c>
      <c r="D39" s="370"/>
      <c r="E39" s="370"/>
      <c r="F39" s="141"/>
      <c r="G39" s="141"/>
      <c r="H39" s="141"/>
      <c r="I39" s="141"/>
      <c r="J39" s="141"/>
      <c r="K39" s="147">
        <f t="shared" si="0"/>
        <v>3</v>
      </c>
      <c r="L39" s="35"/>
      <c r="M39" s="43"/>
      <c r="N39" s="43"/>
    </row>
    <row r="40" spans="1:14">
      <c r="A40" s="371">
        <v>3</v>
      </c>
      <c r="B40" s="372" t="s">
        <v>60</v>
      </c>
      <c r="C40" s="372">
        <v>1</v>
      </c>
      <c r="D40" s="373"/>
      <c r="E40" s="373"/>
      <c r="F40" s="373"/>
      <c r="G40" s="373"/>
      <c r="H40" s="373"/>
      <c r="I40" s="373"/>
      <c r="J40" s="373"/>
      <c r="K40" s="147">
        <f t="shared" si="0"/>
        <v>1</v>
      </c>
      <c r="L40" s="35"/>
      <c r="M40" s="49"/>
      <c r="N40" s="49"/>
    </row>
    <row r="41" spans="1:14">
      <c r="A41" s="374">
        <v>3</v>
      </c>
      <c r="B41" s="375" t="s">
        <v>63</v>
      </c>
      <c r="C41" s="376"/>
      <c r="D41" s="376"/>
      <c r="E41" s="375">
        <v>1</v>
      </c>
      <c r="F41" s="376"/>
      <c r="G41" s="376"/>
      <c r="H41" s="376"/>
      <c r="I41" s="376"/>
      <c r="J41" s="376"/>
      <c r="K41" s="147">
        <f t="shared" si="0"/>
        <v>1</v>
      </c>
      <c r="L41" s="7"/>
      <c r="M41" s="377"/>
      <c r="N41" s="377"/>
    </row>
    <row r="42" spans="1:14">
      <c r="A42" s="249">
        <v>3</v>
      </c>
      <c r="B42" s="249" t="s">
        <v>125</v>
      </c>
      <c r="C42" s="250"/>
      <c r="D42" s="250"/>
      <c r="E42" s="250"/>
      <c r="F42" s="250"/>
      <c r="G42" s="249">
        <v>1</v>
      </c>
      <c r="H42" s="250"/>
      <c r="I42" s="250"/>
      <c r="J42" s="250"/>
      <c r="K42" s="147">
        <f t="shared" si="0"/>
        <v>1</v>
      </c>
      <c r="L42" s="7"/>
      <c r="M42" s="377"/>
      <c r="N42" s="377"/>
    </row>
    <row r="43" spans="1:14">
      <c r="A43" s="27"/>
      <c r="B43" s="27"/>
      <c r="C43" s="27"/>
      <c r="D43" s="27"/>
      <c r="E43" s="27"/>
      <c r="F43" s="7"/>
      <c r="G43" s="7"/>
      <c r="H43" s="7"/>
      <c r="I43" s="7"/>
      <c r="J43" s="7"/>
      <c r="K43" s="7"/>
      <c r="L43" s="7"/>
      <c r="M43" s="377"/>
      <c r="N43" s="377"/>
    </row>
    <row r="44" spans="1:14">
      <c r="A44" s="66" t="s">
        <v>17</v>
      </c>
      <c r="B44" s="67" t="s">
        <v>18</v>
      </c>
      <c r="C44" s="68" t="s">
        <v>30</v>
      </c>
      <c r="D44" s="69" t="s">
        <v>31</v>
      </c>
      <c r="E44" s="70" t="s">
        <v>32</v>
      </c>
      <c r="F44" s="7"/>
      <c r="G44" s="71" t="s">
        <v>17</v>
      </c>
      <c r="H44" s="71" t="s">
        <v>33</v>
      </c>
      <c r="I44" s="71" t="s">
        <v>34</v>
      </c>
      <c r="J44" s="71" t="s">
        <v>35</v>
      </c>
      <c r="K44" s="7"/>
      <c r="L44" s="7"/>
      <c r="M44" s="7"/>
      <c r="N44" s="7"/>
    </row>
    <row r="45" spans="1:14">
      <c r="A45" s="114">
        <v>1</v>
      </c>
      <c r="B45" s="116" t="s">
        <v>59</v>
      </c>
      <c r="C45" s="116">
        <v>350</v>
      </c>
      <c r="D45" s="116">
        <v>439</v>
      </c>
      <c r="E45" s="116" t="s">
        <v>89</v>
      </c>
      <c r="F45" s="35"/>
      <c r="G45" s="73" t="s">
        <v>36</v>
      </c>
      <c r="H45" s="108">
        <v>0</v>
      </c>
      <c r="I45" s="74"/>
      <c r="J45" s="74"/>
      <c r="K45" s="7"/>
      <c r="L45" s="7"/>
      <c r="M45" s="7"/>
      <c r="N45" s="7"/>
    </row>
    <row r="46" spans="1:14">
      <c r="A46" s="114">
        <v>1</v>
      </c>
      <c r="B46" s="116" t="s">
        <v>59</v>
      </c>
      <c r="C46" s="116">
        <v>446</v>
      </c>
      <c r="D46" s="116">
        <v>846</v>
      </c>
      <c r="E46" s="116" t="s">
        <v>89</v>
      </c>
      <c r="F46" s="35"/>
      <c r="G46" s="76" t="s">
        <v>37</v>
      </c>
      <c r="H46" s="109">
        <v>0</v>
      </c>
      <c r="I46" s="77"/>
      <c r="J46" s="77"/>
      <c r="K46" s="7"/>
      <c r="L46" s="7"/>
      <c r="M46" s="7"/>
      <c r="N46" s="7"/>
    </row>
    <row r="47" spans="1:14">
      <c r="A47" s="114">
        <v>1</v>
      </c>
      <c r="B47" s="116" t="s">
        <v>59</v>
      </c>
      <c r="C47" s="116">
        <v>324</v>
      </c>
      <c r="D47" s="116">
        <v>325</v>
      </c>
      <c r="E47" s="116" t="s">
        <v>89</v>
      </c>
      <c r="F47" s="35"/>
      <c r="G47" s="73" t="s">
        <v>38</v>
      </c>
      <c r="H47" s="108">
        <v>0</v>
      </c>
      <c r="I47" s="74"/>
      <c r="J47" s="74"/>
      <c r="K47" s="7"/>
      <c r="L47" s="7"/>
      <c r="M47" s="7"/>
      <c r="N47" s="7"/>
    </row>
    <row r="48" spans="1:14">
      <c r="A48" s="114">
        <v>1</v>
      </c>
      <c r="B48" s="116" t="s">
        <v>59</v>
      </c>
      <c r="C48" s="116">
        <v>376</v>
      </c>
      <c r="D48" s="116">
        <v>530</v>
      </c>
      <c r="E48" s="116" t="s">
        <v>89</v>
      </c>
      <c r="F48" s="7"/>
      <c r="G48" s="71" t="s">
        <v>17</v>
      </c>
      <c r="H48" s="71" t="s">
        <v>39</v>
      </c>
      <c r="I48" s="71" t="s">
        <v>34</v>
      </c>
      <c r="J48" s="71" t="s">
        <v>35</v>
      </c>
      <c r="K48" s="7"/>
      <c r="L48" s="7"/>
      <c r="M48" s="7"/>
      <c r="N48" s="7"/>
    </row>
    <row r="49" spans="1:14">
      <c r="A49" s="114">
        <v>1</v>
      </c>
      <c r="B49" s="116" t="s">
        <v>59</v>
      </c>
      <c r="C49" s="116">
        <v>403</v>
      </c>
      <c r="D49" s="116">
        <v>694</v>
      </c>
      <c r="E49" s="116" t="s">
        <v>89</v>
      </c>
      <c r="F49" s="35"/>
      <c r="G49" s="78" t="s">
        <v>36</v>
      </c>
      <c r="H49" s="110">
        <v>1</v>
      </c>
      <c r="I49" s="79"/>
      <c r="J49" s="79"/>
      <c r="K49" s="7"/>
      <c r="L49" s="7"/>
      <c r="M49" s="7"/>
      <c r="N49" s="7"/>
    </row>
    <row r="50" spans="1:14">
      <c r="A50" s="114">
        <v>1</v>
      </c>
      <c r="B50" s="116" t="s">
        <v>59</v>
      </c>
      <c r="C50" s="116">
        <v>387</v>
      </c>
      <c r="D50" s="116">
        <v>578</v>
      </c>
      <c r="E50" s="116" t="s">
        <v>89</v>
      </c>
      <c r="F50" s="35"/>
      <c r="G50" s="80" t="s">
        <v>37</v>
      </c>
      <c r="H50" s="111">
        <v>1</v>
      </c>
      <c r="I50" s="81"/>
      <c r="J50" s="82"/>
      <c r="K50" s="7"/>
      <c r="L50" s="7"/>
      <c r="M50" s="7"/>
      <c r="N50" s="7"/>
    </row>
    <row r="51" spans="1:14">
      <c r="A51" s="168">
        <v>2</v>
      </c>
      <c r="B51" s="142" t="s">
        <v>59</v>
      </c>
      <c r="C51" s="142">
        <v>445</v>
      </c>
      <c r="D51" s="142">
        <v>830</v>
      </c>
      <c r="E51" s="142" t="s">
        <v>89</v>
      </c>
      <c r="F51" s="35"/>
      <c r="G51" s="78" t="s">
        <v>38</v>
      </c>
      <c r="H51" s="110">
        <v>1</v>
      </c>
      <c r="I51" s="79"/>
      <c r="J51" s="79"/>
      <c r="K51" s="7"/>
      <c r="L51" s="7"/>
      <c r="M51" s="7"/>
      <c r="N51" s="7"/>
    </row>
    <row r="52" spans="1:14">
      <c r="A52" s="168">
        <v>2</v>
      </c>
      <c r="B52" s="142" t="s">
        <v>59</v>
      </c>
      <c r="C52" s="142">
        <v>245</v>
      </c>
      <c r="D52" s="142">
        <v>147</v>
      </c>
      <c r="E52" s="142" t="s">
        <v>89</v>
      </c>
      <c r="F52" s="7"/>
      <c r="G52" s="174" t="s">
        <v>71</v>
      </c>
      <c r="H52" s="175">
        <f>MAX(C45:C61)</f>
        <v>446</v>
      </c>
      <c r="I52" s="176"/>
      <c r="J52" s="176"/>
      <c r="K52" s="7"/>
      <c r="L52" s="7"/>
      <c r="M52" s="7"/>
      <c r="N52" s="7"/>
    </row>
    <row r="53" spans="1:14">
      <c r="A53" s="168">
        <v>2</v>
      </c>
      <c r="B53" s="142" t="s">
        <v>59</v>
      </c>
      <c r="C53" s="142">
        <v>340</v>
      </c>
      <c r="D53" s="142">
        <v>420</v>
      </c>
      <c r="E53" s="142" t="s">
        <v>89</v>
      </c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168">
        <v>2</v>
      </c>
      <c r="B54" s="142" t="s">
        <v>59</v>
      </c>
      <c r="C54" s="142">
        <v>391</v>
      </c>
      <c r="D54" s="142">
        <v>649</v>
      </c>
      <c r="E54" s="142" t="s">
        <v>89</v>
      </c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168">
        <v>2</v>
      </c>
      <c r="B55" s="142" t="s">
        <v>59</v>
      </c>
      <c r="C55" s="142">
        <v>349</v>
      </c>
      <c r="D55" s="142">
        <v>683</v>
      </c>
      <c r="E55" s="142" t="s">
        <v>89</v>
      </c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168">
        <v>2</v>
      </c>
      <c r="B56" s="142" t="s">
        <v>59</v>
      </c>
      <c r="C56" s="142">
        <v>277</v>
      </c>
      <c r="D56" s="142">
        <v>305</v>
      </c>
      <c r="E56" s="142" t="s">
        <v>89</v>
      </c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168">
        <v>2</v>
      </c>
      <c r="B57" s="142" t="s">
        <v>59</v>
      </c>
      <c r="C57" s="142">
        <v>351</v>
      </c>
      <c r="D57" s="142">
        <v>482</v>
      </c>
      <c r="E57" s="142" t="s">
        <v>89</v>
      </c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168">
        <v>2</v>
      </c>
      <c r="B58" s="142" t="s">
        <v>59</v>
      </c>
      <c r="C58" s="142">
        <v>269</v>
      </c>
      <c r="D58" s="142">
        <v>198</v>
      </c>
      <c r="E58" s="142" t="s">
        <v>89</v>
      </c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168">
        <v>2</v>
      </c>
      <c r="B59" s="142" t="s">
        <v>59</v>
      </c>
      <c r="C59" s="142">
        <v>294</v>
      </c>
      <c r="D59" s="142">
        <v>265</v>
      </c>
      <c r="E59" s="142" t="s">
        <v>89</v>
      </c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177">
        <v>3</v>
      </c>
      <c r="B60" s="145" t="s">
        <v>59</v>
      </c>
      <c r="C60" s="145">
        <v>390</v>
      </c>
      <c r="D60" s="145">
        <v>600</v>
      </c>
      <c r="E60" s="145" t="s">
        <v>89</v>
      </c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177">
        <v>3</v>
      </c>
      <c r="B61" s="145" t="s">
        <v>59</v>
      </c>
      <c r="C61" s="145">
        <v>423</v>
      </c>
      <c r="D61" s="145">
        <v>783</v>
      </c>
      <c r="E61" s="145" t="s">
        <v>89</v>
      </c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5"/>
      <c r="B62" s="55"/>
      <c r="C62" s="55"/>
      <c r="D62" s="55"/>
      <c r="E62" s="55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2"/>
      <c r="B63" s="61"/>
      <c r="C63" s="61"/>
      <c r="D63" s="61"/>
      <c r="E63" s="61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5"/>
      <c r="B64" s="55"/>
      <c r="C64" s="55"/>
      <c r="D64" s="55"/>
      <c r="E64" s="55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2"/>
      <c r="B65" s="61"/>
      <c r="C65" s="61"/>
      <c r="D65" s="61"/>
      <c r="E65" s="61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5"/>
      <c r="B66" s="55"/>
      <c r="C66" s="55"/>
      <c r="D66" s="55"/>
      <c r="E66" s="55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2"/>
      <c r="B67" s="61"/>
      <c r="C67" s="61"/>
      <c r="D67" s="61"/>
      <c r="E67" s="61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5"/>
      <c r="B68" s="55"/>
      <c r="C68" s="55"/>
      <c r="D68" s="55"/>
      <c r="E68" s="55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2"/>
      <c r="B69" s="61"/>
      <c r="C69" s="61"/>
      <c r="D69" s="61"/>
      <c r="E69" s="61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5"/>
      <c r="B70" s="55"/>
      <c r="C70" s="55"/>
      <c r="D70" s="55"/>
      <c r="E70" s="55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2"/>
      <c r="B71" s="61"/>
      <c r="C71" s="61"/>
      <c r="D71" s="61"/>
      <c r="E71" s="61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5"/>
      <c r="B72" s="55"/>
      <c r="C72" s="55"/>
      <c r="D72" s="55"/>
      <c r="E72" s="55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2"/>
      <c r="B73" s="61"/>
      <c r="C73" s="61"/>
      <c r="D73" s="61"/>
      <c r="E73" s="61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5"/>
      <c r="B74" s="55"/>
      <c r="C74" s="55"/>
      <c r="D74" s="55"/>
      <c r="E74" s="55"/>
      <c r="F74" s="7"/>
      <c r="G74" s="7"/>
      <c r="H74" s="7"/>
      <c r="I74" s="7"/>
      <c r="J74" s="7"/>
      <c r="K74" s="7"/>
      <c r="L74" s="7"/>
      <c r="M74" s="7"/>
      <c r="N74" s="7"/>
    </row>
    <row r="75" spans="1:14">
      <c r="A75" s="72"/>
      <c r="B75" s="61"/>
      <c r="C75" s="61"/>
      <c r="D75" s="61"/>
      <c r="E75" s="61"/>
      <c r="F75" s="7"/>
      <c r="G75" s="7"/>
      <c r="H75" s="7"/>
      <c r="I75" s="7"/>
      <c r="J75" s="7"/>
      <c r="K75" s="7"/>
      <c r="L75" s="7"/>
      <c r="M75" s="7"/>
      <c r="N75" s="7"/>
    </row>
    <row r="76" spans="1:14">
      <c r="A76" s="75"/>
      <c r="B76" s="55"/>
      <c r="C76" s="55"/>
      <c r="D76" s="55"/>
      <c r="E76" s="55"/>
      <c r="F76" s="7"/>
      <c r="G76" s="7"/>
      <c r="H76" s="7"/>
      <c r="I76" s="7"/>
      <c r="J76" s="7"/>
      <c r="K76" s="7"/>
      <c r="L76" s="7"/>
      <c r="M76" s="7"/>
      <c r="N76" s="7"/>
    </row>
    <row r="77" spans="1:14">
      <c r="A77" s="72"/>
      <c r="B77" s="61"/>
      <c r="C77" s="61"/>
      <c r="D77" s="61"/>
      <c r="E77" s="61"/>
      <c r="F77" s="7"/>
      <c r="G77" s="7"/>
      <c r="H77" s="7"/>
      <c r="I77" s="7"/>
      <c r="J77" s="7"/>
      <c r="K77" s="7"/>
      <c r="L77" s="7"/>
      <c r="M77" s="7"/>
      <c r="N77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34"/>
  <sheetViews>
    <sheetView topLeftCell="A2" workbookViewId="0">
      <selection activeCell="B42" sqref="B42:D134"/>
    </sheetView>
  </sheetViews>
  <sheetFormatPr defaultColWidth="14.42578125" defaultRowHeight="15.75" customHeight="1"/>
  <sheetData>
    <row r="1" spans="1:14">
      <c r="A1" s="113" t="s">
        <v>120</v>
      </c>
      <c r="B1" s="3"/>
      <c r="C1" s="3"/>
      <c r="D1" s="3"/>
      <c r="E1" s="4"/>
      <c r="F1" s="5" t="s">
        <v>1</v>
      </c>
      <c r="G1" s="4"/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15</v>
      </c>
      <c r="C6" s="23"/>
      <c r="D6" s="24"/>
      <c r="E6" s="23"/>
      <c r="F6" s="25">
        <v>1863</v>
      </c>
      <c r="G6" s="25">
        <v>1219</v>
      </c>
      <c r="H6" s="26">
        <v>1780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359">
        <v>1</v>
      </c>
      <c r="B9" s="237" t="s">
        <v>56</v>
      </c>
      <c r="C9" s="237"/>
      <c r="D9" s="239"/>
      <c r="E9" s="239"/>
      <c r="F9" s="239"/>
      <c r="G9" s="239"/>
      <c r="H9" s="239"/>
      <c r="I9" s="239"/>
      <c r="J9" s="237">
        <v>1</v>
      </c>
      <c r="K9" s="360">
        <v>1</v>
      </c>
      <c r="L9" s="35"/>
      <c r="M9" s="122" t="s">
        <v>56</v>
      </c>
      <c r="N9" s="122">
        <v>7</v>
      </c>
    </row>
    <row r="10" spans="1:14">
      <c r="A10" s="241"/>
      <c r="B10" s="242" t="s">
        <v>58</v>
      </c>
      <c r="C10" s="242">
        <v>5</v>
      </c>
      <c r="D10" s="243"/>
      <c r="E10" s="243"/>
      <c r="F10" s="243"/>
      <c r="G10" s="243"/>
      <c r="H10" s="243"/>
      <c r="I10" s="243"/>
      <c r="J10" s="243"/>
      <c r="K10" s="361">
        <v>5</v>
      </c>
      <c r="L10" s="35"/>
      <c r="M10" s="127" t="s">
        <v>58</v>
      </c>
      <c r="N10" s="127">
        <v>26</v>
      </c>
    </row>
    <row r="11" spans="1:14">
      <c r="A11" s="245"/>
      <c r="B11" s="237" t="s">
        <v>44</v>
      </c>
      <c r="C11" s="237">
        <v>3</v>
      </c>
      <c r="D11" s="239"/>
      <c r="E11" s="239"/>
      <c r="F11" s="239"/>
      <c r="G11" s="239"/>
      <c r="H11" s="239"/>
      <c r="I11" s="239"/>
      <c r="J11" s="239"/>
      <c r="K11" s="360">
        <v>3</v>
      </c>
      <c r="L11" s="35"/>
      <c r="M11" s="122" t="s">
        <v>44</v>
      </c>
      <c r="N11" s="122">
        <v>3</v>
      </c>
    </row>
    <row r="12" spans="1:14">
      <c r="A12" s="232">
        <v>2</v>
      </c>
      <c r="B12" s="214" t="s">
        <v>56</v>
      </c>
      <c r="C12" s="215"/>
      <c r="D12" s="215"/>
      <c r="E12" s="215"/>
      <c r="F12" s="215"/>
      <c r="G12" s="215"/>
      <c r="H12" s="215"/>
      <c r="I12" s="215"/>
      <c r="J12" s="214">
        <v>1</v>
      </c>
      <c r="K12" s="216">
        <v>1</v>
      </c>
      <c r="L12" s="35"/>
      <c r="M12" s="127" t="s">
        <v>59</v>
      </c>
      <c r="N12" s="127">
        <v>92</v>
      </c>
    </row>
    <row r="13" spans="1:14">
      <c r="A13" s="217"/>
      <c r="B13" s="210" t="s">
        <v>58</v>
      </c>
      <c r="C13" s="210">
        <v>14</v>
      </c>
      <c r="D13" s="210">
        <v>4</v>
      </c>
      <c r="E13" s="211"/>
      <c r="F13" s="211"/>
      <c r="G13" s="211"/>
      <c r="H13" s="211"/>
      <c r="I13" s="211"/>
      <c r="J13" s="211"/>
      <c r="K13" s="212">
        <v>18</v>
      </c>
      <c r="L13" s="35"/>
      <c r="M13" s="122" t="s">
        <v>67</v>
      </c>
      <c r="N13" s="122">
        <v>4</v>
      </c>
    </row>
    <row r="14" spans="1:14">
      <c r="A14" s="218">
        <v>3</v>
      </c>
      <c r="B14" s="219" t="s">
        <v>56</v>
      </c>
      <c r="C14" s="219"/>
      <c r="D14" s="220"/>
      <c r="E14" s="220"/>
      <c r="F14" s="219">
        <v>1</v>
      </c>
      <c r="G14" s="220"/>
      <c r="H14" s="219">
        <v>1</v>
      </c>
      <c r="I14" s="220"/>
      <c r="J14" s="219">
        <v>3</v>
      </c>
      <c r="K14" s="221">
        <v>5</v>
      </c>
      <c r="L14" s="35"/>
      <c r="M14" s="49"/>
      <c r="N14" s="49"/>
    </row>
    <row r="15" spans="1:14">
      <c r="A15" s="222"/>
      <c r="B15" s="223" t="s">
        <v>58</v>
      </c>
      <c r="C15" s="223">
        <v>3</v>
      </c>
      <c r="D15" s="224"/>
      <c r="E15" s="224"/>
      <c r="F15" s="224"/>
      <c r="G15" s="224"/>
      <c r="H15" s="224"/>
      <c r="I15" s="224"/>
      <c r="J15" s="224"/>
      <c r="K15" s="225">
        <v>3</v>
      </c>
      <c r="L15" s="35"/>
      <c r="M15" s="43"/>
      <c r="N15" s="43"/>
    </row>
    <row r="16" spans="1:14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56"/>
      <c r="L16" s="35"/>
      <c r="M16" s="49"/>
      <c r="N16" s="49"/>
    </row>
    <row r="17" spans="1:14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59"/>
      <c r="L17" s="35"/>
      <c r="M17" s="43"/>
      <c r="N17" s="43"/>
    </row>
    <row r="18" spans="1:14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56"/>
      <c r="L18" s="35"/>
      <c r="M18" s="49"/>
      <c r="N18" s="49"/>
    </row>
    <row r="19" spans="1:14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59"/>
      <c r="L19" s="35"/>
      <c r="M19" s="43"/>
      <c r="N19" s="43"/>
    </row>
    <row r="20" spans="1:14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56"/>
      <c r="L20" s="35"/>
      <c r="M20" s="49"/>
      <c r="N20" s="49"/>
    </row>
    <row r="21" spans="1:14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6"/>
      <c r="L21" s="35"/>
      <c r="M21" s="43"/>
      <c r="N21" s="43"/>
    </row>
    <row r="22" spans="1:14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59"/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86">
        <v>1</v>
      </c>
      <c r="B42" s="87" t="s">
        <v>59</v>
      </c>
      <c r="C42" s="87">
        <v>288</v>
      </c>
      <c r="D42" s="87">
        <v>250</v>
      </c>
      <c r="E42" s="88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362"/>
      <c r="B43" s="87" t="s">
        <v>59</v>
      </c>
      <c r="C43" s="87">
        <v>271</v>
      </c>
      <c r="D43" s="87">
        <v>227</v>
      </c>
      <c r="E43" s="88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362"/>
      <c r="B44" s="87" t="s">
        <v>59</v>
      </c>
      <c r="C44" s="87">
        <v>305</v>
      </c>
      <c r="D44" s="87">
        <v>310</v>
      </c>
      <c r="E44" s="88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362"/>
      <c r="B45" s="87" t="s">
        <v>59</v>
      </c>
      <c r="C45" s="87">
        <v>317</v>
      </c>
      <c r="D45" s="87">
        <v>302</v>
      </c>
      <c r="E45" s="88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362"/>
      <c r="B46" s="87" t="s">
        <v>59</v>
      </c>
      <c r="C46" s="87">
        <v>314</v>
      </c>
      <c r="D46" s="87">
        <v>342</v>
      </c>
      <c r="E46" s="88"/>
      <c r="F46" s="35"/>
      <c r="G46" s="78" t="s">
        <v>36</v>
      </c>
      <c r="H46" s="110">
        <v>1</v>
      </c>
      <c r="I46" s="79"/>
      <c r="J46" s="79"/>
      <c r="K46" s="7"/>
      <c r="L46" s="7"/>
      <c r="M46" s="7"/>
      <c r="N46" s="7"/>
    </row>
    <row r="47" spans="1:14">
      <c r="A47" s="362"/>
      <c r="B47" s="87" t="s">
        <v>59</v>
      </c>
      <c r="C47" s="87">
        <v>331</v>
      </c>
      <c r="D47" s="87">
        <v>349</v>
      </c>
      <c r="E47" s="88"/>
      <c r="F47" s="35"/>
      <c r="G47" s="80" t="s">
        <v>37</v>
      </c>
      <c r="H47" s="111">
        <v>1</v>
      </c>
      <c r="I47" s="81"/>
      <c r="J47" s="82"/>
      <c r="K47" s="7"/>
      <c r="L47" s="7"/>
      <c r="M47" s="7"/>
      <c r="N47" s="7"/>
    </row>
    <row r="48" spans="1:14">
      <c r="A48" s="362"/>
      <c r="B48" s="87" t="s">
        <v>59</v>
      </c>
      <c r="C48" s="87">
        <v>259</v>
      </c>
      <c r="D48" s="87">
        <v>180</v>
      </c>
      <c r="E48" s="88"/>
      <c r="F48" s="35"/>
      <c r="G48" s="78" t="s">
        <v>38</v>
      </c>
      <c r="H48" s="110">
        <v>1</v>
      </c>
      <c r="I48" s="79"/>
      <c r="J48" s="79"/>
      <c r="K48" s="7"/>
      <c r="L48" s="7"/>
      <c r="M48" s="7"/>
      <c r="N48" s="7"/>
    </row>
    <row r="49" spans="1:14">
      <c r="A49" s="362"/>
      <c r="B49" s="87" t="s">
        <v>59</v>
      </c>
      <c r="C49" s="87">
        <v>281</v>
      </c>
      <c r="D49" s="87">
        <v>261</v>
      </c>
      <c r="E49" s="88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362"/>
      <c r="B50" s="87" t="s">
        <v>59</v>
      </c>
      <c r="C50" s="87">
        <v>266</v>
      </c>
      <c r="D50" s="87">
        <v>193</v>
      </c>
      <c r="E50" s="88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362"/>
      <c r="B51" s="87" t="s">
        <v>59</v>
      </c>
      <c r="C51" s="87">
        <v>242</v>
      </c>
      <c r="D51" s="87">
        <v>144</v>
      </c>
      <c r="E51" s="88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362"/>
      <c r="B52" s="87" t="s">
        <v>59</v>
      </c>
      <c r="C52" s="87">
        <v>194</v>
      </c>
      <c r="D52" s="87">
        <v>77</v>
      </c>
      <c r="E52" s="88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362"/>
      <c r="B53" s="87" t="s">
        <v>59</v>
      </c>
      <c r="C53" s="87">
        <v>205</v>
      </c>
      <c r="D53" s="87">
        <v>91</v>
      </c>
      <c r="E53" s="88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362"/>
      <c r="B54" s="87" t="s">
        <v>59</v>
      </c>
      <c r="C54" s="87">
        <v>172</v>
      </c>
      <c r="D54" s="87">
        <v>56</v>
      </c>
      <c r="E54" s="88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362"/>
      <c r="B55" s="87" t="s">
        <v>59</v>
      </c>
      <c r="C55" s="87">
        <v>366</v>
      </c>
      <c r="D55" s="87">
        <v>477</v>
      </c>
      <c r="E55" s="88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362"/>
      <c r="B56" s="87" t="s">
        <v>59</v>
      </c>
      <c r="C56" s="87">
        <v>308</v>
      </c>
      <c r="D56" s="87">
        <v>339</v>
      </c>
      <c r="E56" s="88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362"/>
      <c r="B57" s="87" t="s">
        <v>59</v>
      </c>
      <c r="C57" s="87">
        <v>278</v>
      </c>
      <c r="D57" s="87">
        <v>217</v>
      </c>
      <c r="E57" s="88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362"/>
      <c r="B58" s="87" t="s">
        <v>59</v>
      </c>
      <c r="C58" s="87">
        <v>284</v>
      </c>
      <c r="D58" s="87">
        <v>246</v>
      </c>
      <c r="E58" s="88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362"/>
      <c r="B59" s="87" t="s">
        <v>59</v>
      </c>
      <c r="C59" s="87">
        <v>225</v>
      </c>
      <c r="D59" s="87">
        <v>127</v>
      </c>
      <c r="E59" s="88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362"/>
      <c r="B60" s="87" t="s">
        <v>59</v>
      </c>
      <c r="C60" s="87">
        <v>210</v>
      </c>
      <c r="D60" s="87">
        <v>121</v>
      </c>
      <c r="E60" s="88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362"/>
      <c r="B61" s="87" t="s">
        <v>59</v>
      </c>
      <c r="C61" s="87">
        <v>72</v>
      </c>
      <c r="D61" s="87">
        <v>5</v>
      </c>
      <c r="E61" s="88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362"/>
      <c r="B62" s="87" t="s">
        <v>59</v>
      </c>
      <c r="C62" s="87">
        <v>79</v>
      </c>
      <c r="D62" s="87">
        <v>7</v>
      </c>
      <c r="E62" s="88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362"/>
      <c r="B63" s="87" t="s">
        <v>59</v>
      </c>
      <c r="C63" s="87">
        <v>292</v>
      </c>
      <c r="D63" s="87">
        <v>256</v>
      </c>
      <c r="E63" s="88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362"/>
      <c r="B64" s="87" t="s">
        <v>59</v>
      </c>
      <c r="C64" s="87">
        <v>247</v>
      </c>
      <c r="D64" s="87">
        <v>178</v>
      </c>
      <c r="E64" s="88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362"/>
      <c r="B65" s="87" t="s">
        <v>59</v>
      </c>
      <c r="C65" s="87">
        <v>306</v>
      </c>
      <c r="D65" s="87">
        <v>305</v>
      </c>
      <c r="E65" s="88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362"/>
      <c r="B66" s="87" t="s">
        <v>59</v>
      </c>
      <c r="C66" s="87">
        <v>293</v>
      </c>
      <c r="D66" s="87">
        <v>282</v>
      </c>
      <c r="E66" s="88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362"/>
      <c r="B67" s="87" t="s">
        <v>59</v>
      </c>
      <c r="C67" s="87">
        <v>302</v>
      </c>
      <c r="D67" s="87">
        <v>299</v>
      </c>
      <c r="E67" s="88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362"/>
      <c r="B68" s="87" t="s">
        <v>59</v>
      </c>
      <c r="C68" s="87">
        <v>223</v>
      </c>
      <c r="D68" s="87">
        <v>120</v>
      </c>
      <c r="E68" s="88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362"/>
      <c r="B69" s="87" t="s">
        <v>59</v>
      </c>
      <c r="C69" s="87">
        <v>198</v>
      </c>
      <c r="D69" s="87">
        <v>88</v>
      </c>
      <c r="E69" s="88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362"/>
      <c r="B70" s="87" t="s">
        <v>59</v>
      </c>
      <c r="C70" s="87">
        <v>207</v>
      </c>
      <c r="D70" s="87">
        <v>95</v>
      </c>
      <c r="E70" s="88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362"/>
      <c r="B71" s="87" t="s">
        <v>59</v>
      </c>
      <c r="C71" s="87">
        <v>226</v>
      </c>
      <c r="D71" s="87">
        <v>123</v>
      </c>
      <c r="E71" s="88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362"/>
      <c r="B72" s="87" t="s">
        <v>59</v>
      </c>
      <c r="C72" s="87">
        <v>206</v>
      </c>
      <c r="D72" s="87">
        <v>104</v>
      </c>
      <c r="E72" s="88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362"/>
      <c r="B73" s="87" t="s">
        <v>59</v>
      </c>
      <c r="C73" s="87">
        <v>69</v>
      </c>
      <c r="D73" s="87">
        <v>5</v>
      </c>
      <c r="E73" s="88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362"/>
      <c r="B74" s="87" t="s">
        <v>59</v>
      </c>
      <c r="C74" s="87">
        <v>75</v>
      </c>
      <c r="D74" s="87">
        <v>6</v>
      </c>
      <c r="E74" s="88"/>
      <c r="F74" s="7"/>
      <c r="G74" s="7"/>
      <c r="H74" s="7"/>
      <c r="I74" s="7"/>
      <c r="J74" s="7"/>
      <c r="K74" s="7"/>
      <c r="L74" s="7"/>
      <c r="M74" s="7"/>
      <c r="N74" s="7"/>
    </row>
    <row r="75" spans="1:14">
      <c r="A75" s="362"/>
      <c r="B75" s="87" t="s">
        <v>59</v>
      </c>
      <c r="C75" s="87">
        <v>70</v>
      </c>
      <c r="D75" s="87">
        <v>5</v>
      </c>
      <c r="E75" s="88"/>
    </row>
    <row r="76" spans="1:14">
      <c r="A76" s="362"/>
      <c r="B76" s="87" t="s">
        <v>59</v>
      </c>
      <c r="C76" s="87">
        <v>69</v>
      </c>
      <c r="D76" s="87">
        <v>4</v>
      </c>
      <c r="E76" s="88"/>
    </row>
    <row r="77" spans="1:14">
      <c r="A77" s="362"/>
      <c r="B77" s="87" t="s">
        <v>59</v>
      </c>
      <c r="C77" s="87">
        <v>71</v>
      </c>
      <c r="D77" s="87">
        <v>6</v>
      </c>
      <c r="E77" s="362"/>
    </row>
    <row r="78" spans="1:14">
      <c r="A78" s="362"/>
      <c r="B78" s="87" t="s">
        <v>59</v>
      </c>
      <c r="C78" s="87">
        <v>75</v>
      </c>
      <c r="D78" s="87">
        <v>6</v>
      </c>
      <c r="E78" s="362"/>
    </row>
    <row r="79" spans="1:14">
      <c r="A79" s="362"/>
      <c r="B79" s="87" t="s">
        <v>59</v>
      </c>
      <c r="C79" s="87">
        <v>83</v>
      </c>
      <c r="D79" s="87">
        <v>7</v>
      </c>
      <c r="E79" s="362"/>
    </row>
    <row r="80" spans="1:14">
      <c r="A80" s="362"/>
      <c r="B80" s="87" t="s">
        <v>59</v>
      </c>
      <c r="C80" s="87">
        <v>80</v>
      </c>
      <c r="D80" s="87">
        <v>7</v>
      </c>
      <c r="E80" s="362"/>
    </row>
    <row r="81" spans="1:5">
      <c r="A81" s="362"/>
      <c r="B81" s="87" t="s">
        <v>59</v>
      </c>
      <c r="C81" s="87">
        <v>84</v>
      </c>
      <c r="D81" s="87">
        <v>8</v>
      </c>
      <c r="E81" s="362"/>
    </row>
    <row r="82" spans="1:5">
      <c r="A82" s="362"/>
      <c r="B82" s="87" t="s">
        <v>59</v>
      </c>
      <c r="C82" s="87">
        <v>67</v>
      </c>
      <c r="D82" s="87">
        <v>4</v>
      </c>
      <c r="E82" s="362"/>
    </row>
    <row r="83" spans="1:5">
      <c r="A83" s="362"/>
      <c r="B83" s="87" t="s">
        <v>59</v>
      </c>
      <c r="C83" s="87">
        <v>65</v>
      </c>
      <c r="D83" s="87">
        <v>3</v>
      </c>
      <c r="E83" s="362"/>
    </row>
    <row r="84" spans="1:5">
      <c r="A84" s="270">
        <v>2</v>
      </c>
      <c r="B84" s="210" t="s">
        <v>59</v>
      </c>
      <c r="C84" s="210">
        <v>363</v>
      </c>
      <c r="D84" s="210">
        <v>503</v>
      </c>
      <c r="E84" s="271"/>
    </row>
    <row r="85" spans="1:5">
      <c r="A85" s="271"/>
      <c r="B85" s="210" t="s">
        <v>59</v>
      </c>
      <c r="C85" s="210">
        <v>281</v>
      </c>
      <c r="D85" s="210">
        <v>241</v>
      </c>
      <c r="E85" s="271"/>
    </row>
    <row r="86" spans="1:5">
      <c r="A86" s="271"/>
      <c r="B86" s="210" t="s">
        <v>59</v>
      </c>
      <c r="C86" s="210">
        <v>267</v>
      </c>
      <c r="D86" s="210">
        <v>203</v>
      </c>
      <c r="E86" s="271"/>
    </row>
    <row r="87" spans="1:5">
      <c r="A87" s="271"/>
      <c r="B87" s="210" t="s">
        <v>59</v>
      </c>
      <c r="C87" s="210">
        <v>327</v>
      </c>
      <c r="D87" s="210">
        <v>383</v>
      </c>
      <c r="E87" s="271"/>
    </row>
    <row r="88" spans="1:5">
      <c r="A88" s="271"/>
      <c r="B88" s="210" t="s">
        <v>59</v>
      </c>
      <c r="C88" s="210">
        <v>300</v>
      </c>
      <c r="D88" s="210">
        <v>282</v>
      </c>
      <c r="E88" s="271"/>
    </row>
    <row r="89" spans="1:5">
      <c r="A89" s="271"/>
      <c r="B89" s="210" t="s">
        <v>59</v>
      </c>
      <c r="C89" s="210">
        <v>220</v>
      </c>
      <c r="D89" s="210">
        <v>125</v>
      </c>
      <c r="E89" s="271"/>
    </row>
    <row r="90" spans="1:5">
      <c r="A90" s="271"/>
      <c r="B90" s="210" t="s">
        <v>59</v>
      </c>
      <c r="C90" s="210">
        <v>286</v>
      </c>
      <c r="D90" s="210">
        <v>294</v>
      </c>
      <c r="E90" s="271"/>
    </row>
    <row r="91" spans="1:5">
      <c r="A91" s="271"/>
      <c r="B91" s="210" t="s">
        <v>59</v>
      </c>
      <c r="C91" s="210">
        <v>274</v>
      </c>
      <c r="D91" s="210">
        <v>253</v>
      </c>
      <c r="E91" s="211"/>
    </row>
    <row r="92" spans="1:5">
      <c r="A92" s="271"/>
      <c r="B92" s="210" t="s">
        <v>59</v>
      </c>
      <c r="C92" s="210">
        <v>203</v>
      </c>
      <c r="D92" s="210">
        <v>99</v>
      </c>
      <c r="E92" s="211"/>
    </row>
    <row r="93" spans="1:5">
      <c r="A93" s="271"/>
      <c r="B93" s="210" t="s">
        <v>59</v>
      </c>
      <c r="C93" s="210">
        <v>239</v>
      </c>
      <c r="D93" s="210">
        <v>140</v>
      </c>
      <c r="E93" s="211"/>
    </row>
    <row r="94" spans="1:5">
      <c r="A94" s="271"/>
      <c r="B94" s="210" t="s">
        <v>59</v>
      </c>
      <c r="C94" s="210">
        <v>201</v>
      </c>
      <c r="D94" s="210">
        <v>88</v>
      </c>
      <c r="E94" s="211"/>
    </row>
    <row r="95" spans="1:5">
      <c r="A95" s="271"/>
      <c r="B95" s="210" t="s">
        <v>59</v>
      </c>
      <c r="C95" s="210">
        <v>189</v>
      </c>
      <c r="D95" s="210">
        <v>73</v>
      </c>
      <c r="E95" s="211"/>
    </row>
    <row r="96" spans="1:5">
      <c r="A96" s="271"/>
      <c r="B96" s="210" t="s">
        <v>59</v>
      </c>
      <c r="C96" s="210">
        <v>182</v>
      </c>
      <c r="D96" s="210">
        <v>63</v>
      </c>
      <c r="E96" s="211"/>
    </row>
    <row r="97" spans="1:5">
      <c r="A97" s="271"/>
      <c r="B97" s="210" t="s">
        <v>59</v>
      </c>
      <c r="C97" s="210">
        <v>206</v>
      </c>
      <c r="D97" s="210">
        <v>92</v>
      </c>
      <c r="E97" s="211"/>
    </row>
    <row r="98" spans="1:5">
      <c r="A98" s="271"/>
      <c r="B98" s="210" t="s">
        <v>59</v>
      </c>
      <c r="C98" s="210">
        <v>172</v>
      </c>
      <c r="D98" s="210">
        <v>51</v>
      </c>
      <c r="E98" s="211"/>
    </row>
    <row r="99" spans="1:5">
      <c r="A99" s="271"/>
      <c r="B99" s="210" t="s">
        <v>59</v>
      </c>
      <c r="C99" s="210">
        <v>286</v>
      </c>
      <c r="D99" s="210">
        <v>265</v>
      </c>
      <c r="E99" s="211"/>
    </row>
    <row r="100" spans="1:5">
      <c r="A100" s="271"/>
      <c r="B100" s="210" t="s">
        <v>59</v>
      </c>
      <c r="C100" s="210">
        <v>372</v>
      </c>
      <c r="D100" s="210">
        <v>578</v>
      </c>
      <c r="E100" s="211"/>
    </row>
    <row r="101" spans="1:5">
      <c r="A101" s="271"/>
      <c r="B101" s="210" t="s">
        <v>59</v>
      </c>
      <c r="C101" s="270">
        <v>70</v>
      </c>
      <c r="D101" s="270">
        <v>3</v>
      </c>
      <c r="E101" s="211"/>
    </row>
    <row r="102" spans="1:5">
      <c r="A102" s="271"/>
      <c r="B102" s="210" t="s">
        <v>59</v>
      </c>
      <c r="C102" s="270">
        <v>69</v>
      </c>
      <c r="D102" s="270">
        <v>4</v>
      </c>
      <c r="E102" s="211"/>
    </row>
    <row r="103" spans="1:5">
      <c r="A103" s="271"/>
      <c r="B103" s="210" t="s">
        <v>59</v>
      </c>
      <c r="C103" s="270">
        <v>69</v>
      </c>
      <c r="D103" s="270">
        <v>4</v>
      </c>
      <c r="E103" s="211"/>
    </row>
    <row r="104" spans="1:5">
      <c r="A104" s="271"/>
      <c r="B104" s="210" t="s">
        <v>59</v>
      </c>
      <c r="C104" s="270">
        <v>61</v>
      </c>
      <c r="D104" s="270">
        <v>3</v>
      </c>
      <c r="E104" s="211"/>
    </row>
    <row r="105" spans="1:5">
      <c r="A105" s="271"/>
      <c r="B105" s="210" t="s">
        <v>59</v>
      </c>
      <c r="C105" s="270">
        <v>55</v>
      </c>
      <c r="D105" s="270">
        <v>2</v>
      </c>
      <c r="E105" s="211"/>
    </row>
    <row r="106" spans="1:5">
      <c r="A106" s="271"/>
      <c r="B106" s="210" t="s">
        <v>59</v>
      </c>
      <c r="C106" s="270">
        <v>63</v>
      </c>
      <c r="D106" s="270">
        <v>3</v>
      </c>
      <c r="E106" s="211"/>
    </row>
    <row r="107" spans="1:5">
      <c r="A107" s="271"/>
      <c r="B107" s="210" t="s">
        <v>59</v>
      </c>
      <c r="C107" s="270">
        <v>72</v>
      </c>
      <c r="D107" s="270">
        <v>5</v>
      </c>
      <c r="E107" s="211"/>
    </row>
    <row r="108" spans="1:5">
      <c r="A108" s="271"/>
      <c r="B108" s="210" t="s">
        <v>59</v>
      </c>
      <c r="C108" s="270">
        <v>66</v>
      </c>
      <c r="D108" s="270">
        <v>4</v>
      </c>
      <c r="E108" s="211"/>
    </row>
    <row r="109" spans="1:5">
      <c r="A109" s="364">
        <v>3</v>
      </c>
      <c r="B109" s="365" t="s">
        <v>59</v>
      </c>
      <c r="C109" s="364">
        <v>341</v>
      </c>
      <c r="D109" s="364">
        <v>453</v>
      </c>
      <c r="E109" s="366"/>
    </row>
    <row r="110" spans="1:5">
      <c r="A110" s="367"/>
      <c r="B110" s="365" t="s">
        <v>59</v>
      </c>
      <c r="C110" s="364">
        <v>385</v>
      </c>
      <c r="D110" s="364">
        <v>206</v>
      </c>
      <c r="E110" s="366"/>
    </row>
    <row r="111" spans="1:5">
      <c r="A111" s="367"/>
      <c r="B111" s="365" t="s">
        <v>59</v>
      </c>
      <c r="C111" s="364">
        <v>299</v>
      </c>
      <c r="D111" s="364" t="s">
        <v>107</v>
      </c>
      <c r="E111" s="366"/>
    </row>
    <row r="112" spans="1:5">
      <c r="A112" s="367"/>
      <c r="B112" s="365" t="s">
        <v>59</v>
      </c>
      <c r="C112" s="364">
        <v>292</v>
      </c>
      <c r="D112" s="364">
        <v>266</v>
      </c>
      <c r="E112" s="366"/>
    </row>
    <row r="113" spans="1:5">
      <c r="A113" s="367"/>
      <c r="B113" s="365" t="s">
        <v>59</v>
      </c>
      <c r="C113" s="364">
        <v>329</v>
      </c>
      <c r="D113" s="364" t="s">
        <v>107</v>
      </c>
      <c r="E113" s="366"/>
    </row>
    <row r="114" spans="1:5">
      <c r="A114" s="367"/>
      <c r="B114" s="365" t="s">
        <v>59</v>
      </c>
      <c r="C114" s="364">
        <v>70</v>
      </c>
      <c r="D114" s="364">
        <v>4</v>
      </c>
      <c r="E114" s="366"/>
    </row>
    <row r="115" spans="1:5">
      <c r="A115" s="367"/>
      <c r="B115" s="365" t="s">
        <v>59</v>
      </c>
      <c r="C115" s="365">
        <v>271</v>
      </c>
      <c r="D115" s="364">
        <v>197</v>
      </c>
      <c r="E115" s="366"/>
    </row>
    <row r="116" spans="1:5">
      <c r="A116" s="367"/>
      <c r="B116" s="365" t="s">
        <v>59</v>
      </c>
      <c r="C116" s="365">
        <v>341</v>
      </c>
      <c r="D116" s="364">
        <v>424</v>
      </c>
      <c r="E116" s="366"/>
    </row>
    <row r="117" spans="1:5">
      <c r="A117" s="367"/>
      <c r="B117" s="365" t="s">
        <v>59</v>
      </c>
      <c r="C117" s="365">
        <v>232</v>
      </c>
      <c r="D117" s="364">
        <v>139</v>
      </c>
      <c r="E117" s="366"/>
    </row>
    <row r="118" spans="1:5">
      <c r="A118" s="367"/>
      <c r="B118" s="365" t="s">
        <v>59</v>
      </c>
      <c r="C118" s="365">
        <v>310</v>
      </c>
      <c r="D118" s="364">
        <v>283</v>
      </c>
      <c r="E118" s="366"/>
    </row>
    <row r="119" spans="1:5">
      <c r="A119" s="367"/>
      <c r="B119" s="365" t="s">
        <v>59</v>
      </c>
      <c r="C119" s="365">
        <v>283</v>
      </c>
      <c r="D119" s="364">
        <v>212</v>
      </c>
      <c r="E119" s="366"/>
    </row>
    <row r="120" spans="1:5">
      <c r="A120" s="367"/>
      <c r="B120" s="365" t="s">
        <v>59</v>
      </c>
      <c r="C120" s="365">
        <v>187</v>
      </c>
      <c r="D120" s="364">
        <v>63</v>
      </c>
      <c r="E120" s="366"/>
    </row>
    <row r="121" spans="1:5">
      <c r="A121" s="367"/>
      <c r="B121" s="365" t="s">
        <v>59</v>
      </c>
      <c r="C121" s="365">
        <v>215</v>
      </c>
      <c r="D121" s="364">
        <v>107</v>
      </c>
      <c r="E121" s="366"/>
    </row>
    <row r="122" spans="1:5">
      <c r="A122" s="367"/>
      <c r="B122" s="365" t="s">
        <v>59</v>
      </c>
      <c r="C122" s="365">
        <v>189</v>
      </c>
      <c r="D122" s="364">
        <v>74</v>
      </c>
      <c r="E122" s="366"/>
    </row>
    <row r="123" spans="1:5">
      <c r="A123" s="367"/>
      <c r="B123" s="365" t="s">
        <v>59</v>
      </c>
      <c r="C123" s="365">
        <v>292</v>
      </c>
      <c r="D123" s="364">
        <v>258</v>
      </c>
      <c r="E123" s="366"/>
    </row>
    <row r="124" spans="1:5">
      <c r="A124" s="367"/>
      <c r="B124" s="365" t="s">
        <v>59</v>
      </c>
      <c r="C124" s="365">
        <v>361</v>
      </c>
      <c r="D124" s="364">
        <v>490</v>
      </c>
      <c r="E124" s="366"/>
    </row>
    <row r="125" spans="1:5">
      <c r="A125" s="367"/>
      <c r="B125" s="365" t="s">
        <v>59</v>
      </c>
      <c r="C125" s="364">
        <v>273</v>
      </c>
      <c r="D125" s="364">
        <v>234</v>
      </c>
      <c r="E125" s="366"/>
    </row>
    <row r="126" spans="1:5">
      <c r="A126" s="367"/>
      <c r="B126" s="365" t="s">
        <v>59</v>
      </c>
      <c r="C126" s="364">
        <v>185</v>
      </c>
      <c r="D126" s="364">
        <v>63</v>
      </c>
      <c r="E126" s="366"/>
    </row>
    <row r="127" spans="1:5">
      <c r="A127" s="367"/>
      <c r="B127" s="365" t="s">
        <v>59</v>
      </c>
      <c r="C127" s="364">
        <v>341</v>
      </c>
      <c r="D127" s="364">
        <v>349</v>
      </c>
      <c r="E127" s="366"/>
    </row>
    <row r="128" spans="1:5">
      <c r="A128" s="367"/>
      <c r="B128" s="365" t="s">
        <v>59</v>
      </c>
      <c r="C128" s="364">
        <v>252</v>
      </c>
      <c r="D128" s="364">
        <v>183</v>
      </c>
      <c r="E128" s="366"/>
    </row>
    <row r="129" spans="1:5">
      <c r="A129" s="367"/>
      <c r="B129" s="365" t="s">
        <v>59</v>
      </c>
      <c r="C129" s="364">
        <v>281</v>
      </c>
      <c r="D129" s="364">
        <v>214</v>
      </c>
      <c r="E129" s="366"/>
    </row>
    <row r="130" spans="1:5">
      <c r="A130" s="367"/>
      <c r="B130" s="365" t="s">
        <v>59</v>
      </c>
      <c r="C130" s="364">
        <v>283</v>
      </c>
      <c r="D130" s="364">
        <v>230</v>
      </c>
      <c r="E130" s="366"/>
    </row>
    <row r="131" spans="1:5">
      <c r="A131" s="367"/>
      <c r="B131" s="365" t="s">
        <v>59</v>
      </c>
      <c r="C131" s="364">
        <v>201</v>
      </c>
      <c r="D131" s="364">
        <v>92</v>
      </c>
      <c r="E131" s="366"/>
    </row>
    <row r="132" spans="1:5">
      <c r="A132" s="367"/>
      <c r="B132" s="365" t="s">
        <v>59</v>
      </c>
      <c r="C132" s="364">
        <v>172</v>
      </c>
      <c r="D132" s="364">
        <v>52</v>
      </c>
      <c r="E132" s="366"/>
    </row>
    <row r="133" spans="1:5">
      <c r="A133" s="367"/>
      <c r="B133" s="365" t="s">
        <v>59</v>
      </c>
      <c r="C133" s="364">
        <v>203</v>
      </c>
      <c r="D133" s="364">
        <v>90</v>
      </c>
      <c r="E133" s="366"/>
    </row>
    <row r="134" spans="1:5">
      <c r="A134" s="367"/>
      <c r="B134" s="365" t="s">
        <v>59</v>
      </c>
      <c r="C134" s="364">
        <v>208</v>
      </c>
      <c r="D134" s="364">
        <v>105</v>
      </c>
      <c r="E134" s="366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/>
  </sheetViews>
  <sheetFormatPr defaultColWidth="14.42578125" defaultRowHeight="15.75" customHeight="1"/>
  <sheetData>
    <row r="1" spans="1:14">
      <c r="A1" s="1" t="s">
        <v>0</v>
      </c>
      <c r="B1" s="2" t="s">
        <v>122</v>
      </c>
      <c r="C1" s="3"/>
      <c r="D1" s="3"/>
      <c r="E1" s="4"/>
      <c r="F1" s="5" t="s">
        <v>1</v>
      </c>
      <c r="G1" s="112">
        <v>43636</v>
      </c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15</v>
      </c>
      <c r="C6" s="23"/>
      <c r="D6" s="24"/>
      <c r="E6" s="23"/>
      <c r="F6" s="25">
        <v>381</v>
      </c>
      <c r="G6" s="25">
        <v>340</v>
      </c>
      <c r="H6" s="26">
        <v>361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114">
        <v>1</v>
      </c>
      <c r="B9" s="116" t="s">
        <v>43</v>
      </c>
      <c r="C9" s="116">
        <v>7</v>
      </c>
      <c r="D9" s="118"/>
      <c r="E9" s="118"/>
      <c r="F9" s="118"/>
      <c r="G9" s="118"/>
      <c r="H9" s="118"/>
      <c r="I9" s="118"/>
      <c r="J9" s="118"/>
      <c r="K9" s="182">
        <v>7</v>
      </c>
      <c r="L9" s="35"/>
      <c r="M9" s="42" t="s">
        <v>43</v>
      </c>
      <c r="N9" s="43">
        <f>SUM(K9+K11+K12)</f>
        <v>22</v>
      </c>
    </row>
    <row r="10" spans="1:14">
      <c r="A10" s="124">
        <v>1</v>
      </c>
      <c r="B10" s="125" t="s">
        <v>44</v>
      </c>
      <c r="C10" s="125">
        <v>1</v>
      </c>
      <c r="D10" s="126"/>
      <c r="E10" s="126"/>
      <c r="F10" s="126"/>
      <c r="G10" s="126"/>
      <c r="H10" s="126"/>
      <c r="I10" s="126"/>
      <c r="J10" s="126"/>
      <c r="K10" s="183">
        <v>1</v>
      </c>
      <c r="L10" s="35"/>
      <c r="M10" s="48" t="s">
        <v>44</v>
      </c>
      <c r="N10" s="48">
        <v>2</v>
      </c>
    </row>
    <row r="11" spans="1:14">
      <c r="A11" s="229">
        <v>2</v>
      </c>
      <c r="B11" s="167" t="s">
        <v>43</v>
      </c>
      <c r="C11" s="167">
        <v>7</v>
      </c>
      <c r="D11" s="169"/>
      <c r="E11" s="169"/>
      <c r="F11" s="169"/>
      <c r="G11" s="169"/>
      <c r="H11" s="169"/>
      <c r="I11" s="169"/>
      <c r="J11" s="169"/>
      <c r="K11" s="363">
        <v>7</v>
      </c>
      <c r="L11" s="35"/>
      <c r="M11" s="43"/>
      <c r="N11" s="43"/>
    </row>
    <row r="12" spans="1:14">
      <c r="A12" s="139">
        <v>3</v>
      </c>
      <c r="B12" s="140" t="s">
        <v>43</v>
      </c>
      <c r="C12" s="140">
        <v>8</v>
      </c>
      <c r="D12" s="141"/>
      <c r="E12" s="141"/>
      <c r="F12" s="141"/>
      <c r="G12" s="141"/>
      <c r="H12" s="141"/>
      <c r="I12" s="141"/>
      <c r="J12" s="141"/>
      <c r="K12" s="186">
        <v>8</v>
      </c>
      <c r="L12" s="35"/>
      <c r="M12" s="49"/>
      <c r="N12" s="49"/>
    </row>
    <row r="13" spans="1:14">
      <c r="A13" s="144">
        <v>3</v>
      </c>
      <c r="B13" s="145" t="s">
        <v>44</v>
      </c>
      <c r="C13" s="146"/>
      <c r="D13" s="145">
        <v>1</v>
      </c>
      <c r="E13" s="146"/>
      <c r="F13" s="146"/>
      <c r="G13" s="146"/>
      <c r="H13" s="146"/>
      <c r="I13" s="146"/>
      <c r="J13" s="146"/>
      <c r="K13" s="187">
        <v>1</v>
      </c>
      <c r="L13" s="35"/>
      <c r="M13" s="43"/>
      <c r="N13" s="43"/>
    </row>
    <row r="14" spans="1:14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56"/>
      <c r="L14" s="35"/>
      <c r="M14" s="49"/>
      <c r="N14" s="49"/>
    </row>
    <row r="15" spans="1:14">
      <c r="A15" s="60"/>
      <c r="B15" s="61"/>
      <c r="C15" s="61"/>
      <c r="D15" s="61"/>
      <c r="E15" s="61"/>
      <c r="F15" s="61"/>
      <c r="G15" s="61"/>
      <c r="H15" s="61"/>
      <c r="I15" s="61"/>
      <c r="J15" s="61"/>
      <c r="K15" s="59"/>
      <c r="L15" s="35"/>
      <c r="M15" s="43"/>
      <c r="N15" s="43"/>
    </row>
    <row r="16" spans="1:14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56"/>
      <c r="L16" s="35"/>
      <c r="M16" s="49"/>
      <c r="N16" s="49"/>
    </row>
    <row r="17" spans="1:14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59"/>
      <c r="L17" s="35"/>
      <c r="M17" s="43"/>
      <c r="N17" s="43"/>
    </row>
    <row r="18" spans="1:14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56"/>
      <c r="L18" s="35"/>
      <c r="M18" s="49"/>
      <c r="N18" s="49"/>
    </row>
    <row r="19" spans="1:14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59"/>
      <c r="L19" s="35"/>
      <c r="M19" s="43"/>
      <c r="N19" s="43"/>
    </row>
    <row r="20" spans="1:14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56"/>
      <c r="L20" s="35"/>
      <c r="M20" s="49"/>
      <c r="N20" s="49"/>
    </row>
    <row r="21" spans="1:14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6"/>
      <c r="L21" s="35"/>
      <c r="M21" s="43"/>
      <c r="N21" s="43"/>
    </row>
    <row r="22" spans="1:14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59"/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72"/>
      <c r="B42" s="61"/>
      <c r="C42" s="61"/>
      <c r="D42" s="61"/>
      <c r="E42" s="6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75"/>
      <c r="B43" s="55"/>
      <c r="C43" s="55"/>
      <c r="D43" s="55"/>
      <c r="E43" s="55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72"/>
      <c r="B44" s="61"/>
      <c r="C44" s="61"/>
      <c r="D44" s="61"/>
      <c r="E44" s="6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110">
        <v>0</v>
      </c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111">
        <v>0</v>
      </c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110">
        <v>0</v>
      </c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/>
  </sheetViews>
  <sheetFormatPr defaultColWidth="14.42578125" defaultRowHeight="15.75" customHeight="1"/>
  <sheetData>
    <row r="1" spans="1:14">
      <c r="A1" s="1" t="s">
        <v>0</v>
      </c>
      <c r="B1" s="2" t="s">
        <v>127</v>
      </c>
      <c r="C1" s="3"/>
      <c r="D1" s="3"/>
      <c r="E1" s="4"/>
      <c r="F1" s="83" t="s">
        <v>129</v>
      </c>
      <c r="G1" s="4"/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4" t="s">
        <v>130</v>
      </c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9">
        <v>20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85">
        <v>25</v>
      </c>
      <c r="C6" s="23"/>
      <c r="D6" s="24"/>
      <c r="E6" s="23"/>
      <c r="F6" s="25">
        <v>1246</v>
      </c>
      <c r="G6" s="25">
        <v>1081</v>
      </c>
      <c r="H6" s="26">
        <v>1252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86">
        <v>1</v>
      </c>
      <c r="B9" s="87" t="s">
        <v>51</v>
      </c>
      <c r="C9" s="87">
        <v>5</v>
      </c>
      <c r="D9" s="87">
        <v>18</v>
      </c>
      <c r="E9" s="87">
        <v>12</v>
      </c>
      <c r="F9" s="87">
        <v>13</v>
      </c>
      <c r="G9" s="87">
        <v>5</v>
      </c>
      <c r="H9" s="87">
        <v>3</v>
      </c>
      <c r="I9" s="87">
        <v>1</v>
      </c>
      <c r="J9" s="88"/>
      <c r="K9" s="230">
        <f t="shared" ref="K9:K25" si="0">SUM(C9,D9,E9,F9,G9,H9,I9,J9)</f>
        <v>57</v>
      </c>
      <c r="L9" s="35"/>
      <c r="M9" s="122" t="s">
        <v>51</v>
      </c>
      <c r="N9" s="123">
        <f>SUM(K9,K15,K21)</f>
        <v>131</v>
      </c>
    </row>
    <row r="10" spans="1:14">
      <c r="A10" s="204"/>
      <c r="B10" s="205" t="s">
        <v>56</v>
      </c>
      <c r="C10" s="206"/>
      <c r="D10" s="206"/>
      <c r="E10" s="206"/>
      <c r="F10" s="206"/>
      <c r="G10" s="205">
        <v>3</v>
      </c>
      <c r="H10" s="206"/>
      <c r="I10" s="206"/>
      <c r="J10" s="206"/>
      <c r="K10" s="230">
        <f t="shared" si="0"/>
        <v>3</v>
      </c>
      <c r="L10" s="35"/>
      <c r="M10" s="127" t="s">
        <v>56</v>
      </c>
      <c r="N10" s="128">
        <f>SUM(K10,K16,K20)</f>
        <v>8</v>
      </c>
    </row>
    <row r="11" spans="1:14">
      <c r="A11" s="208"/>
      <c r="B11" s="87" t="s">
        <v>58</v>
      </c>
      <c r="C11" s="87">
        <v>5</v>
      </c>
      <c r="D11" s="88"/>
      <c r="E11" s="88"/>
      <c r="F11" s="88"/>
      <c r="G11" s="88"/>
      <c r="H11" s="88"/>
      <c r="I11" s="88"/>
      <c r="J11" s="88"/>
      <c r="K11" s="230">
        <f t="shared" si="0"/>
        <v>5</v>
      </c>
      <c r="L11" s="35"/>
      <c r="M11" s="122" t="s">
        <v>58</v>
      </c>
      <c r="N11" s="123">
        <f>SUM(K11,K18,K23)</f>
        <v>17</v>
      </c>
    </row>
    <row r="12" spans="1:14">
      <c r="A12" s="204"/>
      <c r="B12" s="205" t="s">
        <v>43</v>
      </c>
      <c r="C12" s="205">
        <v>4</v>
      </c>
      <c r="D12" s="205">
        <v>1</v>
      </c>
      <c r="E12" s="206"/>
      <c r="F12" s="206"/>
      <c r="G12" s="206"/>
      <c r="H12" s="206"/>
      <c r="I12" s="206"/>
      <c r="J12" s="206"/>
      <c r="K12" s="230">
        <f t="shared" si="0"/>
        <v>5</v>
      </c>
      <c r="L12" s="35"/>
      <c r="M12" s="127" t="s">
        <v>43</v>
      </c>
      <c r="N12" s="128">
        <f>SUM(K12,K22)</f>
        <v>11</v>
      </c>
    </row>
    <row r="13" spans="1:14">
      <c r="A13" s="208"/>
      <c r="B13" s="87" t="s">
        <v>60</v>
      </c>
      <c r="C13" s="88"/>
      <c r="D13" s="87">
        <v>1</v>
      </c>
      <c r="E13" s="88"/>
      <c r="F13" s="88"/>
      <c r="G13" s="88"/>
      <c r="H13" s="88"/>
      <c r="I13" s="88"/>
      <c r="J13" s="88"/>
      <c r="K13" s="230">
        <f t="shared" si="0"/>
        <v>1</v>
      </c>
      <c r="L13" s="35"/>
      <c r="M13" s="122" t="s">
        <v>60</v>
      </c>
      <c r="N13" s="123">
        <f>SUM(K13,K17,K25)</f>
        <v>3</v>
      </c>
    </row>
    <row r="14" spans="1:14">
      <c r="A14" s="204"/>
      <c r="B14" s="205" t="s">
        <v>52</v>
      </c>
      <c r="C14" s="206"/>
      <c r="D14" s="205">
        <v>1</v>
      </c>
      <c r="E14" s="206"/>
      <c r="F14" s="206"/>
      <c r="G14" s="206"/>
      <c r="H14" s="206"/>
      <c r="I14" s="206"/>
      <c r="J14" s="206"/>
      <c r="K14" s="230">
        <f t="shared" si="0"/>
        <v>1</v>
      </c>
      <c r="L14" s="35"/>
      <c r="M14" s="127" t="s">
        <v>52</v>
      </c>
      <c r="N14" s="128">
        <f>SUM(K14,K24)</f>
        <v>2</v>
      </c>
    </row>
    <row r="15" spans="1:14">
      <c r="A15" s="384">
        <v>2</v>
      </c>
      <c r="B15" s="223" t="s">
        <v>51</v>
      </c>
      <c r="C15" s="224"/>
      <c r="D15" s="223">
        <v>5</v>
      </c>
      <c r="E15" s="223">
        <v>9</v>
      </c>
      <c r="F15" s="223">
        <v>12</v>
      </c>
      <c r="G15" s="223">
        <v>2</v>
      </c>
      <c r="H15" s="223">
        <v>2</v>
      </c>
      <c r="I15" s="223">
        <v>2</v>
      </c>
      <c r="J15" s="224"/>
      <c r="K15" s="386">
        <f t="shared" si="0"/>
        <v>32</v>
      </c>
      <c r="L15" s="35"/>
      <c r="M15" s="122" t="s">
        <v>64</v>
      </c>
      <c r="N15" s="122">
        <v>1</v>
      </c>
    </row>
    <row r="16" spans="1:14">
      <c r="A16" s="318"/>
      <c r="B16" s="219" t="s">
        <v>56</v>
      </c>
      <c r="C16" s="220"/>
      <c r="D16" s="220"/>
      <c r="E16" s="220"/>
      <c r="F16" s="220"/>
      <c r="G16" s="219">
        <v>1</v>
      </c>
      <c r="H16" s="220"/>
      <c r="I16" s="220"/>
      <c r="J16" s="220"/>
      <c r="K16" s="386">
        <f t="shared" si="0"/>
        <v>1</v>
      </c>
      <c r="L16" s="35"/>
      <c r="M16" s="127" t="s">
        <v>67</v>
      </c>
      <c r="N16" s="128">
        <f>COUNT(N9:N15)</f>
        <v>7</v>
      </c>
    </row>
    <row r="17" spans="1:14">
      <c r="A17" s="222"/>
      <c r="B17" s="223" t="s">
        <v>60</v>
      </c>
      <c r="C17" s="224"/>
      <c r="D17" s="223">
        <v>1</v>
      </c>
      <c r="E17" s="224"/>
      <c r="F17" s="224"/>
      <c r="G17" s="224"/>
      <c r="H17" s="224"/>
      <c r="I17" s="224"/>
      <c r="J17" s="224"/>
      <c r="K17" s="386">
        <f t="shared" si="0"/>
        <v>1</v>
      </c>
      <c r="L17" s="35"/>
      <c r="M17" s="43"/>
      <c r="N17" s="43"/>
    </row>
    <row r="18" spans="1:14">
      <c r="A18" s="318"/>
      <c r="B18" s="219" t="s">
        <v>58</v>
      </c>
      <c r="C18" s="219">
        <v>9</v>
      </c>
      <c r="D18" s="220"/>
      <c r="E18" s="220"/>
      <c r="F18" s="220"/>
      <c r="G18" s="220"/>
      <c r="H18" s="220"/>
      <c r="I18" s="220"/>
      <c r="J18" s="220"/>
      <c r="K18" s="386">
        <f t="shared" si="0"/>
        <v>9</v>
      </c>
      <c r="L18" s="35"/>
      <c r="M18" s="49"/>
      <c r="N18" s="49"/>
    </row>
    <row r="19" spans="1:14">
      <c r="A19" s="222"/>
      <c r="B19" s="223" t="s">
        <v>64</v>
      </c>
      <c r="C19" s="223">
        <v>1</v>
      </c>
      <c r="D19" s="224"/>
      <c r="E19" s="224"/>
      <c r="F19" s="224"/>
      <c r="G19" s="224"/>
      <c r="H19" s="224"/>
      <c r="I19" s="224"/>
      <c r="J19" s="224"/>
      <c r="K19" s="386">
        <f t="shared" si="0"/>
        <v>1</v>
      </c>
      <c r="L19" s="35"/>
      <c r="M19" s="43"/>
      <c r="N19" s="43"/>
    </row>
    <row r="20" spans="1:14">
      <c r="A20" s="387">
        <v>3</v>
      </c>
      <c r="B20" s="242" t="s">
        <v>56</v>
      </c>
      <c r="C20" s="243"/>
      <c r="D20" s="243"/>
      <c r="E20" s="243"/>
      <c r="F20" s="243"/>
      <c r="G20" s="243"/>
      <c r="H20" s="242">
        <v>3</v>
      </c>
      <c r="I20" s="242">
        <v>1</v>
      </c>
      <c r="J20" s="243"/>
      <c r="K20" s="240">
        <f t="shared" si="0"/>
        <v>4</v>
      </c>
      <c r="L20" s="35"/>
      <c r="M20" s="49"/>
      <c r="N20" s="49"/>
    </row>
    <row r="21" spans="1:14">
      <c r="A21" s="245"/>
      <c r="B21" s="237" t="s">
        <v>51</v>
      </c>
      <c r="C21" s="237">
        <v>2</v>
      </c>
      <c r="D21" s="237">
        <v>22</v>
      </c>
      <c r="E21" s="237">
        <v>11</v>
      </c>
      <c r="F21" s="237">
        <v>5</v>
      </c>
      <c r="G21" s="237">
        <v>2</v>
      </c>
      <c r="H21" s="239"/>
      <c r="I21" s="239"/>
      <c r="J21" s="239"/>
      <c r="K21" s="240">
        <f t="shared" si="0"/>
        <v>42</v>
      </c>
      <c r="L21" s="35"/>
      <c r="M21" s="43"/>
      <c r="N21" s="43"/>
    </row>
    <row r="22" spans="1:14">
      <c r="A22" s="245"/>
      <c r="B22" s="237" t="s">
        <v>43</v>
      </c>
      <c r="C22" s="237">
        <v>6</v>
      </c>
      <c r="D22" s="239"/>
      <c r="E22" s="239"/>
      <c r="F22" s="239"/>
      <c r="G22" s="239"/>
      <c r="H22" s="239"/>
      <c r="I22" s="239"/>
      <c r="J22" s="239"/>
      <c r="K22" s="240">
        <f t="shared" si="0"/>
        <v>6</v>
      </c>
      <c r="L22" s="35"/>
      <c r="M22" s="49"/>
      <c r="N22" s="49"/>
    </row>
    <row r="23" spans="1:14">
      <c r="A23" s="245"/>
      <c r="B23" s="237" t="s">
        <v>58</v>
      </c>
      <c r="C23" s="237">
        <v>1</v>
      </c>
      <c r="D23" s="237">
        <v>2</v>
      </c>
      <c r="E23" s="239"/>
      <c r="F23" s="239"/>
      <c r="G23" s="239"/>
      <c r="H23" s="239"/>
      <c r="I23" s="239"/>
      <c r="J23" s="239"/>
      <c r="K23" s="240">
        <f t="shared" si="0"/>
        <v>3</v>
      </c>
      <c r="L23" s="35"/>
      <c r="M23" s="43"/>
      <c r="N23" s="43"/>
    </row>
    <row r="24" spans="1:14">
      <c r="A24" s="241"/>
      <c r="B24" s="242" t="s">
        <v>52</v>
      </c>
      <c r="C24" s="243"/>
      <c r="D24" s="243"/>
      <c r="E24" s="242">
        <v>1</v>
      </c>
      <c r="F24" s="243"/>
      <c r="G24" s="243"/>
      <c r="H24" s="243"/>
      <c r="I24" s="243"/>
      <c r="J24" s="243"/>
      <c r="K24" s="240">
        <f t="shared" si="0"/>
        <v>1</v>
      </c>
      <c r="L24" s="35"/>
      <c r="M24" s="49"/>
      <c r="N24" s="49"/>
    </row>
    <row r="25" spans="1:14">
      <c r="A25" s="245"/>
      <c r="B25" s="237" t="s">
        <v>60</v>
      </c>
      <c r="C25" s="239"/>
      <c r="D25" s="237">
        <v>1</v>
      </c>
      <c r="E25" s="239"/>
      <c r="F25" s="239"/>
      <c r="G25" s="239"/>
      <c r="H25" s="239"/>
      <c r="I25" s="239"/>
      <c r="J25" s="239"/>
      <c r="K25" s="240">
        <f t="shared" si="0"/>
        <v>1</v>
      </c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72"/>
      <c r="B42" s="61"/>
      <c r="C42" s="61"/>
      <c r="D42" s="61"/>
      <c r="E42" s="6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75"/>
      <c r="B43" s="55"/>
      <c r="C43" s="55"/>
      <c r="D43" s="55"/>
      <c r="E43" s="55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72"/>
      <c r="B44" s="61"/>
      <c r="C44" s="61"/>
      <c r="D44" s="61"/>
      <c r="E44" s="6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110">
        <v>0</v>
      </c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111">
        <v>0</v>
      </c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110">
        <v>0</v>
      </c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/>
  </sheetViews>
  <sheetFormatPr defaultColWidth="14.42578125" defaultRowHeight="15.75" customHeight="1"/>
  <sheetData>
    <row r="1" spans="1:14">
      <c r="A1" s="113" t="s">
        <v>126</v>
      </c>
      <c r="B1" s="3"/>
      <c r="C1" s="3"/>
      <c r="D1" s="3"/>
      <c r="E1" s="4"/>
      <c r="F1" s="83" t="s">
        <v>128</v>
      </c>
      <c r="G1" s="4"/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85">
        <v>25</v>
      </c>
      <c r="C6" s="23"/>
      <c r="D6" s="24"/>
      <c r="E6" s="23"/>
      <c r="F6" s="25">
        <v>299</v>
      </c>
      <c r="G6" s="25">
        <v>332</v>
      </c>
      <c r="H6" s="26">
        <v>471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270">
        <v>1</v>
      </c>
      <c r="B9" s="210" t="s">
        <v>52</v>
      </c>
      <c r="C9" s="210">
        <v>3</v>
      </c>
      <c r="D9" s="210">
        <v>6</v>
      </c>
      <c r="E9" s="210">
        <v>1</v>
      </c>
      <c r="F9" s="211"/>
      <c r="G9" s="211"/>
      <c r="H9" s="211"/>
      <c r="I9" s="211"/>
      <c r="J9" s="211"/>
      <c r="K9" s="234"/>
      <c r="L9" s="35"/>
      <c r="M9" s="122" t="s">
        <v>52</v>
      </c>
      <c r="N9" s="122">
        <v>54</v>
      </c>
    </row>
    <row r="10" spans="1:14">
      <c r="A10" s="213"/>
      <c r="B10" s="214" t="s">
        <v>58</v>
      </c>
      <c r="C10" s="214">
        <v>7</v>
      </c>
      <c r="D10" s="215"/>
      <c r="E10" s="215"/>
      <c r="F10" s="215"/>
      <c r="G10" s="215"/>
      <c r="H10" s="215"/>
      <c r="I10" s="215"/>
      <c r="J10" s="215"/>
      <c r="K10" s="233"/>
      <c r="L10" s="35"/>
      <c r="M10" s="127" t="s">
        <v>58</v>
      </c>
      <c r="N10" s="127">
        <v>13</v>
      </c>
    </row>
    <row r="11" spans="1:14">
      <c r="A11" s="217"/>
      <c r="B11" s="210" t="s">
        <v>61</v>
      </c>
      <c r="C11" s="211"/>
      <c r="D11" s="210">
        <v>1</v>
      </c>
      <c r="E11" s="211"/>
      <c r="F11" s="211"/>
      <c r="G11" s="211"/>
      <c r="H11" s="211"/>
      <c r="I11" s="211"/>
      <c r="J11" s="211"/>
      <c r="K11" s="234"/>
      <c r="L11" s="35"/>
      <c r="M11" s="122" t="s">
        <v>61</v>
      </c>
      <c r="N11" s="122">
        <v>1</v>
      </c>
    </row>
    <row r="12" spans="1:14">
      <c r="A12" s="213"/>
      <c r="B12" s="214" t="s">
        <v>44</v>
      </c>
      <c r="C12" s="214">
        <v>1</v>
      </c>
      <c r="D12" s="214">
        <v>1</v>
      </c>
      <c r="E12" s="215"/>
      <c r="F12" s="215"/>
      <c r="G12" s="215"/>
      <c r="H12" s="215"/>
      <c r="I12" s="215"/>
      <c r="J12" s="215"/>
      <c r="K12" s="233"/>
      <c r="L12" s="35"/>
      <c r="M12" s="127" t="s">
        <v>44</v>
      </c>
      <c r="N12" s="127">
        <v>18</v>
      </c>
    </row>
    <row r="13" spans="1:14">
      <c r="A13" s="320">
        <v>2</v>
      </c>
      <c r="B13" s="87" t="s">
        <v>51</v>
      </c>
      <c r="C13" s="87">
        <v>2</v>
      </c>
      <c r="D13" s="87">
        <v>1</v>
      </c>
      <c r="E13" s="87">
        <v>1</v>
      </c>
      <c r="F13" s="87">
        <v>1</v>
      </c>
      <c r="G13" s="88"/>
      <c r="H13" s="88"/>
      <c r="I13" s="88"/>
      <c r="J13" s="88"/>
      <c r="K13" s="230"/>
      <c r="L13" s="35"/>
      <c r="M13" s="122" t="s">
        <v>51</v>
      </c>
      <c r="N13" s="122">
        <v>16</v>
      </c>
    </row>
    <row r="14" spans="1:14">
      <c r="A14" s="204"/>
      <c r="B14" s="205" t="s">
        <v>44</v>
      </c>
      <c r="C14" s="205">
        <v>7</v>
      </c>
      <c r="D14" s="205">
        <v>2</v>
      </c>
      <c r="E14" s="206"/>
      <c r="F14" s="206"/>
      <c r="G14" s="206"/>
      <c r="H14" s="206"/>
      <c r="I14" s="206"/>
      <c r="J14" s="206"/>
      <c r="K14" s="231"/>
      <c r="L14" s="35"/>
      <c r="M14" s="127" t="s">
        <v>67</v>
      </c>
      <c r="N14" s="128">
        <f>COUNT(N9:N13)</f>
        <v>5</v>
      </c>
    </row>
    <row r="15" spans="1:14">
      <c r="A15" s="208"/>
      <c r="B15" s="87" t="s">
        <v>58</v>
      </c>
      <c r="C15" s="87">
        <v>4</v>
      </c>
      <c r="D15" s="88"/>
      <c r="E15" s="88"/>
      <c r="F15" s="88"/>
      <c r="G15" s="88"/>
      <c r="H15" s="88"/>
      <c r="I15" s="88"/>
      <c r="J15" s="88"/>
      <c r="K15" s="230"/>
      <c r="L15" s="35"/>
      <c r="M15" s="43"/>
      <c r="N15" s="43"/>
    </row>
    <row r="16" spans="1:14">
      <c r="A16" s="204"/>
      <c r="B16" s="205" t="s">
        <v>52</v>
      </c>
      <c r="C16" s="205">
        <v>27</v>
      </c>
      <c r="D16" s="205">
        <v>4</v>
      </c>
      <c r="E16" s="206"/>
      <c r="F16" s="206"/>
      <c r="G16" s="206"/>
      <c r="H16" s="206"/>
      <c r="I16" s="206"/>
      <c r="J16" s="206"/>
      <c r="K16" s="231"/>
      <c r="L16" s="35"/>
      <c r="M16" s="49"/>
      <c r="N16" s="49"/>
    </row>
    <row r="17" spans="1:14">
      <c r="A17" s="378">
        <v>3</v>
      </c>
      <c r="B17" s="365" t="s">
        <v>51</v>
      </c>
      <c r="C17" s="365">
        <v>1</v>
      </c>
      <c r="D17" s="365">
        <v>5</v>
      </c>
      <c r="E17" s="365">
        <v>5</v>
      </c>
      <c r="F17" s="366"/>
      <c r="G17" s="366"/>
      <c r="H17" s="366"/>
      <c r="I17" s="366"/>
      <c r="J17" s="366"/>
      <c r="K17" s="379"/>
      <c r="L17" s="35"/>
      <c r="M17" s="43"/>
      <c r="N17" s="43"/>
    </row>
    <row r="18" spans="1:14">
      <c r="A18" s="380"/>
      <c r="B18" s="381" t="s">
        <v>44</v>
      </c>
      <c r="C18" s="381">
        <v>1</v>
      </c>
      <c r="D18" s="381">
        <v>6</v>
      </c>
      <c r="E18" s="382"/>
      <c r="F18" s="382"/>
      <c r="G18" s="382"/>
      <c r="H18" s="382"/>
      <c r="I18" s="382"/>
      <c r="J18" s="382"/>
      <c r="K18" s="383"/>
      <c r="L18" s="35"/>
      <c r="M18" s="49"/>
      <c r="N18" s="49"/>
    </row>
    <row r="19" spans="1:14">
      <c r="A19" s="385"/>
      <c r="B19" s="365" t="s">
        <v>52</v>
      </c>
      <c r="C19" s="366"/>
      <c r="D19" s="365">
        <v>11</v>
      </c>
      <c r="E19" s="365">
        <v>2</v>
      </c>
      <c r="F19" s="366"/>
      <c r="G19" s="366"/>
      <c r="H19" s="366"/>
      <c r="I19" s="366"/>
      <c r="J19" s="366"/>
      <c r="K19" s="379"/>
      <c r="L19" s="35"/>
      <c r="M19" s="43"/>
      <c r="N19" s="43"/>
    </row>
    <row r="20" spans="1:14">
      <c r="A20" s="380"/>
      <c r="B20" s="381" t="s">
        <v>58</v>
      </c>
      <c r="C20" s="381">
        <v>2</v>
      </c>
      <c r="D20" s="382"/>
      <c r="E20" s="382"/>
      <c r="F20" s="382"/>
      <c r="G20" s="382"/>
      <c r="H20" s="382"/>
      <c r="I20" s="382"/>
      <c r="J20" s="382"/>
      <c r="K20" s="383"/>
      <c r="L20" s="35"/>
      <c r="M20" s="49"/>
      <c r="N20" s="49"/>
    </row>
    <row r="21" spans="1:14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6"/>
      <c r="L21" s="35"/>
      <c r="M21" s="43"/>
      <c r="N21" s="43"/>
    </row>
    <row r="22" spans="1:14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59"/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72"/>
      <c r="B42" s="61"/>
      <c r="C42" s="61"/>
      <c r="D42" s="61"/>
      <c r="E42" s="6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75"/>
      <c r="B43" s="55"/>
      <c r="C43" s="55"/>
      <c r="D43" s="55"/>
      <c r="E43" s="55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72"/>
      <c r="B44" s="61"/>
      <c r="C44" s="61"/>
      <c r="D44" s="61"/>
      <c r="E44" s="6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110">
        <v>0</v>
      </c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111">
        <v>0</v>
      </c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110">
        <v>0</v>
      </c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/>
  </sheetViews>
  <sheetFormatPr defaultColWidth="14.42578125" defaultRowHeight="15.75" customHeight="1"/>
  <sheetData>
    <row r="1" spans="1:14">
      <c r="A1" s="113" t="s">
        <v>131</v>
      </c>
      <c r="B1" s="3"/>
      <c r="C1" s="3"/>
      <c r="D1" s="3"/>
      <c r="E1" s="4"/>
      <c r="F1" s="83" t="s">
        <v>132</v>
      </c>
      <c r="G1" s="4"/>
      <c r="H1" s="83" t="s">
        <v>133</v>
      </c>
      <c r="I1" s="5"/>
      <c r="J1" s="3"/>
      <c r="K1" s="4"/>
      <c r="L1" s="7"/>
      <c r="M1" s="7"/>
      <c r="N1" s="7"/>
    </row>
    <row r="2" spans="1:14">
      <c r="A2" s="8" t="s">
        <v>3</v>
      </c>
      <c r="B2" s="9">
        <v>150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9">
        <v>25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15</v>
      </c>
      <c r="C6" s="23"/>
      <c r="D6" s="24"/>
      <c r="E6" s="23"/>
      <c r="F6" s="25">
        <v>609</v>
      </c>
      <c r="G6" s="25">
        <v>597</v>
      </c>
      <c r="H6" s="26">
        <v>487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86">
        <v>1</v>
      </c>
      <c r="B9" s="87" t="s">
        <v>51</v>
      </c>
      <c r="C9" s="87"/>
      <c r="D9" s="87">
        <v>1</v>
      </c>
      <c r="E9" s="87">
        <v>5</v>
      </c>
      <c r="F9" s="87">
        <v>1</v>
      </c>
      <c r="G9" s="87">
        <v>1</v>
      </c>
      <c r="H9" s="88"/>
      <c r="I9" s="88"/>
      <c r="J9" s="88"/>
      <c r="K9" s="89">
        <v>8</v>
      </c>
      <c r="L9" s="35"/>
      <c r="M9" s="122" t="s">
        <v>51</v>
      </c>
      <c r="N9" s="122">
        <v>12</v>
      </c>
    </row>
    <row r="10" spans="1:14">
      <c r="A10" s="204"/>
      <c r="B10" s="205" t="s">
        <v>52</v>
      </c>
      <c r="C10" s="206"/>
      <c r="D10" s="205">
        <v>2</v>
      </c>
      <c r="E10" s="205">
        <v>2</v>
      </c>
      <c r="F10" s="206"/>
      <c r="G10" s="206"/>
      <c r="H10" s="206"/>
      <c r="I10" s="206"/>
      <c r="J10" s="206"/>
      <c r="K10" s="207">
        <v>4</v>
      </c>
      <c r="L10" s="35"/>
      <c r="M10" s="127" t="s">
        <v>52</v>
      </c>
      <c r="N10" s="127">
        <v>8</v>
      </c>
    </row>
    <row r="11" spans="1:14">
      <c r="A11" s="208"/>
      <c r="B11" s="87" t="s">
        <v>58</v>
      </c>
      <c r="C11" s="87">
        <v>2</v>
      </c>
      <c r="D11" s="88"/>
      <c r="E11" s="88"/>
      <c r="F11" s="88"/>
      <c r="G11" s="88"/>
      <c r="H11" s="88"/>
      <c r="I11" s="88"/>
      <c r="J11" s="88"/>
      <c r="K11" s="89">
        <v>2</v>
      </c>
      <c r="L11" s="35"/>
      <c r="M11" s="122" t="s">
        <v>58</v>
      </c>
      <c r="N11" s="122">
        <v>13</v>
      </c>
    </row>
    <row r="12" spans="1:14">
      <c r="A12" s="204"/>
      <c r="B12" s="205" t="s">
        <v>44</v>
      </c>
      <c r="C12" s="205">
        <v>2</v>
      </c>
      <c r="D12" s="206"/>
      <c r="E12" s="206"/>
      <c r="F12" s="206"/>
      <c r="G12" s="206"/>
      <c r="H12" s="206"/>
      <c r="I12" s="206"/>
      <c r="J12" s="206"/>
      <c r="K12" s="207">
        <v>2</v>
      </c>
      <c r="L12" s="35"/>
      <c r="M12" s="127" t="s">
        <v>44</v>
      </c>
      <c r="N12" s="127">
        <v>5</v>
      </c>
    </row>
    <row r="13" spans="1:14">
      <c r="A13" s="235">
        <v>2</v>
      </c>
      <c r="B13" s="237" t="s">
        <v>58</v>
      </c>
      <c r="C13" s="237">
        <v>10</v>
      </c>
      <c r="D13" s="239"/>
      <c r="E13" s="239"/>
      <c r="F13" s="239"/>
      <c r="G13" s="239"/>
      <c r="H13" s="239"/>
      <c r="I13" s="239"/>
      <c r="J13" s="239"/>
      <c r="K13" s="360">
        <v>10</v>
      </c>
      <c r="L13" s="35"/>
      <c r="M13" s="122" t="s">
        <v>43</v>
      </c>
      <c r="N13" s="122">
        <v>2</v>
      </c>
    </row>
    <row r="14" spans="1:14">
      <c r="A14" s="241"/>
      <c r="B14" s="242" t="s">
        <v>44</v>
      </c>
      <c r="C14" s="242">
        <v>2</v>
      </c>
      <c r="D14" s="243"/>
      <c r="E14" s="243"/>
      <c r="F14" s="243"/>
      <c r="G14" s="243"/>
      <c r="H14" s="243"/>
      <c r="I14" s="243"/>
      <c r="J14" s="243"/>
      <c r="K14" s="361">
        <v>2</v>
      </c>
      <c r="L14" s="35"/>
      <c r="M14" s="127" t="s">
        <v>67</v>
      </c>
      <c r="N14" s="128">
        <f>COUNT(N9:N13)</f>
        <v>5</v>
      </c>
    </row>
    <row r="15" spans="1:14">
      <c r="A15" s="245"/>
      <c r="B15" s="237" t="s">
        <v>51</v>
      </c>
      <c r="C15" s="239"/>
      <c r="D15" s="239"/>
      <c r="E15" s="239"/>
      <c r="F15" s="237">
        <v>1</v>
      </c>
      <c r="G15" s="239"/>
      <c r="H15" s="239"/>
      <c r="I15" s="239"/>
      <c r="J15" s="239"/>
      <c r="K15" s="360">
        <v>1</v>
      </c>
      <c r="L15" s="35"/>
      <c r="M15" s="43"/>
      <c r="N15" s="43"/>
    </row>
    <row r="16" spans="1:14">
      <c r="A16" s="218">
        <v>3</v>
      </c>
      <c r="B16" s="219" t="s">
        <v>51</v>
      </c>
      <c r="C16" s="220"/>
      <c r="D16" s="219">
        <v>1</v>
      </c>
      <c r="E16" s="219">
        <v>1</v>
      </c>
      <c r="F16" s="220"/>
      <c r="G16" s="219">
        <v>1</v>
      </c>
      <c r="H16" s="220"/>
      <c r="I16" s="220"/>
      <c r="J16" s="220"/>
      <c r="K16" s="221">
        <v>3</v>
      </c>
      <c r="L16" s="35"/>
      <c r="M16" s="49"/>
      <c r="N16" s="49"/>
    </row>
    <row r="17" spans="1:14">
      <c r="A17" s="222"/>
      <c r="B17" s="223" t="s">
        <v>52</v>
      </c>
      <c r="C17" s="224"/>
      <c r="D17" s="223">
        <v>4</v>
      </c>
      <c r="E17" s="224"/>
      <c r="F17" s="224"/>
      <c r="G17" s="224"/>
      <c r="H17" s="224"/>
      <c r="I17" s="224"/>
      <c r="J17" s="224"/>
      <c r="K17" s="225">
        <v>4</v>
      </c>
      <c r="L17" s="35"/>
      <c r="M17" s="43"/>
      <c r="N17" s="43"/>
    </row>
    <row r="18" spans="1:14">
      <c r="A18" s="318"/>
      <c r="B18" s="219" t="s">
        <v>43</v>
      </c>
      <c r="C18" s="219">
        <v>2</v>
      </c>
      <c r="D18" s="220"/>
      <c r="E18" s="220"/>
      <c r="F18" s="220"/>
      <c r="G18" s="220"/>
      <c r="H18" s="220"/>
      <c r="I18" s="220"/>
      <c r="J18" s="220"/>
      <c r="K18" s="221">
        <v>2</v>
      </c>
      <c r="L18" s="35"/>
      <c r="M18" s="49"/>
      <c r="N18" s="49"/>
    </row>
    <row r="19" spans="1:14">
      <c r="A19" s="222"/>
      <c r="B19" s="223" t="s">
        <v>44</v>
      </c>
      <c r="C19" s="223">
        <v>1</v>
      </c>
      <c r="D19" s="224"/>
      <c r="E19" s="224"/>
      <c r="F19" s="224"/>
      <c r="G19" s="224"/>
      <c r="H19" s="224"/>
      <c r="I19" s="224"/>
      <c r="J19" s="224"/>
      <c r="K19" s="225">
        <v>1</v>
      </c>
      <c r="L19" s="35"/>
      <c r="M19" s="43"/>
      <c r="N19" s="43"/>
    </row>
    <row r="20" spans="1:14">
      <c r="A20" s="318"/>
      <c r="B20" s="219" t="s">
        <v>58</v>
      </c>
      <c r="C20" s="219">
        <v>1</v>
      </c>
      <c r="D20" s="220"/>
      <c r="E20" s="220"/>
      <c r="F20" s="220"/>
      <c r="G20" s="220"/>
      <c r="H20" s="220"/>
      <c r="I20" s="220"/>
      <c r="J20" s="220"/>
      <c r="K20" s="221">
        <v>1</v>
      </c>
      <c r="L20" s="35"/>
      <c r="M20" s="49"/>
      <c r="N20" s="49"/>
    </row>
    <row r="21" spans="1:14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6"/>
      <c r="L21" s="35"/>
      <c r="M21" s="43"/>
      <c r="N21" s="43"/>
    </row>
    <row r="22" spans="1:14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59"/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72"/>
      <c r="B42" s="61"/>
      <c r="C42" s="61"/>
      <c r="D42" s="61"/>
      <c r="E42" s="6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75"/>
      <c r="B43" s="55"/>
      <c r="C43" s="55"/>
      <c r="D43" s="55"/>
      <c r="E43" s="55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72"/>
      <c r="B44" s="61"/>
      <c r="C44" s="61"/>
      <c r="D44" s="61"/>
      <c r="E44" s="6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110">
        <v>0</v>
      </c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111">
        <v>0</v>
      </c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110">
        <v>0</v>
      </c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/>
  </sheetViews>
  <sheetFormatPr defaultColWidth="14.42578125" defaultRowHeight="15.75" customHeight="1"/>
  <sheetData>
    <row r="1" spans="1:14">
      <c r="A1" s="1" t="s">
        <v>0</v>
      </c>
      <c r="B1" s="2" t="s">
        <v>147</v>
      </c>
      <c r="C1" s="3"/>
      <c r="D1" s="3"/>
      <c r="E1" s="4"/>
      <c r="F1" s="5" t="s">
        <v>1</v>
      </c>
      <c r="G1" s="390">
        <v>43654</v>
      </c>
      <c r="H1" s="5" t="s">
        <v>2</v>
      </c>
      <c r="I1" s="83" t="s">
        <v>155</v>
      </c>
      <c r="J1" s="3"/>
      <c r="K1" s="4"/>
      <c r="L1" s="7"/>
      <c r="M1" s="7"/>
      <c r="N1" s="7"/>
    </row>
    <row r="2" spans="1:14">
      <c r="A2" s="8" t="s">
        <v>3</v>
      </c>
      <c r="B2" s="9">
        <v>150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9">
        <v>25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15</v>
      </c>
      <c r="C6" s="23"/>
      <c r="D6" s="24"/>
      <c r="E6" s="23"/>
      <c r="F6" s="25">
        <v>667</v>
      </c>
      <c r="G6" s="25">
        <v>620</v>
      </c>
      <c r="H6" s="26">
        <v>1008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203">
        <v>1</v>
      </c>
      <c r="B9" s="196" t="s">
        <v>51</v>
      </c>
      <c r="C9" s="196"/>
      <c r="D9" s="61"/>
      <c r="E9" s="196">
        <v>1</v>
      </c>
      <c r="F9" s="61"/>
      <c r="G9" s="61"/>
      <c r="H9" s="61"/>
      <c r="I9" s="61"/>
      <c r="J9" s="61"/>
      <c r="K9" s="330">
        <v>1</v>
      </c>
      <c r="L9" s="35"/>
      <c r="M9" s="391" t="s">
        <v>59</v>
      </c>
      <c r="N9" s="391">
        <v>1</v>
      </c>
    </row>
    <row r="10" spans="1:14">
      <c r="A10" s="236">
        <v>1</v>
      </c>
      <c r="B10" s="238" t="s">
        <v>52</v>
      </c>
      <c r="C10" s="63"/>
      <c r="D10" s="238">
        <v>3</v>
      </c>
      <c r="E10" s="63"/>
      <c r="F10" s="63"/>
      <c r="G10" s="63"/>
      <c r="H10" s="63"/>
      <c r="I10" s="63"/>
      <c r="J10" s="63"/>
      <c r="K10" s="331">
        <v>3</v>
      </c>
      <c r="L10" s="35"/>
      <c r="M10" s="392" t="s">
        <v>51</v>
      </c>
      <c r="N10" s="392">
        <v>3</v>
      </c>
    </row>
    <row r="11" spans="1:14">
      <c r="A11" s="195">
        <v>3</v>
      </c>
      <c r="B11" s="196" t="s">
        <v>61</v>
      </c>
      <c r="C11" s="61"/>
      <c r="D11" s="196">
        <v>2</v>
      </c>
      <c r="E11" s="196">
        <v>1</v>
      </c>
      <c r="F11" s="61"/>
      <c r="G11" s="61"/>
      <c r="H11" s="61"/>
      <c r="I11" s="61"/>
      <c r="J11" s="61"/>
      <c r="K11" s="330">
        <v>3</v>
      </c>
      <c r="L11" s="35"/>
      <c r="M11" s="391" t="s">
        <v>52</v>
      </c>
      <c r="N11" s="391">
        <v>6</v>
      </c>
    </row>
    <row r="12" spans="1:14">
      <c r="A12" s="236">
        <v>3</v>
      </c>
      <c r="B12" s="238" t="s">
        <v>52</v>
      </c>
      <c r="C12" s="63"/>
      <c r="D12" s="238">
        <v>2</v>
      </c>
      <c r="E12" s="238">
        <v>1</v>
      </c>
      <c r="F12" s="63"/>
      <c r="G12" s="63"/>
      <c r="H12" s="63"/>
      <c r="I12" s="63"/>
      <c r="J12" s="63"/>
      <c r="K12" s="331">
        <v>3</v>
      </c>
      <c r="L12" s="35"/>
      <c r="M12" s="392" t="s">
        <v>61</v>
      </c>
      <c r="N12" s="392">
        <v>3</v>
      </c>
    </row>
    <row r="13" spans="1:14">
      <c r="A13" s="195">
        <v>3</v>
      </c>
      <c r="B13" s="196" t="s">
        <v>51</v>
      </c>
      <c r="C13" s="196">
        <v>1</v>
      </c>
      <c r="D13" s="61"/>
      <c r="E13" s="196">
        <v>1</v>
      </c>
      <c r="F13" s="61"/>
      <c r="G13" s="61"/>
      <c r="H13" s="61"/>
      <c r="I13" s="61"/>
      <c r="J13" s="61"/>
      <c r="K13" s="330">
        <v>2</v>
      </c>
      <c r="L13" s="35"/>
      <c r="M13" s="122" t="s">
        <v>67</v>
      </c>
      <c r="N13" s="123">
        <f>COUNT(N9:N12)</f>
        <v>4</v>
      </c>
    </row>
    <row r="14" spans="1:14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56"/>
      <c r="L14" s="35"/>
      <c r="M14" s="49"/>
      <c r="N14" s="49"/>
    </row>
    <row r="15" spans="1:14">
      <c r="A15" s="60"/>
      <c r="B15" s="61"/>
      <c r="C15" s="61"/>
      <c r="D15" s="61"/>
      <c r="E15" s="61"/>
      <c r="F15" s="61"/>
      <c r="G15" s="61"/>
      <c r="H15" s="61"/>
      <c r="I15" s="61"/>
      <c r="J15" s="61"/>
      <c r="K15" s="59"/>
      <c r="L15" s="35"/>
      <c r="M15" s="43"/>
      <c r="N15" s="43"/>
    </row>
    <row r="16" spans="1:14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56"/>
      <c r="L16" s="35"/>
      <c r="M16" s="49"/>
      <c r="N16" s="49"/>
    </row>
    <row r="17" spans="1:14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59"/>
      <c r="L17" s="35"/>
      <c r="M17" s="43"/>
      <c r="N17" s="43"/>
    </row>
    <row r="18" spans="1:14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56"/>
      <c r="L18" s="35"/>
      <c r="M18" s="49"/>
      <c r="N18" s="49"/>
    </row>
    <row r="19" spans="1:14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59"/>
      <c r="L19" s="35"/>
      <c r="M19" s="43"/>
      <c r="N19" s="43"/>
    </row>
    <row r="20" spans="1:14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56"/>
      <c r="L20" s="35"/>
      <c r="M20" s="49"/>
      <c r="N20" s="49"/>
    </row>
    <row r="21" spans="1:14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6"/>
      <c r="L21" s="35"/>
      <c r="M21" s="43"/>
      <c r="N21" s="43"/>
    </row>
    <row r="22" spans="1:14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59"/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203">
        <v>2</v>
      </c>
      <c r="B42" s="196" t="s">
        <v>59</v>
      </c>
      <c r="C42" s="196">
        <v>63</v>
      </c>
      <c r="D42" s="196">
        <v>2</v>
      </c>
      <c r="E42" s="6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75"/>
      <c r="B43" s="55"/>
      <c r="C43" s="55"/>
      <c r="D43" s="55"/>
      <c r="E43" s="55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72"/>
      <c r="B44" s="61"/>
      <c r="C44" s="61"/>
      <c r="D44" s="61"/>
      <c r="E44" s="6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110">
        <v>0</v>
      </c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111">
        <v>1</v>
      </c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110">
        <v>0</v>
      </c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/>
  </sheetViews>
  <sheetFormatPr defaultColWidth="14.42578125" defaultRowHeight="15.75" customHeight="1"/>
  <sheetData>
    <row r="1" spans="1:14">
      <c r="A1" s="1" t="s">
        <v>0</v>
      </c>
      <c r="B1" s="2" t="s">
        <v>134</v>
      </c>
      <c r="C1" s="3"/>
      <c r="D1" s="3"/>
      <c r="E1" s="4"/>
      <c r="F1" s="5" t="s">
        <v>1</v>
      </c>
      <c r="G1" s="112">
        <v>43658</v>
      </c>
      <c r="H1" s="5" t="s">
        <v>2</v>
      </c>
      <c r="I1" s="83" t="s">
        <v>135</v>
      </c>
      <c r="J1" s="3"/>
      <c r="K1" s="388" t="s">
        <v>136</v>
      </c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4" t="s">
        <v>137</v>
      </c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4" t="s">
        <v>138</v>
      </c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4" t="s">
        <v>139</v>
      </c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85">
        <v>25</v>
      </c>
      <c r="C6" s="25" t="s">
        <v>140</v>
      </c>
      <c r="D6" s="24"/>
      <c r="E6" s="23"/>
      <c r="F6" s="25">
        <v>373</v>
      </c>
      <c r="G6" s="25">
        <v>602</v>
      </c>
      <c r="H6" s="26">
        <v>478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203">
        <v>3</v>
      </c>
      <c r="B9" s="196" t="s">
        <v>43</v>
      </c>
      <c r="C9" s="196">
        <v>1</v>
      </c>
      <c r="D9" s="61"/>
      <c r="E9" s="61"/>
      <c r="F9" s="61"/>
      <c r="G9" s="61"/>
      <c r="H9" s="61"/>
      <c r="I9" s="61"/>
      <c r="J9" s="61"/>
      <c r="K9" s="330">
        <v>1</v>
      </c>
      <c r="L9" s="35"/>
      <c r="M9" s="42" t="s">
        <v>59</v>
      </c>
      <c r="N9" s="42">
        <v>26</v>
      </c>
    </row>
    <row r="10" spans="1:14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56"/>
      <c r="L10" s="35"/>
      <c r="M10" s="48" t="s">
        <v>82</v>
      </c>
      <c r="N10" s="48">
        <v>1</v>
      </c>
    </row>
    <row r="11" spans="1:14">
      <c r="A11" s="60"/>
      <c r="B11" s="61"/>
      <c r="C11" s="61"/>
      <c r="D11" s="61"/>
      <c r="E11" s="61"/>
      <c r="F11" s="61"/>
      <c r="G11" s="61"/>
      <c r="H11" s="61"/>
      <c r="I11" s="61"/>
      <c r="J11" s="61"/>
      <c r="K11" s="59"/>
      <c r="L11" s="35"/>
      <c r="M11" s="42" t="s">
        <v>43</v>
      </c>
      <c r="N11" s="42">
        <v>1</v>
      </c>
    </row>
    <row r="12" spans="1:14">
      <c r="A12" s="62"/>
      <c r="B12" s="63"/>
      <c r="C12" s="63"/>
      <c r="D12" s="63"/>
      <c r="E12" s="63"/>
      <c r="F12" s="63"/>
      <c r="G12" s="63"/>
      <c r="H12" s="63"/>
      <c r="I12" s="63"/>
      <c r="J12" s="63"/>
      <c r="K12" s="56"/>
      <c r="L12" s="35"/>
      <c r="M12" s="49"/>
      <c r="N12" s="49"/>
    </row>
    <row r="13" spans="1:14">
      <c r="A13" s="60"/>
      <c r="B13" s="61"/>
      <c r="C13" s="61"/>
      <c r="D13" s="61"/>
      <c r="E13" s="61"/>
      <c r="F13" s="61"/>
      <c r="G13" s="61"/>
      <c r="H13" s="61"/>
      <c r="I13" s="61"/>
      <c r="J13" s="61"/>
      <c r="K13" s="59"/>
      <c r="L13" s="35"/>
      <c r="M13" s="43"/>
      <c r="N13" s="43"/>
    </row>
    <row r="14" spans="1:14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56"/>
      <c r="L14" s="35"/>
      <c r="M14" s="49"/>
      <c r="N14" s="49"/>
    </row>
    <row r="15" spans="1:14">
      <c r="A15" s="60"/>
      <c r="B15" s="61"/>
      <c r="C15" s="61"/>
      <c r="D15" s="61"/>
      <c r="E15" s="61"/>
      <c r="F15" s="61"/>
      <c r="G15" s="61"/>
      <c r="H15" s="61"/>
      <c r="I15" s="61"/>
      <c r="J15" s="61"/>
      <c r="K15" s="59"/>
      <c r="L15" s="35"/>
      <c r="M15" s="43"/>
      <c r="N15" s="43"/>
    </row>
    <row r="16" spans="1:14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56"/>
      <c r="L16" s="35"/>
      <c r="M16" s="49"/>
      <c r="N16" s="49"/>
    </row>
    <row r="17" spans="1:14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59"/>
      <c r="L17" s="35"/>
      <c r="M17" s="43"/>
      <c r="N17" s="43"/>
    </row>
    <row r="18" spans="1:14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56"/>
      <c r="L18" s="35"/>
      <c r="M18" s="49"/>
      <c r="N18" s="49"/>
    </row>
    <row r="19" spans="1:14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59"/>
      <c r="L19" s="35"/>
      <c r="M19" s="43"/>
      <c r="N19" s="43"/>
    </row>
    <row r="20" spans="1:14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56"/>
      <c r="L20" s="35"/>
      <c r="M20" s="49"/>
      <c r="N20" s="49"/>
    </row>
    <row r="21" spans="1:14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6"/>
      <c r="L21" s="35"/>
      <c r="M21" s="43"/>
      <c r="N21" s="43"/>
    </row>
    <row r="22" spans="1:14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59"/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114">
        <v>1</v>
      </c>
      <c r="B42" s="116" t="s">
        <v>59</v>
      </c>
      <c r="C42" s="116">
        <v>365</v>
      </c>
      <c r="D42" s="116">
        <v>571</v>
      </c>
      <c r="E42" s="118"/>
      <c r="F42" s="35"/>
      <c r="G42" s="73" t="s">
        <v>36</v>
      </c>
      <c r="H42" s="74"/>
      <c r="I42" s="74"/>
      <c r="J42" s="74"/>
      <c r="K42" s="7"/>
      <c r="L42" s="7"/>
      <c r="M42" s="7"/>
      <c r="N42" s="7"/>
    </row>
    <row r="43" spans="1:14">
      <c r="A43" s="114">
        <v>1</v>
      </c>
      <c r="B43" s="116" t="s">
        <v>59</v>
      </c>
      <c r="C43" s="116">
        <v>305</v>
      </c>
      <c r="D43" s="116">
        <v>311</v>
      </c>
      <c r="E43" s="118"/>
      <c r="F43" s="35"/>
      <c r="G43" s="76" t="s">
        <v>37</v>
      </c>
      <c r="H43" s="77"/>
      <c r="I43" s="77"/>
      <c r="J43" s="77"/>
      <c r="K43" s="7"/>
      <c r="L43" s="7"/>
      <c r="M43" s="7"/>
      <c r="N43" s="7"/>
    </row>
    <row r="44" spans="1:14">
      <c r="A44" s="114">
        <v>1</v>
      </c>
      <c r="B44" s="116" t="s">
        <v>59</v>
      </c>
      <c r="C44" s="116">
        <v>64</v>
      </c>
      <c r="D44" s="116" t="s">
        <v>107</v>
      </c>
      <c r="E44" s="118"/>
      <c r="F44" s="35"/>
      <c r="G44" s="73" t="s">
        <v>38</v>
      </c>
      <c r="H44" s="74"/>
      <c r="I44" s="74"/>
      <c r="J44" s="74"/>
      <c r="K44" s="7"/>
      <c r="L44" s="7"/>
      <c r="M44" s="7"/>
      <c r="N44" s="7"/>
    </row>
    <row r="45" spans="1:14">
      <c r="A45" s="114">
        <v>1</v>
      </c>
      <c r="B45" s="116" t="s">
        <v>59</v>
      </c>
      <c r="C45" s="116">
        <v>82</v>
      </c>
      <c r="D45" s="116" t="s">
        <v>107</v>
      </c>
      <c r="E45" s="118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114">
        <v>1</v>
      </c>
      <c r="B46" s="116" t="s">
        <v>59</v>
      </c>
      <c r="C46" s="116">
        <v>71</v>
      </c>
      <c r="D46" s="116" t="s">
        <v>107</v>
      </c>
      <c r="E46" s="118"/>
      <c r="F46" s="35"/>
      <c r="G46" s="78" t="s">
        <v>36</v>
      </c>
      <c r="H46" s="79"/>
      <c r="I46" s="79"/>
      <c r="J46" s="79"/>
      <c r="K46" s="7"/>
      <c r="L46" s="7"/>
      <c r="M46" s="7"/>
      <c r="N46" s="7"/>
    </row>
    <row r="47" spans="1:14">
      <c r="A47" s="114">
        <v>1</v>
      </c>
      <c r="B47" s="116" t="s">
        <v>59</v>
      </c>
      <c r="C47" s="116">
        <v>76</v>
      </c>
      <c r="D47" s="116" t="s">
        <v>107</v>
      </c>
      <c r="E47" s="118"/>
      <c r="F47" s="35"/>
      <c r="G47" s="80" t="s">
        <v>37</v>
      </c>
      <c r="H47" s="81"/>
      <c r="I47" s="81"/>
      <c r="J47" s="82"/>
      <c r="K47" s="7"/>
      <c r="L47" s="7"/>
      <c r="M47" s="7"/>
      <c r="N47" s="7"/>
    </row>
    <row r="48" spans="1:14">
      <c r="A48" s="114">
        <v>1</v>
      </c>
      <c r="B48" s="116" t="s">
        <v>59</v>
      </c>
      <c r="C48" s="116">
        <v>74</v>
      </c>
      <c r="D48" s="116" t="s">
        <v>107</v>
      </c>
      <c r="E48" s="118"/>
      <c r="F48" s="35"/>
      <c r="G48" s="78" t="s">
        <v>38</v>
      </c>
      <c r="H48" s="79"/>
      <c r="I48" s="79"/>
      <c r="J48" s="79"/>
      <c r="K48" s="7"/>
      <c r="L48" s="7"/>
      <c r="M48" s="7"/>
      <c r="N48" s="7"/>
    </row>
    <row r="49" spans="1:14">
      <c r="A49" s="114">
        <v>1</v>
      </c>
      <c r="B49" s="116" t="s">
        <v>59</v>
      </c>
      <c r="C49" s="116">
        <v>71</v>
      </c>
      <c r="D49" s="116" t="s">
        <v>107</v>
      </c>
      <c r="E49" s="118"/>
      <c r="F49" s="7"/>
      <c r="G49" s="174" t="s">
        <v>153</v>
      </c>
      <c r="H49" s="176">
        <f>MAX(C42:C69)</f>
        <v>365</v>
      </c>
      <c r="I49" s="176"/>
      <c r="J49" s="176"/>
      <c r="K49" s="7"/>
      <c r="L49" s="7"/>
      <c r="M49" s="7"/>
      <c r="N49" s="7"/>
    </row>
    <row r="50" spans="1:14">
      <c r="A50" s="114">
        <v>1</v>
      </c>
      <c r="B50" s="116" t="s">
        <v>59</v>
      </c>
      <c r="C50" s="116">
        <v>64</v>
      </c>
      <c r="D50" s="116" t="s">
        <v>107</v>
      </c>
      <c r="E50" s="118"/>
      <c r="F50" s="7"/>
      <c r="G50" s="174" t="s">
        <v>156</v>
      </c>
      <c r="H50" s="176"/>
      <c r="I50" s="176"/>
      <c r="J50" s="176"/>
      <c r="K50" s="7"/>
      <c r="L50" s="7"/>
      <c r="M50" s="7"/>
      <c r="N50" s="7"/>
    </row>
    <row r="51" spans="1:14">
      <c r="A51" s="114">
        <v>1</v>
      </c>
      <c r="B51" s="116" t="s">
        <v>59</v>
      </c>
      <c r="C51" s="116">
        <v>83</v>
      </c>
      <c r="D51" s="116" t="s">
        <v>107</v>
      </c>
      <c r="E51" s="118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114">
        <v>1</v>
      </c>
      <c r="B52" s="116" t="s">
        <v>59</v>
      </c>
      <c r="C52" s="116">
        <v>62</v>
      </c>
      <c r="D52" s="116" t="s">
        <v>107</v>
      </c>
      <c r="E52" s="118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114">
        <v>1</v>
      </c>
      <c r="B53" s="116" t="s">
        <v>59</v>
      </c>
      <c r="C53" s="116">
        <v>73</v>
      </c>
      <c r="D53" s="116" t="s">
        <v>107</v>
      </c>
      <c r="E53" s="118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168">
        <v>2</v>
      </c>
      <c r="B54" s="142" t="s">
        <v>59</v>
      </c>
      <c r="C54" s="142">
        <v>309</v>
      </c>
      <c r="D54" s="142">
        <v>428</v>
      </c>
      <c r="E54" s="143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168">
        <v>2</v>
      </c>
      <c r="B55" s="142" t="s">
        <v>82</v>
      </c>
      <c r="C55" s="142">
        <v>275</v>
      </c>
      <c r="D55" s="142">
        <v>317</v>
      </c>
      <c r="E55" s="143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168">
        <v>2</v>
      </c>
      <c r="B56" s="142" t="s">
        <v>59</v>
      </c>
      <c r="C56" s="142">
        <v>90</v>
      </c>
      <c r="D56" s="142" t="s">
        <v>107</v>
      </c>
      <c r="E56" s="143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168">
        <v>2</v>
      </c>
      <c r="B57" s="142" t="s">
        <v>59</v>
      </c>
      <c r="C57" s="142">
        <v>69</v>
      </c>
      <c r="D57" s="142" t="s">
        <v>107</v>
      </c>
      <c r="E57" s="143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168">
        <v>2</v>
      </c>
      <c r="B58" s="142" t="s">
        <v>59</v>
      </c>
      <c r="C58" s="142">
        <v>72</v>
      </c>
      <c r="D58" s="142" t="s">
        <v>107</v>
      </c>
      <c r="E58" s="143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168">
        <v>2</v>
      </c>
      <c r="B59" s="142" t="s">
        <v>59</v>
      </c>
      <c r="C59" s="142">
        <v>69</v>
      </c>
      <c r="D59" s="142" t="s">
        <v>107</v>
      </c>
      <c r="E59" s="143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168">
        <v>2</v>
      </c>
      <c r="B60" s="142" t="s">
        <v>59</v>
      </c>
      <c r="C60" s="142">
        <v>72</v>
      </c>
      <c r="D60" s="142" t="s">
        <v>107</v>
      </c>
      <c r="E60" s="143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168">
        <v>2</v>
      </c>
      <c r="B61" s="142" t="s">
        <v>59</v>
      </c>
      <c r="C61" s="142">
        <v>69</v>
      </c>
      <c r="D61" s="142" t="s">
        <v>107</v>
      </c>
      <c r="E61" s="143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168">
        <v>2</v>
      </c>
      <c r="B62" s="142" t="s">
        <v>59</v>
      </c>
      <c r="C62" s="142">
        <v>73</v>
      </c>
      <c r="D62" s="142" t="s">
        <v>107</v>
      </c>
      <c r="E62" s="143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168">
        <v>2</v>
      </c>
      <c r="B63" s="142" t="s">
        <v>59</v>
      </c>
      <c r="C63" s="142">
        <v>72</v>
      </c>
      <c r="D63" s="142" t="s">
        <v>107</v>
      </c>
      <c r="E63" s="143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177">
        <v>3</v>
      </c>
      <c r="B64" s="145" t="s">
        <v>59</v>
      </c>
      <c r="C64" s="145">
        <v>91</v>
      </c>
      <c r="D64" s="145" t="s">
        <v>107</v>
      </c>
      <c r="E64" s="146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177">
        <v>3</v>
      </c>
      <c r="B65" s="145" t="s">
        <v>59</v>
      </c>
      <c r="C65" s="145">
        <v>92</v>
      </c>
      <c r="D65" s="145" t="s">
        <v>107</v>
      </c>
      <c r="E65" s="146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177">
        <v>3</v>
      </c>
      <c r="B66" s="145" t="s">
        <v>59</v>
      </c>
      <c r="C66" s="145">
        <v>85</v>
      </c>
      <c r="D66" s="145" t="s">
        <v>107</v>
      </c>
      <c r="E66" s="146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177">
        <v>3</v>
      </c>
      <c r="B67" s="145" t="s">
        <v>59</v>
      </c>
      <c r="C67" s="145">
        <v>75</v>
      </c>
      <c r="D67" s="145" t="s">
        <v>107</v>
      </c>
      <c r="E67" s="146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177">
        <v>3</v>
      </c>
      <c r="B68" s="145" t="s">
        <v>59</v>
      </c>
      <c r="C68" s="145">
        <v>82</v>
      </c>
      <c r="D68" s="145" t="s">
        <v>107</v>
      </c>
      <c r="E68" s="146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177">
        <v>3</v>
      </c>
      <c r="B69" s="145" t="s">
        <v>59</v>
      </c>
      <c r="C69" s="145">
        <v>79</v>
      </c>
      <c r="D69" s="145" t="s">
        <v>107</v>
      </c>
      <c r="E69" s="146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203"/>
      <c r="B70" s="196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/>
  </sheetViews>
  <sheetFormatPr defaultColWidth="14.42578125" defaultRowHeight="15.75" customHeight="1"/>
  <sheetData>
    <row r="1" spans="1:14">
      <c r="A1" s="113" t="s">
        <v>141</v>
      </c>
      <c r="B1" s="2"/>
      <c r="C1" s="3"/>
      <c r="D1" s="3"/>
      <c r="E1" s="4"/>
      <c r="F1" s="389">
        <v>43672</v>
      </c>
      <c r="G1" s="4"/>
      <c r="H1" s="83" t="s">
        <v>142</v>
      </c>
      <c r="I1" s="5"/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15</v>
      </c>
      <c r="C6" s="23"/>
      <c r="D6" s="24"/>
      <c r="E6" s="23"/>
      <c r="F6" s="25">
        <v>418</v>
      </c>
      <c r="G6" s="25">
        <v>418</v>
      </c>
      <c r="H6" s="26">
        <v>418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203" t="s">
        <v>143</v>
      </c>
      <c r="B9" s="196" t="s">
        <v>144</v>
      </c>
      <c r="C9" s="196">
        <v>1</v>
      </c>
      <c r="D9" s="196">
        <v>16</v>
      </c>
      <c r="E9" s="196">
        <v>3</v>
      </c>
      <c r="F9" s="61"/>
      <c r="G9" s="61"/>
      <c r="H9" s="61"/>
      <c r="I9" s="61"/>
      <c r="J9" s="61"/>
      <c r="K9" s="59"/>
      <c r="L9" s="35"/>
      <c r="M9" s="43"/>
      <c r="N9" s="43"/>
    </row>
    <row r="10" spans="1:14">
      <c r="A10" s="62"/>
      <c r="B10" s="238" t="s">
        <v>56</v>
      </c>
      <c r="C10" s="238">
        <v>1</v>
      </c>
      <c r="D10" s="238">
        <v>1</v>
      </c>
      <c r="E10" s="63"/>
      <c r="F10" s="63"/>
      <c r="G10" s="238">
        <v>2</v>
      </c>
      <c r="H10" s="238">
        <v>2</v>
      </c>
      <c r="I10" s="63"/>
      <c r="J10" s="63"/>
      <c r="K10" s="56"/>
      <c r="L10" s="35"/>
      <c r="M10" s="49"/>
      <c r="N10" s="49"/>
    </row>
    <row r="11" spans="1:14">
      <c r="A11" s="60"/>
      <c r="B11" s="196" t="s">
        <v>145</v>
      </c>
      <c r="C11" s="61"/>
      <c r="D11" s="196">
        <v>5</v>
      </c>
      <c r="E11" s="196">
        <v>1</v>
      </c>
      <c r="F11" s="61"/>
      <c r="G11" s="61"/>
      <c r="H11" s="61"/>
      <c r="I11" s="61"/>
      <c r="J11" s="61"/>
      <c r="K11" s="59"/>
      <c r="L11" s="35"/>
      <c r="M11" s="43"/>
      <c r="N11" s="43"/>
    </row>
    <row r="12" spans="1:14">
      <c r="A12" s="62"/>
      <c r="B12" s="238" t="s">
        <v>44</v>
      </c>
      <c r="C12" s="238">
        <v>1</v>
      </c>
      <c r="D12" s="63"/>
      <c r="E12" s="63"/>
      <c r="F12" s="63"/>
      <c r="G12" s="63"/>
      <c r="H12" s="63"/>
      <c r="I12" s="63"/>
      <c r="J12" s="63"/>
      <c r="K12" s="56"/>
      <c r="L12" s="35"/>
      <c r="M12" s="49"/>
      <c r="N12" s="49"/>
    </row>
    <row r="13" spans="1:14">
      <c r="A13" s="60"/>
      <c r="B13" s="196" t="s">
        <v>146</v>
      </c>
      <c r="C13" s="61"/>
      <c r="D13" s="196">
        <v>4</v>
      </c>
      <c r="E13" s="61"/>
      <c r="F13" s="61"/>
      <c r="G13" s="61"/>
      <c r="H13" s="61"/>
      <c r="I13" s="61"/>
      <c r="J13" s="61"/>
      <c r="K13" s="59"/>
      <c r="L13" s="35"/>
      <c r="M13" s="43"/>
      <c r="N13" s="43"/>
    </row>
    <row r="14" spans="1:14">
      <c r="A14" s="62"/>
      <c r="B14" s="238" t="s">
        <v>62</v>
      </c>
      <c r="C14" s="238">
        <v>1</v>
      </c>
      <c r="D14" s="63"/>
      <c r="E14" s="63"/>
      <c r="F14" s="63"/>
      <c r="G14" s="63"/>
      <c r="H14" s="63"/>
      <c r="I14" s="63"/>
      <c r="J14" s="63"/>
      <c r="K14" s="56"/>
      <c r="L14" s="35"/>
      <c r="M14" s="49"/>
      <c r="N14" s="49"/>
    </row>
    <row r="15" spans="1:14">
      <c r="A15" s="60"/>
      <c r="B15" s="196" t="s">
        <v>148</v>
      </c>
      <c r="C15" s="196">
        <v>1</v>
      </c>
      <c r="D15" s="61"/>
      <c r="E15" s="61"/>
      <c r="F15" s="61"/>
      <c r="G15" s="61"/>
      <c r="H15" s="61"/>
      <c r="I15" s="61"/>
      <c r="J15" s="61"/>
      <c r="K15" s="59"/>
      <c r="L15" s="35"/>
      <c r="M15" s="43"/>
      <c r="N15" s="43"/>
    </row>
    <row r="16" spans="1:14">
      <c r="A16" s="236" t="s">
        <v>149</v>
      </c>
      <c r="B16" s="238" t="s">
        <v>150</v>
      </c>
      <c r="C16" s="63"/>
      <c r="D16" s="63"/>
      <c r="E16" s="238">
        <v>1</v>
      </c>
      <c r="F16" s="63"/>
      <c r="G16" s="238">
        <v>1</v>
      </c>
      <c r="H16" s="63"/>
      <c r="I16" s="63"/>
      <c r="J16" s="63"/>
      <c r="K16" s="56"/>
      <c r="L16" s="35"/>
      <c r="M16" s="49"/>
      <c r="N16" s="49"/>
    </row>
    <row r="17" spans="1:14">
      <c r="A17" s="60"/>
      <c r="B17" s="196" t="s">
        <v>151</v>
      </c>
      <c r="C17" s="61"/>
      <c r="D17" s="61"/>
      <c r="E17" s="61"/>
      <c r="F17" s="61"/>
      <c r="G17" s="61"/>
      <c r="H17" s="61"/>
      <c r="I17" s="61"/>
      <c r="J17" s="61"/>
      <c r="K17" s="59"/>
      <c r="L17" s="35"/>
      <c r="M17" s="43"/>
      <c r="N17" s="43"/>
    </row>
    <row r="18" spans="1:14">
      <c r="A18" s="62"/>
      <c r="B18" s="238" t="s">
        <v>43</v>
      </c>
      <c r="C18" s="238">
        <v>1</v>
      </c>
      <c r="D18" s="63"/>
      <c r="E18" s="63"/>
      <c r="F18" s="63"/>
      <c r="G18" s="63"/>
      <c r="H18" s="63"/>
      <c r="I18" s="63"/>
      <c r="J18" s="63"/>
      <c r="K18" s="56"/>
      <c r="L18" s="35"/>
      <c r="M18" s="49"/>
      <c r="N18" s="49"/>
    </row>
    <row r="19" spans="1:14">
      <c r="A19" s="60"/>
      <c r="B19" s="196" t="s">
        <v>152</v>
      </c>
      <c r="C19" s="61"/>
      <c r="D19" s="61"/>
      <c r="E19" s="196">
        <v>1</v>
      </c>
      <c r="F19" s="61"/>
      <c r="G19" s="61"/>
      <c r="H19" s="61"/>
      <c r="I19" s="61"/>
      <c r="J19" s="61"/>
      <c r="K19" s="59"/>
      <c r="L19" s="35"/>
      <c r="M19" s="43"/>
      <c r="N19" s="43"/>
    </row>
    <row r="20" spans="1:14">
      <c r="A20" s="62"/>
      <c r="B20" s="238" t="s">
        <v>154</v>
      </c>
      <c r="C20" s="63"/>
      <c r="D20" s="63"/>
      <c r="E20" s="63"/>
      <c r="F20" s="63"/>
      <c r="G20" s="63"/>
      <c r="H20" s="63"/>
      <c r="I20" s="63"/>
      <c r="J20" s="63"/>
      <c r="K20" s="56"/>
      <c r="L20" s="35"/>
      <c r="M20" s="49"/>
      <c r="N20" s="49"/>
    </row>
    <row r="21" spans="1:14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6"/>
      <c r="L21" s="35"/>
      <c r="M21" s="43"/>
      <c r="N21" s="43"/>
    </row>
    <row r="22" spans="1:14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59"/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72"/>
      <c r="B42" s="61"/>
      <c r="C42" s="61"/>
      <c r="D42" s="61"/>
      <c r="E42" s="61"/>
      <c r="F42" s="35"/>
      <c r="G42" s="73" t="s">
        <v>36</v>
      </c>
      <c r="H42" s="74"/>
      <c r="I42" s="74"/>
      <c r="J42" s="74"/>
      <c r="K42" s="7"/>
      <c r="L42" s="7"/>
      <c r="M42" s="7"/>
      <c r="N42" s="7"/>
    </row>
    <row r="43" spans="1:14">
      <c r="A43" s="75"/>
      <c r="B43" s="55"/>
      <c r="C43" s="55"/>
      <c r="D43" s="55"/>
      <c r="E43" s="55"/>
      <c r="F43" s="35"/>
      <c r="G43" s="76" t="s">
        <v>37</v>
      </c>
      <c r="H43" s="77"/>
      <c r="I43" s="77"/>
      <c r="J43" s="77"/>
      <c r="K43" s="7"/>
      <c r="L43" s="7"/>
      <c r="M43" s="7"/>
      <c r="N43" s="7"/>
    </row>
    <row r="44" spans="1:14">
      <c r="A44" s="72"/>
      <c r="B44" s="61"/>
      <c r="C44" s="61"/>
      <c r="D44" s="61"/>
      <c r="E44" s="61"/>
      <c r="F44" s="35"/>
      <c r="G44" s="73" t="s">
        <v>38</v>
      </c>
      <c r="H44" s="74"/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79"/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81"/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79"/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/>
  </sheetViews>
  <sheetFormatPr defaultColWidth="14.42578125" defaultRowHeight="15.75" customHeight="1"/>
  <sheetData>
    <row r="1" spans="1:14">
      <c r="A1" s="1" t="s">
        <v>0</v>
      </c>
      <c r="B1" s="2" t="s">
        <v>40</v>
      </c>
      <c r="C1" s="3"/>
      <c r="D1" s="3"/>
      <c r="E1" s="4"/>
      <c r="F1" s="83" t="s">
        <v>41</v>
      </c>
      <c r="G1" s="4"/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4" t="s">
        <v>42</v>
      </c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85">
        <v>25</v>
      </c>
      <c r="C6" s="23"/>
      <c r="D6" s="24"/>
      <c r="E6" s="23"/>
      <c r="F6" s="25">
        <v>243</v>
      </c>
      <c r="G6" s="25">
        <v>252</v>
      </c>
      <c r="H6" s="26">
        <v>257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86">
        <v>1</v>
      </c>
      <c r="B9" s="87" t="s">
        <v>43</v>
      </c>
      <c r="C9" s="87">
        <v>1</v>
      </c>
      <c r="D9" s="88"/>
      <c r="E9" s="88"/>
      <c r="F9" s="88"/>
      <c r="G9" s="88"/>
      <c r="H9" s="88"/>
      <c r="I9" s="88"/>
      <c r="J9" s="88"/>
      <c r="K9" s="89">
        <v>1</v>
      </c>
      <c r="L9" s="35"/>
      <c r="M9" s="90" t="s">
        <v>43</v>
      </c>
      <c r="N9" s="90">
        <v>12</v>
      </c>
    </row>
    <row r="10" spans="1:14">
      <c r="A10" s="91">
        <v>2</v>
      </c>
      <c r="B10" s="92" t="s">
        <v>44</v>
      </c>
      <c r="C10" s="92">
        <v>4</v>
      </c>
      <c r="D10" s="92">
        <v>3</v>
      </c>
      <c r="E10" s="93"/>
      <c r="F10" s="93"/>
      <c r="G10" s="93"/>
      <c r="H10" s="93"/>
      <c r="I10" s="93"/>
      <c r="J10" s="93"/>
      <c r="K10" s="94">
        <v>7</v>
      </c>
      <c r="L10" s="35"/>
      <c r="M10" s="95" t="s">
        <v>44</v>
      </c>
      <c r="N10" s="95">
        <v>8</v>
      </c>
    </row>
    <row r="11" spans="1:14">
      <c r="A11" s="96"/>
      <c r="B11" s="97" t="s">
        <v>43</v>
      </c>
      <c r="C11" s="97">
        <v>4</v>
      </c>
      <c r="D11" s="98"/>
      <c r="E11" s="98"/>
      <c r="F11" s="98"/>
      <c r="G11" s="98"/>
      <c r="H11" s="98"/>
      <c r="I11" s="98"/>
      <c r="J11" s="98"/>
      <c r="K11" s="99">
        <v>4</v>
      </c>
      <c r="L11" s="35"/>
      <c r="M11" s="43"/>
      <c r="N11" s="42">
        <v>2</v>
      </c>
    </row>
    <row r="12" spans="1:14">
      <c r="A12" s="100">
        <v>3</v>
      </c>
      <c r="B12" s="101" t="s">
        <v>44</v>
      </c>
      <c r="C12" s="101">
        <v>1</v>
      </c>
      <c r="D12" s="102"/>
      <c r="E12" s="102"/>
      <c r="F12" s="102"/>
      <c r="G12" s="102"/>
      <c r="H12" s="102"/>
      <c r="I12" s="102"/>
      <c r="J12" s="102"/>
      <c r="K12" s="103">
        <v>1</v>
      </c>
      <c r="L12" s="35"/>
      <c r="M12" s="49"/>
      <c r="N12" s="49"/>
    </row>
    <row r="13" spans="1:14">
      <c r="A13" s="104"/>
      <c r="B13" s="105" t="s">
        <v>43</v>
      </c>
      <c r="C13" s="105">
        <v>7</v>
      </c>
      <c r="D13" s="106"/>
      <c r="E13" s="106"/>
      <c r="F13" s="106"/>
      <c r="G13" s="106"/>
      <c r="H13" s="106"/>
      <c r="I13" s="106"/>
      <c r="J13" s="106"/>
      <c r="K13" s="107">
        <v>7</v>
      </c>
      <c r="L13" s="35"/>
      <c r="M13" s="43"/>
      <c r="N13" s="43"/>
    </row>
    <row r="14" spans="1:14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56"/>
      <c r="L14" s="35"/>
      <c r="M14" s="49"/>
      <c r="N14" s="49"/>
    </row>
    <row r="15" spans="1:14">
      <c r="A15" s="60"/>
      <c r="B15" s="61"/>
      <c r="C15" s="61"/>
      <c r="D15" s="61"/>
      <c r="E15" s="61"/>
      <c r="F15" s="61"/>
      <c r="G15" s="61"/>
      <c r="H15" s="61"/>
      <c r="I15" s="61"/>
      <c r="J15" s="61"/>
      <c r="K15" s="59"/>
      <c r="L15" s="35"/>
      <c r="M15" s="43"/>
      <c r="N15" s="43"/>
    </row>
    <row r="16" spans="1:14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56"/>
      <c r="L16" s="35"/>
      <c r="M16" s="49"/>
      <c r="N16" s="49"/>
    </row>
    <row r="17" spans="1:14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59"/>
      <c r="L17" s="35"/>
      <c r="M17" s="43"/>
      <c r="N17" s="43"/>
    </row>
    <row r="18" spans="1:14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56"/>
      <c r="L18" s="35"/>
      <c r="M18" s="49"/>
      <c r="N18" s="49"/>
    </row>
    <row r="19" spans="1:14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59"/>
      <c r="L19" s="35"/>
      <c r="M19" s="43"/>
      <c r="N19" s="43"/>
    </row>
    <row r="20" spans="1:14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56"/>
      <c r="L20" s="35"/>
      <c r="M20" s="49"/>
      <c r="N20" s="49"/>
    </row>
    <row r="21" spans="1:14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6"/>
      <c r="L21" s="35"/>
      <c r="M21" s="43"/>
      <c r="N21" s="43"/>
    </row>
    <row r="22" spans="1:14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59"/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72"/>
      <c r="B42" s="61"/>
      <c r="C42" s="61"/>
      <c r="D42" s="61"/>
      <c r="E42" s="6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75"/>
      <c r="B43" s="55"/>
      <c r="C43" s="55"/>
      <c r="D43" s="55"/>
      <c r="E43" s="55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72"/>
      <c r="B44" s="61"/>
      <c r="C44" s="61"/>
      <c r="D44" s="61"/>
      <c r="E44" s="6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110">
        <v>0</v>
      </c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111">
        <v>0</v>
      </c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110">
        <v>0</v>
      </c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66"/>
  <sheetViews>
    <sheetView tabSelected="1" workbookViewId="0"/>
  </sheetViews>
  <sheetFormatPr defaultColWidth="14.42578125" defaultRowHeight="15.75" customHeight="1"/>
  <cols>
    <col min="2" max="2" width="16.7109375" customWidth="1"/>
    <col min="3" max="3" width="19.140625" customWidth="1"/>
    <col min="4" max="4" width="16.85546875" customWidth="1"/>
    <col min="5" max="5" width="21.85546875" customWidth="1"/>
    <col min="11" max="11" width="33.42578125" customWidth="1"/>
  </cols>
  <sheetData>
    <row r="1" spans="1:14">
      <c r="A1" s="393" t="s">
        <v>157</v>
      </c>
      <c r="B1" s="394"/>
      <c r="C1" s="395"/>
      <c r="D1" s="395"/>
      <c r="E1" s="396"/>
      <c r="F1" s="397">
        <v>43686</v>
      </c>
      <c r="G1" s="398"/>
      <c r="H1" s="399" t="s">
        <v>158</v>
      </c>
      <c r="I1" s="400"/>
      <c r="J1" s="395"/>
      <c r="K1" s="396"/>
      <c r="L1" s="7"/>
      <c r="M1" s="7"/>
      <c r="N1" s="7"/>
    </row>
    <row r="2" spans="1:14">
      <c r="A2" s="401" t="s">
        <v>3</v>
      </c>
      <c r="B2" s="402">
        <v>200</v>
      </c>
      <c r="C2" s="403"/>
      <c r="D2" s="404"/>
      <c r="E2" s="401" t="s">
        <v>4</v>
      </c>
      <c r="F2" s="405" t="s">
        <v>5</v>
      </c>
      <c r="G2" s="401" t="s">
        <v>6</v>
      </c>
      <c r="H2" s="401"/>
      <c r="I2" s="401" t="s">
        <v>7</v>
      </c>
      <c r="J2" s="403"/>
      <c r="K2" s="404"/>
      <c r="L2" s="7"/>
      <c r="M2" s="7"/>
      <c r="N2" s="7"/>
    </row>
    <row r="3" spans="1:14">
      <c r="A3" s="401"/>
      <c r="B3" s="401"/>
      <c r="C3" s="401"/>
      <c r="D3" s="404"/>
      <c r="E3" s="401"/>
      <c r="F3" s="405" t="s">
        <v>8</v>
      </c>
      <c r="G3" s="401" t="s">
        <v>9</v>
      </c>
      <c r="H3" s="401"/>
      <c r="I3" s="401" t="s">
        <v>7</v>
      </c>
      <c r="J3" s="403"/>
      <c r="K3" s="404"/>
      <c r="L3" s="7"/>
      <c r="M3" s="7"/>
      <c r="N3" s="7"/>
    </row>
    <row r="4" spans="1:14">
      <c r="A4" s="401" t="s">
        <v>10</v>
      </c>
      <c r="B4" s="402">
        <v>40</v>
      </c>
      <c r="C4" s="401"/>
      <c r="D4" s="404"/>
      <c r="E4" s="406"/>
      <c r="F4" s="407" t="s">
        <v>11</v>
      </c>
      <c r="G4" s="408" t="s">
        <v>9</v>
      </c>
      <c r="H4" s="408"/>
      <c r="I4" s="408" t="s">
        <v>12</v>
      </c>
      <c r="J4" s="406"/>
      <c r="K4" s="409"/>
      <c r="L4" s="7"/>
      <c r="M4" s="7"/>
      <c r="N4" s="7"/>
    </row>
    <row r="5" spans="1:14">
      <c r="A5" s="410"/>
      <c r="B5" s="401"/>
      <c r="C5" s="401"/>
      <c r="D5" s="404"/>
      <c r="E5" s="401" t="s">
        <v>13</v>
      </c>
      <c r="F5" s="411" t="s">
        <v>5</v>
      </c>
      <c r="G5" s="411" t="s">
        <v>8</v>
      </c>
      <c r="H5" s="412" t="s">
        <v>11</v>
      </c>
      <c r="I5" s="413" t="s">
        <v>14</v>
      </c>
      <c r="J5" s="403"/>
      <c r="K5" s="404"/>
      <c r="L5" s="7"/>
      <c r="M5" s="7"/>
      <c r="N5" s="7"/>
    </row>
    <row r="6" spans="1:14">
      <c r="A6" s="414" t="s">
        <v>15</v>
      </c>
      <c r="B6" s="415">
        <v>15</v>
      </c>
      <c r="C6" s="416"/>
      <c r="D6" s="417"/>
      <c r="E6" s="416"/>
      <c r="F6" s="418" t="s">
        <v>159</v>
      </c>
      <c r="G6" s="418"/>
      <c r="H6" s="419"/>
      <c r="I6" s="416"/>
      <c r="J6" s="416"/>
      <c r="K6" s="417"/>
      <c r="L6" s="7"/>
      <c r="M6" s="7"/>
      <c r="N6" s="7"/>
    </row>
    <row r="7" spans="1:14">
      <c r="A7" s="420" t="s">
        <v>17</v>
      </c>
      <c r="B7" s="421" t="s">
        <v>18</v>
      </c>
      <c r="C7" s="422" t="s">
        <v>30</v>
      </c>
      <c r="D7" s="423" t="s">
        <v>31</v>
      </c>
      <c r="E7" s="424" t="s">
        <v>32</v>
      </c>
      <c r="F7" s="425"/>
      <c r="G7" s="7"/>
      <c r="H7" s="7"/>
      <c r="I7" s="7"/>
      <c r="J7" s="7"/>
      <c r="K7" s="425"/>
      <c r="L7" s="7"/>
      <c r="M7" s="7"/>
      <c r="N7" s="7"/>
    </row>
    <row r="8" spans="1:14">
      <c r="A8" s="426">
        <v>43686</v>
      </c>
      <c r="B8" s="427" t="s">
        <v>160</v>
      </c>
      <c r="C8" s="427">
        <v>270</v>
      </c>
      <c r="D8" s="427">
        <v>205</v>
      </c>
      <c r="E8" s="427" t="s">
        <v>161</v>
      </c>
      <c r="F8" s="425"/>
      <c r="G8" s="7"/>
      <c r="H8" s="7"/>
      <c r="I8" s="7"/>
      <c r="J8" s="7"/>
      <c r="K8" s="425"/>
      <c r="L8" s="7"/>
      <c r="M8" s="7"/>
      <c r="N8" s="7"/>
    </row>
    <row r="9" spans="1:14">
      <c r="A9" s="428"/>
      <c r="B9" s="427" t="s">
        <v>160</v>
      </c>
      <c r="C9" s="427">
        <v>255</v>
      </c>
      <c r="D9" s="427">
        <v>187</v>
      </c>
      <c r="E9" s="427" t="s">
        <v>161</v>
      </c>
      <c r="F9" s="425"/>
      <c r="G9" s="7"/>
      <c r="H9" s="7"/>
      <c r="I9" s="7"/>
      <c r="J9" s="7"/>
      <c r="K9" s="425"/>
      <c r="L9" s="7"/>
      <c r="M9" s="7"/>
      <c r="N9" s="7"/>
    </row>
    <row r="10" spans="1:14">
      <c r="A10" s="428"/>
      <c r="B10" s="427" t="s">
        <v>160</v>
      </c>
      <c r="C10" s="427">
        <v>110</v>
      </c>
      <c r="D10" s="427">
        <v>12</v>
      </c>
      <c r="E10" s="427" t="s">
        <v>161</v>
      </c>
      <c r="F10" s="425"/>
      <c r="G10" s="7"/>
      <c r="H10" s="7"/>
      <c r="I10" s="7"/>
      <c r="J10" s="7"/>
      <c r="K10" s="425"/>
      <c r="L10" s="7"/>
      <c r="M10" s="7"/>
      <c r="N10" s="7"/>
    </row>
    <row r="11" spans="1:14">
      <c r="A11" s="428"/>
      <c r="B11" s="427" t="s">
        <v>160</v>
      </c>
      <c r="C11" s="427">
        <v>121</v>
      </c>
      <c r="D11" s="427">
        <v>18</v>
      </c>
      <c r="E11" s="427" t="s">
        <v>161</v>
      </c>
      <c r="F11" s="425"/>
      <c r="G11" s="7"/>
      <c r="H11" s="7"/>
      <c r="I11" s="7"/>
      <c r="J11" s="7"/>
      <c r="K11" s="425"/>
      <c r="L11" s="7"/>
      <c r="M11" s="7"/>
      <c r="N11" s="7"/>
    </row>
    <row r="12" spans="1:14">
      <c r="A12" s="428"/>
      <c r="B12" s="427" t="s">
        <v>160</v>
      </c>
      <c r="C12" s="427">
        <v>102</v>
      </c>
      <c r="D12" s="427">
        <v>11</v>
      </c>
      <c r="E12" s="427" t="s">
        <v>161</v>
      </c>
      <c r="F12" s="425"/>
      <c r="G12" s="7"/>
      <c r="H12" s="7"/>
      <c r="I12" s="7"/>
      <c r="J12" s="7"/>
      <c r="K12" s="425"/>
      <c r="L12" s="7"/>
      <c r="M12" s="7"/>
      <c r="N12" s="7"/>
    </row>
    <row r="13" spans="1:14">
      <c r="A13" s="428"/>
      <c r="B13" s="427" t="s">
        <v>160</v>
      </c>
      <c r="C13" s="427">
        <v>91</v>
      </c>
      <c r="D13" s="427">
        <v>8</v>
      </c>
      <c r="E13" s="427" t="s">
        <v>161</v>
      </c>
      <c r="F13" s="425"/>
      <c r="G13" s="7"/>
      <c r="H13" s="7"/>
      <c r="I13" s="7"/>
      <c r="J13" s="7"/>
      <c r="K13" s="425"/>
      <c r="L13" s="7"/>
      <c r="M13" s="7"/>
      <c r="N13" s="7"/>
    </row>
    <row r="14" spans="1:14">
      <c r="A14" s="428"/>
      <c r="B14" s="427" t="s">
        <v>160</v>
      </c>
      <c r="C14" s="427">
        <v>110</v>
      </c>
      <c r="D14" s="427">
        <v>13</v>
      </c>
      <c r="E14" s="427" t="s">
        <v>161</v>
      </c>
      <c r="F14" s="425"/>
      <c r="G14" s="7"/>
      <c r="H14" s="7"/>
      <c r="I14" s="7"/>
      <c r="J14" s="7"/>
      <c r="K14" s="425"/>
      <c r="L14" s="7"/>
      <c r="M14" s="7"/>
      <c r="N14" s="7"/>
    </row>
    <row r="15" spans="1:14">
      <c r="A15" s="428"/>
      <c r="B15" s="427" t="s">
        <v>160</v>
      </c>
      <c r="C15" s="427">
        <v>92</v>
      </c>
      <c r="D15" s="427">
        <v>9</v>
      </c>
      <c r="E15" s="427" t="s">
        <v>161</v>
      </c>
      <c r="F15" s="7"/>
      <c r="G15" s="7"/>
      <c r="H15" s="7"/>
      <c r="I15" s="7"/>
      <c r="J15" s="7"/>
      <c r="K15" s="7"/>
      <c r="L15" s="7"/>
      <c r="M15" s="7"/>
      <c r="N15" s="7"/>
    </row>
    <row r="16" spans="1:14">
      <c r="A16" s="428"/>
      <c r="B16" s="427" t="s">
        <v>160</v>
      </c>
      <c r="C16" s="427">
        <v>105</v>
      </c>
      <c r="D16" s="427">
        <v>11</v>
      </c>
      <c r="E16" s="427" t="s">
        <v>161</v>
      </c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428"/>
      <c r="B17" s="427" t="s">
        <v>160</v>
      </c>
      <c r="C17" s="427">
        <v>100</v>
      </c>
      <c r="D17" s="427">
        <v>9</v>
      </c>
      <c r="E17" s="427" t="s">
        <v>161</v>
      </c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428"/>
      <c r="B18" s="427" t="s">
        <v>160</v>
      </c>
      <c r="C18" s="427">
        <v>102</v>
      </c>
      <c r="D18" s="427">
        <v>12</v>
      </c>
      <c r="E18" s="427" t="s">
        <v>161</v>
      </c>
      <c r="F18" s="7"/>
      <c r="G18" s="7"/>
      <c r="H18" s="7"/>
      <c r="I18" s="7"/>
      <c r="J18" s="7"/>
      <c r="K18" s="7"/>
      <c r="L18" s="7"/>
      <c r="M18" s="7"/>
      <c r="N18" s="7"/>
    </row>
    <row r="19" spans="1:14">
      <c r="A19" s="428"/>
      <c r="B19" s="427" t="s">
        <v>160</v>
      </c>
      <c r="C19" s="427">
        <v>102</v>
      </c>
      <c r="D19" s="427">
        <v>10</v>
      </c>
      <c r="E19" s="427" t="s">
        <v>161</v>
      </c>
      <c r="F19" s="7"/>
      <c r="G19" s="7"/>
      <c r="H19" s="7"/>
      <c r="I19" s="7"/>
      <c r="J19" s="7"/>
      <c r="K19" s="7"/>
      <c r="L19" s="7"/>
      <c r="M19" s="7"/>
      <c r="N19" s="7"/>
    </row>
    <row r="20" spans="1:14">
      <c r="A20" s="428"/>
      <c r="B20" s="427" t="s">
        <v>160</v>
      </c>
      <c r="C20" s="427">
        <v>96</v>
      </c>
      <c r="D20" s="427">
        <v>12</v>
      </c>
      <c r="E20" s="427" t="s">
        <v>161</v>
      </c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428"/>
      <c r="B21" s="427" t="s">
        <v>160</v>
      </c>
      <c r="C21" s="427">
        <v>102</v>
      </c>
      <c r="D21" s="427">
        <v>10</v>
      </c>
      <c r="E21" s="427" t="s">
        <v>161</v>
      </c>
      <c r="F21" s="7"/>
      <c r="G21" s="7"/>
      <c r="H21" s="7"/>
      <c r="I21" s="7"/>
      <c r="J21" s="7"/>
      <c r="K21" s="7"/>
      <c r="L21" s="7"/>
      <c r="M21" s="7"/>
      <c r="N21" s="7"/>
    </row>
    <row r="22" spans="1:14">
      <c r="A22" s="428"/>
      <c r="B22" s="427" t="s">
        <v>160</v>
      </c>
      <c r="C22" s="427">
        <v>96</v>
      </c>
      <c r="D22" s="427">
        <v>9</v>
      </c>
      <c r="E22" s="427" t="s">
        <v>161</v>
      </c>
      <c r="F22" s="7"/>
      <c r="G22" s="7"/>
      <c r="H22" s="7"/>
      <c r="I22" s="7"/>
      <c r="J22" s="7"/>
      <c r="K22" s="7"/>
      <c r="L22" s="7"/>
      <c r="M22" s="7"/>
      <c r="N22" s="7"/>
    </row>
    <row r="23" spans="1:14">
      <c r="A23" s="428"/>
      <c r="B23" s="427" t="s">
        <v>160</v>
      </c>
      <c r="C23" s="427">
        <v>90</v>
      </c>
      <c r="D23" s="427">
        <v>8</v>
      </c>
      <c r="E23" s="427" t="s">
        <v>161</v>
      </c>
      <c r="F23" s="7"/>
      <c r="G23" s="7"/>
      <c r="H23" s="7"/>
      <c r="I23" s="7"/>
      <c r="J23" s="7"/>
      <c r="K23" s="7"/>
      <c r="L23" s="7"/>
      <c r="M23" s="7"/>
      <c r="N23" s="7"/>
    </row>
    <row r="24" spans="1:14">
      <c r="A24" s="428"/>
      <c r="B24" s="427" t="s">
        <v>160</v>
      </c>
      <c r="C24" s="427">
        <v>238</v>
      </c>
      <c r="D24" s="427">
        <v>147</v>
      </c>
      <c r="E24" s="427" t="s">
        <v>161</v>
      </c>
      <c r="F24" s="7"/>
      <c r="G24" s="7"/>
      <c r="H24" s="7"/>
      <c r="I24" s="7"/>
      <c r="J24" s="7"/>
      <c r="K24" s="7"/>
      <c r="L24" s="7"/>
      <c r="M24" s="7"/>
      <c r="N24" s="7"/>
    </row>
    <row r="25" spans="1:14">
      <c r="A25" s="428"/>
      <c r="B25" s="427" t="s">
        <v>160</v>
      </c>
      <c r="C25" s="427">
        <v>245</v>
      </c>
      <c r="D25" s="427">
        <v>178</v>
      </c>
      <c r="E25" s="427" t="s">
        <v>161</v>
      </c>
      <c r="F25" s="7"/>
      <c r="G25" s="7"/>
      <c r="H25" s="7"/>
      <c r="I25" s="7"/>
      <c r="J25" s="7"/>
      <c r="K25" s="7"/>
      <c r="L25" s="7"/>
      <c r="M25" s="7"/>
      <c r="N25" s="7"/>
    </row>
    <row r="26" spans="1:14">
      <c r="A26" s="428"/>
      <c r="B26" s="427" t="s">
        <v>160</v>
      </c>
      <c r="C26" s="427">
        <v>280</v>
      </c>
      <c r="D26" s="427">
        <v>223</v>
      </c>
      <c r="E26" s="427" t="s">
        <v>161</v>
      </c>
      <c r="F26" s="7"/>
      <c r="G26" s="7"/>
      <c r="H26" s="7"/>
      <c r="I26" s="7"/>
      <c r="J26" s="7"/>
      <c r="K26" s="7"/>
      <c r="L26" s="7"/>
      <c r="M26" s="7"/>
      <c r="N26" s="7"/>
    </row>
    <row r="27" spans="1:14">
      <c r="A27" s="428"/>
      <c r="B27" s="427" t="s">
        <v>160</v>
      </c>
      <c r="C27" s="427">
        <v>279</v>
      </c>
      <c r="D27" s="427">
        <v>250</v>
      </c>
      <c r="E27" s="427" t="s">
        <v>161</v>
      </c>
      <c r="F27" s="7"/>
      <c r="G27" s="7"/>
      <c r="H27" s="7"/>
      <c r="I27" s="7"/>
      <c r="J27" s="7"/>
      <c r="K27" s="7"/>
      <c r="L27" s="7"/>
      <c r="M27" s="7"/>
      <c r="N27" s="7"/>
    </row>
    <row r="28" spans="1:14">
      <c r="A28" s="428"/>
      <c r="B28" s="427" t="s">
        <v>160</v>
      </c>
      <c r="C28" s="427">
        <v>270</v>
      </c>
      <c r="D28" s="427">
        <v>194</v>
      </c>
      <c r="E28" s="427" t="s">
        <v>161</v>
      </c>
      <c r="F28" s="7"/>
      <c r="G28" s="7"/>
      <c r="H28" s="7"/>
      <c r="I28" s="7"/>
      <c r="J28" s="7"/>
      <c r="K28" s="7"/>
      <c r="L28" s="7"/>
      <c r="M28" s="7"/>
      <c r="N28" s="7"/>
    </row>
    <row r="29" spans="1:14">
      <c r="A29" s="428"/>
      <c r="B29" s="427" t="s">
        <v>160</v>
      </c>
      <c r="C29" s="427">
        <v>228</v>
      </c>
      <c r="D29" s="427">
        <v>112</v>
      </c>
      <c r="E29" s="427" t="s">
        <v>161</v>
      </c>
      <c r="F29" s="7"/>
      <c r="G29" s="7"/>
      <c r="H29" s="7"/>
      <c r="I29" s="7"/>
      <c r="J29" s="7"/>
      <c r="K29" s="7"/>
      <c r="L29" s="7"/>
      <c r="M29" s="7"/>
      <c r="N29" s="7"/>
    </row>
    <row r="30" spans="1:14">
      <c r="A30" s="428"/>
      <c r="B30" s="427" t="s">
        <v>160</v>
      </c>
      <c r="C30" s="427">
        <v>238</v>
      </c>
      <c r="D30" s="427">
        <v>140</v>
      </c>
      <c r="E30" s="427" t="s">
        <v>161</v>
      </c>
      <c r="F30" s="7"/>
      <c r="G30" s="7"/>
      <c r="H30" s="7"/>
      <c r="I30" s="7"/>
      <c r="J30" s="7"/>
      <c r="K30" s="7"/>
      <c r="L30" s="7"/>
      <c r="M30" s="7"/>
      <c r="N30" s="7"/>
    </row>
    <row r="31" spans="1:14">
      <c r="A31" s="428"/>
      <c r="B31" s="427" t="s">
        <v>160</v>
      </c>
      <c r="C31" s="427">
        <v>253</v>
      </c>
      <c r="D31" s="427">
        <v>176</v>
      </c>
      <c r="E31" s="427" t="s">
        <v>161</v>
      </c>
      <c r="F31" s="7"/>
      <c r="G31" s="7"/>
      <c r="H31" s="7"/>
      <c r="I31" s="7"/>
      <c r="J31" s="7"/>
      <c r="K31" s="7"/>
      <c r="L31" s="7"/>
      <c r="M31" s="7"/>
      <c r="N31" s="7"/>
    </row>
    <row r="32" spans="1:14">
      <c r="A32" s="428"/>
      <c r="B32" s="427" t="s">
        <v>160</v>
      </c>
      <c r="C32" s="427">
        <v>228</v>
      </c>
      <c r="D32" s="427">
        <v>134</v>
      </c>
      <c r="E32" s="427" t="s">
        <v>161</v>
      </c>
      <c r="F32" s="7"/>
      <c r="G32" s="7"/>
      <c r="H32" s="7"/>
      <c r="I32" s="7"/>
      <c r="J32" s="7"/>
      <c r="K32" s="7"/>
      <c r="L32" s="7"/>
      <c r="M32" s="7"/>
      <c r="N32" s="7"/>
    </row>
    <row r="33" spans="1:14">
      <c r="A33" s="428"/>
      <c r="B33" s="427" t="s">
        <v>160</v>
      </c>
      <c r="C33" s="427">
        <v>237</v>
      </c>
      <c r="D33" s="427">
        <v>151</v>
      </c>
      <c r="E33" s="427" t="s">
        <v>161</v>
      </c>
      <c r="F33" s="7"/>
      <c r="K33" s="7"/>
      <c r="L33" s="7"/>
      <c r="M33" s="7"/>
      <c r="N33" s="7"/>
    </row>
    <row r="34" spans="1:14">
      <c r="A34" s="428"/>
      <c r="B34" s="427" t="s">
        <v>160</v>
      </c>
      <c r="C34" s="427">
        <v>223</v>
      </c>
      <c r="D34" s="427">
        <v>116</v>
      </c>
      <c r="E34" s="427" t="s">
        <v>161</v>
      </c>
      <c r="F34" s="7"/>
      <c r="K34" s="7"/>
      <c r="L34" s="7"/>
      <c r="M34" s="7"/>
      <c r="N34" s="7"/>
    </row>
    <row r="35" spans="1:14">
      <c r="A35" s="428"/>
      <c r="B35" s="427" t="s">
        <v>160</v>
      </c>
      <c r="C35" s="427">
        <v>229</v>
      </c>
      <c r="D35" s="427">
        <v>135</v>
      </c>
      <c r="E35" s="427" t="s">
        <v>161</v>
      </c>
      <c r="F35" s="7"/>
      <c r="K35" s="7"/>
      <c r="L35" s="7"/>
      <c r="M35" s="7"/>
      <c r="N35" s="7"/>
    </row>
    <row r="36" spans="1:14">
      <c r="A36" s="428"/>
      <c r="B36" s="427" t="s">
        <v>160</v>
      </c>
      <c r="C36" s="427">
        <v>260</v>
      </c>
      <c r="D36" s="427">
        <v>183</v>
      </c>
      <c r="E36" s="427" t="s">
        <v>161</v>
      </c>
      <c r="F36" s="7"/>
      <c r="K36" s="7"/>
      <c r="L36" s="7"/>
      <c r="M36" s="7"/>
      <c r="N36" s="7"/>
    </row>
    <row r="37" spans="1:14">
      <c r="A37" s="428"/>
      <c r="B37" s="427" t="s">
        <v>160</v>
      </c>
      <c r="C37" s="427">
        <v>254</v>
      </c>
      <c r="D37" s="427">
        <v>191</v>
      </c>
      <c r="E37" s="427" t="s">
        <v>161</v>
      </c>
      <c r="F37" s="7"/>
      <c r="K37" s="7"/>
      <c r="L37" s="7"/>
      <c r="M37" s="7"/>
      <c r="N37" s="7"/>
    </row>
    <row r="38" spans="1:14">
      <c r="A38" s="428"/>
      <c r="B38" s="427" t="s">
        <v>160</v>
      </c>
      <c r="C38" s="427">
        <v>209</v>
      </c>
      <c r="D38" s="427">
        <v>92</v>
      </c>
      <c r="E38" s="427" t="s">
        <v>161</v>
      </c>
      <c r="F38" s="7"/>
      <c r="K38" s="7"/>
      <c r="L38" s="7"/>
      <c r="M38" s="7"/>
      <c r="N38" s="7"/>
    </row>
    <row r="39" spans="1:14">
      <c r="A39" s="428"/>
      <c r="B39" s="427" t="s">
        <v>160</v>
      </c>
      <c r="C39" s="427">
        <v>281</v>
      </c>
      <c r="D39" s="427">
        <v>234</v>
      </c>
      <c r="E39" s="427" t="s">
        <v>161</v>
      </c>
      <c r="F39" s="7"/>
      <c r="K39" s="7"/>
      <c r="L39" s="7"/>
      <c r="M39" s="7"/>
      <c r="N39" s="7"/>
    </row>
    <row r="40" spans="1:14">
      <c r="A40" s="428"/>
      <c r="B40" s="427" t="s">
        <v>160</v>
      </c>
      <c r="C40" s="427">
        <v>244</v>
      </c>
      <c r="D40" s="427">
        <v>161</v>
      </c>
      <c r="E40" s="427" t="s">
        <v>161</v>
      </c>
      <c r="F40" s="7"/>
      <c r="K40" s="7"/>
      <c r="L40" s="7"/>
      <c r="M40" s="7"/>
      <c r="N40" s="7"/>
    </row>
    <row r="41" spans="1:14" ht="15.75" customHeight="1">
      <c r="A41" s="429"/>
      <c r="B41" s="427" t="s">
        <v>160</v>
      </c>
      <c r="C41" s="430">
        <v>278</v>
      </c>
      <c r="D41" s="430">
        <v>216</v>
      </c>
      <c r="E41" s="427" t="s">
        <v>161</v>
      </c>
    </row>
    <row r="42" spans="1:14" ht="14.25">
      <c r="A42" s="429"/>
      <c r="B42" s="427" t="s">
        <v>160</v>
      </c>
      <c r="C42" s="430">
        <v>236</v>
      </c>
      <c r="D42" s="430">
        <v>133</v>
      </c>
      <c r="E42" s="427" t="s">
        <v>161</v>
      </c>
    </row>
    <row r="43" spans="1:14" ht="14.25">
      <c r="A43" s="429"/>
      <c r="B43" s="427" t="s">
        <v>160</v>
      </c>
      <c r="C43" s="430">
        <v>245</v>
      </c>
      <c r="D43" s="430">
        <v>161</v>
      </c>
      <c r="E43" s="431" t="s">
        <v>89</v>
      </c>
    </row>
    <row r="44" spans="1:14" ht="14.25">
      <c r="A44" s="429"/>
      <c r="B44" s="427" t="s">
        <v>160</v>
      </c>
      <c r="C44" s="430">
        <v>246</v>
      </c>
      <c r="D44" s="430">
        <v>137</v>
      </c>
      <c r="E44" s="431" t="s">
        <v>89</v>
      </c>
    </row>
    <row r="45" spans="1:14" ht="14.25">
      <c r="A45" s="429"/>
      <c r="B45" s="427" t="s">
        <v>160</v>
      </c>
      <c r="C45" s="430">
        <v>243</v>
      </c>
      <c r="D45" s="430">
        <v>153</v>
      </c>
      <c r="E45" s="431" t="s">
        <v>89</v>
      </c>
    </row>
    <row r="46" spans="1:14" ht="14.25">
      <c r="A46" s="429"/>
      <c r="B46" s="427" t="s">
        <v>160</v>
      </c>
      <c r="C46" s="430">
        <v>206</v>
      </c>
      <c r="D46" s="430">
        <v>92</v>
      </c>
      <c r="E46" s="431" t="s">
        <v>89</v>
      </c>
    </row>
    <row r="47" spans="1:14" ht="14.25">
      <c r="A47" s="432"/>
      <c r="B47" s="433" t="s">
        <v>162</v>
      </c>
      <c r="C47" s="434">
        <v>209</v>
      </c>
      <c r="D47" s="434">
        <v>79</v>
      </c>
      <c r="E47" s="434" t="s">
        <v>89</v>
      </c>
    </row>
    <row r="48" spans="1:14" ht="15">
      <c r="A48" s="435">
        <v>43693</v>
      </c>
      <c r="B48" s="436"/>
      <c r="C48" s="437" t="s">
        <v>163</v>
      </c>
      <c r="D48" s="437" t="s">
        <v>164</v>
      </c>
      <c r="E48" s="436"/>
    </row>
    <row r="49" spans="1:5" ht="14.25">
      <c r="A49" s="429"/>
      <c r="B49" s="430" t="s">
        <v>160</v>
      </c>
      <c r="C49" s="430">
        <v>10.9</v>
      </c>
      <c r="D49" s="430">
        <v>0.38</v>
      </c>
      <c r="E49" s="430" t="s">
        <v>161</v>
      </c>
    </row>
    <row r="50" spans="1:5" ht="14.25">
      <c r="A50" s="429"/>
      <c r="B50" s="430" t="s">
        <v>160</v>
      </c>
      <c r="C50" s="430">
        <v>10.5</v>
      </c>
      <c r="D50" s="430">
        <v>0.46</v>
      </c>
      <c r="E50" s="430" t="s">
        <v>161</v>
      </c>
    </row>
    <row r="51" spans="1:5" ht="14.25">
      <c r="A51" s="429"/>
      <c r="B51" s="430" t="s">
        <v>160</v>
      </c>
      <c r="C51" s="430">
        <v>11.3</v>
      </c>
      <c r="D51" s="430">
        <v>0.57999999999999996</v>
      </c>
      <c r="E51" s="430" t="s">
        <v>161</v>
      </c>
    </row>
    <row r="52" spans="1:5" ht="14.25">
      <c r="A52" s="429"/>
      <c r="B52" s="430" t="s">
        <v>160</v>
      </c>
      <c r="C52" s="430">
        <v>10.3</v>
      </c>
      <c r="D52" s="430">
        <v>0.45</v>
      </c>
      <c r="E52" s="430" t="s">
        <v>161</v>
      </c>
    </row>
    <row r="53" spans="1:5" ht="14.25">
      <c r="A53" s="429"/>
      <c r="B53" s="430" t="s">
        <v>160</v>
      </c>
      <c r="C53" s="430">
        <v>9.9</v>
      </c>
      <c r="D53" s="430">
        <v>0.34</v>
      </c>
      <c r="E53" s="430" t="s">
        <v>161</v>
      </c>
    </row>
    <row r="54" spans="1:5" ht="14.25">
      <c r="A54" s="429"/>
      <c r="B54" s="430" t="s">
        <v>160</v>
      </c>
      <c r="C54" s="430">
        <v>9.6</v>
      </c>
      <c r="D54" s="430">
        <v>0.35</v>
      </c>
      <c r="E54" s="430" t="s">
        <v>161</v>
      </c>
    </row>
    <row r="55" spans="1:5" ht="14.25">
      <c r="A55" s="429"/>
      <c r="B55" s="430" t="s">
        <v>160</v>
      </c>
      <c r="C55" s="430">
        <v>10.4</v>
      </c>
      <c r="D55" s="430">
        <v>0.46</v>
      </c>
      <c r="E55" s="430" t="s">
        <v>161</v>
      </c>
    </row>
    <row r="56" spans="1:5" ht="14.25">
      <c r="A56" s="429"/>
      <c r="B56" s="430" t="s">
        <v>160</v>
      </c>
      <c r="C56" s="430">
        <v>9.6</v>
      </c>
      <c r="D56" s="430">
        <v>0.31</v>
      </c>
      <c r="E56" s="430" t="s">
        <v>161</v>
      </c>
    </row>
    <row r="57" spans="1:5" ht="14.25">
      <c r="A57" s="429"/>
      <c r="B57" s="430" t="s">
        <v>160</v>
      </c>
      <c r="C57" s="430">
        <v>10.8</v>
      </c>
      <c r="D57" s="430">
        <v>0.49</v>
      </c>
      <c r="E57" s="430" t="s">
        <v>161</v>
      </c>
    </row>
    <row r="58" spans="1:5" ht="14.25">
      <c r="A58" s="429"/>
      <c r="B58" s="430" t="s">
        <v>160</v>
      </c>
      <c r="C58" s="430">
        <v>9.1999999999999993</v>
      </c>
      <c r="D58" s="430">
        <v>0.28000000000000003</v>
      </c>
      <c r="E58" s="430" t="s">
        <v>161</v>
      </c>
    </row>
    <row r="59" spans="1:5" ht="14.25">
      <c r="A59" s="429"/>
      <c r="B59" s="430" t="s">
        <v>160</v>
      </c>
      <c r="C59" s="430">
        <v>4.2</v>
      </c>
      <c r="D59" s="430">
        <v>0.03</v>
      </c>
      <c r="E59" s="431" t="s">
        <v>89</v>
      </c>
    </row>
    <row r="60" spans="1:5" ht="14.25">
      <c r="A60" s="429"/>
      <c r="B60" s="430" t="s">
        <v>160</v>
      </c>
      <c r="C60" s="430">
        <v>4.5999999999999996</v>
      </c>
      <c r="D60" s="430">
        <v>0.04</v>
      </c>
      <c r="E60" s="431" t="s">
        <v>89</v>
      </c>
    </row>
    <row r="61" spans="1:5" ht="14.25">
      <c r="A61" s="429"/>
      <c r="B61" s="430" t="s">
        <v>160</v>
      </c>
      <c r="C61" s="430">
        <v>4.4000000000000004</v>
      </c>
      <c r="D61" s="430">
        <v>0.03</v>
      </c>
      <c r="E61" s="431" t="s">
        <v>89</v>
      </c>
    </row>
    <row r="62" spans="1:5" ht="14.25">
      <c r="A62" s="429"/>
      <c r="B62" s="430" t="s">
        <v>160</v>
      </c>
      <c r="C62" s="430">
        <v>3.7</v>
      </c>
      <c r="D62" s="430">
        <v>0.02</v>
      </c>
      <c r="E62" s="431" t="s">
        <v>89</v>
      </c>
    </row>
    <row r="63" spans="1:5" ht="14.25">
      <c r="A63" s="429"/>
      <c r="B63" s="430" t="s">
        <v>160</v>
      </c>
      <c r="C63" s="430">
        <v>4.7</v>
      </c>
      <c r="D63" s="430">
        <v>0.04</v>
      </c>
      <c r="E63" s="431" t="s">
        <v>89</v>
      </c>
    </row>
    <row r="64" spans="1:5" ht="14.25">
      <c r="A64" s="429"/>
      <c r="B64" s="430" t="s">
        <v>160</v>
      </c>
      <c r="C64" s="430">
        <v>4.8</v>
      </c>
      <c r="D64" s="430">
        <v>0.03</v>
      </c>
      <c r="E64" s="431" t="s">
        <v>89</v>
      </c>
    </row>
    <row r="65" spans="1:5" ht="14.25">
      <c r="A65" s="429"/>
      <c r="B65" s="430" t="s">
        <v>160</v>
      </c>
      <c r="C65" s="430">
        <v>4</v>
      </c>
      <c r="D65" s="430">
        <v>0.02</v>
      </c>
      <c r="E65" s="431" t="s">
        <v>89</v>
      </c>
    </row>
    <row r="66" spans="1:5" ht="14.25">
      <c r="A66" s="429"/>
      <c r="B66" s="430" t="s">
        <v>160</v>
      </c>
      <c r="C66" s="430">
        <v>4.3</v>
      </c>
      <c r="D66" s="430">
        <v>0.03</v>
      </c>
      <c r="E66" s="431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>
      <selection activeCell="A40" sqref="A40"/>
    </sheetView>
  </sheetViews>
  <sheetFormatPr defaultColWidth="14.42578125" defaultRowHeight="15.75" customHeight="1"/>
  <sheetData>
    <row r="1" spans="1:14">
      <c r="A1" s="1" t="s">
        <v>0</v>
      </c>
      <c r="B1" s="2" t="s">
        <v>54</v>
      </c>
      <c r="C1" s="3"/>
      <c r="D1" s="3"/>
      <c r="E1" s="4"/>
      <c r="F1" s="5" t="s">
        <v>1</v>
      </c>
      <c r="G1" s="112">
        <v>43657</v>
      </c>
      <c r="H1" s="5" t="s">
        <v>2</v>
      </c>
      <c r="I1" s="83" t="s">
        <v>55</v>
      </c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15</v>
      </c>
      <c r="C6" s="23"/>
      <c r="D6" s="24"/>
      <c r="E6" s="23"/>
      <c r="F6" s="25">
        <v>800</v>
      </c>
      <c r="G6" s="25">
        <v>1001</v>
      </c>
      <c r="H6" s="26">
        <v>869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114">
        <v>1</v>
      </c>
      <c r="B9" s="116" t="s">
        <v>58</v>
      </c>
      <c r="C9" s="116">
        <v>11</v>
      </c>
      <c r="D9" s="116">
        <v>9</v>
      </c>
      <c r="E9" s="118"/>
      <c r="F9" s="118"/>
      <c r="G9" s="118"/>
      <c r="H9" s="118"/>
      <c r="I9" s="118"/>
      <c r="J9" s="118"/>
      <c r="K9" s="120">
        <f t="shared" ref="K9:K19" si="0">SUM(C9:J9)</f>
        <v>20</v>
      </c>
      <c r="L9" s="35"/>
      <c r="M9" s="122" t="s">
        <v>59</v>
      </c>
      <c r="N9" s="122">
        <v>12</v>
      </c>
    </row>
    <row r="10" spans="1:14">
      <c r="A10" s="124">
        <v>1</v>
      </c>
      <c r="B10" s="125" t="s">
        <v>60</v>
      </c>
      <c r="C10" s="125">
        <v>2</v>
      </c>
      <c r="D10" s="126"/>
      <c r="E10" s="126"/>
      <c r="F10" s="126"/>
      <c r="G10" s="126"/>
      <c r="H10" s="126"/>
      <c r="I10" s="126"/>
      <c r="J10" s="126"/>
      <c r="K10" s="120">
        <f t="shared" si="0"/>
        <v>2</v>
      </c>
      <c r="L10" s="35"/>
      <c r="M10" s="127" t="s">
        <v>58</v>
      </c>
      <c r="N10" s="128">
        <f>SUM(K9+K13+K16)</f>
        <v>59</v>
      </c>
    </row>
    <row r="11" spans="1:14">
      <c r="A11" s="133">
        <v>1</v>
      </c>
      <c r="B11" s="116" t="s">
        <v>52</v>
      </c>
      <c r="C11" s="118"/>
      <c r="D11" s="116">
        <v>4</v>
      </c>
      <c r="E11" s="118"/>
      <c r="F11" s="118"/>
      <c r="G11" s="118"/>
      <c r="H11" s="118"/>
      <c r="I11" s="118"/>
      <c r="J11" s="118"/>
      <c r="K11" s="120">
        <f t="shared" si="0"/>
        <v>4</v>
      </c>
      <c r="L11" s="35"/>
      <c r="M11" s="122" t="s">
        <v>60</v>
      </c>
      <c r="N11" s="123">
        <f>SUM(K10+K14+K19)</f>
        <v>15</v>
      </c>
    </row>
    <row r="12" spans="1:14">
      <c r="A12" s="139">
        <v>2</v>
      </c>
      <c r="B12" s="140" t="s">
        <v>64</v>
      </c>
      <c r="C12" s="141"/>
      <c r="D12" s="140">
        <v>1</v>
      </c>
      <c r="E12" s="141"/>
      <c r="F12" s="140">
        <v>1</v>
      </c>
      <c r="G12" s="141"/>
      <c r="H12" s="141"/>
      <c r="I12" s="141"/>
      <c r="J12" s="141"/>
      <c r="K12" s="147">
        <f t="shared" si="0"/>
        <v>2</v>
      </c>
      <c r="L12" s="35"/>
      <c r="M12" s="127" t="s">
        <v>52</v>
      </c>
      <c r="N12" s="128">
        <f>SUM(K11+K15+K17)</f>
        <v>10</v>
      </c>
    </row>
    <row r="13" spans="1:14">
      <c r="A13" s="144">
        <v>2</v>
      </c>
      <c r="B13" s="145" t="s">
        <v>58</v>
      </c>
      <c r="C13" s="145">
        <v>10</v>
      </c>
      <c r="D13" s="145">
        <v>4</v>
      </c>
      <c r="E13" s="146"/>
      <c r="F13" s="146"/>
      <c r="G13" s="146"/>
      <c r="H13" s="146"/>
      <c r="I13" s="146"/>
      <c r="J13" s="146"/>
      <c r="K13" s="147">
        <f t="shared" si="0"/>
        <v>14</v>
      </c>
      <c r="L13" s="35"/>
      <c r="M13" s="122" t="s">
        <v>64</v>
      </c>
      <c r="N13" s="122">
        <v>2</v>
      </c>
    </row>
    <row r="14" spans="1:14">
      <c r="A14" s="139">
        <v>2</v>
      </c>
      <c r="B14" s="140" t="s">
        <v>60</v>
      </c>
      <c r="C14" s="140">
        <v>10</v>
      </c>
      <c r="D14" s="141"/>
      <c r="E14" s="141"/>
      <c r="F14" s="141"/>
      <c r="G14" s="141"/>
      <c r="H14" s="141"/>
      <c r="I14" s="141"/>
      <c r="J14" s="141"/>
      <c r="K14" s="147">
        <f t="shared" si="0"/>
        <v>10</v>
      </c>
      <c r="L14" s="35"/>
      <c r="M14" s="127" t="s">
        <v>51</v>
      </c>
      <c r="N14" s="127">
        <v>2</v>
      </c>
    </row>
    <row r="15" spans="1:14">
      <c r="A15" s="144">
        <v>2</v>
      </c>
      <c r="B15" s="145" t="s">
        <v>52</v>
      </c>
      <c r="C15" s="145">
        <v>1</v>
      </c>
      <c r="D15" s="145">
        <v>4</v>
      </c>
      <c r="E15" s="146"/>
      <c r="F15" s="146"/>
      <c r="G15" s="146"/>
      <c r="H15" s="146"/>
      <c r="I15" s="146"/>
      <c r="J15" s="146"/>
      <c r="K15" s="147">
        <f t="shared" si="0"/>
        <v>5</v>
      </c>
      <c r="L15" s="35"/>
      <c r="M15" s="122" t="s">
        <v>67</v>
      </c>
      <c r="N15" s="122">
        <f>COUNT(N9:N14)</f>
        <v>6</v>
      </c>
    </row>
    <row r="16" spans="1:14">
      <c r="A16" s="134">
        <v>3</v>
      </c>
      <c r="B16" s="135" t="s">
        <v>58</v>
      </c>
      <c r="C16" s="135">
        <v>23</v>
      </c>
      <c r="D16" s="135">
        <v>2</v>
      </c>
      <c r="E16" s="136"/>
      <c r="F16" s="136"/>
      <c r="G16" s="136"/>
      <c r="H16" s="136"/>
      <c r="I16" s="136"/>
      <c r="J16" s="136"/>
      <c r="K16" s="137">
        <f t="shared" si="0"/>
        <v>25</v>
      </c>
      <c r="L16" s="35"/>
      <c r="M16" s="49"/>
      <c r="N16" s="49"/>
    </row>
    <row r="17" spans="1:14">
      <c r="A17" s="138">
        <v>3</v>
      </c>
      <c r="B17" s="142" t="s">
        <v>52</v>
      </c>
      <c r="C17" s="143"/>
      <c r="D17" s="143"/>
      <c r="E17" s="142">
        <v>1</v>
      </c>
      <c r="F17" s="143"/>
      <c r="G17" s="143"/>
      <c r="H17" s="143"/>
      <c r="I17" s="143"/>
      <c r="J17" s="143"/>
      <c r="K17" s="137">
        <f t="shared" si="0"/>
        <v>1</v>
      </c>
      <c r="L17" s="35"/>
      <c r="M17" s="43"/>
      <c r="N17" s="43"/>
    </row>
    <row r="18" spans="1:14">
      <c r="A18" s="134">
        <v>3</v>
      </c>
      <c r="B18" s="135" t="s">
        <v>51</v>
      </c>
      <c r="C18" s="136"/>
      <c r="D18" s="136"/>
      <c r="E18" s="135">
        <v>1</v>
      </c>
      <c r="F18" s="135">
        <v>1</v>
      </c>
      <c r="G18" s="136"/>
      <c r="H18" s="136"/>
      <c r="I18" s="136"/>
      <c r="J18" s="136"/>
      <c r="K18" s="137">
        <f t="shared" si="0"/>
        <v>2</v>
      </c>
      <c r="L18" s="35"/>
      <c r="M18" s="49"/>
      <c r="N18" s="49"/>
    </row>
    <row r="19" spans="1:14">
      <c r="A19" s="138">
        <v>3</v>
      </c>
      <c r="B19" s="142" t="s">
        <v>60</v>
      </c>
      <c r="C19" s="142">
        <v>3</v>
      </c>
      <c r="D19" s="143"/>
      <c r="E19" s="143"/>
      <c r="F19" s="143"/>
      <c r="G19" s="143"/>
      <c r="H19" s="143"/>
      <c r="I19" s="143"/>
      <c r="J19" s="143"/>
      <c r="K19" s="137">
        <f t="shared" si="0"/>
        <v>3</v>
      </c>
      <c r="L19" s="35"/>
      <c r="M19" s="43"/>
      <c r="N19" s="43"/>
    </row>
    <row r="20" spans="1:14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56"/>
      <c r="L20" s="35"/>
      <c r="M20" s="49"/>
      <c r="N20" s="49"/>
    </row>
    <row r="21" spans="1:14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6"/>
      <c r="L21" s="35"/>
      <c r="M21" s="43"/>
      <c r="N21" s="43"/>
    </row>
    <row r="22" spans="1:14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59"/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160">
        <v>1</v>
      </c>
      <c r="B42" s="167" t="s">
        <v>59</v>
      </c>
      <c r="C42" s="167">
        <v>382</v>
      </c>
      <c r="D42" s="167">
        <v>703</v>
      </c>
      <c r="E42" s="169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160">
        <v>1</v>
      </c>
      <c r="B43" s="167" t="s">
        <v>59</v>
      </c>
      <c r="C43" s="167">
        <v>374</v>
      </c>
      <c r="D43" s="167">
        <v>560</v>
      </c>
      <c r="E43" s="169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160">
        <v>1</v>
      </c>
      <c r="B44" s="167" t="s">
        <v>59</v>
      </c>
      <c r="C44" s="167">
        <v>251</v>
      </c>
      <c r="D44" s="167">
        <v>188</v>
      </c>
      <c r="E44" s="169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160">
        <v>1</v>
      </c>
      <c r="B45" s="167" t="s">
        <v>59</v>
      </c>
      <c r="C45" s="167">
        <v>351</v>
      </c>
      <c r="D45" s="167">
        <v>464</v>
      </c>
      <c r="E45" s="169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160">
        <v>1</v>
      </c>
      <c r="B46" s="167" t="s">
        <v>59</v>
      </c>
      <c r="C46" s="167">
        <v>266</v>
      </c>
      <c r="D46" s="167">
        <v>210</v>
      </c>
      <c r="E46" s="169"/>
      <c r="F46" s="35"/>
      <c r="G46" s="78" t="s">
        <v>36</v>
      </c>
      <c r="H46" s="110">
        <v>1</v>
      </c>
      <c r="I46" s="79"/>
      <c r="J46" s="79"/>
      <c r="K46" s="7"/>
      <c r="L46" s="7"/>
      <c r="M46" s="7"/>
      <c r="N46" s="7"/>
    </row>
    <row r="47" spans="1:14">
      <c r="A47" s="170">
        <v>2</v>
      </c>
      <c r="B47" s="171" t="s">
        <v>59</v>
      </c>
      <c r="C47" s="171">
        <v>365</v>
      </c>
      <c r="D47" s="171">
        <v>552</v>
      </c>
      <c r="E47" s="172"/>
      <c r="F47" s="35"/>
      <c r="G47" s="80" t="s">
        <v>37</v>
      </c>
      <c r="H47" s="111">
        <v>1</v>
      </c>
      <c r="I47" s="81"/>
      <c r="J47" s="82"/>
      <c r="K47" s="7"/>
      <c r="L47" s="7"/>
      <c r="M47" s="7"/>
      <c r="N47" s="7"/>
    </row>
    <row r="48" spans="1:14">
      <c r="A48" s="170">
        <v>2</v>
      </c>
      <c r="B48" s="171" t="s">
        <v>59</v>
      </c>
      <c r="C48" s="171">
        <v>332</v>
      </c>
      <c r="D48" s="171">
        <v>398</v>
      </c>
      <c r="E48" s="172"/>
      <c r="F48" s="35"/>
      <c r="G48" s="78" t="s">
        <v>38</v>
      </c>
      <c r="H48" s="110">
        <v>1</v>
      </c>
      <c r="I48" s="79"/>
      <c r="J48" s="79"/>
      <c r="K48" s="7"/>
      <c r="L48" s="7"/>
      <c r="M48" s="7"/>
      <c r="N48" s="7"/>
    </row>
    <row r="49" spans="1:14">
      <c r="A49" s="170">
        <v>2</v>
      </c>
      <c r="B49" s="171" t="s">
        <v>59</v>
      </c>
      <c r="C49" s="171">
        <v>311</v>
      </c>
      <c r="D49" s="171">
        <v>349</v>
      </c>
      <c r="E49" s="172"/>
      <c r="F49" s="7"/>
      <c r="G49" s="174" t="s">
        <v>70</v>
      </c>
      <c r="H49" s="175">
        <f>MAX(C42:C54)</f>
        <v>382</v>
      </c>
      <c r="I49" s="176"/>
      <c r="J49" s="176"/>
      <c r="K49" s="7"/>
      <c r="L49" s="7"/>
      <c r="M49" s="7"/>
      <c r="N49" s="7"/>
    </row>
    <row r="50" spans="1:14">
      <c r="A50" s="170">
        <v>2</v>
      </c>
      <c r="B50" s="171" t="s">
        <v>59</v>
      </c>
      <c r="C50" s="171">
        <v>262</v>
      </c>
      <c r="D50" s="171">
        <v>203</v>
      </c>
      <c r="E50" s="172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170">
        <v>2</v>
      </c>
      <c r="B51" s="171" t="s">
        <v>59</v>
      </c>
      <c r="C51" s="171">
        <v>277</v>
      </c>
      <c r="D51" s="171">
        <v>228</v>
      </c>
      <c r="E51" s="172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170">
        <v>2</v>
      </c>
      <c r="B52" s="171" t="s">
        <v>59</v>
      </c>
      <c r="C52" s="171">
        <v>232</v>
      </c>
      <c r="D52" s="171">
        <v>138</v>
      </c>
      <c r="E52" s="172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168">
        <v>3</v>
      </c>
      <c r="B53" s="142" t="s">
        <v>59</v>
      </c>
      <c r="C53" s="142">
        <v>371</v>
      </c>
      <c r="D53" s="142">
        <v>567</v>
      </c>
      <c r="E53" s="143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168">
        <v>3</v>
      </c>
      <c r="B54" s="142" t="s">
        <v>59</v>
      </c>
      <c r="C54" s="142">
        <v>80</v>
      </c>
      <c r="D54" s="142">
        <v>5</v>
      </c>
      <c r="E54" s="143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68"/>
  <sheetViews>
    <sheetView topLeftCell="A121" workbookViewId="0">
      <selection activeCell="B42" sqref="B42:D154"/>
    </sheetView>
  </sheetViews>
  <sheetFormatPr defaultColWidth="14.42578125" defaultRowHeight="15.75" customHeight="1"/>
  <sheetData>
    <row r="1" spans="1:14">
      <c r="A1" s="1" t="s">
        <v>0</v>
      </c>
      <c r="B1" s="2" t="s">
        <v>69</v>
      </c>
      <c r="C1" s="3"/>
      <c r="D1" s="3"/>
      <c r="E1" s="4"/>
      <c r="F1" s="5" t="s">
        <v>1</v>
      </c>
      <c r="G1" s="112">
        <v>43656</v>
      </c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85">
        <v>25</v>
      </c>
      <c r="C6" s="23"/>
      <c r="D6" s="24"/>
      <c r="E6" s="23"/>
      <c r="F6" s="25">
        <v>958</v>
      </c>
      <c r="G6" s="25">
        <v>1079</v>
      </c>
      <c r="H6" s="26">
        <v>787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168">
        <v>3</v>
      </c>
      <c r="B9" s="142" t="s">
        <v>58</v>
      </c>
      <c r="C9" s="142">
        <v>1</v>
      </c>
      <c r="D9" s="143"/>
      <c r="E9" s="143"/>
      <c r="F9" s="143"/>
      <c r="G9" s="143"/>
      <c r="H9" s="143"/>
      <c r="I9" s="143"/>
      <c r="J9" s="143"/>
      <c r="K9" s="173">
        <v>1</v>
      </c>
      <c r="L9" s="35"/>
      <c r="M9" s="42" t="s">
        <v>58</v>
      </c>
      <c r="N9" s="42">
        <v>1</v>
      </c>
    </row>
    <row r="10" spans="1:14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56"/>
      <c r="L10" s="35"/>
      <c r="M10" s="48" t="s">
        <v>59</v>
      </c>
      <c r="N10" s="48">
        <v>113</v>
      </c>
    </row>
    <row r="11" spans="1:14">
      <c r="A11" s="60"/>
      <c r="B11" s="61"/>
      <c r="C11" s="61"/>
      <c r="D11" s="61"/>
      <c r="E11" s="61"/>
      <c r="F11" s="61"/>
      <c r="G11" s="61"/>
      <c r="H11" s="61"/>
      <c r="I11" s="61"/>
      <c r="J11" s="61"/>
      <c r="K11" s="59"/>
      <c r="L11" s="35"/>
      <c r="M11" s="43"/>
      <c r="N11" s="42">
        <v>2</v>
      </c>
    </row>
    <row r="12" spans="1:14">
      <c r="A12" s="62"/>
      <c r="B12" s="63"/>
      <c r="C12" s="63"/>
      <c r="D12" s="63"/>
      <c r="E12" s="63"/>
      <c r="F12" s="63"/>
      <c r="G12" s="63"/>
      <c r="H12" s="63"/>
      <c r="I12" s="63"/>
      <c r="J12" s="63"/>
      <c r="K12" s="56"/>
      <c r="L12" s="35"/>
      <c r="M12" s="49"/>
      <c r="N12" s="49"/>
    </row>
    <row r="13" spans="1:14">
      <c r="A13" s="60"/>
      <c r="B13" s="61"/>
      <c r="C13" s="61"/>
      <c r="D13" s="61"/>
      <c r="E13" s="61"/>
      <c r="F13" s="61"/>
      <c r="G13" s="61"/>
      <c r="H13" s="61"/>
      <c r="I13" s="61"/>
      <c r="J13" s="61"/>
      <c r="K13" s="59"/>
      <c r="L13" s="35"/>
      <c r="M13" s="43"/>
      <c r="N13" s="43"/>
    </row>
    <row r="14" spans="1:14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56"/>
      <c r="L14" s="35"/>
      <c r="M14" s="49"/>
      <c r="N14" s="49"/>
    </row>
    <row r="15" spans="1:14">
      <c r="A15" s="60"/>
      <c r="B15" s="61"/>
      <c r="C15" s="61"/>
      <c r="D15" s="61"/>
      <c r="E15" s="61"/>
      <c r="F15" s="61"/>
      <c r="G15" s="61"/>
      <c r="H15" s="61"/>
      <c r="I15" s="61"/>
      <c r="J15" s="61"/>
      <c r="K15" s="59"/>
      <c r="L15" s="35"/>
      <c r="M15" s="43"/>
      <c r="N15" s="43"/>
    </row>
    <row r="16" spans="1:14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56"/>
      <c r="L16" s="35"/>
      <c r="M16" s="49"/>
      <c r="N16" s="49"/>
    </row>
    <row r="17" spans="1:14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59"/>
      <c r="L17" s="35"/>
      <c r="M17" s="43"/>
      <c r="N17" s="43"/>
    </row>
    <row r="18" spans="1:14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56"/>
      <c r="L18" s="35"/>
      <c r="M18" s="49"/>
      <c r="N18" s="49"/>
    </row>
    <row r="19" spans="1:14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59"/>
      <c r="L19" s="35"/>
      <c r="M19" s="43"/>
      <c r="N19" s="43"/>
    </row>
    <row r="20" spans="1:14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56"/>
      <c r="L20" s="35"/>
      <c r="M20" s="49"/>
      <c r="N20" s="49"/>
    </row>
    <row r="21" spans="1:14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6"/>
      <c r="L21" s="35"/>
      <c r="M21" s="43"/>
      <c r="N21" s="43"/>
    </row>
    <row r="22" spans="1:14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59"/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114">
        <v>1</v>
      </c>
      <c r="B42" s="116" t="s">
        <v>59</v>
      </c>
      <c r="C42" s="116">
        <v>257</v>
      </c>
      <c r="D42" s="116">
        <v>165</v>
      </c>
      <c r="E42" s="118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114">
        <v>1</v>
      </c>
      <c r="B43" s="116" t="s">
        <v>59</v>
      </c>
      <c r="C43" s="116">
        <v>265</v>
      </c>
      <c r="D43" s="116">
        <v>196</v>
      </c>
      <c r="E43" s="118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114">
        <v>1</v>
      </c>
      <c r="B44" s="116" t="s">
        <v>59</v>
      </c>
      <c r="C44" s="116">
        <v>300</v>
      </c>
      <c r="D44" s="116">
        <v>253</v>
      </c>
      <c r="E44" s="118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114">
        <v>1</v>
      </c>
      <c r="B45" s="116" t="s">
        <v>59</v>
      </c>
      <c r="C45" s="116">
        <v>239</v>
      </c>
      <c r="D45" s="116">
        <v>142</v>
      </c>
      <c r="E45" s="118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114">
        <v>1</v>
      </c>
      <c r="B46" s="116" t="s">
        <v>59</v>
      </c>
      <c r="C46" s="116">
        <v>196</v>
      </c>
      <c r="D46" s="116">
        <v>74</v>
      </c>
      <c r="E46" s="118"/>
      <c r="F46" s="35"/>
      <c r="G46" s="78" t="s">
        <v>36</v>
      </c>
      <c r="H46" s="110">
        <v>0</v>
      </c>
      <c r="I46" s="79"/>
      <c r="J46" s="79"/>
      <c r="K46" s="7"/>
      <c r="L46" s="7"/>
      <c r="M46" s="7"/>
      <c r="N46" s="7"/>
    </row>
    <row r="47" spans="1:14">
      <c r="A47" s="114">
        <v>1</v>
      </c>
      <c r="B47" s="116" t="s">
        <v>59</v>
      </c>
      <c r="C47" s="116">
        <v>241</v>
      </c>
      <c r="D47" s="116">
        <v>144</v>
      </c>
      <c r="E47" s="118"/>
      <c r="F47" s="35"/>
      <c r="G47" s="80" t="s">
        <v>37</v>
      </c>
      <c r="H47" s="111">
        <v>0</v>
      </c>
      <c r="I47" s="81"/>
      <c r="J47" s="82"/>
      <c r="K47" s="7"/>
      <c r="L47" s="7"/>
      <c r="M47" s="7"/>
      <c r="N47" s="7"/>
    </row>
    <row r="48" spans="1:14">
      <c r="A48" s="114">
        <v>1</v>
      </c>
      <c r="B48" s="116" t="s">
        <v>59</v>
      </c>
      <c r="C48" s="116">
        <v>266</v>
      </c>
      <c r="D48" s="116">
        <v>195</v>
      </c>
      <c r="E48" s="118"/>
      <c r="F48" s="35"/>
      <c r="G48" s="78" t="s">
        <v>38</v>
      </c>
      <c r="H48" s="110">
        <v>0</v>
      </c>
      <c r="I48" s="79"/>
      <c r="J48" s="79"/>
      <c r="K48" s="7"/>
      <c r="L48" s="7"/>
      <c r="M48" s="7"/>
      <c r="N48" s="7"/>
    </row>
    <row r="49" spans="1:14">
      <c r="A49" s="114">
        <v>1</v>
      </c>
      <c r="B49" s="116" t="s">
        <v>59</v>
      </c>
      <c r="C49" s="116">
        <v>211</v>
      </c>
      <c r="D49" s="116">
        <v>94</v>
      </c>
      <c r="E49" s="118"/>
      <c r="F49" s="7"/>
      <c r="G49" s="174" t="s">
        <v>71</v>
      </c>
      <c r="H49" s="175">
        <f>MAX(C42:C154)</f>
        <v>361</v>
      </c>
      <c r="I49" s="176"/>
      <c r="J49" s="176"/>
      <c r="K49" s="7"/>
      <c r="L49" s="7"/>
      <c r="M49" s="7"/>
      <c r="N49" s="7"/>
    </row>
    <row r="50" spans="1:14">
      <c r="A50" s="114">
        <v>1</v>
      </c>
      <c r="B50" s="116" t="s">
        <v>59</v>
      </c>
      <c r="C50" s="116">
        <v>255</v>
      </c>
      <c r="D50" s="116">
        <v>163</v>
      </c>
      <c r="E50" s="118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114">
        <v>1</v>
      </c>
      <c r="B51" s="116" t="s">
        <v>59</v>
      </c>
      <c r="C51" s="116">
        <v>167</v>
      </c>
      <c r="D51" s="116">
        <v>55</v>
      </c>
      <c r="E51" s="118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114">
        <v>1</v>
      </c>
      <c r="B52" s="116" t="s">
        <v>59</v>
      </c>
      <c r="C52" s="116">
        <v>183</v>
      </c>
      <c r="D52" s="116">
        <v>71</v>
      </c>
      <c r="E52" s="118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114">
        <v>1</v>
      </c>
      <c r="B53" s="116" t="s">
        <v>59</v>
      </c>
      <c r="C53" s="116">
        <v>172</v>
      </c>
      <c r="D53" s="116">
        <v>57</v>
      </c>
      <c r="E53" s="118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114">
        <v>1</v>
      </c>
      <c r="B54" s="116" t="s">
        <v>59</v>
      </c>
      <c r="C54" s="116">
        <v>75</v>
      </c>
      <c r="D54" s="116">
        <v>4</v>
      </c>
      <c r="E54" s="118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114">
        <v>1</v>
      </c>
      <c r="B55" s="116" t="s">
        <v>59</v>
      </c>
      <c r="C55" s="116">
        <v>85</v>
      </c>
      <c r="D55" s="116">
        <v>4</v>
      </c>
      <c r="E55" s="118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114">
        <v>1</v>
      </c>
      <c r="B56" s="116" t="s">
        <v>59</v>
      </c>
      <c r="C56" s="116">
        <v>62</v>
      </c>
      <c r="D56" s="116">
        <v>1</v>
      </c>
      <c r="E56" s="118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114">
        <v>1</v>
      </c>
      <c r="B57" s="116" t="s">
        <v>59</v>
      </c>
      <c r="C57" s="116">
        <v>352</v>
      </c>
      <c r="D57" s="116">
        <v>490</v>
      </c>
      <c r="E57" s="118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114">
        <v>1</v>
      </c>
      <c r="B58" s="116" t="s">
        <v>59</v>
      </c>
      <c r="C58" s="116">
        <v>295</v>
      </c>
      <c r="D58" s="116">
        <v>258</v>
      </c>
      <c r="E58" s="118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114">
        <v>1</v>
      </c>
      <c r="B59" s="116" t="s">
        <v>59</v>
      </c>
      <c r="C59" s="116">
        <v>284</v>
      </c>
      <c r="D59" s="116">
        <v>214</v>
      </c>
      <c r="E59" s="118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114">
        <v>1</v>
      </c>
      <c r="B60" s="116" t="s">
        <v>59</v>
      </c>
      <c r="C60" s="116">
        <v>273</v>
      </c>
      <c r="D60" s="116">
        <v>179</v>
      </c>
      <c r="E60" s="118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114">
        <v>1</v>
      </c>
      <c r="B61" s="116" t="s">
        <v>59</v>
      </c>
      <c r="C61" s="116">
        <v>281</v>
      </c>
      <c r="D61" s="116">
        <v>215</v>
      </c>
      <c r="E61" s="118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114">
        <v>1</v>
      </c>
      <c r="B62" s="116" t="s">
        <v>59</v>
      </c>
      <c r="C62" s="116">
        <v>279</v>
      </c>
      <c r="D62" s="116">
        <v>240</v>
      </c>
      <c r="E62" s="118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114">
        <v>1</v>
      </c>
      <c r="B63" s="116" t="s">
        <v>59</v>
      </c>
      <c r="C63" s="116">
        <v>191</v>
      </c>
      <c r="D63" s="116">
        <v>77</v>
      </c>
      <c r="E63" s="118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114">
        <v>1</v>
      </c>
      <c r="B64" s="116" t="s">
        <v>59</v>
      </c>
      <c r="C64" s="116">
        <v>312</v>
      </c>
      <c r="D64" s="116">
        <v>279</v>
      </c>
      <c r="E64" s="118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114">
        <v>1</v>
      </c>
      <c r="B65" s="116" t="s">
        <v>59</v>
      </c>
      <c r="C65" s="116">
        <v>265</v>
      </c>
      <c r="D65" s="116">
        <v>179</v>
      </c>
      <c r="E65" s="118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114">
        <v>1</v>
      </c>
      <c r="B66" s="116" t="s">
        <v>59</v>
      </c>
      <c r="C66" s="116">
        <v>232</v>
      </c>
      <c r="D66" s="116">
        <v>120</v>
      </c>
      <c r="E66" s="118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114">
        <v>1</v>
      </c>
      <c r="B67" s="116" t="s">
        <v>59</v>
      </c>
      <c r="C67" s="116">
        <v>202</v>
      </c>
      <c r="D67" s="116">
        <v>82</v>
      </c>
      <c r="E67" s="118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114">
        <v>1</v>
      </c>
      <c r="B68" s="116" t="s">
        <v>59</v>
      </c>
      <c r="C68" s="116">
        <v>262</v>
      </c>
      <c r="D68" s="116">
        <v>180</v>
      </c>
      <c r="E68" s="118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114">
        <v>1</v>
      </c>
      <c r="B69" s="116" t="s">
        <v>59</v>
      </c>
      <c r="C69" s="116">
        <v>106</v>
      </c>
      <c r="D69" s="116">
        <v>12</v>
      </c>
      <c r="E69" s="118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177">
        <v>2</v>
      </c>
      <c r="B70" s="145" t="s">
        <v>59</v>
      </c>
      <c r="C70" s="145">
        <v>217</v>
      </c>
      <c r="D70" s="145">
        <v>113</v>
      </c>
      <c r="E70" s="146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177">
        <v>2</v>
      </c>
      <c r="B71" s="145" t="s">
        <v>59</v>
      </c>
      <c r="C71" s="145">
        <v>252</v>
      </c>
      <c r="D71" s="145">
        <v>172</v>
      </c>
      <c r="E71" s="146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177">
        <v>2</v>
      </c>
      <c r="B72" s="145" t="s">
        <v>59</v>
      </c>
      <c r="C72" s="145">
        <v>249</v>
      </c>
      <c r="D72" s="145">
        <v>157</v>
      </c>
      <c r="E72" s="146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177">
        <v>2</v>
      </c>
      <c r="B73" s="145" t="s">
        <v>59</v>
      </c>
      <c r="C73" s="145">
        <v>289</v>
      </c>
      <c r="D73" s="145">
        <v>220</v>
      </c>
      <c r="E73" s="146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177">
        <v>2</v>
      </c>
      <c r="B74" s="145" t="s">
        <v>59</v>
      </c>
      <c r="C74" s="145">
        <v>250</v>
      </c>
      <c r="D74" s="145">
        <v>168</v>
      </c>
      <c r="E74" s="146"/>
      <c r="F74" s="7"/>
      <c r="G74" s="7"/>
      <c r="H74" s="7"/>
      <c r="I74" s="7"/>
      <c r="J74" s="7"/>
      <c r="K74" s="7"/>
      <c r="L74" s="7"/>
      <c r="M74" s="7"/>
      <c r="N74" s="7"/>
    </row>
    <row r="75" spans="1:14">
      <c r="A75" s="177">
        <v>2</v>
      </c>
      <c r="B75" s="145" t="s">
        <v>59</v>
      </c>
      <c r="C75" s="145">
        <v>226</v>
      </c>
      <c r="D75" s="145">
        <v>120</v>
      </c>
      <c r="E75" s="146"/>
    </row>
    <row r="76" spans="1:14">
      <c r="A76" s="177">
        <v>2</v>
      </c>
      <c r="B76" s="145" t="s">
        <v>59</v>
      </c>
      <c r="C76" s="145">
        <v>197</v>
      </c>
      <c r="D76" s="145">
        <v>86</v>
      </c>
      <c r="E76" s="146"/>
    </row>
    <row r="77" spans="1:14">
      <c r="A77" s="177">
        <v>2</v>
      </c>
      <c r="B77" s="145" t="s">
        <v>59</v>
      </c>
      <c r="C77" s="145">
        <v>232</v>
      </c>
      <c r="D77" s="145">
        <v>239</v>
      </c>
      <c r="E77" s="146"/>
    </row>
    <row r="78" spans="1:14">
      <c r="A78" s="177">
        <v>2</v>
      </c>
      <c r="B78" s="145" t="s">
        <v>59</v>
      </c>
      <c r="C78" s="145">
        <v>270</v>
      </c>
      <c r="D78" s="145">
        <v>208</v>
      </c>
      <c r="E78" s="146"/>
    </row>
    <row r="79" spans="1:14">
      <c r="A79" s="177">
        <v>2</v>
      </c>
      <c r="B79" s="145" t="s">
        <v>59</v>
      </c>
      <c r="C79" s="145">
        <v>264</v>
      </c>
      <c r="D79" s="145">
        <v>198</v>
      </c>
      <c r="E79" s="146"/>
    </row>
    <row r="80" spans="1:14">
      <c r="A80" s="177">
        <v>2</v>
      </c>
      <c r="B80" s="145" t="s">
        <v>59</v>
      </c>
      <c r="C80" s="145">
        <v>217</v>
      </c>
      <c r="D80" s="145">
        <v>112</v>
      </c>
      <c r="E80" s="146"/>
    </row>
    <row r="81" spans="1:5">
      <c r="A81" s="177">
        <v>2</v>
      </c>
      <c r="B81" s="145" t="s">
        <v>59</v>
      </c>
      <c r="C81" s="145">
        <v>184</v>
      </c>
      <c r="D81" s="145">
        <v>74</v>
      </c>
      <c r="E81" s="146"/>
    </row>
    <row r="82" spans="1:5">
      <c r="A82" s="177">
        <v>2</v>
      </c>
      <c r="B82" s="145" t="s">
        <v>59</v>
      </c>
      <c r="C82" s="145">
        <v>226</v>
      </c>
      <c r="D82" s="145">
        <v>128</v>
      </c>
      <c r="E82" s="146"/>
    </row>
    <row r="83" spans="1:5">
      <c r="A83" s="177">
        <v>2</v>
      </c>
      <c r="B83" s="145" t="s">
        <v>59</v>
      </c>
      <c r="C83" s="145">
        <v>265</v>
      </c>
      <c r="D83" s="145">
        <v>223</v>
      </c>
      <c r="E83" s="146"/>
    </row>
    <row r="84" spans="1:5">
      <c r="A84" s="177">
        <v>2</v>
      </c>
      <c r="B84" s="145" t="s">
        <v>59</v>
      </c>
      <c r="C84" s="145">
        <v>224</v>
      </c>
      <c r="D84" s="145">
        <v>138</v>
      </c>
      <c r="E84" s="146"/>
    </row>
    <row r="85" spans="1:5">
      <c r="A85" s="177">
        <v>2</v>
      </c>
      <c r="B85" s="145" t="s">
        <v>59</v>
      </c>
      <c r="C85" s="145">
        <v>191</v>
      </c>
      <c r="D85" s="145">
        <v>106</v>
      </c>
      <c r="E85" s="146"/>
    </row>
    <row r="86" spans="1:5">
      <c r="A86" s="177">
        <v>2</v>
      </c>
      <c r="B86" s="145" t="s">
        <v>59</v>
      </c>
      <c r="C86" s="145">
        <v>227</v>
      </c>
      <c r="D86" s="145">
        <v>125</v>
      </c>
      <c r="E86" s="146"/>
    </row>
    <row r="87" spans="1:5">
      <c r="A87" s="177">
        <v>2</v>
      </c>
      <c r="B87" s="145" t="s">
        <v>59</v>
      </c>
      <c r="C87" s="145">
        <v>183</v>
      </c>
      <c r="D87" s="145">
        <v>67</v>
      </c>
      <c r="E87" s="146"/>
    </row>
    <row r="88" spans="1:5">
      <c r="A88" s="177">
        <v>2</v>
      </c>
      <c r="B88" s="145" t="s">
        <v>59</v>
      </c>
      <c r="C88" s="145">
        <v>171</v>
      </c>
      <c r="D88" s="145">
        <v>58</v>
      </c>
      <c r="E88" s="146"/>
    </row>
    <row r="89" spans="1:5">
      <c r="A89" s="177">
        <v>2</v>
      </c>
      <c r="B89" s="145" t="s">
        <v>59</v>
      </c>
      <c r="C89" s="145">
        <v>176</v>
      </c>
      <c r="D89" s="145">
        <v>51</v>
      </c>
      <c r="E89" s="146"/>
    </row>
    <row r="90" spans="1:5">
      <c r="A90" s="177">
        <v>2</v>
      </c>
      <c r="B90" s="145" t="s">
        <v>59</v>
      </c>
      <c r="C90" s="145">
        <v>85</v>
      </c>
      <c r="D90" s="145">
        <v>10</v>
      </c>
      <c r="E90" s="146"/>
    </row>
    <row r="91" spans="1:5">
      <c r="A91" s="177">
        <v>2</v>
      </c>
      <c r="B91" s="145" t="s">
        <v>59</v>
      </c>
      <c r="C91" s="145">
        <v>75</v>
      </c>
      <c r="D91" s="145">
        <v>8</v>
      </c>
      <c r="E91" s="146"/>
    </row>
    <row r="92" spans="1:5">
      <c r="A92" s="177">
        <v>2</v>
      </c>
      <c r="B92" s="145" t="s">
        <v>59</v>
      </c>
      <c r="C92" s="145">
        <v>69</v>
      </c>
      <c r="D92" s="145">
        <v>3</v>
      </c>
      <c r="E92" s="146"/>
    </row>
    <row r="93" spans="1:5">
      <c r="A93" s="177">
        <v>2</v>
      </c>
      <c r="B93" s="145" t="s">
        <v>59</v>
      </c>
      <c r="C93" s="145">
        <v>105</v>
      </c>
      <c r="D93" s="145">
        <v>10</v>
      </c>
      <c r="E93" s="146"/>
    </row>
    <row r="94" spans="1:5">
      <c r="A94" s="177">
        <v>2</v>
      </c>
      <c r="B94" s="145" t="s">
        <v>59</v>
      </c>
      <c r="C94" s="145">
        <v>85</v>
      </c>
      <c r="D94" s="145">
        <v>5</v>
      </c>
      <c r="E94" s="146"/>
    </row>
    <row r="95" spans="1:5">
      <c r="A95" s="177">
        <v>2</v>
      </c>
      <c r="B95" s="145" t="s">
        <v>59</v>
      </c>
      <c r="C95" s="145">
        <v>106</v>
      </c>
      <c r="D95" s="145">
        <v>15</v>
      </c>
      <c r="E95" s="146"/>
    </row>
    <row r="96" spans="1:5">
      <c r="A96" s="177">
        <v>2</v>
      </c>
      <c r="B96" s="145" t="s">
        <v>59</v>
      </c>
      <c r="C96" s="145">
        <v>75</v>
      </c>
      <c r="D96" s="145">
        <v>3</v>
      </c>
      <c r="E96" s="146"/>
    </row>
    <row r="97" spans="1:5">
      <c r="A97" s="177">
        <v>2</v>
      </c>
      <c r="B97" s="145" t="s">
        <v>59</v>
      </c>
      <c r="C97" s="145">
        <v>98</v>
      </c>
      <c r="D97" s="145">
        <v>8</v>
      </c>
      <c r="E97" s="146"/>
    </row>
    <row r="98" spans="1:5">
      <c r="A98" s="177">
        <v>2</v>
      </c>
      <c r="B98" s="145" t="s">
        <v>59</v>
      </c>
      <c r="C98" s="145">
        <v>85</v>
      </c>
      <c r="D98" s="145">
        <v>5</v>
      </c>
      <c r="E98" s="146"/>
    </row>
    <row r="99" spans="1:5">
      <c r="A99" s="177">
        <v>2</v>
      </c>
      <c r="B99" s="145" t="s">
        <v>59</v>
      </c>
      <c r="C99" s="145">
        <v>82</v>
      </c>
      <c r="D99" s="145">
        <v>4</v>
      </c>
      <c r="E99" s="146"/>
    </row>
    <row r="100" spans="1:5">
      <c r="A100" s="177">
        <v>2</v>
      </c>
      <c r="B100" s="145" t="s">
        <v>59</v>
      </c>
      <c r="C100" s="145">
        <v>97</v>
      </c>
      <c r="D100" s="145">
        <v>11</v>
      </c>
      <c r="E100" s="146"/>
    </row>
    <row r="101" spans="1:5">
      <c r="A101" s="177">
        <v>2</v>
      </c>
      <c r="B101" s="145" t="s">
        <v>59</v>
      </c>
      <c r="C101" s="145">
        <v>85</v>
      </c>
      <c r="D101" s="145">
        <v>8</v>
      </c>
      <c r="E101" s="146"/>
    </row>
    <row r="102" spans="1:5">
      <c r="A102" s="177">
        <v>2</v>
      </c>
      <c r="B102" s="145" t="s">
        <v>59</v>
      </c>
      <c r="C102" s="145">
        <v>82</v>
      </c>
      <c r="D102" s="145">
        <v>4</v>
      </c>
      <c r="E102" s="146"/>
    </row>
    <row r="103" spans="1:5">
      <c r="A103" s="177">
        <v>2</v>
      </c>
      <c r="B103" s="145" t="s">
        <v>59</v>
      </c>
      <c r="C103" s="145">
        <v>308</v>
      </c>
      <c r="D103" s="145">
        <v>304</v>
      </c>
      <c r="E103" s="146"/>
    </row>
    <row r="104" spans="1:5">
      <c r="A104" s="177">
        <v>2</v>
      </c>
      <c r="B104" s="145" t="s">
        <v>59</v>
      </c>
      <c r="C104" s="145">
        <v>286</v>
      </c>
      <c r="D104" s="145">
        <v>262</v>
      </c>
      <c r="E104" s="146"/>
    </row>
    <row r="105" spans="1:5">
      <c r="A105" s="177">
        <v>2</v>
      </c>
      <c r="B105" s="145" t="s">
        <v>59</v>
      </c>
      <c r="C105" s="145">
        <v>291</v>
      </c>
      <c r="D105" s="145">
        <v>262</v>
      </c>
      <c r="E105" s="146"/>
    </row>
    <row r="106" spans="1:5">
      <c r="A106" s="177">
        <v>2</v>
      </c>
      <c r="B106" s="145" t="s">
        <v>59</v>
      </c>
      <c r="C106" s="145">
        <v>244</v>
      </c>
      <c r="D106" s="145">
        <v>150</v>
      </c>
      <c r="E106" s="146"/>
    </row>
    <row r="107" spans="1:5">
      <c r="A107" s="177">
        <v>2</v>
      </c>
      <c r="B107" s="145" t="s">
        <v>59</v>
      </c>
      <c r="C107" s="145">
        <v>281</v>
      </c>
      <c r="D107" s="145">
        <v>207</v>
      </c>
      <c r="E107" s="146"/>
    </row>
    <row r="108" spans="1:5">
      <c r="A108" s="177">
        <v>2</v>
      </c>
      <c r="B108" s="145" t="s">
        <v>59</v>
      </c>
      <c r="C108" s="145">
        <v>265</v>
      </c>
      <c r="D108" s="145">
        <v>171</v>
      </c>
      <c r="E108" s="146"/>
    </row>
    <row r="109" spans="1:5">
      <c r="A109" s="177">
        <v>2</v>
      </c>
      <c r="B109" s="145" t="s">
        <v>59</v>
      </c>
      <c r="C109" s="145">
        <v>345</v>
      </c>
      <c r="D109" s="145">
        <v>394</v>
      </c>
      <c r="E109" s="146"/>
    </row>
    <row r="110" spans="1:5">
      <c r="A110" s="177">
        <v>2</v>
      </c>
      <c r="B110" s="145" t="s">
        <v>59</v>
      </c>
      <c r="C110" s="145">
        <v>299</v>
      </c>
      <c r="D110" s="145">
        <v>285</v>
      </c>
      <c r="E110" s="146"/>
    </row>
    <row r="111" spans="1:5">
      <c r="A111" s="177">
        <v>2</v>
      </c>
      <c r="B111" s="145" t="s">
        <v>59</v>
      </c>
      <c r="C111" s="145">
        <v>280</v>
      </c>
      <c r="D111" s="145">
        <v>230</v>
      </c>
      <c r="E111" s="146"/>
    </row>
    <row r="112" spans="1:5">
      <c r="A112" s="177">
        <v>2</v>
      </c>
      <c r="B112" s="145" t="s">
        <v>59</v>
      </c>
      <c r="C112" s="145">
        <v>272</v>
      </c>
      <c r="D112" s="145">
        <v>141</v>
      </c>
      <c r="E112" s="146"/>
    </row>
    <row r="113" spans="1:5">
      <c r="A113" s="177">
        <v>2</v>
      </c>
      <c r="B113" s="145" t="s">
        <v>59</v>
      </c>
      <c r="C113" s="145">
        <v>339</v>
      </c>
      <c r="D113" s="145">
        <v>404</v>
      </c>
      <c r="E113" s="146"/>
    </row>
    <row r="114" spans="1:5">
      <c r="A114" s="177">
        <v>2</v>
      </c>
      <c r="B114" s="145" t="s">
        <v>59</v>
      </c>
      <c r="C114" s="145">
        <v>239</v>
      </c>
      <c r="D114" s="145">
        <v>143</v>
      </c>
      <c r="E114" s="146"/>
    </row>
    <row r="115" spans="1:5">
      <c r="A115" s="177">
        <v>2</v>
      </c>
      <c r="B115" s="145" t="s">
        <v>59</v>
      </c>
      <c r="C115" s="145">
        <v>305</v>
      </c>
      <c r="D115" s="145">
        <v>332</v>
      </c>
      <c r="E115" s="146"/>
    </row>
    <row r="116" spans="1:5">
      <c r="A116" s="177">
        <v>2</v>
      </c>
      <c r="B116" s="145" t="s">
        <v>59</v>
      </c>
      <c r="C116" s="145">
        <v>292</v>
      </c>
      <c r="D116" s="145">
        <v>258</v>
      </c>
      <c r="E116" s="146"/>
    </row>
    <row r="117" spans="1:5">
      <c r="A117" s="177">
        <v>2</v>
      </c>
      <c r="B117" s="145" t="s">
        <v>59</v>
      </c>
      <c r="C117" s="145">
        <v>301</v>
      </c>
      <c r="D117" s="145">
        <v>292</v>
      </c>
      <c r="E117" s="146"/>
    </row>
    <row r="118" spans="1:5">
      <c r="A118" s="177">
        <v>2</v>
      </c>
      <c r="B118" s="145" t="s">
        <v>59</v>
      </c>
      <c r="C118" s="145">
        <v>280</v>
      </c>
      <c r="D118" s="145">
        <v>216</v>
      </c>
      <c r="E118" s="146"/>
    </row>
    <row r="119" spans="1:5">
      <c r="A119" s="177">
        <v>2</v>
      </c>
      <c r="B119" s="145" t="s">
        <v>59</v>
      </c>
      <c r="C119" s="145">
        <v>281</v>
      </c>
      <c r="D119" s="145">
        <v>222</v>
      </c>
      <c r="E119" s="146"/>
    </row>
    <row r="120" spans="1:5">
      <c r="A120" s="177">
        <v>2</v>
      </c>
      <c r="B120" s="145" t="s">
        <v>59</v>
      </c>
      <c r="C120" s="145">
        <v>255</v>
      </c>
      <c r="D120" s="145">
        <v>158</v>
      </c>
      <c r="E120" s="146"/>
    </row>
    <row r="121" spans="1:5">
      <c r="A121" s="177">
        <v>2</v>
      </c>
      <c r="B121" s="145" t="s">
        <v>59</v>
      </c>
      <c r="C121" s="145">
        <v>319</v>
      </c>
      <c r="D121" s="145">
        <v>314</v>
      </c>
      <c r="E121" s="146"/>
    </row>
    <row r="122" spans="1:5">
      <c r="A122" s="177">
        <v>2</v>
      </c>
      <c r="B122" s="145" t="s">
        <v>59</v>
      </c>
      <c r="C122" s="145">
        <v>283</v>
      </c>
      <c r="D122" s="145">
        <v>236</v>
      </c>
      <c r="E122" s="146"/>
    </row>
    <row r="123" spans="1:5">
      <c r="A123" s="177">
        <v>2</v>
      </c>
      <c r="B123" s="145" t="s">
        <v>59</v>
      </c>
      <c r="C123" s="145">
        <v>248</v>
      </c>
      <c r="D123" s="145">
        <v>152</v>
      </c>
      <c r="E123" s="146"/>
    </row>
    <row r="124" spans="1:5">
      <c r="A124" s="177">
        <v>2</v>
      </c>
      <c r="B124" s="145" t="s">
        <v>59</v>
      </c>
      <c r="C124" s="145">
        <v>236</v>
      </c>
      <c r="D124" s="145">
        <v>150</v>
      </c>
      <c r="E124" s="146"/>
    </row>
    <row r="125" spans="1:5">
      <c r="A125" s="177">
        <v>2</v>
      </c>
      <c r="B125" s="145" t="s">
        <v>59</v>
      </c>
      <c r="C125" s="145">
        <v>361</v>
      </c>
      <c r="D125" s="145">
        <v>484</v>
      </c>
      <c r="E125" s="146"/>
    </row>
    <row r="126" spans="1:5">
      <c r="A126" s="168">
        <v>3</v>
      </c>
      <c r="B126" s="142" t="s">
        <v>59</v>
      </c>
      <c r="C126" s="142">
        <v>261</v>
      </c>
      <c r="D126" s="142">
        <v>169</v>
      </c>
      <c r="E126" s="143"/>
    </row>
    <row r="127" spans="1:5">
      <c r="A127" s="168">
        <v>3</v>
      </c>
      <c r="B127" s="142" t="s">
        <v>59</v>
      </c>
      <c r="C127" s="142">
        <v>87</v>
      </c>
      <c r="D127" s="142">
        <v>8</v>
      </c>
      <c r="E127" s="143"/>
    </row>
    <row r="128" spans="1:5">
      <c r="A128" s="168">
        <v>3</v>
      </c>
      <c r="B128" s="142" t="s">
        <v>59</v>
      </c>
      <c r="C128" s="142">
        <v>293</v>
      </c>
      <c r="D128" s="142">
        <v>239</v>
      </c>
      <c r="E128" s="143"/>
    </row>
    <row r="129" spans="1:5">
      <c r="A129" s="168">
        <v>3</v>
      </c>
      <c r="B129" s="142" t="s">
        <v>59</v>
      </c>
      <c r="C129" s="142">
        <v>89</v>
      </c>
      <c r="D129" s="142">
        <v>7</v>
      </c>
      <c r="E129" s="143"/>
    </row>
    <row r="130" spans="1:5">
      <c r="A130" s="168">
        <v>3</v>
      </c>
      <c r="B130" s="142" t="s">
        <v>59</v>
      </c>
      <c r="C130" s="142">
        <v>90</v>
      </c>
      <c r="D130" s="142">
        <v>8</v>
      </c>
      <c r="E130" s="143"/>
    </row>
    <row r="131" spans="1:5">
      <c r="A131" s="168">
        <v>3</v>
      </c>
      <c r="B131" s="142" t="s">
        <v>59</v>
      </c>
      <c r="C131" s="142">
        <v>81</v>
      </c>
      <c r="D131" s="142">
        <v>6</v>
      </c>
      <c r="E131" s="143"/>
    </row>
    <row r="132" spans="1:5">
      <c r="A132" s="168">
        <v>3</v>
      </c>
      <c r="B132" s="142" t="s">
        <v>59</v>
      </c>
      <c r="C132" s="142">
        <v>78</v>
      </c>
      <c r="D132" s="142">
        <v>7</v>
      </c>
      <c r="E132" s="143"/>
    </row>
    <row r="133" spans="1:5">
      <c r="A133" s="168">
        <v>3</v>
      </c>
      <c r="B133" s="142" t="s">
        <v>59</v>
      </c>
      <c r="C133" s="142">
        <v>201</v>
      </c>
      <c r="D133" s="142">
        <v>83</v>
      </c>
      <c r="E133" s="143"/>
    </row>
    <row r="134" spans="1:5">
      <c r="A134" s="168">
        <v>3</v>
      </c>
      <c r="B134" s="142" t="s">
        <v>59</v>
      </c>
      <c r="C134" s="142">
        <v>172</v>
      </c>
      <c r="D134" s="142">
        <v>55</v>
      </c>
      <c r="E134" s="143"/>
    </row>
    <row r="135" spans="1:5">
      <c r="A135" s="168">
        <v>3</v>
      </c>
      <c r="B135" s="142" t="s">
        <v>59</v>
      </c>
      <c r="C135" s="142">
        <v>75</v>
      </c>
      <c r="D135" s="142">
        <v>5</v>
      </c>
      <c r="E135" s="143"/>
    </row>
    <row r="136" spans="1:5">
      <c r="A136" s="168">
        <v>3</v>
      </c>
      <c r="B136" s="142" t="s">
        <v>59</v>
      </c>
      <c r="C136" s="142">
        <v>85</v>
      </c>
      <c r="D136" s="142">
        <v>7</v>
      </c>
      <c r="E136" s="143"/>
    </row>
    <row r="137" spans="1:5">
      <c r="A137" s="168">
        <v>3</v>
      </c>
      <c r="B137" s="142" t="s">
        <v>59</v>
      </c>
      <c r="C137" s="178">
        <v>66</v>
      </c>
      <c r="D137" s="178">
        <v>5</v>
      </c>
      <c r="E137" s="179"/>
    </row>
    <row r="138" spans="1:5">
      <c r="A138" s="168">
        <v>3</v>
      </c>
      <c r="B138" s="142" t="s">
        <v>59</v>
      </c>
      <c r="C138" s="180">
        <v>69</v>
      </c>
      <c r="D138" s="180">
        <v>4</v>
      </c>
      <c r="E138" s="181"/>
    </row>
    <row r="139" spans="1:5">
      <c r="A139" s="168">
        <v>3</v>
      </c>
      <c r="B139" s="142" t="s">
        <v>59</v>
      </c>
      <c r="C139" s="180">
        <v>80</v>
      </c>
      <c r="D139" s="180">
        <v>6</v>
      </c>
      <c r="E139" s="181"/>
    </row>
    <row r="140" spans="1:5">
      <c r="A140" s="168">
        <v>3</v>
      </c>
      <c r="B140" s="142" t="s">
        <v>59</v>
      </c>
      <c r="C140" s="180">
        <v>74</v>
      </c>
      <c r="D140" s="180">
        <v>5</v>
      </c>
      <c r="E140" s="181"/>
    </row>
    <row r="141" spans="1:5">
      <c r="A141" s="168">
        <v>3</v>
      </c>
      <c r="B141" s="142" t="s">
        <v>59</v>
      </c>
      <c r="C141" s="180">
        <v>74</v>
      </c>
      <c r="D141" s="180">
        <v>4</v>
      </c>
      <c r="E141" s="181"/>
    </row>
    <row r="142" spans="1:5">
      <c r="A142" s="168">
        <v>3</v>
      </c>
      <c r="B142" s="142" t="s">
        <v>59</v>
      </c>
      <c r="C142" s="180">
        <v>65</v>
      </c>
      <c r="D142" s="180">
        <v>2</v>
      </c>
      <c r="E142" s="181"/>
    </row>
    <row r="143" spans="1:5">
      <c r="A143" s="168">
        <v>3</v>
      </c>
      <c r="B143" s="142" t="s">
        <v>59</v>
      </c>
      <c r="C143" s="180">
        <v>80</v>
      </c>
      <c r="D143" s="180">
        <v>5</v>
      </c>
      <c r="E143" s="181"/>
    </row>
    <row r="144" spans="1:5">
      <c r="A144" s="168">
        <v>3</v>
      </c>
      <c r="B144" s="142" t="s">
        <v>59</v>
      </c>
      <c r="C144" s="180">
        <v>76</v>
      </c>
      <c r="D144" s="180">
        <v>6</v>
      </c>
      <c r="E144" s="181"/>
    </row>
    <row r="145" spans="1:5">
      <c r="A145" s="168">
        <v>3</v>
      </c>
      <c r="B145" s="142" t="s">
        <v>59</v>
      </c>
      <c r="C145" s="180">
        <v>76</v>
      </c>
      <c r="D145" s="180">
        <v>4</v>
      </c>
      <c r="E145" s="181"/>
    </row>
    <row r="146" spans="1:5">
      <c r="A146" s="168">
        <v>3</v>
      </c>
      <c r="B146" s="142" t="s">
        <v>59</v>
      </c>
      <c r="C146" s="180">
        <v>75</v>
      </c>
      <c r="D146" s="180">
        <v>5</v>
      </c>
      <c r="E146" s="181"/>
    </row>
    <row r="147" spans="1:5">
      <c r="A147" s="168">
        <v>3</v>
      </c>
      <c r="B147" s="142" t="s">
        <v>59</v>
      </c>
      <c r="C147" s="180">
        <v>60</v>
      </c>
      <c r="D147" s="180">
        <v>2</v>
      </c>
      <c r="E147" s="181"/>
    </row>
    <row r="148" spans="1:5">
      <c r="A148" s="168">
        <v>3</v>
      </c>
      <c r="B148" s="142" t="s">
        <v>59</v>
      </c>
      <c r="C148" s="180">
        <v>71</v>
      </c>
      <c r="D148" s="180">
        <v>5</v>
      </c>
      <c r="E148" s="181"/>
    </row>
    <row r="149" spans="1:5">
      <c r="A149" s="168">
        <v>3</v>
      </c>
      <c r="B149" s="142" t="s">
        <v>59</v>
      </c>
      <c r="C149" s="180">
        <v>66</v>
      </c>
      <c r="D149" s="180">
        <v>4</v>
      </c>
      <c r="E149" s="181"/>
    </row>
    <row r="150" spans="1:5">
      <c r="A150" s="168">
        <v>3</v>
      </c>
      <c r="B150" s="142" t="s">
        <v>59</v>
      </c>
      <c r="C150" s="180">
        <v>60</v>
      </c>
      <c r="D150" s="180">
        <v>4</v>
      </c>
      <c r="E150" s="181"/>
    </row>
    <row r="151" spans="1:5">
      <c r="A151" s="168">
        <v>3</v>
      </c>
      <c r="B151" s="142" t="s">
        <v>59</v>
      </c>
      <c r="C151" s="180">
        <v>76</v>
      </c>
      <c r="D151" s="180">
        <v>6</v>
      </c>
      <c r="E151" s="181"/>
    </row>
    <row r="152" spans="1:5">
      <c r="A152" s="168">
        <v>3</v>
      </c>
      <c r="B152" s="142" t="s">
        <v>59</v>
      </c>
      <c r="C152" s="180">
        <v>71</v>
      </c>
      <c r="D152" s="180">
        <v>3</v>
      </c>
      <c r="E152" s="181"/>
    </row>
    <row r="153" spans="1:5">
      <c r="A153" s="168">
        <v>3</v>
      </c>
      <c r="B153" s="142" t="s">
        <v>59</v>
      </c>
      <c r="C153" s="180">
        <v>76</v>
      </c>
      <c r="D153" s="180">
        <v>5</v>
      </c>
      <c r="E153" s="181"/>
    </row>
    <row r="154" spans="1:5">
      <c r="A154" s="168">
        <v>3</v>
      </c>
      <c r="B154" s="142" t="s">
        <v>59</v>
      </c>
      <c r="C154" s="180">
        <v>77</v>
      </c>
      <c r="D154" s="180">
        <v>4</v>
      </c>
      <c r="E154" s="181"/>
    </row>
    <row r="155" spans="1:5" ht="15.75" customHeight="1">
      <c r="A155" s="184"/>
      <c r="B155" s="185"/>
      <c r="C155" s="185"/>
      <c r="D155" s="185"/>
      <c r="E155" s="185"/>
    </row>
    <row r="156" spans="1:5" ht="15.75" customHeight="1">
      <c r="A156" s="191"/>
      <c r="B156" s="193"/>
      <c r="C156" s="193"/>
      <c r="D156" s="193"/>
      <c r="E156" s="193"/>
    </row>
    <row r="157" spans="1:5" ht="15.75" customHeight="1">
      <c r="A157" s="184"/>
      <c r="B157" s="185"/>
      <c r="C157" s="185"/>
      <c r="D157" s="185"/>
      <c r="E157" s="185"/>
    </row>
    <row r="158" spans="1:5" ht="15.75" customHeight="1">
      <c r="A158" s="191"/>
      <c r="B158" s="193"/>
      <c r="C158" s="193"/>
      <c r="D158" s="193"/>
      <c r="E158" s="193"/>
    </row>
    <row r="159" spans="1:5" ht="15.75" customHeight="1">
      <c r="A159" s="184"/>
      <c r="B159" s="185"/>
      <c r="C159" s="185"/>
      <c r="D159" s="185"/>
      <c r="E159" s="185"/>
    </row>
    <row r="160" spans="1:5" ht="15.75" customHeight="1">
      <c r="A160" s="191"/>
      <c r="B160" s="193"/>
      <c r="C160" s="193"/>
      <c r="D160" s="193"/>
      <c r="E160" s="193"/>
    </row>
    <row r="161" spans="1:5" ht="15.75" customHeight="1">
      <c r="A161" s="184"/>
      <c r="B161" s="185"/>
      <c r="C161" s="185"/>
      <c r="D161" s="185"/>
      <c r="E161" s="185"/>
    </row>
    <row r="162" spans="1:5" ht="15.75" customHeight="1">
      <c r="A162" s="191"/>
      <c r="B162" s="193"/>
      <c r="C162" s="193"/>
      <c r="D162" s="193"/>
      <c r="E162" s="193"/>
    </row>
    <row r="163" spans="1:5" ht="15.75" customHeight="1">
      <c r="A163" s="184"/>
      <c r="B163" s="185"/>
      <c r="C163" s="185"/>
      <c r="D163" s="185"/>
      <c r="E163" s="185"/>
    </row>
    <row r="164" spans="1:5" ht="15.75" customHeight="1">
      <c r="A164" s="191"/>
      <c r="B164" s="193"/>
      <c r="C164" s="193"/>
      <c r="D164" s="193"/>
      <c r="E164" s="193"/>
    </row>
    <row r="165" spans="1:5" ht="15.75" customHeight="1">
      <c r="A165" s="184"/>
      <c r="B165" s="185"/>
      <c r="C165" s="185"/>
      <c r="D165" s="185"/>
      <c r="E165" s="185"/>
    </row>
    <row r="166" spans="1:5" ht="15.75" customHeight="1">
      <c r="A166" s="191"/>
      <c r="B166" s="193"/>
      <c r="C166" s="193"/>
      <c r="D166" s="193"/>
      <c r="E166" s="193"/>
    </row>
    <row r="167" spans="1:5" ht="15.75" customHeight="1">
      <c r="A167" s="184"/>
      <c r="B167" s="185"/>
      <c r="C167" s="185"/>
      <c r="D167" s="185"/>
      <c r="E167" s="185"/>
    </row>
    <row r="168" spans="1:5" ht="15.75" customHeight="1">
      <c r="A168" s="191"/>
      <c r="B168" s="193"/>
      <c r="C168" s="193"/>
      <c r="D168" s="193"/>
      <c r="E168" s="193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/>
  </sheetViews>
  <sheetFormatPr defaultColWidth="14.42578125" defaultRowHeight="15.75" customHeight="1"/>
  <sheetData>
    <row r="1" spans="1:14">
      <c r="A1" s="1" t="s">
        <v>0</v>
      </c>
      <c r="B1" s="2" t="s">
        <v>72</v>
      </c>
      <c r="C1" s="3"/>
      <c r="D1" s="3"/>
      <c r="E1" s="4"/>
      <c r="F1" s="5" t="s">
        <v>1</v>
      </c>
      <c r="G1" s="112">
        <v>43657</v>
      </c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9">
        <v>150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9">
        <v>25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15</v>
      </c>
      <c r="C6" s="23"/>
      <c r="D6" s="24"/>
      <c r="E6" s="23"/>
      <c r="F6" s="25">
        <v>375</v>
      </c>
      <c r="G6" s="25">
        <v>426</v>
      </c>
      <c r="H6" s="26">
        <v>382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114">
        <v>1</v>
      </c>
      <c r="B9" s="116" t="s">
        <v>43</v>
      </c>
      <c r="C9" s="116">
        <v>17</v>
      </c>
      <c r="D9" s="118"/>
      <c r="E9" s="118"/>
      <c r="F9" s="118"/>
      <c r="G9" s="118"/>
      <c r="H9" s="118"/>
      <c r="I9" s="118"/>
      <c r="J9" s="118"/>
      <c r="K9" s="182">
        <v>17</v>
      </c>
      <c r="L9" s="35"/>
      <c r="M9" s="122" t="s">
        <v>43</v>
      </c>
      <c r="N9" s="122">
        <v>38</v>
      </c>
    </row>
    <row r="10" spans="1:14">
      <c r="A10" s="124">
        <v>1</v>
      </c>
      <c r="B10" s="125" t="s">
        <v>44</v>
      </c>
      <c r="C10" s="126"/>
      <c r="D10" s="125">
        <v>2</v>
      </c>
      <c r="E10" s="126"/>
      <c r="F10" s="126"/>
      <c r="G10" s="126"/>
      <c r="H10" s="126"/>
      <c r="I10" s="126"/>
      <c r="J10" s="126"/>
      <c r="K10" s="183">
        <v>2</v>
      </c>
      <c r="L10" s="35"/>
      <c r="M10" s="127" t="s">
        <v>44</v>
      </c>
      <c r="N10" s="127">
        <v>6</v>
      </c>
    </row>
    <row r="11" spans="1:14">
      <c r="A11" s="133">
        <v>1</v>
      </c>
      <c r="B11" s="116" t="s">
        <v>52</v>
      </c>
      <c r="C11" s="118"/>
      <c r="D11" s="116">
        <v>1</v>
      </c>
      <c r="E11" s="118"/>
      <c r="F11" s="118"/>
      <c r="G11" s="118"/>
      <c r="H11" s="118"/>
      <c r="I11" s="118"/>
      <c r="J11" s="118"/>
      <c r="K11" s="182">
        <v>1</v>
      </c>
      <c r="L11" s="35"/>
      <c r="M11" s="122" t="s">
        <v>52</v>
      </c>
      <c r="N11" s="122">
        <v>1</v>
      </c>
    </row>
    <row r="12" spans="1:14">
      <c r="A12" s="139">
        <v>2</v>
      </c>
      <c r="B12" s="140" t="s">
        <v>43</v>
      </c>
      <c r="C12" s="140">
        <v>17</v>
      </c>
      <c r="D12" s="140">
        <v>1</v>
      </c>
      <c r="E12" s="141"/>
      <c r="F12" s="141"/>
      <c r="G12" s="141"/>
      <c r="H12" s="141"/>
      <c r="I12" s="141"/>
      <c r="J12" s="141"/>
      <c r="K12" s="186">
        <v>18</v>
      </c>
      <c r="L12" s="35"/>
      <c r="M12" s="128"/>
      <c r="N12" s="127">
        <v>3</v>
      </c>
    </row>
    <row r="13" spans="1:14">
      <c r="A13" s="144">
        <v>2</v>
      </c>
      <c r="B13" s="145" t="s">
        <v>44</v>
      </c>
      <c r="C13" s="146"/>
      <c r="D13" s="145">
        <v>4</v>
      </c>
      <c r="E13" s="146"/>
      <c r="F13" s="146"/>
      <c r="G13" s="146"/>
      <c r="H13" s="146"/>
      <c r="I13" s="146"/>
      <c r="J13" s="146"/>
      <c r="K13" s="187">
        <v>4</v>
      </c>
      <c r="L13" s="35"/>
      <c r="M13" s="43"/>
      <c r="N13" s="43"/>
    </row>
    <row r="14" spans="1:14">
      <c r="A14" s="188">
        <v>3</v>
      </c>
      <c r="B14" s="189" t="s">
        <v>43</v>
      </c>
      <c r="C14" s="189">
        <v>2</v>
      </c>
      <c r="D14" s="189">
        <v>1</v>
      </c>
      <c r="E14" s="190"/>
      <c r="F14" s="190"/>
      <c r="G14" s="190"/>
      <c r="H14" s="190"/>
      <c r="I14" s="190"/>
      <c r="J14" s="190"/>
      <c r="K14" s="194">
        <v>3</v>
      </c>
      <c r="L14" s="35"/>
      <c r="M14" s="49"/>
      <c r="N14" s="49"/>
    </row>
    <row r="15" spans="1:14">
      <c r="A15" s="195"/>
      <c r="B15" s="196"/>
      <c r="C15" s="61"/>
      <c r="D15" s="61"/>
      <c r="E15" s="61"/>
      <c r="F15" s="61"/>
      <c r="G15" s="61"/>
      <c r="H15" s="61"/>
      <c r="I15" s="61"/>
      <c r="J15" s="61"/>
      <c r="K15" s="59"/>
      <c r="L15" s="35"/>
      <c r="M15" s="43"/>
      <c r="N15" s="43"/>
    </row>
    <row r="16" spans="1:14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56"/>
      <c r="L16" s="35"/>
      <c r="M16" s="49"/>
      <c r="N16" s="49"/>
    </row>
    <row r="17" spans="1:14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59"/>
      <c r="L17" s="35"/>
      <c r="M17" s="43"/>
      <c r="N17" s="43"/>
    </row>
    <row r="18" spans="1:14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56"/>
      <c r="L18" s="35"/>
      <c r="M18" s="49"/>
      <c r="N18" s="49"/>
    </row>
    <row r="19" spans="1:14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59"/>
      <c r="L19" s="35"/>
      <c r="M19" s="43"/>
      <c r="N19" s="43"/>
    </row>
    <row r="20" spans="1:14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56"/>
      <c r="L20" s="35"/>
      <c r="M20" s="49"/>
      <c r="N20" s="49"/>
    </row>
    <row r="21" spans="1:14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6"/>
      <c r="L21" s="35"/>
      <c r="M21" s="43"/>
      <c r="N21" s="43"/>
    </row>
    <row r="22" spans="1:14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59"/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72"/>
      <c r="B42" s="61"/>
      <c r="C42" s="61"/>
      <c r="D42" s="61"/>
      <c r="E42" s="6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75"/>
      <c r="B43" s="55"/>
      <c r="C43" s="55"/>
      <c r="D43" s="55"/>
      <c r="E43" s="55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72"/>
      <c r="B44" s="61"/>
      <c r="C44" s="61"/>
      <c r="D44" s="61"/>
      <c r="E44" s="6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110">
        <v>0</v>
      </c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111">
        <v>0</v>
      </c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110">
        <v>0</v>
      </c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>
      <selection activeCell="B42" sqref="B42:D69"/>
    </sheetView>
  </sheetViews>
  <sheetFormatPr defaultColWidth="14.42578125" defaultRowHeight="15.75" customHeight="1"/>
  <sheetData>
    <row r="1" spans="1:14">
      <c r="A1" s="1" t="s">
        <v>0</v>
      </c>
      <c r="B1" s="2" t="s">
        <v>73</v>
      </c>
      <c r="C1" s="3"/>
      <c r="D1" s="3"/>
      <c r="E1" s="4"/>
      <c r="F1" s="5" t="s">
        <v>1</v>
      </c>
      <c r="G1" s="112">
        <v>43658</v>
      </c>
      <c r="H1" s="5" t="s">
        <v>2</v>
      </c>
      <c r="I1" s="83" t="s">
        <v>74</v>
      </c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22">
        <v>15</v>
      </c>
      <c r="C6" s="23"/>
      <c r="D6" s="24"/>
      <c r="E6" s="23"/>
      <c r="F6" s="25">
        <v>1443</v>
      </c>
      <c r="G6" s="25">
        <v>1439</v>
      </c>
      <c r="H6" s="26">
        <v>1762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114">
        <v>1</v>
      </c>
      <c r="B9" s="116" t="s">
        <v>61</v>
      </c>
      <c r="C9" s="116">
        <v>3</v>
      </c>
      <c r="D9" s="116">
        <v>24</v>
      </c>
      <c r="E9" s="116">
        <v>18</v>
      </c>
      <c r="F9" s="116">
        <v>1</v>
      </c>
      <c r="G9" s="118"/>
      <c r="H9" s="118"/>
      <c r="I9" s="118"/>
      <c r="J9" s="118"/>
      <c r="K9" s="120">
        <f t="shared" ref="K9:K28" si="0">SUM(C9:J9)</f>
        <v>46</v>
      </c>
      <c r="L9" s="35"/>
      <c r="M9" s="122" t="s">
        <v>59</v>
      </c>
      <c r="N9" s="122">
        <v>28</v>
      </c>
    </row>
    <row r="10" spans="1:14">
      <c r="A10" s="124">
        <v>1</v>
      </c>
      <c r="B10" s="125" t="s">
        <v>52</v>
      </c>
      <c r="C10" s="125">
        <v>5</v>
      </c>
      <c r="D10" s="125">
        <v>7</v>
      </c>
      <c r="E10" s="126"/>
      <c r="F10" s="126"/>
      <c r="G10" s="126"/>
      <c r="H10" s="126"/>
      <c r="I10" s="126"/>
      <c r="J10" s="126"/>
      <c r="K10" s="120">
        <f t="shared" si="0"/>
        <v>12</v>
      </c>
      <c r="L10" s="35"/>
      <c r="M10" s="127" t="s">
        <v>61</v>
      </c>
      <c r="N10" s="128">
        <f>SUM(K9+K18+K25)</f>
        <v>195</v>
      </c>
    </row>
    <row r="11" spans="1:14">
      <c r="A11" s="133">
        <v>1</v>
      </c>
      <c r="B11" s="116" t="s">
        <v>51</v>
      </c>
      <c r="C11" s="116">
        <v>2</v>
      </c>
      <c r="D11" s="116">
        <v>9</v>
      </c>
      <c r="E11" s="116">
        <v>3</v>
      </c>
      <c r="F11" s="116">
        <v>1</v>
      </c>
      <c r="G11" s="118"/>
      <c r="H11" s="118"/>
      <c r="I11" s="118"/>
      <c r="J11" s="118"/>
      <c r="K11" s="120">
        <f t="shared" si="0"/>
        <v>15</v>
      </c>
      <c r="L11" s="35"/>
      <c r="M11" s="122" t="s">
        <v>52</v>
      </c>
      <c r="N11" s="123">
        <f>SUM(K10+K20+K24)</f>
        <v>33</v>
      </c>
    </row>
    <row r="12" spans="1:14">
      <c r="A12" s="124">
        <v>1</v>
      </c>
      <c r="B12" s="125" t="s">
        <v>56</v>
      </c>
      <c r="C12" s="126"/>
      <c r="D12" s="126"/>
      <c r="E12" s="126"/>
      <c r="F12" s="126"/>
      <c r="G12" s="125">
        <v>1</v>
      </c>
      <c r="H12" s="126"/>
      <c r="I12" s="126"/>
      <c r="J12" s="126"/>
      <c r="K12" s="120">
        <f t="shared" si="0"/>
        <v>1</v>
      </c>
      <c r="L12" s="35"/>
      <c r="M12" s="127" t="s">
        <v>51</v>
      </c>
      <c r="N12" s="128">
        <f>SUM(K11+K17+K23)</f>
        <v>75</v>
      </c>
    </row>
    <row r="13" spans="1:14">
      <c r="A13" s="133">
        <v>1</v>
      </c>
      <c r="B13" s="116" t="s">
        <v>58</v>
      </c>
      <c r="C13" s="116">
        <v>14</v>
      </c>
      <c r="D13" s="116">
        <v>5</v>
      </c>
      <c r="E13" s="118"/>
      <c r="F13" s="118"/>
      <c r="G13" s="118"/>
      <c r="H13" s="118"/>
      <c r="I13" s="118"/>
      <c r="J13" s="118"/>
      <c r="K13" s="120">
        <f t="shared" si="0"/>
        <v>19</v>
      </c>
      <c r="L13" s="35"/>
      <c r="M13" s="122" t="s">
        <v>56</v>
      </c>
      <c r="N13" s="123">
        <f>SUM(K12)</f>
        <v>1</v>
      </c>
    </row>
    <row r="14" spans="1:14">
      <c r="A14" s="124">
        <v>1</v>
      </c>
      <c r="B14" s="125" t="s">
        <v>43</v>
      </c>
      <c r="C14" s="125">
        <v>4</v>
      </c>
      <c r="D14" s="126"/>
      <c r="E14" s="126"/>
      <c r="F14" s="126"/>
      <c r="G14" s="126"/>
      <c r="H14" s="126"/>
      <c r="I14" s="126"/>
      <c r="J14" s="126"/>
      <c r="K14" s="120">
        <f t="shared" si="0"/>
        <v>4</v>
      </c>
      <c r="L14" s="35"/>
      <c r="M14" s="127" t="s">
        <v>58</v>
      </c>
      <c r="N14" s="128">
        <f>SUM(K13+K19+K26)</f>
        <v>63</v>
      </c>
    </row>
    <row r="15" spans="1:14">
      <c r="A15" s="133">
        <v>1</v>
      </c>
      <c r="B15" s="116" t="s">
        <v>44</v>
      </c>
      <c r="C15" s="116">
        <v>10</v>
      </c>
      <c r="D15" s="118"/>
      <c r="E15" s="118"/>
      <c r="F15" s="118"/>
      <c r="G15" s="118"/>
      <c r="H15" s="118"/>
      <c r="I15" s="118"/>
      <c r="J15" s="118"/>
      <c r="K15" s="120">
        <f t="shared" si="0"/>
        <v>10</v>
      </c>
      <c r="L15" s="35"/>
      <c r="M15" s="122" t="s">
        <v>43</v>
      </c>
      <c r="N15" s="123">
        <f>SUM(K14+K22+K27)</f>
        <v>17</v>
      </c>
    </row>
    <row r="16" spans="1:14">
      <c r="A16" s="124">
        <v>1</v>
      </c>
      <c r="B16" s="125" t="s">
        <v>60</v>
      </c>
      <c r="C16" s="126"/>
      <c r="D16" s="125">
        <v>1</v>
      </c>
      <c r="E16" s="126"/>
      <c r="F16" s="126"/>
      <c r="G16" s="126"/>
      <c r="H16" s="126"/>
      <c r="I16" s="126"/>
      <c r="J16" s="126"/>
      <c r="K16" s="120">
        <f t="shared" si="0"/>
        <v>1</v>
      </c>
      <c r="L16" s="35"/>
      <c r="M16" s="127" t="s">
        <v>44</v>
      </c>
      <c r="N16" s="128">
        <f>SUM(K15+K21+K28)</f>
        <v>12</v>
      </c>
    </row>
    <row r="17" spans="1:14">
      <c r="A17" s="192">
        <v>2</v>
      </c>
      <c r="B17" s="197" t="s">
        <v>51</v>
      </c>
      <c r="C17" s="197">
        <v>1</v>
      </c>
      <c r="D17" s="197">
        <v>42</v>
      </c>
      <c r="E17" s="197">
        <v>10</v>
      </c>
      <c r="F17" s="198"/>
      <c r="G17" s="198"/>
      <c r="H17" s="198"/>
      <c r="I17" s="198"/>
      <c r="J17" s="198"/>
      <c r="K17" s="199">
        <f t="shared" si="0"/>
        <v>53</v>
      </c>
      <c r="L17" s="35"/>
      <c r="M17" s="122" t="s">
        <v>60</v>
      </c>
      <c r="N17" s="123">
        <f>SUM(K16+K29)</f>
        <v>3</v>
      </c>
    </row>
    <row r="18" spans="1:14">
      <c r="A18" s="200">
        <v>2</v>
      </c>
      <c r="B18" s="201" t="s">
        <v>61</v>
      </c>
      <c r="C18" s="201">
        <v>3</v>
      </c>
      <c r="D18" s="201">
        <v>47</v>
      </c>
      <c r="E18" s="201">
        <v>6</v>
      </c>
      <c r="F18" s="202"/>
      <c r="G18" s="202"/>
      <c r="H18" s="202"/>
      <c r="I18" s="202"/>
      <c r="J18" s="202"/>
      <c r="K18" s="199">
        <f t="shared" si="0"/>
        <v>56</v>
      </c>
      <c r="L18" s="35"/>
      <c r="M18" s="127" t="s">
        <v>67</v>
      </c>
      <c r="N18" s="128">
        <f>COUNT(N9:N17)</f>
        <v>9</v>
      </c>
    </row>
    <row r="19" spans="1:14">
      <c r="A19" s="192">
        <v>2</v>
      </c>
      <c r="B19" s="197" t="s">
        <v>58</v>
      </c>
      <c r="C19" s="197">
        <v>5</v>
      </c>
      <c r="D19" s="197">
        <v>11</v>
      </c>
      <c r="E19" s="198"/>
      <c r="F19" s="198"/>
      <c r="G19" s="198"/>
      <c r="H19" s="198"/>
      <c r="I19" s="198"/>
      <c r="J19" s="198"/>
      <c r="K19" s="199">
        <f t="shared" si="0"/>
        <v>16</v>
      </c>
      <c r="L19" s="35"/>
      <c r="M19" s="43"/>
      <c r="N19" s="43"/>
    </row>
    <row r="20" spans="1:14">
      <c r="A20" s="200">
        <v>2</v>
      </c>
      <c r="B20" s="201" t="s">
        <v>52</v>
      </c>
      <c r="C20" s="202"/>
      <c r="D20" s="201">
        <v>7</v>
      </c>
      <c r="E20" s="201">
        <v>1</v>
      </c>
      <c r="F20" s="202"/>
      <c r="G20" s="202"/>
      <c r="H20" s="202"/>
      <c r="I20" s="202"/>
      <c r="J20" s="202"/>
      <c r="K20" s="199">
        <f t="shared" si="0"/>
        <v>8</v>
      </c>
      <c r="L20" s="35"/>
      <c r="M20" s="49"/>
      <c r="N20" s="49"/>
    </row>
    <row r="21" spans="1:14">
      <c r="A21" s="192">
        <v>2</v>
      </c>
      <c r="B21" s="197" t="s">
        <v>44</v>
      </c>
      <c r="C21" s="197">
        <v>1</v>
      </c>
      <c r="D21" s="198"/>
      <c r="E21" s="198"/>
      <c r="F21" s="198"/>
      <c r="G21" s="198"/>
      <c r="H21" s="198"/>
      <c r="I21" s="198"/>
      <c r="J21" s="198"/>
      <c r="K21" s="199">
        <f t="shared" si="0"/>
        <v>1</v>
      </c>
      <c r="L21" s="35"/>
      <c r="M21" s="43"/>
      <c r="N21" s="43"/>
    </row>
    <row r="22" spans="1:14">
      <c r="A22" s="192">
        <v>2</v>
      </c>
      <c r="B22" s="197" t="s">
        <v>43</v>
      </c>
      <c r="C22" s="197">
        <v>4</v>
      </c>
      <c r="D22" s="198"/>
      <c r="E22" s="198"/>
      <c r="F22" s="198"/>
      <c r="G22" s="198"/>
      <c r="H22" s="198"/>
      <c r="I22" s="198"/>
      <c r="J22" s="198"/>
      <c r="K22" s="199">
        <f t="shared" si="0"/>
        <v>4</v>
      </c>
      <c r="L22" s="35"/>
      <c r="M22" s="49"/>
      <c r="N22" s="49"/>
    </row>
    <row r="23" spans="1:14">
      <c r="A23" s="144">
        <v>3</v>
      </c>
      <c r="B23" s="145" t="s">
        <v>51</v>
      </c>
      <c r="C23" s="145">
        <v>2</v>
      </c>
      <c r="D23" s="145">
        <v>4</v>
      </c>
      <c r="E23" s="145">
        <v>1</v>
      </c>
      <c r="F23" s="146"/>
      <c r="G23" s="146"/>
      <c r="H23" s="146"/>
      <c r="I23" s="146"/>
      <c r="J23" s="146"/>
      <c r="K23" s="147">
        <f t="shared" si="0"/>
        <v>7</v>
      </c>
      <c r="L23" s="35"/>
      <c r="M23" s="43"/>
      <c r="N23" s="43"/>
    </row>
    <row r="24" spans="1:14">
      <c r="A24" s="139">
        <v>3</v>
      </c>
      <c r="B24" s="140" t="s">
        <v>52</v>
      </c>
      <c r="C24" s="140">
        <v>6</v>
      </c>
      <c r="D24" s="140">
        <v>7</v>
      </c>
      <c r="E24" s="141"/>
      <c r="F24" s="141"/>
      <c r="G24" s="141"/>
      <c r="H24" s="141"/>
      <c r="I24" s="141"/>
      <c r="J24" s="141"/>
      <c r="K24" s="147">
        <f t="shared" si="0"/>
        <v>13</v>
      </c>
      <c r="L24" s="35"/>
      <c r="M24" s="49"/>
      <c r="N24" s="49"/>
    </row>
    <row r="25" spans="1:14">
      <c r="A25" s="144">
        <v>3</v>
      </c>
      <c r="B25" s="145" t="s">
        <v>61</v>
      </c>
      <c r="C25" s="145">
        <v>30</v>
      </c>
      <c r="D25" s="145">
        <v>56</v>
      </c>
      <c r="E25" s="145">
        <v>7</v>
      </c>
      <c r="F25" s="146"/>
      <c r="G25" s="146"/>
      <c r="H25" s="146"/>
      <c r="I25" s="146"/>
      <c r="J25" s="146"/>
      <c r="K25" s="147">
        <f t="shared" si="0"/>
        <v>93</v>
      </c>
      <c r="L25" s="35"/>
      <c r="M25" s="43"/>
      <c r="N25" s="43"/>
    </row>
    <row r="26" spans="1:14">
      <c r="A26" s="144">
        <v>3</v>
      </c>
      <c r="B26" s="145" t="s">
        <v>58</v>
      </c>
      <c r="C26" s="145">
        <v>17</v>
      </c>
      <c r="D26" s="145">
        <v>11</v>
      </c>
      <c r="E26" s="146"/>
      <c r="F26" s="146"/>
      <c r="G26" s="146"/>
      <c r="H26" s="146"/>
      <c r="I26" s="146"/>
      <c r="J26" s="146"/>
      <c r="K26" s="147">
        <f t="shared" si="0"/>
        <v>28</v>
      </c>
      <c r="L26" s="35"/>
      <c r="M26" s="49"/>
      <c r="N26" s="49"/>
    </row>
    <row r="27" spans="1:14">
      <c r="A27" s="144">
        <v>3</v>
      </c>
      <c r="B27" s="145" t="s">
        <v>43</v>
      </c>
      <c r="C27" s="145">
        <v>8</v>
      </c>
      <c r="D27" s="145">
        <v>1</v>
      </c>
      <c r="E27" s="146"/>
      <c r="F27" s="146"/>
      <c r="G27" s="146"/>
      <c r="H27" s="146"/>
      <c r="I27" s="146"/>
      <c r="J27" s="146"/>
      <c r="K27" s="147">
        <f t="shared" si="0"/>
        <v>9</v>
      </c>
      <c r="L27" s="35"/>
      <c r="M27" s="43"/>
      <c r="N27" s="43"/>
    </row>
    <row r="28" spans="1:14">
      <c r="A28" s="144">
        <v>3</v>
      </c>
      <c r="B28" s="145" t="s">
        <v>44</v>
      </c>
      <c r="C28" s="146"/>
      <c r="D28" s="145">
        <v>1</v>
      </c>
      <c r="E28" s="146"/>
      <c r="F28" s="146"/>
      <c r="G28" s="146"/>
      <c r="H28" s="146"/>
      <c r="I28" s="146"/>
      <c r="J28" s="146"/>
      <c r="K28" s="147">
        <f t="shared" si="0"/>
        <v>1</v>
      </c>
      <c r="L28" s="35"/>
      <c r="M28" s="49"/>
      <c r="N28" s="49"/>
    </row>
    <row r="29" spans="1:14">
      <c r="A29" s="139">
        <v>3</v>
      </c>
      <c r="B29" s="140" t="s">
        <v>60</v>
      </c>
      <c r="C29" s="140">
        <v>2</v>
      </c>
      <c r="D29" s="141"/>
      <c r="E29" s="141"/>
      <c r="F29" s="141"/>
      <c r="G29" s="141"/>
      <c r="H29" s="141"/>
      <c r="I29" s="141"/>
      <c r="J29" s="141"/>
      <c r="K29" s="187">
        <v>2</v>
      </c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9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9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114">
        <v>1</v>
      </c>
      <c r="B42" s="116" t="s">
        <v>59</v>
      </c>
      <c r="C42" s="116">
        <v>441</v>
      </c>
      <c r="D42" s="116">
        <v>921</v>
      </c>
      <c r="E42" s="6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114">
        <v>1</v>
      </c>
      <c r="B43" s="116" t="s">
        <v>59</v>
      </c>
      <c r="C43" s="116">
        <v>392</v>
      </c>
      <c r="D43" s="116">
        <v>633</v>
      </c>
      <c r="E43" s="55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114">
        <v>1</v>
      </c>
      <c r="B44" s="116" t="s">
        <v>59</v>
      </c>
      <c r="C44" s="116">
        <v>432</v>
      </c>
      <c r="D44" s="116">
        <v>885</v>
      </c>
      <c r="E44" s="6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114">
        <v>1</v>
      </c>
      <c r="B45" s="116" t="s">
        <v>59</v>
      </c>
      <c r="C45" s="116">
        <v>95</v>
      </c>
      <c r="D45" s="116">
        <v>12</v>
      </c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114">
        <v>1</v>
      </c>
      <c r="B46" s="116" t="s">
        <v>59</v>
      </c>
      <c r="C46" s="116">
        <v>71</v>
      </c>
      <c r="D46" s="116">
        <v>4</v>
      </c>
      <c r="E46" s="61"/>
      <c r="F46" s="35"/>
      <c r="G46" s="78" t="s">
        <v>36</v>
      </c>
      <c r="H46" s="110">
        <v>1</v>
      </c>
      <c r="I46" s="79"/>
      <c r="J46" s="79"/>
      <c r="K46" s="7"/>
      <c r="L46" s="7"/>
      <c r="M46" s="7"/>
      <c r="N46" s="7"/>
    </row>
    <row r="47" spans="1:14">
      <c r="A47" s="114">
        <v>1</v>
      </c>
      <c r="B47" s="116" t="s">
        <v>59</v>
      </c>
      <c r="C47" s="116">
        <v>70</v>
      </c>
      <c r="D47" s="116">
        <v>5</v>
      </c>
      <c r="E47" s="55"/>
      <c r="F47" s="35"/>
      <c r="G47" s="80" t="s">
        <v>37</v>
      </c>
      <c r="H47" s="111">
        <v>1</v>
      </c>
      <c r="I47" s="81"/>
      <c r="J47" s="82"/>
      <c r="K47" s="7"/>
      <c r="L47" s="7"/>
      <c r="M47" s="7"/>
      <c r="N47" s="7"/>
    </row>
    <row r="48" spans="1:14">
      <c r="A48" s="114">
        <v>1</v>
      </c>
      <c r="B48" s="116" t="s">
        <v>59</v>
      </c>
      <c r="C48" s="116">
        <v>75</v>
      </c>
      <c r="D48" s="116">
        <v>7</v>
      </c>
      <c r="E48" s="61"/>
      <c r="F48" s="35"/>
      <c r="G48" s="78" t="s">
        <v>38</v>
      </c>
      <c r="H48" s="110">
        <v>1</v>
      </c>
      <c r="I48" s="79"/>
      <c r="J48" s="79"/>
      <c r="K48" s="7"/>
      <c r="L48" s="7"/>
      <c r="M48" s="7"/>
      <c r="N48" s="7"/>
    </row>
    <row r="49" spans="1:14">
      <c r="A49" s="114">
        <v>1</v>
      </c>
      <c r="B49" s="116" t="s">
        <v>59</v>
      </c>
      <c r="C49" s="116">
        <v>81</v>
      </c>
      <c r="D49" s="116">
        <v>7</v>
      </c>
      <c r="E49" s="55"/>
      <c r="F49" s="7"/>
      <c r="G49" s="174" t="s">
        <v>71</v>
      </c>
      <c r="H49" s="175">
        <f>MAX(C42:C69)</f>
        <v>487</v>
      </c>
      <c r="I49" s="176"/>
      <c r="J49" s="176"/>
      <c r="K49" s="7"/>
      <c r="L49" s="7"/>
      <c r="M49" s="7"/>
      <c r="N49" s="7"/>
    </row>
    <row r="50" spans="1:14">
      <c r="A50" s="114">
        <v>1</v>
      </c>
      <c r="B50" s="116" t="s">
        <v>59</v>
      </c>
      <c r="C50" s="116">
        <v>73</v>
      </c>
      <c r="D50" s="116">
        <v>5</v>
      </c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114">
        <v>1</v>
      </c>
      <c r="B51" s="116" t="s">
        <v>59</v>
      </c>
      <c r="C51" s="116">
        <v>76</v>
      </c>
      <c r="D51" s="116">
        <v>5</v>
      </c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114">
        <v>1</v>
      </c>
      <c r="B52" s="116" t="s">
        <v>59</v>
      </c>
      <c r="C52" s="116">
        <v>75</v>
      </c>
      <c r="D52" s="116">
        <v>4</v>
      </c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114">
        <v>1</v>
      </c>
      <c r="B53" s="116" t="s">
        <v>59</v>
      </c>
      <c r="C53" s="116">
        <v>71</v>
      </c>
      <c r="D53" s="116">
        <v>5</v>
      </c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114">
        <v>1</v>
      </c>
      <c r="B54" s="116" t="s">
        <v>59</v>
      </c>
      <c r="C54" s="116">
        <v>71</v>
      </c>
      <c r="D54" s="116">
        <v>4</v>
      </c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114">
        <v>1</v>
      </c>
      <c r="B55" s="116" t="s">
        <v>59</v>
      </c>
      <c r="C55" s="116">
        <v>71</v>
      </c>
      <c r="D55" s="116">
        <v>5</v>
      </c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114">
        <v>1</v>
      </c>
      <c r="B56" s="116" t="s">
        <v>59</v>
      </c>
      <c r="C56" s="116">
        <v>79</v>
      </c>
      <c r="D56" s="116">
        <v>7</v>
      </c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114">
        <v>1</v>
      </c>
      <c r="B57" s="116" t="s">
        <v>59</v>
      </c>
      <c r="C57" s="116">
        <v>86</v>
      </c>
      <c r="D57" s="116">
        <v>8</v>
      </c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114">
        <v>1</v>
      </c>
      <c r="B58" s="116" t="s">
        <v>59</v>
      </c>
      <c r="C58" s="116">
        <v>76</v>
      </c>
      <c r="D58" s="116">
        <v>5</v>
      </c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114">
        <v>1</v>
      </c>
      <c r="B59" s="116" t="s">
        <v>59</v>
      </c>
      <c r="C59" s="116">
        <v>67</v>
      </c>
      <c r="D59" s="116">
        <v>4</v>
      </c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168">
        <v>2</v>
      </c>
      <c r="B60" s="142" t="s">
        <v>59</v>
      </c>
      <c r="C60" s="142">
        <v>365</v>
      </c>
      <c r="D60" s="142">
        <v>623</v>
      </c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177">
        <v>3</v>
      </c>
      <c r="B61" s="145" t="s">
        <v>59</v>
      </c>
      <c r="C61" s="145">
        <v>487</v>
      </c>
      <c r="D61" s="145">
        <v>781</v>
      </c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177">
        <v>3</v>
      </c>
      <c r="B62" s="145" t="s">
        <v>59</v>
      </c>
      <c r="C62" s="145">
        <v>452</v>
      </c>
      <c r="D62" s="145">
        <v>1073</v>
      </c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177">
        <v>3</v>
      </c>
      <c r="B63" s="145" t="s">
        <v>59</v>
      </c>
      <c r="C63" s="145">
        <v>86</v>
      </c>
      <c r="D63" s="145">
        <v>10</v>
      </c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177">
        <v>3</v>
      </c>
      <c r="B64" s="145" t="s">
        <v>59</v>
      </c>
      <c r="C64" s="145">
        <v>77</v>
      </c>
      <c r="D64" s="145">
        <v>7</v>
      </c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177">
        <v>3</v>
      </c>
      <c r="B65" s="145" t="s">
        <v>59</v>
      </c>
      <c r="C65" s="145">
        <v>78</v>
      </c>
      <c r="D65" s="145">
        <v>6</v>
      </c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177">
        <v>3</v>
      </c>
      <c r="B66" s="145" t="s">
        <v>59</v>
      </c>
      <c r="C66" s="145">
        <v>77</v>
      </c>
      <c r="D66" s="145">
        <v>6</v>
      </c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177">
        <v>3</v>
      </c>
      <c r="B67" s="145" t="s">
        <v>59</v>
      </c>
      <c r="C67" s="145">
        <v>75</v>
      </c>
      <c r="D67" s="145">
        <v>6</v>
      </c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177">
        <v>3</v>
      </c>
      <c r="B68" s="145" t="s">
        <v>59</v>
      </c>
      <c r="C68" s="145">
        <v>75</v>
      </c>
      <c r="D68" s="145">
        <v>6</v>
      </c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177">
        <v>3</v>
      </c>
      <c r="B69" s="145" t="s">
        <v>59</v>
      </c>
      <c r="C69" s="145">
        <v>78</v>
      </c>
      <c r="D69" s="145">
        <v>6</v>
      </c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203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topLeftCell="A7" workbookViewId="0">
      <selection activeCell="A9" sqref="A9:J17"/>
    </sheetView>
  </sheetViews>
  <sheetFormatPr defaultColWidth="14.42578125" defaultRowHeight="15.75" customHeight="1"/>
  <sheetData>
    <row r="1" spans="1:14">
      <c r="A1" s="113" t="s">
        <v>75</v>
      </c>
      <c r="B1" s="3"/>
      <c r="C1" s="3"/>
      <c r="D1" s="3"/>
      <c r="E1" s="4"/>
      <c r="F1" s="5" t="s">
        <v>1</v>
      </c>
      <c r="G1" s="4"/>
      <c r="H1" s="5" t="s">
        <v>2</v>
      </c>
      <c r="I1" s="5"/>
      <c r="J1" s="3"/>
      <c r="K1" s="4"/>
      <c r="L1" s="7"/>
      <c r="M1" s="7"/>
      <c r="N1" s="7"/>
    </row>
    <row r="2" spans="1:14">
      <c r="A2" s="8" t="s">
        <v>3</v>
      </c>
      <c r="B2" s="12">
        <v>200</v>
      </c>
      <c r="C2" s="10"/>
      <c r="D2" s="11"/>
      <c r="E2" s="8" t="s">
        <v>4</v>
      </c>
      <c r="F2" s="12" t="s">
        <v>5</v>
      </c>
      <c r="G2" s="8" t="s">
        <v>6</v>
      </c>
      <c r="H2" s="8"/>
      <c r="I2" s="8" t="s">
        <v>7</v>
      </c>
      <c r="J2" s="10"/>
      <c r="K2" s="11"/>
      <c r="L2" s="7"/>
      <c r="M2" s="7"/>
      <c r="N2" s="7"/>
    </row>
    <row r="3" spans="1:14">
      <c r="A3" s="8"/>
      <c r="B3" s="8"/>
      <c r="C3" s="8"/>
      <c r="D3" s="11"/>
      <c r="E3" s="8"/>
      <c r="F3" s="12" t="s">
        <v>8</v>
      </c>
      <c r="G3" s="8" t="s">
        <v>9</v>
      </c>
      <c r="H3" s="8"/>
      <c r="I3" s="8" t="s">
        <v>7</v>
      </c>
      <c r="J3" s="10"/>
      <c r="K3" s="11"/>
      <c r="L3" s="7"/>
      <c r="M3" s="7"/>
      <c r="N3" s="7"/>
    </row>
    <row r="4" spans="1:14">
      <c r="A4" s="8" t="s">
        <v>10</v>
      </c>
      <c r="B4" s="12">
        <v>30</v>
      </c>
      <c r="C4" s="8"/>
      <c r="D4" s="11"/>
      <c r="E4" s="13"/>
      <c r="F4" s="14" t="s">
        <v>11</v>
      </c>
      <c r="G4" s="15" t="s">
        <v>9</v>
      </c>
      <c r="H4" s="15"/>
      <c r="I4" s="15" t="s">
        <v>12</v>
      </c>
      <c r="J4" s="13"/>
      <c r="K4" s="16"/>
      <c r="L4" s="7"/>
      <c r="M4" s="7"/>
      <c r="N4" s="7"/>
    </row>
    <row r="5" spans="1:14">
      <c r="A5" s="17"/>
      <c r="B5" s="8"/>
      <c r="C5" s="8"/>
      <c r="D5" s="11"/>
      <c r="E5" s="8" t="s">
        <v>13</v>
      </c>
      <c r="F5" s="18" t="s">
        <v>5</v>
      </c>
      <c r="G5" s="18" t="s">
        <v>8</v>
      </c>
      <c r="H5" s="19" t="s">
        <v>11</v>
      </c>
      <c r="I5" s="20" t="s">
        <v>14</v>
      </c>
      <c r="J5" s="10"/>
      <c r="K5" s="11"/>
      <c r="L5" s="7"/>
      <c r="M5" s="7"/>
      <c r="N5" s="7"/>
    </row>
    <row r="6" spans="1:14">
      <c r="A6" s="21" t="s">
        <v>15</v>
      </c>
      <c r="B6" s="85">
        <v>25</v>
      </c>
      <c r="C6" s="23"/>
      <c r="D6" s="24"/>
      <c r="E6" s="23"/>
      <c r="F6" s="25">
        <v>1149</v>
      </c>
      <c r="G6" s="25">
        <v>682</v>
      </c>
      <c r="H6" s="26">
        <v>500</v>
      </c>
      <c r="I6" s="23"/>
      <c r="J6" s="23"/>
      <c r="K6" s="24"/>
      <c r="L6" s="7"/>
      <c r="M6" s="7"/>
      <c r="N6" s="7"/>
    </row>
    <row r="7" spans="1:14">
      <c r="A7" s="27"/>
      <c r="B7" s="27"/>
      <c r="C7" s="27"/>
      <c r="D7" s="27"/>
      <c r="E7" s="28"/>
      <c r="F7" s="29" t="s">
        <v>16</v>
      </c>
      <c r="G7" s="30"/>
      <c r="H7" s="30"/>
      <c r="I7" s="30"/>
      <c r="J7" s="27"/>
      <c r="K7" s="27"/>
      <c r="L7" s="7"/>
      <c r="M7" s="7"/>
      <c r="N7" s="7"/>
    </row>
    <row r="8" spans="1:14">
      <c r="A8" s="31" t="s">
        <v>17</v>
      </c>
      <c r="B8" s="32" t="s">
        <v>18</v>
      </c>
      <c r="C8" s="33" t="s">
        <v>19</v>
      </c>
      <c r="D8" s="32" t="s">
        <v>20</v>
      </c>
      <c r="E8" s="32" t="s">
        <v>21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  <c r="K8" s="34" t="s">
        <v>27</v>
      </c>
      <c r="L8" s="35"/>
      <c r="M8" s="36" t="s">
        <v>28</v>
      </c>
      <c r="N8" s="37" t="s">
        <v>29</v>
      </c>
    </row>
    <row r="9" spans="1:14">
      <c r="A9" s="86">
        <v>1</v>
      </c>
      <c r="B9" s="87" t="s">
        <v>51</v>
      </c>
      <c r="C9" s="87">
        <v>1</v>
      </c>
      <c r="D9" s="87">
        <v>10</v>
      </c>
      <c r="E9" s="88"/>
      <c r="F9" s="87">
        <v>7</v>
      </c>
      <c r="G9" s="88"/>
      <c r="H9" s="87">
        <v>1</v>
      </c>
      <c r="I9" s="88"/>
      <c r="J9" s="88"/>
      <c r="K9" s="89">
        <v>19</v>
      </c>
      <c r="L9" s="35"/>
      <c r="M9" s="122" t="s">
        <v>51</v>
      </c>
      <c r="N9" s="122">
        <v>21</v>
      </c>
    </row>
    <row r="10" spans="1:14">
      <c r="A10" s="204"/>
      <c r="B10" s="205" t="s">
        <v>52</v>
      </c>
      <c r="C10" s="205">
        <v>16</v>
      </c>
      <c r="D10" s="205">
        <v>45</v>
      </c>
      <c r="E10" s="205">
        <v>7</v>
      </c>
      <c r="F10" s="206"/>
      <c r="G10" s="206"/>
      <c r="H10" s="206"/>
      <c r="I10" s="206"/>
      <c r="J10" s="206"/>
      <c r="K10" s="207">
        <v>68</v>
      </c>
      <c r="L10" s="35"/>
      <c r="M10" s="127" t="s">
        <v>52</v>
      </c>
      <c r="N10" s="127">
        <v>99</v>
      </c>
    </row>
    <row r="11" spans="1:14">
      <c r="A11" s="208"/>
      <c r="B11" s="87" t="s">
        <v>53</v>
      </c>
      <c r="C11" s="87">
        <v>6</v>
      </c>
      <c r="D11" s="87">
        <v>13</v>
      </c>
      <c r="E11" s="88"/>
      <c r="F11" s="88"/>
      <c r="G11" s="88"/>
      <c r="H11" s="88"/>
      <c r="I11" s="88"/>
      <c r="J11" s="88"/>
      <c r="K11" s="89">
        <v>19</v>
      </c>
      <c r="L11" s="35"/>
      <c r="M11" s="122" t="s">
        <v>53</v>
      </c>
      <c r="N11" s="122">
        <v>39</v>
      </c>
    </row>
    <row r="12" spans="1:14">
      <c r="A12" s="204"/>
      <c r="B12" s="205" t="s">
        <v>56</v>
      </c>
      <c r="C12" s="206"/>
      <c r="D12" s="205">
        <v>1</v>
      </c>
      <c r="E12" s="205">
        <v>2</v>
      </c>
      <c r="F12" s="205">
        <v>2</v>
      </c>
      <c r="G12" s="206"/>
      <c r="H12" s="205">
        <v>1</v>
      </c>
      <c r="I12" s="206"/>
      <c r="J12" s="206"/>
      <c r="K12" s="207">
        <v>6</v>
      </c>
      <c r="L12" s="35"/>
      <c r="M12" s="127" t="s">
        <v>56</v>
      </c>
      <c r="N12" s="127">
        <v>6</v>
      </c>
    </row>
    <row r="13" spans="1:14">
      <c r="A13" s="209">
        <v>2</v>
      </c>
      <c r="B13" s="210" t="s">
        <v>51</v>
      </c>
      <c r="C13" s="211"/>
      <c r="D13" s="210">
        <v>1</v>
      </c>
      <c r="E13" s="211"/>
      <c r="F13" s="211"/>
      <c r="G13" s="211"/>
      <c r="H13" s="211"/>
      <c r="I13" s="210">
        <v>1</v>
      </c>
      <c r="J13" s="211"/>
      <c r="K13" s="212">
        <v>2</v>
      </c>
      <c r="L13" s="35"/>
      <c r="M13" s="122" t="s">
        <v>67</v>
      </c>
      <c r="N13" s="122">
        <v>4</v>
      </c>
    </row>
    <row r="14" spans="1:14">
      <c r="A14" s="213"/>
      <c r="B14" s="214" t="s">
        <v>53</v>
      </c>
      <c r="C14" s="214">
        <v>1</v>
      </c>
      <c r="D14" s="214">
        <v>14</v>
      </c>
      <c r="E14" s="215"/>
      <c r="F14" s="215"/>
      <c r="G14" s="215"/>
      <c r="H14" s="215"/>
      <c r="I14" s="215"/>
      <c r="J14" s="215"/>
      <c r="K14" s="216">
        <v>15</v>
      </c>
      <c r="L14" s="35"/>
      <c r="M14" s="49"/>
      <c r="N14" s="49"/>
    </row>
    <row r="15" spans="1:14">
      <c r="A15" s="217"/>
      <c r="B15" s="210" t="s">
        <v>52</v>
      </c>
      <c r="C15" s="211"/>
      <c r="D15" s="210">
        <v>22</v>
      </c>
      <c r="E15" s="211"/>
      <c r="F15" s="211"/>
      <c r="G15" s="211"/>
      <c r="H15" s="211"/>
      <c r="I15" s="211"/>
      <c r="J15" s="211"/>
      <c r="K15" s="212">
        <v>22</v>
      </c>
      <c r="L15" s="35"/>
      <c r="M15" s="43"/>
      <c r="N15" s="43"/>
    </row>
    <row r="16" spans="1:14">
      <c r="A16" s="218">
        <v>3</v>
      </c>
      <c r="B16" s="219" t="s">
        <v>52</v>
      </c>
      <c r="C16" s="220"/>
      <c r="D16" s="219">
        <v>4</v>
      </c>
      <c r="E16" s="219">
        <v>5</v>
      </c>
      <c r="F16" s="220"/>
      <c r="G16" s="220"/>
      <c r="H16" s="220"/>
      <c r="I16" s="220"/>
      <c r="J16" s="220"/>
      <c r="K16" s="221">
        <v>9</v>
      </c>
      <c r="L16" s="35"/>
      <c r="M16" s="49"/>
      <c r="N16" s="49"/>
    </row>
    <row r="17" spans="1:14">
      <c r="A17" s="222"/>
      <c r="B17" s="223" t="s">
        <v>53</v>
      </c>
      <c r="C17" s="223">
        <v>2</v>
      </c>
      <c r="D17" s="223">
        <v>3</v>
      </c>
      <c r="E17" s="224"/>
      <c r="F17" s="224"/>
      <c r="G17" s="224"/>
      <c r="H17" s="224"/>
      <c r="I17" s="224"/>
      <c r="J17" s="224"/>
      <c r="K17" s="225">
        <v>5</v>
      </c>
      <c r="L17" s="35"/>
      <c r="M17" s="43"/>
      <c r="N17" s="43"/>
    </row>
    <row r="18" spans="1:14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56"/>
      <c r="L18" s="35"/>
      <c r="M18" s="49"/>
      <c r="N18" s="49"/>
    </row>
    <row r="19" spans="1:14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59"/>
      <c r="L19" s="35"/>
      <c r="M19" s="43"/>
      <c r="N19" s="43"/>
    </row>
    <row r="20" spans="1:14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56"/>
      <c r="L20" s="35"/>
      <c r="M20" s="49"/>
      <c r="N20" s="49"/>
    </row>
    <row r="21" spans="1:14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6"/>
      <c r="L21" s="35"/>
      <c r="M21" s="43"/>
      <c r="N21" s="43"/>
    </row>
    <row r="22" spans="1:14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59"/>
      <c r="L22" s="35"/>
      <c r="M22" s="49"/>
      <c r="N22" s="49"/>
    </row>
    <row r="23" spans="1:14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35"/>
      <c r="M23" s="43"/>
      <c r="N23" s="43"/>
    </row>
    <row r="24" spans="1:1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9"/>
      <c r="L24" s="35"/>
      <c r="M24" s="49"/>
      <c r="N24" s="49"/>
    </row>
    <row r="25" spans="1:14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35"/>
      <c r="M25" s="43"/>
      <c r="N25" s="43"/>
    </row>
    <row r="26" spans="1:14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59"/>
      <c r="L26" s="35"/>
      <c r="M26" s="49"/>
      <c r="N26" s="49"/>
    </row>
    <row r="27" spans="1:14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35"/>
      <c r="M27" s="43"/>
      <c r="N27" s="43"/>
    </row>
    <row r="28" spans="1:14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59"/>
      <c r="L28" s="35"/>
      <c r="M28" s="49"/>
      <c r="N28" s="49"/>
    </row>
    <row r="29" spans="1:14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56"/>
      <c r="L29" s="35"/>
      <c r="M29" s="43"/>
      <c r="N29" s="43"/>
    </row>
    <row r="30" spans="1:14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59"/>
      <c r="L30" s="35"/>
      <c r="M30" s="49"/>
      <c r="N30" s="49"/>
    </row>
    <row r="31" spans="1:14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6"/>
      <c r="L31" s="35"/>
      <c r="M31" s="43"/>
      <c r="N31" s="43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59"/>
      <c r="L32" s="35"/>
      <c r="M32" s="49"/>
      <c r="N32" s="49"/>
    </row>
    <row r="33" spans="1:14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6"/>
      <c r="L33" s="35"/>
      <c r="M33" s="43"/>
      <c r="N33" s="43"/>
    </row>
    <row r="34" spans="1:1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35"/>
      <c r="M34" s="49"/>
      <c r="N34" s="49"/>
    </row>
    <row r="35" spans="1:14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6"/>
      <c r="L35" s="35"/>
      <c r="M35" s="43"/>
      <c r="N35" s="43"/>
    </row>
    <row r="36" spans="1:14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59"/>
      <c r="L36" s="35"/>
      <c r="M36" s="49"/>
      <c r="N36" s="49"/>
    </row>
    <row r="37" spans="1:14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6"/>
      <c r="L37" s="35"/>
      <c r="M37" s="43"/>
      <c r="N37" s="43"/>
    </row>
    <row r="38" spans="1:14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59"/>
      <c r="L38" s="35"/>
      <c r="M38" s="49"/>
      <c r="N38" s="49"/>
    </row>
    <row r="39" spans="1:14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56"/>
      <c r="L39" s="35"/>
      <c r="M39" s="43"/>
      <c r="N39" s="43"/>
    </row>
    <row r="40" spans="1:14">
      <c r="A40" s="64"/>
      <c r="B40" s="65"/>
      <c r="C40" s="65"/>
      <c r="D40" s="65"/>
      <c r="E40" s="64"/>
      <c r="F40" s="7"/>
      <c r="G40" s="7"/>
      <c r="H40" s="7"/>
      <c r="I40" s="7"/>
      <c r="J40" s="7"/>
      <c r="K40" s="7"/>
      <c r="L40" s="35"/>
      <c r="M40" s="49"/>
      <c r="N40" s="49"/>
    </row>
    <row r="41" spans="1:14">
      <c r="A41" s="66" t="s">
        <v>17</v>
      </c>
      <c r="B41" s="67" t="s">
        <v>18</v>
      </c>
      <c r="C41" s="68" t="s">
        <v>30</v>
      </c>
      <c r="D41" s="69" t="s">
        <v>31</v>
      </c>
      <c r="E41" s="70" t="s">
        <v>32</v>
      </c>
      <c r="F41" s="7"/>
      <c r="G41" s="71" t="s">
        <v>17</v>
      </c>
      <c r="H41" s="71" t="s">
        <v>33</v>
      </c>
      <c r="I41" s="71" t="s">
        <v>34</v>
      </c>
      <c r="J41" s="71" t="s">
        <v>35</v>
      </c>
      <c r="K41" s="7"/>
      <c r="L41" s="7"/>
      <c r="M41" s="7"/>
      <c r="N41" s="7"/>
    </row>
    <row r="42" spans="1:14">
      <c r="A42" s="72"/>
      <c r="B42" s="61"/>
      <c r="C42" s="61"/>
      <c r="D42" s="61"/>
      <c r="E42" s="61"/>
      <c r="F42" s="35"/>
      <c r="G42" s="73" t="s">
        <v>36</v>
      </c>
      <c r="H42" s="108">
        <v>0</v>
      </c>
      <c r="I42" s="74"/>
      <c r="J42" s="74"/>
      <c r="K42" s="7"/>
      <c r="L42" s="7"/>
      <c r="M42" s="7"/>
      <c r="N42" s="7"/>
    </row>
    <row r="43" spans="1:14">
      <c r="A43" s="75"/>
      <c r="B43" s="55"/>
      <c r="C43" s="55"/>
      <c r="D43" s="55"/>
      <c r="E43" s="55"/>
      <c r="F43" s="35"/>
      <c r="G43" s="76" t="s">
        <v>37</v>
      </c>
      <c r="H43" s="109">
        <v>0</v>
      </c>
      <c r="I43" s="77"/>
      <c r="J43" s="77"/>
      <c r="K43" s="7"/>
      <c r="L43" s="7"/>
      <c r="M43" s="7"/>
      <c r="N43" s="7"/>
    </row>
    <row r="44" spans="1:14">
      <c r="A44" s="72"/>
      <c r="B44" s="61"/>
      <c r="C44" s="61"/>
      <c r="D44" s="61"/>
      <c r="E44" s="61"/>
      <c r="F44" s="35"/>
      <c r="G44" s="73" t="s">
        <v>38</v>
      </c>
      <c r="H44" s="108">
        <v>0</v>
      </c>
      <c r="I44" s="74"/>
      <c r="J44" s="74"/>
      <c r="K44" s="7"/>
      <c r="L44" s="7"/>
      <c r="M44" s="7"/>
      <c r="N44" s="7"/>
    </row>
    <row r="45" spans="1:14">
      <c r="A45" s="75"/>
      <c r="B45" s="55"/>
      <c r="C45" s="55"/>
      <c r="D45" s="55"/>
      <c r="E45" s="55"/>
      <c r="F45" s="7"/>
      <c r="G45" s="71" t="s">
        <v>17</v>
      </c>
      <c r="H45" s="71" t="s">
        <v>39</v>
      </c>
      <c r="I45" s="71" t="s">
        <v>34</v>
      </c>
      <c r="J45" s="71" t="s">
        <v>35</v>
      </c>
      <c r="K45" s="7"/>
      <c r="L45" s="7"/>
      <c r="M45" s="7"/>
      <c r="N45" s="7"/>
    </row>
    <row r="46" spans="1:14">
      <c r="A46" s="72"/>
      <c r="B46" s="61"/>
      <c r="C46" s="61"/>
      <c r="D46" s="61"/>
      <c r="E46" s="61"/>
      <c r="F46" s="35"/>
      <c r="G46" s="78" t="s">
        <v>36</v>
      </c>
      <c r="H46" s="110">
        <v>0</v>
      </c>
      <c r="I46" s="79"/>
      <c r="J46" s="79"/>
      <c r="K46" s="7"/>
      <c r="L46" s="7"/>
      <c r="M46" s="7"/>
      <c r="N46" s="7"/>
    </row>
    <row r="47" spans="1:14">
      <c r="A47" s="75"/>
      <c r="B47" s="55"/>
      <c r="C47" s="55"/>
      <c r="D47" s="55"/>
      <c r="E47" s="55"/>
      <c r="F47" s="35"/>
      <c r="G47" s="80" t="s">
        <v>37</v>
      </c>
      <c r="H47" s="111">
        <v>0</v>
      </c>
      <c r="I47" s="81"/>
      <c r="J47" s="82"/>
      <c r="K47" s="7"/>
      <c r="L47" s="7"/>
      <c r="M47" s="7"/>
      <c r="N47" s="7"/>
    </row>
    <row r="48" spans="1:14">
      <c r="A48" s="72"/>
      <c r="B48" s="61"/>
      <c r="C48" s="61"/>
      <c r="D48" s="61"/>
      <c r="E48" s="61"/>
      <c r="F48" s="35"/>
      <c r="G48" s="78" t="s">
        <v>38</v>
      </c>
      <c r="H48" s="110">
        <v>0</v>
      </c>
      <c r="I48" s="79"/>
      <c r="J48" s="79"/>
      <c r="K48" s="7"/>
      <c r="L48" s="7"/>
      <c r="M48" s="7"/>
      <c r="N48" s="7"/>
    </row>
    <row r="49" spans="1:14">
      <c r="A49" s="75"/>
      <c r="B49" s="55"/>
      <c r="C49" s="55"/>
      <c r="D49" s="55"/>
      <c r="E49" s="55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2"/>
      <c r="B50" s="61"/>
      <c r="C50" s="61"/>
      <c r="D50" s="61"/>
      <c r="E50" s="61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5"/>
      <c r="B51" s="55"/>
      <c r="C51" s="55"/>
      <c r="D51" s="55"/>
      <c r="E51" s="55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2"/>
      <c r="B52" s="61"/>
      <c r="C52" s="61"/>
      <c r="D52" s="61"/>
      <c r="E52" s="61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5"/>
      <c r="B53" s="55"/>
      <c r="C53" s="55"/>
      <c r="D53" s="55"/>
      <c r="E53" s="55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2"/>
      <c r="B54" s="61"/>
      <c r="C54" s="61"/>
      <c r="D54" s="61"/>
      <c r="E54" s="61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5"/>
      <c r="B55" s="55"/>
      <c r="C55" s="55"/>
      <c r="D55" s="55"/>
      <c r="E55" s="55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2"/>
      <c r="B56" s="61"/>
      <c r="C56" s="61"/>
      <c r="D56" s="61"/>
      <c r="E56" s="61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5"/>
      <c r="B57" s="55"/>
      <c r="C57" s="55"/>
      <c r="D57" s="55"/>
      <c r="E57" s="55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2"/>
      <c r="B58" s="61"/>
      <c r="C58" s="61"/>
      <c r="D58" s="61"/>
      <c r="E58" s="61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5"/>
      <c r="B59" s="55"/>
      <c r="C59" s="55"/>
      <c r="D59" s="55"/>
      <c r="E59" s="55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2"/>
      <c r="B60" s="61"/>
      <c r="C60" s="61"/>
      <c r="D60" s="61"/>
      <c r="E60" s="61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5"/>
      <c r="B61" s="55"/>
      <c r="C61" s="55"/>
      <c r="D61" s="55"/>
      <c r="E61" s="5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2"/>
      <c r="B62" s="61"/>
      <c r="C62" s="61"/>
      <c r="D62" s="61"/>
      <c r="E62" s="61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5"/>
      <c r="B63" s="55"/>
      <c r="C63" s="55"/>
      <c r="D63" s="55"/>
      <c r="E63" s="5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2"/>
      <c r="B64" s="61"/>
      <c r="C64" s="61"/>
      <c r="D64" s="61"/>
      <c r="E64" s="61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5"/>
      <c r="B65" s="55"/>
      <c r="C65" s="55"/>
      <c r="D65" s="55"/>
      <c r="E65" s="5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2"/>
      <c r="B66" s="61"/>
      <c r="C66" s="61"/>
      <c r="D66" s="61"/>
      <c r="E66" s="61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5"/>
      <c r="B67" s="55"/>
      <c r="C67" s="55"/>
      <c r="D67" s="55"/>
      <c r="E67" s="5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2"/>
      <c r="B68" s="61"/>
      <c r="C68" s="61"/>
      <c r="D68" s="61"/>
      <c r="E68" s="61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5"/>
      <c r="B69" s="55"/>
      <c r="C69" s="55"/>
      <c r="D69" s="55"/>
      <c r="E69" s="5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2"/>
      <c r="B70" s="61"/>
      <c r="C70" s="61"/>
      <c r="D70" s="61"/>
      <c r="E70" s="61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5"/>
      <c r="B71" s="55"/>
      <c r="C71" s="55"/>
      <c r="D71" s="55"/>
      <c r="E71" s="55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2"/>
      <c r="B72" s="61"/>
      <c r="C72" s="61"/>
      <c r="D72" s="61"/>
      <c r="E72" s="61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5"/>
      <c r="B73" s="55"/>
      <c r="C73" s="55"/>
      <c r="D73" s="55"/>
      <c r="E73" s="55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2"/>
      <c r="B74" s="61"/>
      <c r="C74" s="61"/>
      <c r="D74" s="61"/>
      <c r="E74" s="61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TEMPLATE</vt:lpstr>
      <vt:lpstr>5</vt:lpstr>
      <vt:lpstr>9</vt:lpstr>
      <vt:lpstr>21</vt:lpstr>
      <vt:lpstr>24</vt:lpstr>
      <vt:lpstr>28</vt:lpstr>
      <vt:lpstr>37</vt:lpstr>
      <vt:lpstr>42</vt:lpstr>
      <vt:lpstr>44</vt:lpstr>
      <vt:lpstr>49</vt:lpstr>
      <vt:lpstr>50</vt:lpstr>
      <vt:lpstr>53</vt:lpstr>
      <vt:lpstr>54</vt:lpstr>
      <vt:lpstr>58</vt:lpstr>
      <vt:lpstr>72</vt:lpstr>
      <vt:lpstr>81</vt:lpstr>
      <vt:lpstr>85</vt:lpstr>
      <vt:lpstr>89</vt:lpstr>
      <vt:lpstr>97b</vt:lpstr>
      <vt:lpstr>98</vt:lpstr>
      <vt:lpstr>106</vt:lpstr>
      <vt:lpstr>109</vt:lpstr>
      <vt:lpstr>118</vt:lpstr>
      <vt:lpstr>118b</vt:lpstr>
      <vt:lpstr>121</vt:lpstr>
      <vt:lpstr>125</vt:lpstr>
      <vt:lpstr>140</vt:lpstr>
      <vt:lpstr>153</vt:lpstr>
      <vt:lpstr>154</vt:lpstr>
      <vt:lpstr>157</vt:lpstr>
      <vt:lpstr>165</vt:lpstr>
      <vt:lpstr>168</vt:lpstr>
      <vt:lpstr>169</vt:lpstr>
      <vt:lpstr>173</vt:lpstr>
      <vt:lpstr>177</vt:lpstr>
      <vt:lpstr>189</vt:lpstr>
      <vt:lpstr>190</vt:lpstr>
      <vt:lpstr>JACK KNIGHT</vt:lpstr>
      <vt:lpstr>Capeli Ranch Main</vt:lpstr>
      <vt:lpstr>Conway Property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dcterms:created xsi:type="dcterms:W3CDTF">2020-04-20T18:32:41Z</dcterms:created>
  <dcterms:modified xsi:type="dcterms:W3CDTF">2020-04-20T20:04:16Z</dcterms:modified>
</cp:coreProperties>
</file>