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980" yWindow="0" windowWidth="24540" windowHeight="15600" activeTab="5"/>
  </bookViews>
  <sheets>
    <sheet name="tidyfish1" sheetId="1" r:id="rId1"/>
    <sheet name="IBI Metrics" sheetId="2" r:id="rId2"/>
    <sheet name="WO fishless" sheetId="3" r:id="rId3"/>
    <sheet name="SUMSTAT" sheetId="4" r:id="rId4"/>
    <sheet name="IBI calculation" sheetId="5" r:id="rId5"/>
    <sheet name="IBI scores" sheetId="6" r:id="rId6"/>
    <sheet name="IBI Rating" sheetId="7" r:id="rId7"/>
    <sheet name="Summary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8" l="1"/>
  <c r="M5" i="8"/>
  <c r="M4" i="8"/>
  <c r="M3" i="8"/>
  <c r="M2" i="8"/>
  <c r="D6" i="8"/>
  <c r="D5" i="8"/>
  <c r="D2" i="8"/>
  <c r="D3" i="8"/>
  <c r="D4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2" i="7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2" i="6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2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3" i="5"/>
  <c r="V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2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3" i="5"/>
  <c r="T4" i="5"/>
  <c r="T5" i="5"/>
  <c r="T2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2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3" i="5"/>
  <c r="N4" i="5"/>
  <c r="N5" i="5"/>
  <c r="N6" i="5"/>
  <c r="N2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3" i="5"/>
  <c r="L4" i="5"/>
  <c r="L5" i="5"/>
  <c r="L2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0" i="5"/>
  <c r="J11" i="5"/>
  <c r="J12" i="5"/>
  <c r="J13" i="5"/>
  <c r="J14" i="5"/>
  <c r="J15" i="5"/>
  <c r="J16" i="5"/>
  <c r="J17" i="5"/>
  <c r="J3" i="5"/>
  <c r="J4" i="5"/>
  <c r="J5" i="5"/>
  <c r="J6" i="5"/>
  <c r="J7" i="5"/>
  <c r="J8" i="5"/>
  <c r="J9" i="5"/>
  <c r="J2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3" i="5"/>
  <c r="H4" i="5"/>
  <c r="H5" i="5"/>
  <c r="H6" i="5"/>
  <c r="H7" i="5"/>
  <c r="H8" i="5"/>
  <c r="H9" i="5"/>
  <c r="H2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3" i="5"/>
  <c r="F4" i="5"/>
  <c r="F5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2" i="5"/>
  <c r="CL3" i="2"/>
  <c r="CL4" i="2"/>
  <c r="CL5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49" i="2"/>
  <c r="CL50" i="2"/>
  <c r="CL51" i="2"/>
  <c r="CL52" i="2"/>
  <c r="CL53" i="2"/>
  <c r="CL54" i="2"/>
  <c r="CL55" i="2"/>
  <c r="CL56" i="2"/>
  <c r="CL57" i="2"/>
  <c r="CL58" i="2"/>
  <c r="CL59" i="2"/>
  <c r="CL60" i="2"/>
  <c r="CL61" i="2"/>
  <c r="CL62" i="2"/>
  <c r="CL63" i="2"/>
  <c r="CL64" i="2"/>
  <c r="CL65" i="2"/>
  <c r="CL66" i="2"/>
  <c r="CL67" i="2"/>
  <c r="CL68" i="2"/>
  <c r="CL69" i="2"/>
  <c r="CL70" i="2"/>
  <c r="CL71" i="2"/>
  <c r="CL72" i="2"/>
  <c r="CL73" i="2"/>
  <c r="CL74" i="2"/>
  <c r="CL75" i="2"/>
  <c r="CL76" i="2"/>
  <c r="CL77" i="2"/>
  <c r="CL78" i="2"/>
  <c r="CL79" i="2"/>
  <c r="CL80" i="2"/>
  <c r="CL81" i="2"/>
  <c r="CL82" i="2"/>
  <c r="CL83" i="2"/>
  <c r="CL84" i="2"/>
  <c r="CL85" i="2"/>
  <c r="CL86" i="2"/>
  <c r="CL87" i="2"/>
  <c r="CL88" i="2"/>
  <c r="CL89" i="2"/>
  <c r="CL90" i="2"/>
  <c r="CL91" i="2"/>
  <c r="CL92" i="2"/>
  <c r="CL93" i="2"/>
  <c r="CL94" i="2"/>
  <c r="CL95" i="2"/>
  <c r="CL96" i="2"/>
  <c r="CL97" i="2"/>
  <c r="CL98" i="2"/>
  <c r="CL99" i="2"/>
  <c r="CL100" i="2"/>
  <c r="CL101" i="2"/>
  <c r="CL102" i="2"/>
  <c r="CL103" i="2"/>
  <c r="CL104" i="2"/>
  <c r="CL105" i="2"/>
  <c r="CL106" i="2"/>
  <c r="CL107" i="2"/>
  <c r="CL108" i="2"/>
  <c r="CL109" i="2"/>
  <c r="CL110" i="2"/>
  <c r="CL111" i="2"/>
  <c r="CL112" i="2"/>
  <c r="CL113" i="2"/>
  <c r="CL114" i="2"/>
  <c r="CL115" i="2"/>
  <c r="CL116" i="2"/>
  <c r="CL117" i="2"/>
  <c r="CL118" i="2"/>
  <c r="CL119" i="2"/>
  <c r="CL120" i="2"/>
  <c r="CL121" i="2"/>
  <c r="CL122" i="2"/>
  <c r="CL123" i="2"/>
  <c r="CL124" i="2"/>
  <c r="CL125" i="2"/>
  <c r="CL126" i="2"/>
  <c r="CL127" i="2"/>
  <c r="CL128" i="2"/>
  <c r="CL129" i="2"/>
  <c r="CL130" i="2"/>
  <c r="CL131" i="2"/>
  <c r="CL132" i="2"/>
  <c r="CL133" i="2"/>
  <c r="CL134" i="2"/>
  <c r="CL135" i="2"/>
  <c r="CL136" i="2"/>
  <c r="CL137" i="2"/>
  <c r="CL138" i="2"/>
  <c r="CL139" i="2"/>
  <c r="CL140" i="2"/>
  <c r="CL141" i="2"/>
  <c r="CL142" i="2"/>
  <c r="CG3" i="2"/>
  <c r="CG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G45" i="2"/>
  <c r="CG46" i="2"/>
  <c r="CG47" i="2"/>
  <c r="CG48" i="2"/>
  <c r="CG49" i="2"/>
  <c r="CG50" i="2"/>
  <c r="CG51" i="2"/>
  <c r="CG52" i="2"/>
  <c r="CG53" i="2"/>
  <c r="CG54" i="2"/>
  <c r="CG55" i="2"/>
  <c r="CG56" i="2"/>
  <c r="CG57" i="2"/>
  <c r="CG58" i="2"/>
  <c r="CG59" i="2"/>
  <c r="CG60" i="2"/>
  <c r="CG61" i="2"/>
  <c r="CG62" i="2"/>
  <c r="CG63" i="2"/>
  <c r="CG64" i="2"/>
  <c r="CG65" i="2"/>
  <c r="CG66" i="2"/>
  <c r="CG67" i="2"/>
  <c r="CG68" i="2"/>
  <c r="CG69" i="2"/>
  <c r="CG70" i="2"/>
  <c r="CG71" i="2"/>
  <c r="CG72" i="2"/>
  <c r="CG73" i="2"/>
  <c r="CG74" i="2"/>
  <c r="CG75" i="2"/>
  <c r="CG76" i="2"/>
  <c r="CG77" i="2"/>
  <c r="CG78" i="2"/>
  <c r="CG79" i="2"/>
  <c r="CG80" i="2"/>
  <c r="CG81" i="2"/>
  <c r="CG82" i="2"/>
  <c r="CG83" i="2"/>
  <c r="CG84" i="2"/>
  <c r="CG85" i="2"/>
  <c r="CG86" i="2"/>
  <c r="CG87" i="2"/>
  <c r="CG88" i="2"/>
  <c r="CG89" i="2"/>
  <c r="CG90" i="2"/>
  <c r="CG91" i="2"/>
  <c r="CG92" i="2"/>
  <c r="CG93" i="2"/>
  <c r="CG94" i="2"/>
  <c r="CG95" i="2"/>
  <c r="CG96" i="2"/>
  <c r="CG97" i="2"/>
  <c r="CG98" i="2"/>
  <c r="CG99" i="2"/>
  <c r="CG100" i="2"/>
  <c r="CG101" i="2"/>
  <c r="CG102" i="2"/>
  <c r="CG103" i="2"/>
  <c r="CG104" i="2"/>
  <c r="CG105" i="2"/>
  <c r="CG106" i="2"/>
  <c r="CG107" i="2"/>
  <c r="CG108" i="2"/>
  <c r="CG109" i="2"/>
  <c r="CG110" i="2"/>
  <c r="CG111" i="2"/>
  <c r="CG112" i="2"/>
  <c r="CG113" i="2"/>
  <c r="CG114" i="2"/>
  <c r="CG115" i="2"/>
  <c r="CG116" i="2"/>
  <c r="CG117" i="2"/>
  <c r="CG118" i="2"/>
  <c r="CG119" i="2"/>
  <c r="CG120" i="2"/>
  <c r="CG121" i="2"/>
  <c r="CG122" i="2"/>
  <c r="CG123" i="2"/>
  <c r="CG124" i="2"/>
  <c r="CG125" i="2"/>
  <c r="CG126" i="2"/>
  <c r="CG127" i="2"/>
  <c r="CG128" i="2"/>
  <c r="CG129" i="2"/>
  <c r="CG130" i="2"/>
  <c r="CG131" i="2"/>
  <c r="CG132" i="2"/>
  <c r="CG133" i="2"/>
  <c r="CG134" i="2"/>
  <c r="CG135" i="2"/>
  <c r="CG136" i="2"/>
  <c r="CG137" i="2"/>
  <c r="CG138" i="2"/>
  <c r="CG139" i="2"/>
  <c r="CG140" i="2"/>
  <c r="CG141" i="2"/>
  <c r="CG142" i="2"/>
  <c r="CG2" i="2"/>
  <c r="H119" i="3"/>
  <c r="H120" i="3"/>
  <c r="H121" i="3"/>
  <c r="H122" i="3"/>
  <c r="H123" i="3"/>
  <c r="CL2" i="2"/>
  <c r="L119" i="3"/>
  <c r="M119" i="3"/>
  <c r="N119" i="3"/>
  <c r="O119" i="3"/>
  <c r="L120" i="3"/>
  <c r="M120" i="3"/>
  <c r="N120" i="3"/>
  <c r="O120" i="3"/>
  <c r="L121" i="3"/>
  <c r="M121" i="3"/>
  <c r="N121" i="3"/>
  <c r="O121" i="3"/>
  <c r="L122" i="3"/>
  <c r="M122" i="3"/>
  <c r="N122" i="3"/>
  <c r="O122" i="3"/>
  <c r="L123" i="3"/>
  <c r="M123" i="3"/>
  <c r="N123" i="3"/>
  <c r="O123" i="3"/>
  <c r="K119" i="3"/>
  <c r="K120" i="3"/>
  <c r="K121" i="3"/>
  <c r="K122" i="3"/>
  <c r="K123" i="3"/>
  <c r="I123" i="3"/>
  <c r="I122" i="3"/>
  <c r="I121" i="3"/>
  <c r="I120" i="3"/>
  <c r="I119" i="3"/>
  <c r="CH3" i="2"/>
  <c r="CH4" i="2"/>
  <c r="CH5" i="2"/>
  <c r="CH6" i="2"/>
  <c r="CH7" i="2"/>
  <c r="CH8" i="2"/>
  <c r="CH9" i="2"/>
  <c r="CH10" i="2"/>
  <c r="CH11" i="2"/>
  <c r="CH12" i="2"/>
  <c r="CH13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43" i="2"/>
  <c r="CH44" i="2"/>
  <c r="CH45" i="2"/>
  <c r="CH46" i="2"/>
  <c r="CH47" i="2"/>
  <c r="CH48" i="2"/>
  <c r="CH49" i="2"/>
  <c r="CH50" i="2"/>
  <c r="CH51" i="2"/>
  <c r="CH52" i="2"/>
  <c r="CH53" i="2"/>
  <c r="CH54" i="2"/>
  <c r="CH56" i="2"/>
  <c r="CH57" i="2"/>
  <c r="CH58" i="2"/>
  <c r="CH59" i="2"/>
  <c r="CH60" i="2"/>
  <c r="CH61" i="2"/>
  <c r="CH62" i="2"/>
  <c r="CH63" i="2"/>
  <c r="CH64" i="2"/>
  <c r="CH65" i="2"/>
  <c r="CH66" i="2"/>
  <c r="CH67" i="2"/>
  <c r="CH68" i="2"/>
  <c r="CH69" i="2"/>
  <c r="CH70" i="2"/>
  <c r="CH71" i="2"/>
  <c r="CH72" i="2"/>
  <c r="CH73" i="2"/>
  <c r="CH74" i="2"/>
  <c r="CH75" i="2"/>
  <c r="CH76" i="2"/>
  <c r="CH77" i="2"/>
  <c r="CH78" i="2"/>
  <c r="CH79" i="2"/>
  <c r="CH80" i="2"/>
  <c r="CH81" i="2"/>
  <c r="CH82" i="2"/>
  <c r="CH83" i="2"/>
  <c r="CH84" i="2"/>
  <c r="CH85" i="2"/>
  <c r="CH86" i="2"/>
  <c r="CH87" i="2"/>
  <c r="CH88" i="2"/>
  <c r="CH89" i="2"/>
  <c r="CH90" i="2"/>
  <c r="CH91" i="2"/>
  <c r="CH92" i="2"/>
  <c r="CH93" i="2"/>
  <c r="CH94" i="2"/>
  <c r="CH95" i="2"/>
  <c r="CH96" i="2"/>
  <c r="CH97" i="2"/>
  <c r="CH98" i="2"/>
  <c r="CH99" i="2"/>
  <c r="CH100" i="2"/>
  <c r="CH101" i="2"/>
  <c r="CH102" i="2"/>
  <c r="CH103" i="2"/>
  <c r="CH104" i="2"/>
  <c r="CH105" i="2"/>
  <c r="CH106" i="2"/>
  <c r="CH107" i="2"/>
  <c r="CH108" i="2"/>
  <c r="CH109" i="2"/>
  <c r="CH110" i="2"/>
  <c r="CH111" i="2"/>
  <c r="CH112" i="2"/>
  <c r="CH113" i="2"/>
  <c r="CH114" i="2"/>
  <c r="CH115" i="2"/>
  <c r="CH116" i="2"/>
  <c r="CH117" i="2"/>
  <c r="CH118" i="2"/>
  <c r="CH119" i="2"/>
  <c r="CH120" i="2"/>
  <c r="CH121" i="2"/>
  <c r="CH122" i="2"/>
  <c r="CH123" i="2"/>
  <c r="CH124" i="2"/>
  <c r="CH125" i="2"/>
  <c r="CH126" i="2"/>
  <c r="CH127" i="2"/>
  <c r="CH128" i="2"/>
  <c r="CH129" i="2"/>
  <c r="CH130" i="2"/>
  <c r="CH131" i="2"/>
  <c r="CH132" i="2"/>
  <c r="CH133" i="2"/>
  <c r="CH134" i="2"/>
  <c r="CH135" i="2"/>
  <c r="CH136" i="2"/>
  <c r="CH137" i="2"/>
  <c r="CH138" i="2"/>
  <c r="CH139" i="2"/>
  <c r="CH140" i="2"/>
  <c r="CH141" i="2"/>
  <c r="CH142" i="2"/>
  <c r="C12" i="4"/>
  <c r="C11" i="4"/>
  <c r="C10" i="4"/>
  <c r="C9" i="4"/>
  <c r="C8" i="4"/>
  <c r="N12" i="4"/>
  <c r="L12" i="4"/>
  <c r="K12" i="4"/>
  <c r="I12" i="4"/>
  <c r="G12" i="4"/>
  <c r="F12" i="4"/>
  <c r="E12" i="4"/>
  <c r="D12" i="4"/>
  <c r="N11" i="4"/>
  <c r="L11" i="4"/>
  <c r="K11" i="4"/>
  <c r="I11" i="4"/>
  <c r="G11" i="4"/>
  <c r="F11" i="4"/>
  <c r="E11" i="4"/>
  <c r="D11" i="4"/>
  <c r="N10" i="4"/>
  <c r="L10" i="4"/>
  <c r="K10" i="4"/>
  <c r="I10" i="4"/>
  <c r="G10" i="4"/>
  <c r="F10" i="4"/>
  <c r="E10" i="4"/>
  <c r="D10" i="4"/>
  <c r="N9" i="4"/>
  <c r="L9" i="4"/>
  <c r="K9" i="4"/>
  <c r="I9" i="4"/>
  <c r="G9" i="4"/>
  <c r="F9" i="4"/>
  <c r="E9" i="4"/>
  <c r="D9" i="4"/>
  <c r="N8" i="4"/>
  <c r="L8" i="4"/>
  <c r="K8" i="4"/>
  <c r="I8" i="4"/>
  <c r="G8" i="4"/>
  <c r="F8" i="4"/>
  <c r="E8" i="4"/>
  <c r="D8" i="4"/>
  <c r="CJ3" i="2"/>
  <c r="CJ4" i="2"/>
  <c r="CJ5" i="2"/>
  <c r="CJ6" i="2"/>
  <c r="CJ7" i="2"/>
  <c r="CJ8" i="2"/>
  <c r="CJ9" i="2"/>
  <c r="CJ10" i="2"/>
  <c r="CJ11" i="2"/>
  <c r="CJ12" i="2"/>
  <c r="CJ13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8" i="2"/>
  <c r="CJ39" i="2"/>
  <c r="CJ40" i="2"/>
  <c r="CJ41" i="2"/>
  <c r="CJ42" i="2"/>
  <c r="CJ43" i="2"/>
  <c r="CJ44" i="2"/>
  <c r="CJ45" i="2"/>
  <c r="CJ46" i="2"/>
  <c r="CJ47" i="2"/>
  <c r="CJ48" i="2"/>
  <c r="CJ49" i="2"/>
  <c r="CJ50" i="2"/>
  <c r="CJ51" i="2"/>
  <c r="CJ52" i="2"/>
  <c r="CJ53" i="2"/>
  <c r="CJ54" i="2"/>
  <c r="CJ56" i="2"/>
  <c r="CJ57" i="2"/>
  <c r="CJ58" i="2"/>
  <c r="CJ59" i="2"/>
  <c r="CJ60" i="2"/>
  <c r="CJ61" i="2"/>
  <c r="CJ62" i="2"/>
  <c r="CJ63" i="2"/>
  <c r="CJ64" i="2"/>
  <c r="CJ65" i="2"/>
  <c r="CJ66" i="2"/>
  <c r="CJ67" i="2"/>
  <c r="CJ68" i="2"/>
  <c r="CJ69" i="2"/>
  <c r="CJ70" i="2"/>
  <c r="CJ71" i="2"/>
  <c r="CJ72" i="2"/>
  <c r="CJ73" i="2"/>
  <c r="CJ74" i="2"/>
  <c r="CJ75" i="2"/>
  <c r="CJ76" i="2"/>
  <c r="CJ77" i="2"/>
  <c r="CJ78" i="2"/>
  <c r="CJ79" i="2"/>
  <c r="CJ80" i="2"/>
  <c r="CJ81" i="2"/>
  <c r="CJ82" i="2"/>
  <c r="CJ83" i="2"/>
  <c r="CJ84" i="2"/>
  <c r="CJ85" i="2"/>
  <c r="CJ86" i="2"/>
  <c r="CJ87" i="2"/>
  <c r="CJ88" i="2"/>
  <c r="CJ89" i="2"/>
  <c r="CJ90" i="2"/>
  <c r="CJ91" i="2"/>
  <c r="CJ92" i="2"/>
  <c r="CJ93" i="2"/>
  <c r="CJ94" i="2"/>
  <c r="CJ95" i="2"/>
  <c r="CJ96" i="2"/>
  <c r="CJ97" i="2"/>
  <c r="CJ98" i="2"/>
  <c r="CJ99" i="2"/>
  <c r="CJ100" i="2"/>
  <c r="CJ101" i="2"/>
  <c r="CJ102" i="2"/>
  <c r="CJ103" i="2"/>
  <c r="CJ104" i="2"/>
  <c r="CJ105" i="2"/>
  <c r="CJ106" i="2"/>
  <c r="CJ107" i="2"/>
  <c r="CJ108" i="2"/>
  <c r="CJ109" i="2"/>
  <c r="CJ110" i="2"/>
  <c r="CJ111" i="2"/>
  <c r="CJ112" i="2"/>
  <c r="CJ113" i="2"/>
  <c r="CJ114" i="2"/>
  <c r="CJ115" i="2"/>
  <c r="CJ116" i="2"/>
  <c r="CJ117" i="2"/>
  <c r="CJ118" i="2"/>
  <c r="CJ119" i="2"/>
  <c r="CJ120" i="2"/>
  <c r="CJ121" i="2"/>
  <c r="CJ122" i="2"/>
  <c r="CJ123" i="2"/>
  <c r="CJ124" i="2"/>
  <c r="CJ125" i="2"/>
  <c r="CJ126" i="2"/>
  <c r="CJ127" i="2"/>
  <c r="CJ128" i="2"/>
  <c r="CJ129" i="2"/>
  <c r="CJ130" i="2"/>
  <c r="CJ131" i="2"/>
  <c r="CJ132" i="2"/>
  <c r="CJ133" i="2"/>
  <c r="CJ134" i="2"/>
  <c r="CJ135" i="2"/>
  <c r="CJ136" i="2"/>
  <c r="CJ137" i="2"/>
  <c r="CJ138" i="2"/>
  <c r="CJ139" i="2"/>
  <c r="CJ140" i="2"/>
  <c r="CJ141" i="2"/>
  <c r="CJ142" i="2"/>
  <c r="CJ2" i="2"/>
  <c r="CI8" i="2"/>
  <c r="CI10" i="2"/>
  <c r="CI11" i="2"/>
  <c r="CI12" i="2"/>
  <c r="CI16" i="2"/>
  <c r="CI17" i="2"/>
  <c r="CI19" i="2"/>
  <c r="CI23" i="2"/>
  <c r="CI26" i="2"/>
  <c r="CI27" i="2"/>
  <c r="CI28" i="2"/>
  <c r="CI31" i="2"/>
  <c r="CI32" i="2"/>
  <c r="CI34" i="2"/>
  <c r="CI36" i="2"/>
  <c r="CI38" i="2"/>
  <c r="CI39" i="2"/>
  <c r="CI40" i="2"/>
  <c r="CI41" i="2"/>
  <c r="CI42" i="2"/>
  <c r="CI44" i="2"/>
  <c r="CI47" i="2"/>
  <c r="CI48" i="2"/>
  <c r="CI49" i="2"/>
  <c r="CI50" i="2"/>
  <c r="CI51" i="2"/>
  <c r="CI52" i="2"/>
  <c r="CI53" i="2"/>
  <c r="CI54" i="2"/>
  <c r="CI58" i="2"/>
  <c r="CI60" i="2"/>
  <c r="CI61" i="2"/>
  <c r="CI63" i="2"/>
  <c r="CI64" i="2"/>
  <c r="CI65" i="2"/>
  <c r="CI67" i="2"/>
  <c r="CI69" i="2"/>
  <c r="CI73" i="2"/>
  <c r="CI76" i="2"/>
  <c r="CI77" i="2"/>
  <c r="CI78" i="2"/>
  <c r="CI79" i="2"/>
  <c r="CI81" i="2"/>
  <c r="CI82" i="2"/>
  <c r="CI83" i="2"/>
  <c r="CI86" i="2"/>
  <c r="CI88" i="2"/>
  <c r="CI89" i="2"/>
  <c r="CI90" i="2"/>
  <c r="CI91" i="2"/>
  <c r="CI92" i="2"/>
  <c r="CI93" i="2"/>
  <c r="CI94" i="2"/>
  <c r="CI95" i="2"/>
  <c r="CI96" i="2"/>
  <c r="CI98" i="2"/>
  <c r="CI99" i="2"/>
  <c r="CI104" i="2"/>
  <c r="CI105" i="2"/>
  <c r="CI107" i="2"/>
  <c r="CI109" i="2"/>
  <c r="CI110" i="2"/>
  <c r="CI113" i="2"/>
  <c r="CI114" i="2"/>
  <c r="CI115" i="2"/>
  <c r="CI118" i="2"/>
  <c r="CI122" i="2"/>
  <c r="CI125" i="2"/>
  <c r="CI129" i="2"/>
  <c r="CI130" i="2"/>
  <c r="CI135" i="2"/>
  <c r="CI136" i="2"/>
  <c r="CI138" i="2"/>
  <c r="CI139" i="2"/>
  <c r="CI141" i="2"/>
  <c r="CI142" i="2"/>
  <c r="CI2" i="2"/>
  <c r="CI4" i="2"/>
  <c r="CH2" i="2"/>
  <c r="N6" i="4"/>
  <c r="M6" i="4"/>
  <c r="L6" i="4"/>
  <c r="K6" i="4"/>
  <c r="J6" i="4"/>
  <c r="G6" i="4"/>
  <c r="F6" i="4"/>
  <c r="E6" i="4"/>
  <c r="D6" i="4"/>
  <c r="N5" i="4"/>
  <c r="M5" i="4"/>
  <c r="L5" i="4"/>
  <c r="K5" i="4"/>
  <c r="J5" i="4"/>
  <c r="G5" i="4"/>
  <c r="F5" i="4"/>
  <c r="E5" i="4"/>
  <c r="D5" i="4"/>
  <c r="N4" i="4"/>
  <c r="M4" i="4"/>
  <c r="L4" i="4"/>
  <c r="K4" i="4"/>
  <c r="J4" i="4"/>
  <c r="G4" i="4"/>
  <c r="F4" i="4"/>
  <c r="E4" i="4"/>
  <c r="D4" i="4"/>
  <c r="N3" i="4"/>
  <c r="M3" i="4"/>
  <c r="L3" i="4"/>
  <c r="K3" i="4"/>
  <c r="J3" i="4"/>
  <c r="G3" i="4"/>
  <c r="F3" i="4"/>
  <c r="E3" i="4"/>
  <c r="D3" i="4"/>
  <c r="N2" i="4"/>
  <c r="M2" i="4"/>
  <c r="L2" i="4"/>
  <c r="K2" i="4"/>
  <c r="J2" i="4"/>
  <c r="G2" i="4"/>
  <c r="F2" i="4"/>
  <c r="E2" i="4"/>
  <c r="D2" i="4"/>
  <c r="CE142" i="2"/>
  <c r="CE141" i="2"/>
  <c r="CE140" i="2"/>
  <c r="CE139" i="2"/>
  <c r="CE138" i="2"/>
  <c r="CE137" i="2"/>
  <c r="CE136" i="2"/>
  <c r="CE135" i="2"/>
  <c r="CE134" i="2"/>
  <c r="CE133" i="2"/>
  <c r="CE132" i="2"/>
  <c r="CE131" i="2"/>
  <c r="CE130" i="2"/>
  <c r="CE129" i="2"/>
  <c r="CE128" i="2"/>
  <c r="CE127" i="2"/>
  <c r="CE126" i="2"/>
  <c r="CE125" i="2"/>
  <c r="CE124" i="2"/>
  <c r="CE123" i="2"/>
  <c r="CE122" i="2"/>
  <c r="CE121" i="2"/>
  <c r="CE120" i="2"/>
  <c r="CE119" i="2"/>
  <c r="CE118" i="2"/>
  <c r="CE117" i="2"/>
  <c r="CE116" i="2"/>
  <c r="CE115" i="2"/>
  <c r="CE114" i="2"/>
  <c r="CE113" i="2"/>
  <c r="CE112" i="2"/>
  <c r="CE111" i="2"/>
  <c r="CE110" i="2"/>
  <c r="CE109" i="2"/>
  <c r="CE108" i="2"/>
  <c r="CE107" i="2"/>
  <c r="CE106" i="2"/>
  <c r="CE105" i="2"/>
  <c r="CE104" i="2"/>
  <c r="CE103" i="2"/>
  <c r="CE102" i="2"/>
  <c r="CE101" i="2"/>
  <c r="CE100" i="2"/>
  <c r="CE99" i="2"/>
  <c r="CE98" i="2"/>
  <c r="CE97" i="2"/>
  <c r="CE96" i="2"/>
  <c r="CE95" i="2"/>
  <c r="CE94" i="2"/>
  <c r="CE93" i="2"/>
  <c r="CE92" i="2"/>
  <c r="CE91" i="2"/>
  <c r="CE90" i="2"/>
  <c r="CE89" i="2"/>
  <c r="CE88" i="2"/>
  <c r="CE87" i="2"/>
  <c r="CE86" i="2"/>
  <c r="CE85" i="2"/>
  <c r="CE84" i="2"/>
  <c r="CE83" i="2"/>
  <c r="CE82" i="2"/>
  <c r="CE81" i="2"/>
  <c r="CE80" i="2"/>
  <c r="CE79" i="2"/>
  <c r="CE78" i="2"/>
  <c r="CE77" i="2"/>
  <c r="CE76" i="2"/>
  <c r="CE75" i="2"/>
  <c r="CE74" i="2"/>
  <c r="CE73" i="2"/>
  <c r="CE72" i="2"/>
  <c r="CE71" i="2"/>
  <c r="CE70" i="2"/>
  <c r="CE69" i="2"/>
  <c r="CE68" i="2"/>
  <c r="CE67" i="2"/>
  <c r="CE66" i="2"/>
  <c r="CE65" i="2"/>
  <c r="CE64" i="2"/>
  <c r="CE63" i="2"/>
  <c r="CE62" i="2"/>
  <c r="CE61" i="2"/>
  <c r="CE60" i="2"/>
  <c r="CE59" i="2"/>
  <c r="CE58" i="2"/>
  <c r="CE57" i="2"/>
  <c r="CE56" i="2"/>
  <c r="CE55" i="2"/>
  <c r="CE54" i="2"/>
  <c r="CE53" i="2"/>
  <c r="CE52" i="2"/>
  <c r="CE51" i="2"/>
  <c r="CE50" i="2"/>
  <c r="CE49" i="2"/>
  <c r="CE48" i="2"/>
  <c r="CE47" i="2"/>
  <c r="CE46" i="2"/>
  <c r="CE45" i="2"/>
  <c r="CE44" i="2"/>
  <c r="CE43" i="2"/>
  <c r="CE42" i="2"/>
  <c r="CE41" i="2"/>
  <c r="CE40" i="2"/>
  <c r="CE39" i="2"/>
  <c r="CE38" i="2"/>
  <c r="CE37" i="2"/>
  <c r="CE36" i="2"/>
  <c r="CE35" i="2"/>
  <c r="CE34" i="2"/>
  <c r="CE33" i="2"/>
  <c r="CE32" i="2"/>
  <c r="CE31" i="2"/>
  <c r="CE30" i="2"/>
  <c r="CE29" i="2"/>
  <c r="CE28" i="2"/>
  <c r="CE27" i="2"/>
  <c r="CE26" i="2"/>
  <c r="CE25" i="2"/>
  <c r="CE24" i="2"/>
  <c r="CE23" i="2"/>
  <c r="CE22" i="2"/>
  <c r="CE21" i="2"/>
  <c r="CE20" i="2"/>
  <c r="CE19" i="2"/>
  <c r="CE18" i="2"/>
  <c r="CE17" i="2"/>
  <c r="CE16" i="2"/>
  <c r="CE15" i="2"/>
  <c r="CE14" i="2"/>
  <c r="CE13" i="2"/>
  <c r="CE12" i="2"/>
  <c r="CE11" i="2"/>
  <c r="CE10" i="2"/>
  <c r="CE9" i="2"/>
  <c r="CE8" i="2"/>
  <c r="CE7" i="2"/>
  <c r="CE6" i="2"/>
  <c r="CE5" i="2"/>
  <c r="CE4" i="2"/>
  <c r="CE3" i="2"/>
  <c r="CE2" i="2"/>
  <c r="CC147" i="2"/>
  <c r="CD147" i="2"/>
  <c r="CE147" i="2"/>
  <c r="CF147" i="2"/>
  <c r="CG147" i="2"/>
  <c r="CH147" i="2"/>
  <c r="CI147" i="2"/>
  <c r="CJ147" i="2"/>
  <c r="CK147" i="2"/>
  <c r="CL147" i="2"/>
  <c r="CM147" i="2"/>
  <c r="CB147" i="2"/>
  <c r="CC146" i="2"/>
  <c r="CD146" i="2"/>
  <c r="CE146" i="2"/>
  <c r="CF146" i="2"/>
  <c r="CG146" i="2"/>
  <c r="CH146" i="2"/>
  <c r="CI146" i="2"/>
  <c r="CJ146" i="2"/>
  <c r="CK146" i="2"/>
  <c r="CL146" i="2"/>
  <c r="CM146" i="2"/>
  <c r="CB146" i="2"/>
  <c r="CC145" i="2"/>
  <c r="CD145" i="2"/>
  <c r="CE145" i="2"/>
  <c r="CF145" i="2"/>
  <c r="CG145" i="2"/>
  <c r="CH145" i="2"/>
  <c r="CI145" i="2"/>
  <c r="CJ145" i="2"/>
  <c r="CK145" i="2"/>
  <c r="CL145" i="2"/>
  <c r="CM145" i="2"/>
  <c r="CB145" i="2"/>
  <c r="CC144" i="2"/>
  <c r="CD144" i="2"/>
  <c r="CE144" i="2"/>
  <c r="CF144" i="2"/>
  <c r="CG144" i="2"/>
  <c r="CH144" i="2"/>
  <c r="CI144" i="2"/>
  <c r="CJ144" i="2"/>
  <c r="CK144" i="2"/>
  <c r="CL144" i="2"/>
  <c r="CM144" i="2"/>
  <c r="CB144" i="2"/>
  <c r="CC143" i="2"/>
  <c r="CD143" i="2"/>
  <c r="CE143" i="2"/>
  <c r="CF143" i="2"/>
  <c r="CG143" i="2"/>
  <c r="CH143" i="2"/>
  <c r="CI143" i="2"/>
  <c r="CJ143" i="2"/>
  <c r="CK143" i="2"/>
  <c r="CL143" i="2"/>
  <c r="CM143" i="2"/>
  <c r="CB143" i="2"/>
  <c r="CF3" i="2"/>
  <c r="CF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75" i="2"/>
  <c r="CF76" i="2"/>
  <c r="CF77" i="2"/>
  <c r="CF78" i="2"/>
  <c r="CF79" i="2"/>
  <c r="CF80" i="2"/>
  <c r="CF81" i="2"/>
  <c r="CF82" i="2"/>
  <c r="CF83" i="2"/>
  <c r="CF84" i="2"/>
  <c r="CF85" i="2"/>
  <c r="CF86" i="2"/>
  <c r="CF87" i="2"/>
  <c r="CF88" i="2"/>
  <c r="CF89" i="2"/>
  <c r="CF90" i="2"/>
  <c r="CF91" i="2"/>
  <c r="CF92" i="2"/>
  <c r="CF93" i="2"/>
  <c r="CF94" i="2"/>
  <c r="CF95" i="2"/>
  <c r="CF96" i="2"/>
  <c r="CF97" i="2"/>
  <c r="CF98" i="2"/>
  <c r="CF99" i="2"/>
  <c r="CF100" i="2"/>
  <c r="CF101" i="2"/>
  <c r="CF102" i="2"/>
  <c r="CF103" i="2"/>
  <c r="CF104" i="2"/>
  <c r="CF105" i="2"/>
  <c r="CF106" i="2"/>
  <c r="CF107" i="2"/>
  <c r="CF108" i="2"/>
  <c r="CF109" i="2"/>
  <c r="CF110" i="2"/>
  <c r="CF111" i="2"/>
  <c r="CF112" i="2"/>
  <c r="CF113" i="2"/>
  <c r="CF114" i="2"/>
  <c r="CF115" i="2"/>
  <c r="CF116" i="2"/>
  <c r="CF117" i="2"/>
  <c r="CF118" i="2"/>
  <c r="CF119" i="2"/>
  <c r="CF120" i="2"/>
  <c r="CF121" i="2"/>
  <c r="CF122" i="2"/>
  <c r="CF123" i="2"/>
  <c r="CF124" i="2"/>
  <c r="CF125" i="2"/>
  <c r="CF126" i="2"/>
  <c r="CF127" i="2"/>
  <c r="CF128" i="2"/>
  <c r="CF129" i="2"/>
  <c r="CF130" i="2"/>
  <c r="CF131" i="2"/>
  <c r="CF132" i="2"/>
  <c r="CF133" i="2"/>
  <c r="CF134" i="2"/>
  <c r="CF135" i="2"/>
  <c r="CF136" i="2"/>
  <c r="CF137" i="2"/>
  <c r="CF138" i="2"/>
  <c r="CF139" i="2"/>
  <c r="CF140" i="2"/>
  <c r="CF141" i="2"/>
  <c r="CF142" i="2"/>
  <c r="CF2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D112" i="2"/>
  <c r="CD113" i="2"/>
  <c r="CD114" i="2"/>
  <c r="CD115" i="2"/>
  <c r="CD116" i="2"/>
  <c r="CD117" i="2"/>
  <c r="CD118" i="2"/>
  <c r="CD119" i="2"/>
  <c r="CD120" i="2"/>
  <c r="CD121" i="2"/>
  <c r="CD122" i="2"/>
  <c r="CD123" i="2"/>
  <c r="CD124" i="2"/>
  <c r="CD125" i="2"/>
  <c r="CD126" i="2"/>
  <c r="CD127" i="2"/>
  <c r="CD128" i="2"/>
  <c r="CD129" i="2"/>
  <c r="CD130" i="2"/>
  <c r="CD131" i="2"/>
  <c r="CD132" i="2"/>
  <c r="CD133" i="2"/>
  <c r="CD134" i="2"/>
  <c r="CD135" i="2"/>
  <c r="CD136" i="2"/>
  <c r="CD137" i="2"/>
  <c r="CD138" i="2"/>
  <c r="CD139" i="2"/>
  <c r="CD140" i="2"/>
  <c r="CD141" i="2"/>
  <c r="CD142" i="2"/>
  <c r="CD2" i="2"/>
  <c r="CK5" i="2"/>
  <c r="CC5" i="2"/>
  <c r="CM3" i="2"/>
  <c r="CM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50" i="2"/>
  <c r="CM51" i="2"/>
  <c r="CM52" i="2"/>
  <c r="CM53" i="2"/>
  <c r="CM54" i="2"/>
  <c r="CM55" i="2"/>
  <c r="CM56" i="2"/>
  <c r="CM57" i="2"/>
  <c r="CM58" i="2"/>
  <c r="CM59" i="2"/>
  <c r="CM60" i="2"/>
  <c r="CM61" i="2"/>
  <c r="CM62" i="2"/>
  <c r="CM63" i="2"/>
  <c r="CM64" i="2"/>
  <c r="CM65" i="2"/>
  <c r="CM66" i="2"/>
  <c r="CM67" i="2"/>
  <c r="CM68" i="2"/>
  <c r="CM69" i="2"/>
  <c r="CM70" i="2"/>
  <c r="CM71" i="2"/>
  <c r="CM72" i="2"/>
  <c r="CM73" i="2"/>
  <c r="CM74" i="2"/>
  <c r="CM75" i="2"/>
  <c r="CM76" i="2"/>
  <c r="CM77" i="2"/>
  <c r="CM78" i="2"/>
  <c r="CM79" i="2"/>
  <c r="CM80" i="2"/>
  <c r="CM81" i="2"/>
  <c r="CM82" i="2"/>
  <c r="CM83" i="2"/>
  <c r="CM84" i="2"/>
  <c r="CM85" i="2"/>
  <c r="CM86" i="2"/>
  <c r="CM87" i="2"/>
  <c r="CM88" i="2"/>
  <c r="CM89" i="2"/>
  <c r="CM90" i="2"/>
  <c r="CM91" i="2"/>
  <c r="CM92" i="2"/>
  <c r="CM93" i="2"/>
  <c r="CM94" i="2"/>
  <c r="CM95" i="2"/>
  <c r="CM96" i="2"/>
  <c r="CM97" i="2"/>
  <c r="CM98" i="2"/>
  <c r="CM99" i="2"/>
  <c r="CM100" i="2"/>
  <c r="CM101" i="2"/>
  <c r="CM102" i="2"/>
  <c r="CM103" i="2"/>
  <c r="CM104" i="2"/>
  <c r="CM105" i="2"/>
  <c r="CM106" i="2"/>
  <c r="CM107" i="2"/>
  <c r="CM108" i="2"/>
  <c r="CM109" i="2"/>
  <c r="CM110" i="2"/>
  <c r="CM111" i="2"/>
  <c r="CM112" i="2"/>
  <c r="CM113" i="2"/>
  <c r="CM114" i="2"/>
  <c r="CM115" i="2"/>
  <c r="CM116" i="2"/>
  <c r="CM117" i="2"/>
  <c r="CM118" i="2"/>
  <c r="CM119" i="2"/>
  <c r="CM120" i="2"/>
  <c r="CM121" i="2"/>
  <c r="CM122" i="2"/>
  <c r="CM123" i="2"/>
  <c r="CM124" i="2"/>
  <c r="CM125" i="2"/>
  <c r="CM126" i="2"/>
  <c r="CM127" i="2"/>
  <c r="CM128" i="2"/>
  <c r="CM129" i="2"/>
  <c r="CM130" i="2"/>
  <c r="CM131" i="2"/>
  <c r="CM132" i="2"/>
  <c r="CM133" i="2"/>
  <c r="CM134" i="2"/>
  <c r="CM135" i="2"/>
  <c r="CM136" i="2"/>
  <c r="CM137" i="2"/>
  <c r="CM138" i="2"/>
  <c r="CM139" i="2"/>
  <c r="CM140" i="2"/>
  <c r="CM141" i="2"/>
  <c r="CM142" i="2"/>
  <c r="CM2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2" i="2"/>
  <c r="CK3" i="2"/>
  <c r="CK4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48" i="2"/>
  <c r="CK49" i="2"/>
  <c r="CK50" i="2"/>
  <c r="CK51" i="2"/>
  <c r="CK52" i="2"/>
  <c r="CK53" i="2"/>
  <c r="CK54" i="2"/>
  <c r="CK55" i="2"/>
  <c r="CK56" i="2"/>
  <c r="CK57" i="2"/>
  <c r="CK58" i="2"/>
  <c r="CK59" i="2"/>
  <c r="CK60" i="2"/>
  <c r="CK61" i="2"/>
  <c r="CK62" i="2"/>
  <c r="CK63" i="2"/>
  <c r="CK64" i="2"/>
  <c r="CK65" i="2"/>
  <c r="CK66" i="2"/>
  <c r="CK67" i="2"/>
  <c r="CK68" i="2"/>
  <c r="CK69" i="2"/>
  <c r="CK70" i="2"/>
  <c r="CK71" i="2"/>
  <c r="CK72" i="2"/>
  <c r="CK73" i="2"/>
  <c r="CK74" i="2"/>
  <c r="CK75" i="2"/>
  <c r="CK76" i="2"/>
  <c r="CK77" i="2"/>
  <c r="CK78" i="2"/>
  <c r="CK79" i="2"/>
  <c r="CK80" i="2"/>
  <c r="CK81" i="2"/>
  <c r="CK82" i="2"/>
  <c r="CK83" i="2"/>
  <c r="CK84" i="2"/>
  <c r="CK85" i="2"/>
  <c r="CK86" i="2"/>
  <c r="CK87" i="2"/>
  <c r="CK88" i="2"/>
  <c r="CK89" i="2"/>
  <c r="CK90" i="2"/>
  <c r="CK91" i="2"/>
  <c r="CK92" i="2"/>
  <c r="CK93" i="2"/>
  <c r="CK94" i="2"/>
  <c r="CK95" i="2"/>
  <c r="CK96" i="2"/>
  <c r="CK97" i="2"/>
  <c r="CK98" i="2"/>
  <c r="CK99" i="2"/>
  <c r="CK100" i="2"/>
  <c r="CK101" i="2"/>
  <c r="CK102" i="2"/>
  <c r="CK103" i="2"/>
  <c r="CK104" i="2"/>
  <c r="CK105" i="2"/>
  <c r="CK106" i="2"/>
  <c r="CK107" i="2"/>
  <c r="CK108" i="2"/>
  <c r="CK109" i="2"/>
  <c r="CK110" i="2"/>
  <c r="CK111" i="2"/>
  <c r="CK112" i="2"/>
  <c r="CK113" i="2"/>
  <c r="CK114" i="2"/>
  <c r="CK115" i="2"/>
  <c r="CK116" i="2"/>
  <c r="CK117" i="2"/>
  <c r="CK118" i="2"/>
  <c r="CK119" i="2"/>
  <c r="CK120" i="2"/>
  <c r="CK121" i="2"/>
  <c r="CK122" i="2"/>
  <c r="CK123" i="2"/>
  <c r="CK124" i="2"/>
  <c r="CK125" i="2"/>
  <c r="CK126" i="2"/>
  <c r="CK127" i="2"/>
  <c r="CK128" i="2"/>
  <c r="CK129" i="2"/>
  <c r="CK130" i="2"/>
  <c r="CK131" i="2"/>
  <c r="CK132" i="2"/>
  <c r="CK133" i="2"/>
  <c r="CK134" i="2"/>
  <c r="CK135" i="2"/>
  <c r="CK136" i="2"/>
  <c r="CK137" i="2"/>
  <c r="CK138" i="2"/>
  <c r="CK139" i="2"/>
  <c r="CK140" i="2"/>
  <c r="CK141" i="2"/>
  <c r="CK142" i="2"/>
  <c r="CK2" i="2"/>
  <c r="BZ3" i="2"/>
  <c r="BZ4" i="2"/>
  <c r="BZ6" i="2"/>
  <c r="CI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Z37" i="2"/>
  <c r="BZ38" i="2"/>
  <c r="BZ39" i="2"/>
  <c r="BZ40" i="2"/>
  <c r="BZ41" i="2"/>
  <c r="BZ42" i="2"/>
  <c r="BZ43" i="2"/>
  <c r="BZ44" i="2"/>
  <c r="BZ45" i="2"/>
  <c r="BZ46" i="2"/>
  <c r="BZ47" i="2"/>
  <c r="BZ48" i="2"/>
  <c r="BZ49" i="2"/>
  <c r="BZ50" i="2"/>
  <c r="BZ51" i="2"/>
  <c r="BZ52" i="2"/>
  <c r="BZ53" i="2"/>
  <c r="BZ54" i="2"/>
  <c r="BZ55" i="2"/>
  <c r="BZ56" i="2"/>
  <c r="BZ57" i="2"/>
  <c r="BZ58" i="2"/>
  <c r="BZ59" i="2"/>
  <c r="BZ60" i="2"/>
  <c r="BZ61" i="2"/>
  <c r="BZ62" i="2"/>
  <c r="BZ63" i="2"/>
  <c r="BZ64" i="2"/>
  <c r="BZ65" i="2"/>
  <c r="BZ66" i="2"/>
  <c r="BZ67" i="2"/>
  <c r="BZ68" i="2"/>
  <c r="BZ69" i="2"/>
  <c r="BZ70" i="2"/>
  <c r="BZ71" i="2"/>
  <c r="BZ72" i="2"/>
  <c r="BZ73" i="2"/>
  <c r="BZ74" i="2"/>
  <c r="BZ75" i="2"/>
  <c r="BZ76" i="2"/>
  <c r="BZ77" i="2"/>
  <c r="BZ78" i="2"/>
  <c r="BZ79" i="2"/>
  <c r="BZ80" i="2"/>
  <c r="BZ81" i="2"/>
  <c r="BZ82" i="2"/>
  <c r="BZ83" i="2"/>
  <c r="BZ84" i="2"/>
  <c r="BZ85" i="2"/>
  <c r="BZ86" i="2"/>
  <c r="BZ87" i="2"/>
  <c r="BZ88" i="2"/>
  <c r="BZ89" i="2"/>
  <c r="BZ90" i="2"/>
  <c r="BZ91" i="2"/>
  <c r="BZ92" i="2"/>
  <c r="BZ93" i="2"/>
  <c r="BZ94" i="2"/>
  <c r="BZ95" i="2"/>
  <c r="BZ96" i="2"/>
  <c r="BZ97" i="2"/>
  <c r="BZ98" i="2"/>
  <c r="BZ99" i="2"/>
  <c r="BZ100" i="2"/>
  <c r="BZ101" i="2"/>
  <c r="BZ102" i="2"/>
  <c r="BZ103" i="2"/>
  <c r="BZ104" i="2"/>
  <c r="BZ105" i="2"/>
  <c r="BZ106" i="2"/>
  <c r="BZ107" i="2"/>
  <c r="BZ108" i="2"/>
  <c r="BZ109" i="2"/>
  <c r="BZ110" i="2"/>
  <c r="BZ111" i="2"/>
  <c r="BZ112" i="2"/>
  <c r="BZ113" i="2"/>
  <c r="BZ114" i="2"/>
  <c r="BZ115" i="2"/>
  <c r="BZ116" i="2"/>
  <c r="BZ117" i="2"/>
  <c r="BZ118" i="2"/>
  <c r="BZ119" i="2"/>
  <c r="BZ120" i="2"/>
  <c r="BZ121" i="2"/>
  <c r="BZ122" i="2"/>
  <c r="BZ123" i="2"/>
  <c r="BZ124" i="2"/>
  <c r="BZ125" i="2"/>
  <c r="BZ126" i="2"/>
  <c r="BZ127" i="2"/>
  <c r="BZ128" i="2"/>
  <c r="BZ129" i="2"/>
  <c r="BZ130" i="2"/>
  <c r="BZ131" i="2"/>
  <c r="BZ132" i="2"/>
  <c r="BZ133" i="2"/>
  <c r="BZ134" i="2"/>
  <c r="BZ135" i="2"/>
  <c r="BZ136" i="2"/>
  <c r="BZ137" i="2"/>
  <c r="BZ138" i="2"/>
  <c r="BZ139" i="2"/>
  <c r="BZ140" i="2"/>
  <c r="BZ141" i="2"/>
  <c r="BZ142" i="2"/>
  <c r="BZ2" i="2"/>
  <c r="BZ5" i="2"/>
  <c r="CC3" i="2"/>
  <c r="CC4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5" i="2"/>
  <c r="CC46" i="2"/>
  <c r="CC47" i="2"/>
  <c r="CC48" i="2"/>
  <c r="CC49" i="2"/>
  <c r="CC50" i="2"/>
  <c r="CC51" i="2"/>
  <c r="CC52" i="2"/>
  <c r="CC53" i="2"/>
  <c r="CC54" i="2"/>
  <c r="CC55" i="2"/>
  <c r="CC56" i="2"/>
  <c r="CC57" i="2"/>
  <c r="CC58" i="2"/>
  <c r="CC59" i="2"/>
  <c r="CC60" i="2"/>
  <c r="CC61" i="2"/>
  <c r="CC62" i="2"/>
  <c r="CC63" i="2"/>
  <c r="CC64" i="2"/>
  <c r="CC65" i="2"/>
  <c r="CC66" i="2"/>
  <c r="CC67" i="2"/>
  <c r="CC68" i="2"/>
  <c r="CC69" i="2"/>
  <c r="CC70" i="2"/>
  <c r="CC71" i="2"/>
  <c r="CC72" i="2"/>
  <c r="CC73" i="2"/>
  <c r="CC74" i="2"/>
  <c r="CC75" i="2"/>
  <c r="CC76" i="2"/>
  <c r="CC77" i="2"/>
  <c r="CC78" i="2"/>
  <c r="CC79" i="2"/>
  <c r="CC80" i="2"/>
  <c r="CC81" i="2"/>
  <c r="CC82" i="2"/>
  <c r="CC83" i="2"/>
  <c r="CC84" i="2"/>
  <c r="CC85" i="2"/>
  <c r="CC86" i="2"/>
  <c r="CC87" i="2"/>
  <c r="CC88" i="2"/>
  <c r="CC89" i="2"/>
  <c r="CC90" i="2"/>
  <c r="CC91" i="2"/>
  <c r="CC92" i="2"/>
  <c r="CC93" i="2"/>
  <c r="CC94" i="2"/>
  <c r="CC95" i="2"/>
  <c r="CC96" i="2"/>
  <c r="CC97" i="2"/>
  <c r="CC98" i="2"/>
  <c r="CC99" i="2"/>
  <c r="CC100" i="2"/>
  <c r="CC101" i="2"/>
  <c r="CC102" i="2"/>
  <c r="CC103" i="2"/>
  <c r="CC104" i="2"/>
  <c r="CC105" i="2"/>
  <c r="CC106" i="2"/>
  <c r="CC107" i="2"/>
  <c r="CC108" i="2"/>
  <c r="CC109" i="2"/>
  <c r="CC110" i="2"/>
  <c r="CC111" i="2"/>
  <c r="CC112" i="2"/>
  <c r="CC113" i="2"/>
  <c r="CC114" i="2"/>
  <c r="CC115" i="2"/>
  <c r="CC116" i="2"/>
  <c r="CC117" i="2"/>
  <c r="CC118" i="2"/>
  <c r="CC119" i="2"/>
  <c r="CC120" i="2"/>
  <c r="CC121" i="2"/>
  <c r="CC122" i="2"/>
  <c r="CC123" i="2"/>
  <c r="CC124" i="2"/>
  <c r="CC125" i="2"/>
  <c r="CC126" i="2"/>
  <c r="CC127" i="2"/>
  <c r="CC128" i="2"/>
  <c r="CC129" i="2"/>
  <c r="CC130" i="2"/>
  <c r="CC131" i="2"/>
  <c r="CC132" i="2"/>
  <c r="CC133" i="2"/>
  <c r="CC134" i="2"/>
  <c r="CC135" i="2"/>
  <c r="CC136" i="2"/>
  <c r="CC137" i="2"/>
  <c r="CC138" i="2"/>
  <c r="CC139" i="2"/>
  <c r="CC140" i="2"/>
  <c r="CC141" i="2"/>
  <c r="CC142" i="2"/>
  <c r="CC2" i="2"/>
  <c r="CB3" i="2"/>
  <c r="CB4" i="2"/>
  <c r="CB6" i="2"/>
  <c r="CB7" i="2"/>
  <c r="CB9" i="2"/>
  <c r="CB10" i="2"/>
  <c r="CB11" i="2"/>
  <c r="CB12" i="2"/>
  <c r="CB13" i="2"/>
  <c r="CB16" i="2"/>
  <c r="CB17" i="2"/>
  <c r="CB19" i="2"/>
  <c r="CB21" i="2"/>
  <c r="CB26" i="2"/>
  <c r="CB27" i="2"/>
  <c r="CB28" i="2"/>
  <c r="CB29" i="2"/>
  <c r="CB30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5" i="2"/>
  <c r="CB46" i="2"/>
  <c r="CB47" i="2"/>
  <c r="CB48" i="2"/>
  <c r="CB49" i="2"/>
  <c r="CB50" i="2"/>
  <c r="CB51" i="2"/>
  <c r="CB52" i="2"/>
  <c r="CB54" i="2"/>
  <c r="CB56" i="2"/>
  <c r="CB58" i="2"/>
  <c r="CB59" i="2"/>
  <c r="CB60" i="2"/>
  <c r="CB61" i="2"/>
  <c r="CB62" i="2"/>
  <c r="CB63" i="2"/>
  <c r="CB64" i="2"/>
  <c r="CB65" i="2"/>
  <c r="CB67" i="2"/>
  <c r="CB68" i="2"/>
  <c r="CB69" i="2"/>
  <c r="CB70" i="2"/>
  <c r="CB71" i="2"/>
  <c r="CB72" i="2"/>
  <c r="CB73" i="2"/>
  <c r="CB74" i="2"/>
  <c r="CB75" i="2"/>
  <c r="CB76" i="2"/>
  <c r="CB77" i="2"/>
  <c r="CB78" i="2"/>
  <c r="CB79" i="2"/>
  <c r="CB80" i="2"/>
  <c r="CB81" i="2"/>
  <c r="CB82" i="2"/>
  <c r="CB83" i="2"/>
  <c r="CB86" i="2"/>
  <c r="CB87" i="2"/>
  <c r="CB88" i="2"/>
  <c r="CB89" i="2"/>
  <c r="CB91" i="2"/>
  <c r="CB92" i="2"/>
  <c r="CB93" i="2"/>
  <c r="CB94" i="2"/>
  <c r="CB95" i="2"/>
  <c r="CB97" i="2"/>
  <c r="CB98" i="2"/>
  <c r="CB99" i="2"/>
  <c r="CB100" i="2"/>
  <c r="CB101" i="2"/>
  <c r="CB102" i="2"/>
  <c r="CB104" i="2"/>
  <c r="CB105" i="2"/>
  <c r="CB106" i="2"/>
  <c r="CB107" i="2"/>
  <c r="CB108" i="2"/>
  <c r="CB109" i="2"/>
  <c r="CB110" i="2"/>
  <c r="CB111" i="2"/>
  <c r="CB112" i="2"/>
  <c r="CB113" i="2"/>
  <c r="CB115" i="2"/>
  <c r="CB116" i="2"/>
  <c r="CB117" i="2"/>
  <c r="CB118" i="2"/>
  <c r="CB119" i="2"/>
  <c r="CB120" i="2"/>
  <c r="CB121" i="2"/>
  <c r="CB122" i="2"/>
  <c r="CB123" i="2"/>
  <c r="CB124" i="2"/>
  <c r="CB125" i="2"/>
  <c r="CB126" i="2"/>
  <c r="CB127" i="2"/>
  <c r="CB128" i="2"/>
  <c r="CB129" i="2"/>
  <c r="CB130" i="2"/>
  <c r="CB132" i="2"/>
  <c r="CB133" i="2"/>
  <c r="CB134" i="2"/>
  <c r="CB136" i="2"/>
  <c r="CB137" i="2"/>
  <c r="CB138" i="2"/>
  <c r="CB139" i="2"/>
  <c r="CB140" i="2"/>
  <c r="CB141" i="2"/>
  <c r="CB142" i="2"/>
  <c r="CB2" i="2"/>
</calcChain>
</file>

<file path=xl/sharedStrings.xml><?xml version="1.0" encoding="utf-8"?>
<sst xmlns="http://schemas.openxmlformats.org/spreadsheetml/2006/main" count="3505" uniqueCount="139">
  <si>
    <t>uid</t>
  </si>
  <si>
    <t>HUC8</t>
  </si>
  <si>
    <t>site</t>
  </si>
  <si>
    <t>BKT</t>
  </si>
  <si>
    <t>BKT_ab</t>
  </si>
  <si>
    <t>BRT</t>
  </si>
  <si>
    <t>BRT_ab</t>
  </si>
  <si>
    <t>RBT</t>
  </si>
  <si>
    <t>RBT_ab</t>
  </si>
  <si>
    <t>TGT</t>
  </si>
  <si>
    <t>TGT_ab</t>
  </si>
  <si>
    <t>LND</t>
  </si>
  <si>
    <t>LND_ab</t>
  </si>
  <si>
    <t>SRD</t>
  </si>
  <si>
    <t>SRD_ab</t>
  </si>
  <si>
    <t>Cottus</t>
  </si>
  <si>
    <t>Cottus_ab</t>
  </si>
  <si>
    <t>CMM</t>
  </si>
  <si>
    <t>CMM_ab</t>
  </si>
  <si>
    <t>SMM</t>
  </si>
  <si>
    <t>SMM_ab</t>
  </si>
  <si>
    <t>MSM</t>
  </si>
  <si>
    <t>MSM_ab</t>
  </si>
  <si>
    <t>WSU</t>
  </si>
  <si>
    <t>WSU_ab</t>
  </si>
  <si>
    <t>CRC</t>
  </si>
  <si>
    <t>CRC_ab</t>
  </si>
  <si>
    <t>WBD</t>
  </si>
  <si>
    <t>WBD_ab</t>
  </si>
  <si>
    <t>CSR</t>
  </si>
  <si>
    <t>CSR_ab</t>
  </si>
  <si>
    <t>JOD</t>
  </si>
  <si>
    <t>JOD_ab</t>
  </si>
  <si>
    <t>FTD</t>
  </si>
  <si>
    <t>FTD_ab</t>
  </si>
  <si>
    <t>BSB</t>
  </si>
  <si>
    <t>BSB_ab</t>
  </si>
  <si>
    <t>FHM</t>
  </si>
  <si>
    <t>FHM_ab</t>
  </si>
  <si>
    <t>BNM</t>
  </si>
  <si>
    <t>BNM_ab</t>
  </si>
  <si>
    <t>CSH</t>
  </si>
  <si>
    <t>CSH_ab</t>
  </si>
  <si>
    <t>GRH</t>
  </si>
  <si>
    <t>GRH_ab</t>
  </si>
  <si>
    <t>GSF</t>
  </si>
  <si>
    <t>GSF_ab</t>
  </si>
  <si>
    <t>SSH</t>
  </si>
  <si>
    <t>SSH_ab</t>
  </si>
  <si>
    <t>PPS</t>
  </si>
  <si>
    <t>PPS_ab</t>
  </si>
  <si>
    <t>HHC</t>
  </si>
  <si>
    <t>HHC_ab</t>
  </si>
  <si>
    <t>BMS</t>
  </si>
  <si>
    <t>BMS_ab</t>
  </si>
  <si>
    <t>LMB</t>
  </si>
  <si>
    <t>LMB_ab</t>
  </si>
  <si>
    <t>BLG</t>
  </si>
  <si>
    <t>BLG_ab</t>
  </si>
  <si>
    <t>SHR</t>
  </si>
  <si>
    <t>SHR_ab</t>
  </si>
  <si>
    <t>ABL</t>
  </si>
  <si>
    <t>ABL_ab</t>
  </si>
  <si>
    <t>SLS</t>
  </si>
  <si>
    <t>SLS_ab</t>
  </si>
  <si>
    <t>MTS</t>
  </si>
  <si>
    <t>MTS_ab</t>
  </si>
  <si>
    <t>SPS</t>
  </si>
  <si>
    <t>SPS_ab</t>
  </si>
  <si>
    <t>BLB</t>
  </si>
  <si>
    <t>BLB_ab</t>
  </si>
  <si>
    <t>STC</t>
  </si>
  <si>
    <t>STC_ab</t>
  </si>
  <si>
    <t>richness</t>
  </si>
  <si>
    <t>TopCarn_ab</t>
  </si>
  <si>
    <t>total_ab</t>
  </si>
  <si>
    <t>UPI</t>
  </si>
  <si>
    <t>NA</t>
  </si>
  <si>
    <t>14b</t>
  </si>
  <si>
    <t>32b</t>
  </si>
  <si>
    <t>57b</t>
  </si>
  <si>
    <t>201_NCT</t>
  </si>
  <si>
    <t>202_CWT</t>
  </si>
  <si>
    <t>YEL</t>
  </si>
  <si>
    <t>LMAQ</t>
  </si>
  <si>
    <t>28b</t>
  </si>
  <si>
    <t>78b</t>
  </si>
  <si>
    <t>118b</t>
  </si>
  <si>
    <t>#CWSP</t>
  </si>
  <si>
    <t>#MINSP</t>
  </si>
  <si>
    <t>#BENSP</t>
  </si>
  <si>
    <t>#TOLSP</t>
  </si>
  <si>
    <t>#TOTSP</t>
  </si>
  <si>
    <t>%CWIND</t>
  </si>
  <si>
    <t>%INTIND</t>
  </si>
  <si>
    <t>%SALBKT</t>
  </si>
  <si>
    <t>%WSU</t>
  </si>
  <si>
    <t>%TOPCARN</t>
  </si>
  <si>
    <t>#CWIND</t>
  </si>
  <si>
    <t>#WWIND</t>
  </si>
  <si>
    <t>TotalSalm_ab</t>
  </si>
  <si>
    <t>Reach_length</t>
  </si>
  <si>
    <t>Seg_length</t>
  </si>
  <si>
    <t>MIN</t>
  </si>
  <si>
    <t>MEAN</t>
  </si>
  <si>
    <t>MEDIAN</t>
  </si>
  <si>
    <t>STDEV</t>
  </si>
  <si>
    <t>MAX</t>
  </si>
  <si>
    <t>COLSP</t>
  </si>
  <si>
    <t>WRONG(something)</t>
  </si>
  <si>
    <t>WRONG(apply and rerun)</t>
  </si>
  <si>
    <t>NEED</t>
  </si>
  <si>
    <t>need headers, round to 3sigdigits, calculate IBIs. Send as .csv or screenshot</t>
  </si>
  <si>
    <t>METRIC</t>
  </si>
  <si>
    <t>TOTSP</t>
  </si>
  <si>
    <t>%SALBKT(test)</t>
  </si>
  <si>
    <t>%CWINDscore</t>
  </si>
  <si>
    <t>#BENSPscore</t>
  </si>
  <si>
    <t>#MINSPscore</t>
  </si>
  <si>
    <t>#TOLSPscore</t>
  </si>
  <si>
    <t>#CWSPscore</t>
  </si>
  <si>
    <t>TOTSPscore</t>
  </si>
  <si>
    <t>%INTINDscore</t>
  </si>
  <si>
    <t>%SALBKTscore</t>
  </si>
  <si>
    <t>%WSUscore</t>
  </si>
  <si>
    <t>#CWINDscore</t>
  </si>
  <si>
    <t>#WWINDscore</t>
  </si>
  <si>
    <t>%TOPCARNscore</t>
  </si>
  <si>
    <t>5</t>
  </si>
  <si>
    <t>0</t>
  </si>
  <si>
    <t>10</t>
  </si>
  <si>
    <t>CWIBISCORE</t>
  </si>
  <si>
    <t>CWIBIRATING</t>
  </si>
  <si>
    <t>Fair</t>
  </si>
  <si>
    <t>VeryPoor</t>
  </si>
  <si>
    <t>Poor</t>
  </si>
  <si>
    <t>Good</t>
  </si>
  <si>
    <t>Excellent</t>
  </si>
  <si>
    <t>Very 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</si>
</sst>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1"/>
      <color theme="1"/>
      <name val="Calibri"/>
      <scheme val="minor"/>
    </font>
    <font>
      <sz val="11"/>
      <color indexed="205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0" fillId="33" borderId="0" xfId="0" applyFill="1"/>
    <xf numFmtId="0" fontId="20" fillId="0" borderId="0" xfId="0" applyFont="1"/>
    <xf numFmtId="0" fontId="20" fillId="33" borderId="0" xfId="0" applyFont="1" applyFill="1"/>
    <xf numFmtId="0" fontId="0" fillId="34" borderId="0" xfId="0" applyFill="1"/>
    <xf numFmtId="0" fontId="21" fillId="34" borderId="0" xfId="0" applyFont="1" applyFill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6" fillId="35" borderId="0" xfId="0" applyFont="1" applyFill="1"/>
    <xf numFmtId="0" fontId="16" fillId="36" borderId="0" xfId="0" applyFont="1" applyFill="1"/>
    <xf numFmtId="0" fontId="16" fillId="34" borderId="0" xfId="0" applyFont="1" applyFill="1"/>
    <xf numFmtId="0" fontId="0" fillId="37" borderId="0" xfId="0" applyFill="1"/>
    <xf numFmtId="0" fontId="22" fillId="0" borderId="0" xfId="0" applyFont="1"/>
  </cellXfs>
  <cellStyles count="1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Summary!$C$2:$C$6</c:f>
              <c:strCache>
                <c:ptCount val="5"/>
                <c:pt idx="0">
                  <c:v>Excellent</c:v>
                </c:pt>
                <c:pt idx="1">
                  <c:v>Good</c:v>
                </c:pt>
                <c:pt idx="2">
                  <c:v>Fair</c:v>
                </c:pt>
                <c:pt idx="3">
                  <c:v>Poor</c:v>
                </c:pt>
                <c:pt idx="4">
                  <c:v>Very Poor</c:v>
                </c:pt>
              </c:strCache>
            </c:strRef>
          </c:cat>
          <c:val>
            <c:numRef>
              <c:f>Summary!$D$2:$D$6</c:f>
              <c:numCache>
                <c:formatCode>General</c:formatCode>
                <c:ptCount val="5"/>
                <c:pt idx="0">
                  <c:v>3.0</c:v>
                </c:pt>
                <c:pt idx="1">
                  <c:v>25.0</c:v>
                </c:pt>
                <c:pt idx="2">
                  <c:v>32.0</c:v>
                </c:pt>
                <c:pt idx="3">
                  <c:v>38.0</c:v>
                </c:pt>
                <c:pt idx="4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144872"/>
        <c:axId val="2126837368"/>
      </c:barChart>
      <c:catAx>
        <c:axId val="212614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CWFIBI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26837368"/>
        <c:crosses val="autoZero"/>
        <c:auto val="1"/>
        <c:lblAlgn val="ctr"/>
        <c:lblOffset val="100"/>
        <c:noMultiLvlLbl val="0"/>
      </c:catAx>
      <c:valAx>
        <c:axId val="2126837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14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Summary!$C$2:$C$6</c:f>
              <c:strCache>
                <c:ptCount val="5"/>
                <c:pt idx="0">
                  <c:v>Excellent</c:v>
                </c:pt>
                <c:pt idx="1">
                  <c:v>Good</c:v>
                </c:pt>
                <c:pt idx="2">
                  <c:v>Fair</c:v>
                </c:pt>
                <c:pt idx="3">
                  <c:v>Poor</c:v>
                </c:pt>
                <c:pt idx="4">
                  <c:v>Very Poor</c:v>
                </c:pt>
              </c:strCache>
            </c:strRef>
          </c:cat>
          <c:val>
            <c:numRef>
              <c:f>Summary!$D$2:$D$6</c:f>
              <c:numCache>
                <c:formatCode>General</c:formatCode>
                <c:ptCount val="5"/>
                <c:pt idx="0">
                  <c:v>3.0</c:v>
                </c:pt>
                <c:pt idx="1">
                  <c:v>25.0</c:v>
                </c:pt>
                <c:pt idx="2">
                  <c:v>32.0</c:v>
                </c:pt>
                <c:pt idx="3">
                  <c:v>38.0</c:v>
                </c:pt>
                <c:pt idx="4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0</xdr:row>
      <xdr:rowOff>158750</xdr:rowOff>
    </xdr:from>
    <xdr:to>
      <xdr:col>10</xdr:col>
      <xdr:colOff>260350</xdr:colOff>
      <xdr:row>16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641350</xdr:colOff>
      <xdr:row>17</xdr:row>
      <xdr:rowOff>12700</xdr:rowOff>
    </xdr:from>
    <xdr:to>
      <xdr:col>10</xdr:col>
      <xdr:colOff>355600</xdr:colOff>
      <xdr:row>32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42"/>
  <sheetViews>
    <sheetView topLeftCell="E18" workbookViewId="0">
      <selection activeCell="GS17" sqref="GS17"/>
    </sheetView>
  </sheetViews>
  <sheetFormatPr baseColWidth="10" defaultColWidth="8.83203125" defaultRowHeight="14" x14ac:dyDescent="0"/>
  <sheetData>
    <row r="1" spans="1:8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s="1"/>
      <c r="BZ1" s="1"/>
      <c r="CA1" s="1"/>
      <c r="CB1" s="1"/>
      <c r="CC1" s="1"/>
      <c r="CD1" s="1"/>
    </row>
    <row r="2" spans="1:82">
      <c r="A2">
        <v>1</v>
      </c>
      <c r="B2" t="s">
        <v>76</v>
      </c>
      <c r="C2">
        <v>1</v>
      </c>
      <c r="D2">
        <v>0</v>
      </c>
      <c r="E2">
        <v>0</v>
      </c>
      <c r="F2">
        <v>1</v>
      </c>
      <c r="G2">
        <v>14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21</v>
      </c>
      <c r="Z2">
        <v>1</v>
      </c>
      <c r="AA2">
        <v>3</v>
      </c>
      <c r="AB2">
        <v>0</v>
      </c>
      <c r="AC2">
        <v>0</v>
      </c>
      <c r="AD2">
        <v>0</v>
      </c>
      <c r="AE2">
        <v>0</v>
      </c>
      <c r="AF2">
        <v>1</v>
      </c>
      <c r="AG2">
        <v>1</v>
      </c>
      <c r="AH2">
        <v>0</v>
      </c>
      <c r="AI2">
        <v>0</v>
      </c>
      <c r="AJ2">
        <v>1</v>
      </c>
      <c r="AK2">
        <v>5</v>
      </c>
      <c r="AL2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 t="s">
        <v>77</v>
      </c>
      <c r="BM2" t="s">
        <v>77</v>
      </c>
      <c r="BN2" t="s">
        <v>77</v>
      </c>
      <c r="BO2" t="s">
        <v>77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6</v>
      </c>
      <c r="BW2">
        <v>14</v>
      </c>
      <c r="BX2">
        <v>45</v>
      </c>
    </row>
    <row r="3" spans="1:82">
      <c r="A3">
        <v>2</v>
      </c>
      <c r="B3" t="s">
        <v>76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63</v>
      </c>
      <c r="Z3">
        <v>1</v>
      </c>
      <c r="AA3">
        <v>65</v>
      </c>
      <c r="AB3">
        <v>1</v>
      </c>
      <c r="AC3">
        <v>9</v>
      </c>
      <c r="AD3">
        <v>1</v>
      </c>
      <c r="AE3">
        <v>138</v>
      </c>
      <c r="AF3">
        <v>1</v>
      </c>
      <c r="AG3">
        <v>13</v>
      </c>
      <c r="AH3">
        <v>1</v>
      </c>
      <c r="AI3">
        <v>1</v>
      </c>
      <c r="AJ3">
        <v>0</v>
      </c>
      <c r="AK3">
        <v>0</v>
      </c>
      <c r="AL3">
        <v>1</v>
      </c>
      <c r="AM3">
        <v>7</v>
      </c>
      <c r="AN3">
        <v>1</v>
      </c>
      <c r="AO3">
        <v>34</v>
      </c>
      <c r="AP3">
        <v>1</v>
      </c>
      <c r="AQ3">
        <v>21</v>
      </c>
      <c r="AR3">
        <v>1</v>
      </c>
      <c r="AS3">
        <v>5</v>
      </c>
      <c r="AT3">
        <v>1</v>
      </c>
      <c r="AU3">
        <v>7</v>
      </c>
      <c r="AV3">
        <v>1</v>
      </c>
      <c r="AW3">
        <v>7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 t="s">
        <v>77</v>
      </c>
      <c r="BM3" t="s">
        <v>77</v>
      </c>
      <c r="BN3" t="s">
        <v>77</v>
      </c>
      <c r="BO3" t="s">
        <v>77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14</v>
      </c>
      <c r="BW3">
        <v>0</v>
      </c>
      <c r="BX3">
        <v>373</v>
      </c>
    </row>
    <row r="4" spans="1:82">
      <c r="A4">
        <v>3</v>
      </c>
      <c r="B4" t="s">
        <v>76</v>
      </c>
      <c r="C4">
        <v>10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40</v>
      </c>
      <c r="Z4">
        <v>1</v>
      </c>
      <c r="AA4">
        <v>71</v>
      </c>
      <c r="AB4">
        <v>1</v>
      </c>
      <c r="AC4">
        <v>14</v>
      </c>
      <c r="AD4">
        <v>0</v>
      </c>
      <c r="AE4">
        <v>0</v>
      </c>
      <c r="AF4">
        <v>1</v>
      </c>
      <c r="AG4">
        <v>5</v>
      </c>
      <c r="AH4">
        <v>1</v>
      </c>
      <c r="AI4">
        <v>4</v>
      </c>
      <c r="AJ4">
        <v>1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 t="s">
        <v>77</v>
      </c>
      <c r="BM4" t="s">
        <v>77</v>
      </c>
      <c r="BN4" t="s">
        <v>77</v>
      </c>
      <c r="BO4" t="s">
        <v>77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7</v>
      </c>
      <c r="BW4">
        <v>1</v>
      </c>
      <c r="BX4">
        <v>136</v>
      </c>
    </row>
    <row r="5" spans="1:82">
      <c r="A5">
        <v>4</v>
      </c>
      <c r="B5" t="s">
        <v>76</v>
      </c>
      <c r="C5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5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 t="s">
        <v>77</v>
      </c>
      <c r="BM5" t="s">
        <v>77</v>
      </c>
      <c r="BN5" t="s">
        <v>77</v>
      </c>
      <c r="BO5" t="s">
        <v>77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5</v>
      </c>
    </row>
    <row r="6" spans="1:82">
      <c r="A6">
        <v>5</v>
      </c>
      <c r="B6" t="s">
        <v>76</v>
      </c>
      <c r="C6">
        <v>12</v>
      </c>
      <c r="D6">
        <v>1</v>
      </c>
      <c r="E6">
        <v>1</v>
      </c>
      <c r="F6">
        <v>1</v>
      </c>
      <c r="G6">
        <v>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214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 t="s">
        <v>77</v>
      </c>
      <c r="BM6" t="s">
        <v>77</v>
      </c>
      <c r="BN6" t="s">
        <v>77</v>
      </c>
      <c r="BO6" t="s">
        <v>77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4</v>
      </c>
      <c r="BW6">
        <v>5</v>
      </c>
      <c r="BX6">
        <v>220</v>
      </c>
    </row>
    <row r="7" spans="1:82">
      <c r="A7">
        <v>6</v>
      </c>
      <c r="B7" t="s">
        <v>76</v>
      </c>
      <c r="C7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4</v>
      </c>
      <c r="Z7">
        <v>1</v>
      </c>
      <c r="AA7">
        <v>55</v>
      </c>
      <c r="AB7">
        <v>1</v>
      </c>
      <c r="AC7">
        <v>1</v>
      </c>
      <c r="AD7">
        <v>0</v>
      </c>
      <c r="AE7">
        <v>0</v>
      </c>
      <c r="AF7">
        <v>1</v>
      </c>
      <c r="AG7">
        <v>13</v>
      </c>
      <c r="AH7">
        <v>0</v>
      </c>
      <c r="AI7">
        <v>0</v>
      </c>
      <c r="AJ7">
        <v>1</v>
      </c>
      <c r="AK7">
        <v>25</v>
      </c>
      <c r="AL7">
        <v>1</v>
      </c>
      <c r="AM7">
        <v>3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 t="s">
        <v>77</v>
      </c>
      <c r="BM7" t="s">
        <v>77</v>
      </c>
      <c r="BN7" t="s">
        <v>77</v>
      </c>
      <c r="BO7" t="s">
        <v>77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8</v>
      </c>
      <c r="BW7">
        <v>0</v>
      </c>
      <c r="BX7">
        <v>103</v>
      </c>
    </row>
    <row r="8" spans="1:82">
      <c r="A8">
        <v>7</v>
      </c>
      <c r="B8" t="s">
        <v>76</v>
      </c>
      <c r="C8">
        <v>14</v>
      </c>
      <c r="D8">
        <v>0</v>
      </c>
      <c r="E8">
        <v>0</v>
      </c>
      <c r="F8">
        <v>1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2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 t="s">
        <v>77</v>
      </c>
      <c r="BM8" t="s">
        <v>77</v>
      </c>
      <c r="BN8" t="s">
        <v>77</v>
      </c>
      <c r="BO8" t="s">
        <v>77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4</v>
      </c>
      <c r="BW8">
        <v>2</v>
      </c>
      <c r="BX8">
        <v>6</v>
      </c>
    </row>
    <row r="9" spans="1:82">
      <c r="A9">
        <v>8</v>
      </c>
      <c r="B9" t="s">
        <v>76</v>
      </c>
      <c r="C9">
        <v>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6</v>
      </c>
      <c r="AB9">
        <v>0</v>
      </c>
      <c r="AC9">
        <v>0</v>
      </c>
      <c r="AD9">
        <v>0</v>
      </c>
      <c r="AE9">
        <v>0</v>
      </c>
      <c r="AF9">
        <v>1</v>
      </c>
      <c r="AG9">
        <v>5</v>
      </c>
      <c r="AH9">
        <v>0</v>
      </c>
      <c r="AI9">
        <v>0</v>
      </c>
      <c r="AJ9">
        <v>1</v>
      </c>
      <c r="AK9">
        <v>38</v>
      </c>
      <c r="AL9">
        <v>1</v>
      </c>
      <c r="AM9">
        <v>23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 t="s">
        <v>77</v>
      </c>
      <c r="BM9" t="s">
        <v>77</v>
      </c>
      <c r="BN9" t="s">
        <v>77</v>
      </c>
      <c r="BO9" t="s">
        <v>77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4</v>
      </c>
      <c r="BW9">
        <v>0</v>
      </c>
      <c r="BX9">
        <v>72</v>
      </c>
    </row>
    <row r="10" spans="1:82">
      <c r="A10">
        <v>9</v>
      </c>
      <c r="B10" t="s">
        <v>76</v>
      </c>
      <c r="C10">
        <v>18</v>
      </c>
      <c r="D10">
        <v>0</v>
      </c>
      <c r="E10">
        <v>0</v>
      </c>
      <c r="F10">
        <v>1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130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 t="s">
        <v>77</v>
      </c>
      <c r="BM10" t="s">
        <v>77</v>
      </c>
      <c r="BN10" t="s">
        <v>77</v>
      </c>
      <c r="BO10" t="s">
        <v>77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3</v>
      </c>
      <c r="BW10">
        <v>2</v>
      </c>
      <c r="BX10">
        <v>141</v>
      </c>
    </row>
    <row r="11" spans="1:82">
      <c r="A11">
        <v>10</v>
      </c>
      <c r="B11" t="s">
        <v>76</v>
      </c>
      <c r="C11">
        <v>22</v>
      </c>
      <c r="D11">
        <v>0</v>
      </c>
      <c r="E11">
        <v>0</v>
      </c>
      <c r="F11">
        <v>1</v>
      </c>
      <c r="G11">
        <v>41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77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 t="s">
        <v>77</v>
      </c>
      <c r="BM11" t="s">
        <v>77</v>
      </c>
      <c r="BN11" t="s">
        <v>77</v>
      </c>
      <c r="BO11" t="s">
        <v>77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41</v>
      </c>
      <c r="BX11">
        <v>118</v>
      </c>
    </row>
    <row r="12" spans="1:82">
      <c r="A12">
        <v>11</v>
      </c>
      <c r="B12" t="s">
        <v>76</v>
      </c>
      <c r="C12">
        <v>26</v>
      </c>
      <c r="D12">
        <v>0</v>
      </c>
      <c r="E12">
        <v>0</v>
      </c>
      <c r="F12">
        <v>1</v>
      </c>
      <c r="G12">
        <v>4</v>
      </c>
      <c r="H12">
        <v>0</v>
      </c>
      <c r="I12">
        <v>0</v>
      </c>
      <c r="J12">
        <v>0</v>
      </c>
      <c r="K12">
        <v>0</v>
      </c>
      <c r="L12">
        <v>1</v>
      </c>
      <c r="M12">
        <v>2</v>
      </c>
      <c r="N12">
        <v>1</v>
      </c>
      <c r="O12">
        <v>27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87</v>
      </c>
      <c r="Z12">
        <v>1</v>
      </c>
      <c r="AA12">
        <v>108</v>
      </c>
      <c r="AB12">
        <v>1</v>
      </c>
      <c r="AC12">
        <v>39</v>
      </c>
      <c r="AD12">
        <v>1</v>
      </c>
      <c r="AE12">
        <v>257</v>
      </c>
      <c r="AF12">
        <v>1</v>
      </c>
      <c r="AG12">
        <v>15</v>
      </c>
      <c r="AH12">
        <v>1</v>
      </c>
      <c r="AI12">
        <v>40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29</v>
      </c>
      <c r="AP12">
        <v>1</v>
      </c>
      <c r="AQ12">
        <v>63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2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 t="s">
        <v>77</v>
      </c>
      <c r="BM12" t="s">
        <v>77</v>
      </c>
      <c r="BN12" t="s">
        <v>77</v>
      </c>
      <c r="BO12" t="s">
        <v>77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13</v>
      </c>
      <c r="BW12">
        <v>4</v>
      </c>
      <c r="BX12">
        <v>674</v>
      </c>
    </row>
    <row r="13" spans="1:82">
      <c r="A13">
        <v>12</v>
      </c>
      <c r="B13" t="s">
        <v>76</v>
      </c>
      <c r="C13">
        <v>27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36</v>
      </c>
      <c r="Z13">
        <v>1</v>
      </c>
      <c r="AA13">
        <v>56</v>
      </c>
      <c r="AB13">
        <v>1</v>
      </c>
      <c r="AC13">
        <v>61</v>
      </c>
      <c r="AD13">
        <v>1</v>
      </c>
      <c r="AE13">
        <v>161</v>
      </c>
      <c r="AF13">
        <v>1</v>
      </c>
      <c r="AG13">
        <v>12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 t="s">
        <v>77</v>
      </c>
      <c r="BM13" t="s">
        <v>77</v>
      </c>
      <c r="BN13" t="s">
        <v>77</v>
      </c>
      <c r="BO13" t="s">
        <v>77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6</v>
      </c>
      <c r="BW13">
        <v>0</v>
      </c>
      <c r="BX13">
        <v>327</v>
      </c>
    </row>
    <row r="14" spans="1:82">
      <c r="A14">
        <v>13</v>
      </c>
      <c r="B14" t="s">
        <v>76</v>
      </c>
      <c r="C14">
        <v>29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 t="s">
        <v>77</v>
      </c>
      <c r="BM14" t="s">
        <v>77</v>
      </c>
      <c r="BN14" t="s">
        <v>77</v>
      </c>
      <c r="BO14" t="s">
        <v>77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</row>
    <row r="15" spans="1:82">
      <c r="A15">
        <v>14</v>
      </c>
      <c r="B15" t="s">
        <v>76</v>
      </c>
      <c r="C15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 t="s">
        <v>77</v>
      </c>
      <c r="BM15" t="s">
        <v>77</v>
      </c>
      <c r="BN15" t="s">
        <v>77</v>
      </c>
      <c r="BO15" t="s">
        <v>77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</v>
      </c>
      <c r="BW15">
        <v>0</v>
      </c>
      <c r="BX15">
        <v>4</v>
      </c>
    </row>
    <row r="16" spans="1:82">
      <c r="A16">
        <v>15</v>
      </c>
      <c r="B16" t="s">
        <v>76</v>
      </c>
      <c r="C16">
        <v>34</v>
      </c>
      <c r="D16">
        <v>1</v>
      </c>
      <c r="E16">
        <v>93</v>
      </c>
      <c r="F16">
        <v>1</v>
      </c>
      <c r="G16">
        <v>16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11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2</v>
      </c>
      <c r="AH16">
        <v>0</v>
      </c>
      <c r="AI16">
        <v>0</v>
      </c>
      <c r="AJ16">
        <v>1</v>
      </c>
      <c r="AK16">
        <v>1</v>
      </c>
      <c r="AL16">
        <v>1</v>
      </c>
      <c r="AM16">
        <v>60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 t="s">
        <v>77</v>
      </c>
      <c r="BM16" t="s">
        <v>77</v>
      </c>
      <c r="BN16" t="s">
        <v>77</v>
      </c>
      <c r="BO16" t="s">
        <v>77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8</v>
      </c>
      <c r="BW16">
        <v>109</v>
      </c>
      <c r="BX16">
        <v>194</v>
      </c>
    </row>
    <row r="17" spans="1:76">
      <c r="A17">
        <v>16</v>
      </c>
      <c r="B17" t="s">
        <v>76</v>
      </c>
      <c r="C17">
        <v>35</v>
      </c>
      <c r="D17">
        <v>1</v>
      </c>
      <c r="E17">
        <v>4</v>
      </c>
      <c r="F17">
        <v>1</v>
      </c>
      <c r="G17">
        <v>170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184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 t="s">
        <v>77</v>
      </c>
      <c r="BM17" t="s">
        <v>77</v>
      </c>
      <c r="BN17" t="s">
        <v>77</v>
      </c>
      <c r="BO17" t="s">
        <v>77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3</v>
      </c>
      <c r="BW17">
        <v>174</v>
      </c>
      <c r="BX17">
        <v>358</v>
      </c>
    </row>
    <row r="18" spans="1:76">
      <c r="A18">
        <v>17</v>
      </c>
      <c r="B18" t="s">
        <v>76</v>
      </c>
      <c r="C18">
        <v>36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3</v>
      </c>
      <c r="Z18">
        <v>1</v>
      </c>
      <c r="AA18">
        <v>16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 t="s">
        <v>77</v>
      </c>
      <c r="BM18" t="s">
        <v>77</v>
      </c>
      <c r="BN18" t="s">
        <v>77</v>
      </c>
      <c r="BO18" t="s">
        <v>77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3</v>
      </c>
      <c r="BW18">
        <v>0</v>
      </c>
      <c r="BX18">
        <v>20</v>
      </c>
    </row>
    <row r="19" spans="1:76">
      <c r="A19">
        <v>18</v>
      </c>
      <c r="B19" t="s">
        <v>76</v>
      </c>
      <c r="C19">
        <v>38</v>
      </c>
      <c r="D19">
        <v>0</v>
      </c>
      <c r="E19">
        <v>0</v>
      </c>
      <c r="F19">
        <v>1</v>
      </c>
      <c r="G19">
        <v>36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65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 t="s">
        <v>77</v>
      </c>
      <c r="BM19" t="s">
        <v>77</v>
      </c>
      <c r="BN19" t="s">
        <v>77</v>
      </c>
      <c r="BO19" t="s">
        <v>77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3</v>
      </c>
      <c r="BW19">
        <v>37</v>
      </c>
      <c r="BX19">
        <v>102</v>
      </c>
    </row>
    <row r="20" spans="1:76">
      <c r="A20">
        <v>19</v>
      </c>
      <c r="B20" t="s">
        <v>76</v>
      </c>
      <c r="C20">
        <v>41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3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2</v>
      </c>
      <c r="AF20">
        <v>1</v>
      </c>
      <c r="AG20">
        <v>3</v>
      </c>
      <c r="AH20">
        <v>0</v>
      </c>
      <c r="AI20">
        <v>0</v>
      </c>
      <c r="AJ20">
        <v>1</v>
      </c>
      <c r="AK20">
        <v>1</v>
      </c>
      <c r="AL20">
        <v>0</v>
      </c>
      <c r="AM20">
        <v>0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 t="s">
        <v>77</v>
      </c>
      <c r="BM20" t="s">
        <v>77</v>
      </c>
      <c r="BN20" t="s">
        <v>77</v>
      </c>
      <c r="BO20" t="s">
        <v>77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8</v>
      </c>
      <c r="BW20">
        <v>0</v>
      </c>
      <c r="BX20">
        <v>13</v>
      </c>
    </row>
    <row r="21" spans="1:76">
      <c r="A21">
        <v>20</v>
      </c>
      <c r="B21" t="s">
        <v>76</v>
      </c>
      <c r="C21">
        <v>48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17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4</v>
      </c>
      <c r="Z21">
        <v>1</v>
      </c>
      <c r="AA21">
        <v>81</v>
      </c>
      <c r="AB21">
        <v>1</v>
      </c>
      <c r="AC21">
        <v>6</v>
      </c>
      <c r="AD21">
        <v>0</v>
      </c>
      <c r="AE21">
        <v>0</v>
      </c>
      <c r="AF21">
        <v>1</v>
      </c>
      <c r="AG21">
        <v>9</v>
      </c>
      <c r="AH21">
        <v>0</v>
      </c>
      <c r="AI21">
        <v>0</v>
      </c>
      <c r="AJ21">
        <v>1</v>
      </c>
      <c r="AK21">
        <v>10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 t="s">
        <v>77</v>
      </c>
      <c r="BM21" t="s">
        <v>77</v>
      </c>
      <c r="BN21" t="s">
        <v>77</v>
      </c>
      <c r="BO21" t="s">
        <v>77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6</v>
      </c>
      <c r="BW21">
        <v>0</v>
      </c>
      <c r="BX21">
        <v>127</v>
      </c>
    </row>
    <row r="22" spans="1:76">
      <c r="A22">
        <v>21</v>
      </c>
      <c r="B22" t="s">
        <v>76</v>
      </c>
      <c r="C22">
        <v>57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0</v>
      </c>
      <c r="AI22">
        <v>0</v>
      </c>
      <c r="AJ22">
        <v>1</v>
      </c>
      <c r="AK22">
        <v>14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 t="s">
        <v>77</v>
      </c>
      <c r="BM22" t="s">
        <v>77</v>
      </c>
      <c r="BN22" t="s">
        <v>77</v>
      </c>
      <c r="BO22" t="s">
        <v>77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3</v>
      </c>
      <c r="BW22">
        <v>0</v>
      </c>
      <c r="BX22">
        <v>16</v>
      </c>
    </row>
    <row r="23" spans="1:76">
      <c r="A23">
        <v>22</v>
      </c>
      <c r="B23" t="s">
        <v>76</v>
      </c>
      <c r="C23">
        <v>61</v>
      </c>
      <c r="D23">
        <v>0</v>
      </c>
      <c r="E23">
        <v>0</v>
      </c>
      <c r="F23">
        <v>1</v>
      </c>
      <c r="G23">
        <v>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 t="s">
        <v>77</v>
      </c>
      <c r="BM23" t="s">
        <v>77</v>
      </c>
      <c r="BN23" t="s">
        <v>77</v>
      </c>
      <c r="BO23" t="s">
        <v>77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2</v>
      </c>
      <c r="BW23">
        <v>5</v>
      </c>
      <c r="BX23">
        <v>8</v>
      </c>
    </row>
    <row r="24" spans="1:76">
      <c r="A24">
        <v>23</v>
      </c>
      <c r="B24" t="s">
        <v>76</v>
      </c>
      <c r="C24">
        <v>75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2</v>
      </c>
      <c r="Z24">
        <v>1</v>
      </c>
      <c r="AA24">
        <v>8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5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 t="s">
        <v>77</v>
      </c>
      <c r="BM24" t="s">
        <v>77</v>
      </c>
      <c r="BN24" t="s">
        <v>77</v>
      </c>
      <c r="BO24" t="s">
        <v>77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5</v>
      </c>
      <c r="BW24">
        <v>0</v>
      </c>
      <c r="BX24">
        <v>17</v>
      </c>
    </row>
    <row r="25" spans="1:76">
      <c r="A25">
        <v>24</v>
      </c>
      <c r="B25" t="s">
        <v>76</v>
      </c>
      <c r="C25">
        <v>84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4</v>
      </c>
      <c r="Z25">
        <v>1</v>
      </c>
      <c r="AA25">
        <v>5</v>
      </c>
      <c r="AB25">
        <v>1</v>
      </c>
      <c r="AC25">
        <v>5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 t="s">
        <v>77</v>
      </c>
      <c r="BM25" t="s">
        <v>77</v>
      </c>
      <c r="BN25" t="s">
        <v>77</v>
      </c>
      <c r="BO25" t="s">
        <v>77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4</v>
      </c>
      <c r="BW25">
        <v>0</v>
      </c>
      <c r="BX25">
        <v>15</v>
      </c>
    </row>
    <row r="26" spans="1:76">
      <c r="A26">
        <v>25</v>
      </c>
      <c r="B26" t="s">
        <v>76</v>
      </c>
      <c r="C26">
        <v>85</v>
      </c>
      <c r="D26">
        <v>1</v>
      </c>
      <c r="E26">
        <v>1</v>
      </c>
      <c r="F26">
        <v>1</v>
      </c>
      <c r="G26">
        <v>100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45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 t="s">
        <v>77</v>
      </c>
      <c r="BM26" t="s">
        <v>77</v>
      </c>
      <c r="BN26" t="s">
        <v>77</v>
      </c>
      <c r="BO26" t="s">
        <v>77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3</v>
      </c>
      <c r="BW26">
        <v>101</v>
      </c>
      <c r="BX26">
        <v>146</v>
      </c>
    </row>
    <row r="27" spans="1:76">
      <c r="A27">
        <v>26</v>
      </c>
      <c r="B27" t="s">
        <v>76</v>
      </c>
      <c r="C27">
        <v>86</v>
      </c>
      <c r="D27">
        <v>0</v>
      </c>
      <c r="E27">
        <v>0</v>
      </c>
      <c r="F27">
        <v>1</v>
      </c>
      <c r="G27">
        <v>14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22</v>
      </c>
      <c r="Z27">
        <v>1</v>
      </c>
      <c r="AA27">
        <v>20</v>
      </c>
      <c r="AB27">
        <v>1</v>
      </c>
      <c r="AC27">
        <v>16</v>
      </c>
      <c r="AD27">
        <v>1</v>
      </c>
      <c r="AE27">
        <v>15</v>
      </c>
      <c r="AF27">
        <v>1</v>
      </c>
      <c r="AG27">
        <v>10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0</v>
      </c>
      <c r="BK27">
        <v>0</v>
      </c>
      <c r="BL27" t="s">
        <v>77</v>
      </c>
      <c r="BM27" t="s">
        <v>77</v>
      </c>
      <c r="BN27" t="s">
        <v>77</v>
      </c>
      <c r="BO27" t="s">
        <v>77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7</v>
      </c>
      <c r="BW27">
        <v>14</v>
      </c>
      <c r="BX27">
        <v>98</v>
      </c>
    </row>
    <row r="28" spans="1:76">
      <c r="A28">
        <v>27</v>
      </c>
      <c r="B28" t="s">
        <v>76</v>
      </c>
      <c r="C28">
        <v>93</v>
      </c>
      <c r="D28">
        <v>1</v>
      </c>
      <c r="E28">
        <v>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37</v>
      </c>
      <c r="AD28">
        <v>0</v>
      </c>
      <c r="AE28">
        <v>0</v>
      </c>
      <c r="AF28">
        <v>1</v>
      </c>
      <c r="AG28">
        <v>3</v>
      </c>
      <c r="AH28">
        <v>0</v>
      </c>
      <c r="AI28">
        <v>0</v>
      </c>
      <c r="AJ28">
        <v>1</v>
      </c>
      <c r="AK28">
        <v>17</v>
      </c>
      <c r="AL28">
        <v>1</v>
      </c>
      <c r="AM28">
        <v>5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 t="s">
        <v>77</v>
      </c>
      <c r="BM28" t="s">
        <v>77</v>
      </c>
      <c r="BN28" t="s">
        <v>77</v>
      </c>
      <c r="BO28" t="s">
        <v>77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5</v>
      </c>
      <c r="BW28">
        <v>5</v>
      </c>
      <c r="BX28">
        <v>67</v>
      </c>
    </row>
    <row r="29" spans="1:76">
      <c r="A29">
        <v>28</v>
      </c>
      <c r="B29" t="s">
        <v>76</v>
      </c>
      <c r="C29">
        <v>96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164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21</v>
      </c>
      <c r="Z29">
        <v>1</v>
      </c>
      <c r="AA29">
        <v>32</v>
      </c>
      <c r="AB29">
        <v>1</v>
      </c>
      <c r="AC29">
        <v>44</v>
      </c>
      <c r="AD29">
        <v>1</v>
      </c>
      <c r="AE29">
        <v>97</v>
      </c>
      <c r="AF29">
        <v>1</v>
      </c>
      <c r="AG29">
        <v>31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19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4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 t="s">
        <v>77</v>
      </c>
      <c r="BM29" t="s">
        <v>77</v>
      </c>
      <c r="BN29" t="s">
        <v>77</v>
      </c>
      <c r="BO29" t="s">
        <v>77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9</v>
      </c>
      <c r="BW29">
        <v>0</v>
      </c>
      <c r="BX29">
        <v>413</v>
      </c>
    </row>
    <row r="30" spans="1:76">
      <c r="A30">
        <v>29</v>
      </c>
      <c r="B30" t="s">
        <v>76</v>
      </c>
      <c r="C30">
        <v>108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4</v>
      </c>
      <c r="Z30">
        <v>1</v>
      </c>
      <c r="AA30">
        <v>10</v>
      </c>
      <c r="AB30">
        <v>1</v>
      </c>
      <c r="AC30">
        <v>11</v>
      </c>
      <c r="AD30">
        <v>1</v>
      </c>
      <c r="AE30">
        <v>2</v>
      </c>
      <c r="AF30">
        <v>1</v>
      </c>
      <c r="AG30">
        <v>38</v>
      </c>
      <c r="AH30">
        <v>0</v>
      </c>
      <c r="AI30">
        <v>0</v>
      </c>
      <c r="AJ30">
        <v>1</v>
      </c>
      <c r="AK30">
        <v>18</v>
      </c>
      <c r="AL30">
        <v>1</v>
      </c>
      <c r="AM30">
        <v>6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 t="s">
        <v>77</v>
      </c>
      <c r="BM30" t="s">
        <v>77</v>
      </c>
      <c r="BN30" t="s">
        <v>77</v>
      </c>
      <c r="BO30" t="s">
        <v>77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8</v>
      </c>
      <c r="BW30">
        <v>0</v>
      </c>
      <c r="BX30">
        <v>90</v>
      </c>
    </row>
    <row r="31" spans="1:76">
      <c r="A31">
        <v>30</v>
      </c>
      <c r="B31" t="s">
        <v>76</v>
      </c>
      <c r="C31">
        <v>109</v>
      </c>
      <c r="D31">
        <v>0</v>
      </c>
      <c r="E31">
        <v>0</v>
      </c>
      <c r="F31">
        <v>1</v>
      </c>
      <c r="G31">
        <v>20</v>
      </c>
      <c r="H31">
        <v>1</v>
      </c>
      <c r="I31">
        <v>1</v>
      </c>
      <c r="J31">
        <v>0</v>
      </c>
      <c r="K31">
        <v>0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 t="s">
        <v>77</v>
      </c>
      <c r="BM31" t="s">
        <v>77</v>
      </c>
      <c r="BN31" t="s">
        <v>77</v>
      </c>
      <c r="BO31" t="s">
        <v>77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3</v>
      </c>
      <c r="BW31">
        <v>21</v>
      </c>
      <c r="BX31">
        <v>22</v>
      </c>
    </row>
    <row r="32" spans="1:76">
      <c r="A32">
        <v>31</v>
      </c>
      <c r="B32" t="s">
        <v>76</v>
      </c>
      <c r="C32">
        <v>117</v>
      </c>
      <c r="D32">
        <v>1</v>
      </c>
      <c r="E32">
        <v>6</v>
      </c>
      <c r="F32">
        <v>1</v>
      </c>
      <c r="G32">
        <v>93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23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 t="s">
        <v>77</v>
      </c>
      <c r="BM32" t="s">
        <v>77</v>
      </c>
      <c r="BN32" t="s">
        <v>77</v>
      </c>
      <c r="BO32" t="s">
        <v>77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3</v>
      </c>
      <c r="BW32">
        <v>99</v>
      </c>
      <c r="BX32">
        <v>122</v>
      </c>
    </row>
    <row r="33" spans="1:76">
      <c r="A33">
        <v>32</v>
      </c>
      <c r="B33" t="s">
        <v>76</v>
      </c>
      <c r="C33">
        <v>118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13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1</v>
      </c>
      <c r="Y33">
        <v>44</v>
      </c>
      <c r="Z33">
        <v>1</v>
      </c>
      <c r="AA33">
        <v>28</v>
      </c>
      <c r="AB33">
        <v>1</v>
      </c>
      <c r="AC33">
        <v>14</v>
      </c>
      <c r="AD33">
        <v>1</v>
      </c>
      <c r="AE33">
        <v>45</v>
      </c>
      <c r="AF33">
        <v>1</v>
      </c>
      <c r="AG33">
        <v>19</v>
      </c>
      <c r="AH33">
        <v>1</v>
      </c>
      <c r="AI33">
        <v>13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14</v>
      </c>
      <c r="AP33">
        <v>1</v>
      </c>
      <c r="AQ33">
        <v>43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 t="s">
        <v>77</v>
      </c>
      <c r="BM33" t="s">
        <v>77</v>
      </c>
      <c r="BN33" t="s">
        <v>77</v>
      </c>
      <c r="BO33" t="s">
        <v>77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13</v>
      </c>
      <c r="BW33">
        <v>0</v>
      </c>
      <c r="BX33">
        <v>237</v>
      </c>
    </row>
    <row r="34" spans="1:76">
      <c r="A34">
        <v>33</v>
      </c>
      <c r="B34" t="s">
        <v>76</v>
      </c>
      <c r="C34">
        <v>123</v>
      </c>
      <c r="D34">
        <v>0</v>
      </c>
      <c r="E34">
        <v>0</v>
      </c>
      <c r="F34">
        <v>1</v>
      </c>
      <c r="G34">
        <v>18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43</v>
      </c>
      <c r="Z34">
        <v>1</v>
      </c>
      <c r="AA34">
        <v>3</v>
      </c>
      <c r="AB34">
        <v>1</v>
      </c>
      <c r="AC34">
        <v>3</v>
      </c>
      <c r="AD34">
        <v>1</v>
      </c>
      <c r="AE34">
        <v>6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2</v>
      </c>
      <c r="BJ34">
        <v>0</v>
      </c>
      <c r="BK34">
        <v>0</v>
      </c>
      <c r="BL34" t="s">
        <v>77</v>
      </c>
      <c r="BM34" t="s">
        <v>77</v>
      </c>
      <c r="BN34" t="s">
        <v>77</v>
      </c>
      <c r="BO34" t="s">
        <v>77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7</v>
      </c>
      <c r="BW34">
        <v>18</v>
      </c>
      <c r="BX34">
        <v>76</v>
      </c>
    </row>
    <row r="35" spans="1:76">
      <c r="A35">
        <v>34</v>
      </c>
      <c r="B35" t="s">
        <v>76</v>
      </c>
      <c r="C35">
        <v>128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25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 t="s">
        <v>77</v>
      </c>
      <c r="BM35" t="s">
        <v>77</v>
      </c>
      <c r="BN35" t="s">
        <v>77</v>
      </c>
      <c r="BO35" t="s">
        <v>77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</v>
      </c>
      <c r="BW35">
        <v>0</v>
      </c>
      <c r="BX35">
        <v>25</v>
      </c>
    </row>
    <row r="36" spans="1:76">
      <c r="A36">
        <v>35</v>
      </c>
      <c r="B36" t="s">
        <v>76</v>
      </c>
      <c r="C36">
        <v>130</v>
      </c>
      <c r="D36">
        <v>1</v>
      </c>
      <c r="E36">
        <v>3</v>
      </c>
      <c r="F36">
        <v>1</v>
      </c>
      <c r="G36">
        <v>13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17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9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 t="s">
        <v>77</v>
      </c>
      <c r="BM36" t="s">
        <v>77</v>
      </c>
      <c r="BN36" t="s">
        <v>77</v>
      </c>
      <c r="BO36" t="s">
        <v>77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4</v>
      </c>
      <c r="BW36">
        <v>16</v>
      </c>
      <c r="BX36">
        <v>42</v>
      </c>
    </row>
    <row r="37" spans="1:76">
      <c r="A37">
        <v>36</v>
      </c>
      <c r="B37" t="s">
        <v>76</v>
      </c>
      <c r="C37">
        <v>135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4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21</v>
      </c>
      <c r="Z37">
        <v>1</v>
      </c>
      <c r="AA37">
        <v>38</v>
      </c>
      <c r="AB37">
        <v>1</v>
      </c>
      <c r="AC37">
        <v>25</v>
      </c>
      <c r="AD37">
        <v>0</v>
      </c>
      <c r="AE37">
        <v>0</v>
      </c>
      <c r="AF37">
        <v>1</v>
      </c>
      <c r="AG37">
        <v>1</v>
      </c>
      <c r="AH37">
        <v>0</v>
      </c>
      <c r="AI37">
        <v>0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 t="s">
        <v>77</v>
      </c>
      <c r="BM37" t="s">
        <v>77</v>
      </c>
      <c r="BN37" t="s">
        <v>77</v>
      </c>
      <c r="BO37" t="s">
        <v>77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6</v>
      </c>
      <c r="BW37">
        <v>0</v>
      </c>
      <c r="BX37">
        <v>90</v>
      </c>
    </row>
    <row r="38" spans="1:76">
      <c r="A38">
        <v>37</v>
      </c>
      <c r="B38" t="s">
        <v>76</v>
      </c>
      <c r="C38">
        <v>149</v>
      </c>
      <c r="D38">
        <v>1</v>
      </c>
      <c r="E38">
        <v>116</v>
      </c>
      <c r="F38">
        <v>1</v>
      </c>
      <c r="G38">
        <v>182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2</v>
      </c>
      <c r="Z38">
        <v>0</v>
      </c>
      <c r="AA38">
        <v>0</v>
      </c>
      <c r="AB38">
        <v>1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 t="s">
        <v>77</v>
      </c>
      <c r="BM38" t="s">
        <v>77</v>
      </c>
      <c r="BN38" t="s">
        <v>77</v>
      </c>
      <c r="BO38" t="s">
        <v>77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5</v>
      </c>
      <c r="BW38">
        <v>298</v>
      </c>
      <c r="BX38">
        <v>303</v>
      </c>
    </row>
    <row r="39" spans="1:76">
      <c r="A39">
        <v>38</v>
      </c>
      <c r="B39" t="s">
        <v>76</v>
      </c>
      <c r="C39">
        <v>154</v>
      </c>
      <c r="D39">
        <v>1</v>
      </c>
      <c r="E39">
        <v>38</v>
      </c>
      <c r="F39">
        <v>1</v>
      </c>
      <c r="G39">
        <v>71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93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 t="s">
        <v>77</v>
      </c>
      <c r="BM39" t="s">
        <v>77</v>
      </c>
      <c r="BN39" t="s">
        <v>77</v>
      </c>
      <c r="BO39" t="s">
        <v>77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5</v>
      </c>
      <c r="BW39">
        <v>110</v>
      </c>
      <c r="BX39">
        <v>204</v>
      </c>
    </row>
    <row r="40" spans="1:76">
      <c r="A40">
        <v>39</v>
      </c>
      <c r="B40" t="s">
        <v>76</v>
      </c>
      <c r="C40">
        <v>156</v>
      </c>
      <c r="D40">
        <v>1</v>
      </c>
      <c r="E40">
        <v>20</v>
      </c>
      <c r="F40">
        <v>1</v>
      </c>
      <c r="G40">
        <v>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 t="s">
        <v>77</v>
      </c>
      <c r="BM40" t="s">
        <v>77</v>
      </c>
      <c r="BN40" t="s">
        <v>77</v>
      </c>
      <c r="BO40" t="s">
        <v>77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2</v>
      </c>
      <c r="BW40">
        <v>27</v>
      </c>
      <c r="BX40">
        <v>27</v>
      </c>
    </row>
    <row r="41" spans="1:76">
      <c r="A41">
        <v>40</v>
      </c>
      <c r="B41" t="s">
        <v>76</v>
      </c>
      <c r="C41">
        <v>157</v>
      </c>
      <c r="D41">
        <v>1</v>
      </c>
      <c r="E41">
        <v>2</v>
      </c>
      <c r="F41">
        <v>1</v>
      </c>
      <c r="G41">
        <v>159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23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156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2</v>
      </c>
      <c r="AL41">
        <v>1</v>
      </c>
      <c r="AM41">
        <v>9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 t="s">
        <v>77</v>
      </c>
      <c r="BM41" t="s">
        <v>77</v>
      </c>
      <c r="BN41" t="s">
        <v>77</v>
      </c>
      <c r="BO41" t="s">
        <v>77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8</v>
      </c>
      <c r="BW41">
        <v>162</v>
      </c>
      <c r="BX41">
        <v>353</v>
      </c>
    </row>
    <row r="42" spans="1:76">
      <c r="A42">
        <v>41</v>
      </c>
      <c r="B42" t="s">
        <v>76</v>
      </c>
      <c r="C42">
        <v>163</v>
      </c>
      <c r="D42">
        <v>0</v>
      </c>
      <c r="E42">
        <v>0</v>
      </c>
      <c r="F42">
        <v>1</v>
      </c>
      <c r="G42">
        <v>63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99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 t="s">
        <v>77</v>
      </c>
      <c r="BM42" t="s">
        <v>77</v>
      </c>
      <c r="BN42" t="s">
        <v>77</v>
      </c>
      <c r="BO42" t="s">
        <v>77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2</v>
      </c>
      <c r="BW42">
        <v>63</v>
      </c>
      <c r="BX42">
        <v>162</v>
      </c>
    </row>
    <row r="43" spans="1:76">
      <c r="A43">
        <v>42</v>
      </c>
      <c r="B43" t="s">
        <v>76</v>
      </c>
      <c r="C43">
        <v>170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159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 t="s">
        <v>77</v>
      </c>
      <c r="BM43" t="s">
        <v>77</v>
      </c>
      <c r="BN43" t="s">
        <v>77</v>
      </c>
      <c r="BO43" t="s">
        <v>77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159</v>
      </c>
    </row>
    <row r="44" spans="1:76">
      <c r="A44">
        <v>43</v>
      </c>
      <c r="B44" t="s">
        <v>76</v>
      </c>
      <c r="C44" t="s">
        <v>78</v>
      </c>
      <c r="D44">
        <v>0</v>
      </c>
      <c r="E44">
        <v>0</v>
      </c>
      <c r="F44">
        <v>1</v>
      </c>
      <c r="G44">
        <v>20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 t="s">
        <v>77</v>
      </c>
      <c r="BM44" t="s">
        <v>77</v>
      </c>
      <c r="BN44" t="s">
        <v>77</v>
      </c>
      <c r="BO44" t="s">
        <v>77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3</v>
      </c>
      <c r="BW44">
        <v>20</v>
      </c>
      <c r="BX44">
        <v>24</v>
      </c>
    </row>
    <row r="45" spans="1:76">
      <c r="A45">
        <v>44</v>
      </c>
      <c r="B45" t="s">
        <v>76</v>
      </c>
      <c r="C45" t="s">
        <v>79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2</v>
      </c>
      <c r="Z45">
        <v>1</v>
      </c>
      <c r="AA45">
        <v>51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2</v>
      </c>
      <c r="AH45">
        <v>0</v>
      </c>
      <c r="AI45">
        <v>0</v>
      </c>
      <c r="AJ45">
        <v>1</v>
      </c>
      <c r="AK45">
        <v>9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 t="s">
        <v>77</v>
      </c>
      <c r="BM45" t="s">
        <v>77</v>
      </c>
      <c r="BN45" t="s">
        <v>77</v>
      </c>
      <c r="BO45" t="s">
        <v>77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4</v>
      </c>
      <c r="BW45">
        <v>0</v>
      </c>
      <c r="BX45">
        <v>64</v>
      </c>
    </row>
    <row r="46" spans="1:76">
      <c r="A46">
        <v>45</v>
      </c>
      <c r="B46" t="s">
        <v>76</v>
      </c>
      <c r="C46" t="s">
        <v>80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11</v>
      </c>
      <c r="Z46">
        <v>1</v>
      </c>
      <c r="AA46">
        <v>12</v>
      </c>
      <c r="AB46">
        <v>1</v>
      </c>
      <c r="AC46">
        <v>2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5</v>
      </c>
      <c r="AL46">
        <v>1</v>
      </c>
      <c r="AM46">
        <v>4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 t="s">
        <v>77</v>
      </c>
      <c r="BM46" t="s">
        <v>77</v>
      </c>
      <c r="BN46" t="s">
        <v>77</v>
      </c>
      <c r="BO46" t="s">
        <v>77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7</v>
      </c>
      <c r="BW46">
        <v>0</v>
      </c>
      <c r="BX46">
        <v>37</v>
      </c>
    </row>
    <row r="47" spans="1:76">
      <c r="A47">
        <v>46</v>
      </c>
      <c r="B47" t="s">
        <v>76</v>
      </c>
      <c r="C47" t="s">
        <v>81</v>
      </c>
      <c r="D47">
        <v>0</v>
      </c>
      <c r="E47">
        <v>0</v>
      </c>
      <c r="F47">
        <v>1</v>
      </c>
      <c r="G47">
        <v>50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 t="s">
        <v>77</v>
      </c>
      <c r="BM47" t="s">
        <v>77</v>
      </c>
      <c r="BN47" t="s">
        <v>77</v>
      </c>
      <c r="BO47" t="s">
        <v>77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3</v>
      </c>
      <c r="BW47">
        <v>50</v>
      </c>
      <c r="BX47">
        <v>62</v>
      </c>
    </row>
    <row r="48" spans="1:76">
      <c r="A48">
        <v>47</v>
      </c>
      <c r="B48" t="s">
        <v>76</v>
      </c>
      <c r="C48" t="s">
        <v>82</v>
      </c>
      <c r="D48">
        <v>0</v>
      </c>
      <c r="E48">
        <v>0</v>
      </c>
      <c r="F48">
        <v>1</v>
      </c>
      <c r="G48">
        <v>46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44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 t="s">
        <v>77</v>
      </c>
      <c r="BM48" t="s">
        <v>77</v>
      </c>
      <c r="BN48" t="s">
        <v>77</v>
      </c>
      <c r="BO48" t="s">
        <v>77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3</v>
      </c>
      <c r="BW48">
        <v>46</v>
      </c>
      <c r="BX48">
        <v>91</v>
      </c>
    </row>
    <row r="49" spans="1:76">
      <c r="A49">
        <v>48</v>
      </c>
      <c r="B49" t="s">
        <v>83</v>
      </c>
      <c r="C49">
        <v>1</v>
      </c>
      <c r="D49">
        <v>0</v>
      </c>
      <c r="E49">
        <v>0</v>
      </c>
      <c r="F49">
        <v>1</v>
      </c>
      <c r="G49">
        <v>24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162</v>
      </c>
      <c r="Z49">
        <v>1</v>
      </c>
      <c r="AA49">
        <v>36</v>
      </c>
      <c r="AB49">
        <v>1</v>
      </c>
      <c r="AC49">
        <v>35</v>
      </c>
      <c r="AD49">
        <v>1</v>
      </c>
      <c r="AE49">
        <v>1</v>
      </c>
      <c r="AF49">
        <v>1</v>
      </c>
      <c r="AG49">
        <v>9</v>
      </c>
      <c r="AH49">
        <v>1</v>
      </c>
      <c r="AI49">
        <v>11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 t="s">
        <v>77</v>
      </c>
      <c r="BM49" t="s">
        <v>77</v>
      </c>
      <c r="BN49" t="s">
        <v>77</v>
      </c>
      <c r="BO49" t="s">
        <v>77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8</v>
      </c>
      <c r="BW49">
        <v>24</v>
      </c>
      <c r="BX49">
        <v>279</v>
      </c>
    </row>
    <row r="50" spans="1:76">
      <c r="A50">
        <v>49</v>
      </c>
      <c r="B50" t="s">
        <v>83</v>
      </c>
      <c r="C50">
        <v>4</v>
      </c>
      <c r="D50">
        <v>0</v>
      </c>
      <c r="E50">
        <v>0</v>
      </c>
      <c r="F50">
        <v>1</v>
      </c>
      <c r="G50">
        <v>75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 t="s">
        <v>77</v>
      </c>
      <c r="BM50" t="s">
        <v>77</v>
      </c>
      <c r="BN50" t="s">
        <v>77</v>
      </c>
      <c r="BO50" t="s">
        <v>77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2</v>
      </c>
      <c r="BW50">
        <v>75</v>
      </c>
      <c r="BX50">
        <v>76</v>
      </c>
    </row>
    <row r="51" spans="1:76">
      <c r="A51">
        <v>50</v>
      </c>
      <c r="B51" t="s">
        <v>83</v>
      </c>
      <c r="C51">
        <v>17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31</v>
      </c>
      <c r="Z51">
        <v>1</v>
      </c>
      <c r="AA51">
        <v>15</v>
      </c>
      <c r="AB51">
        <v>1</v>
      </c>
      <c r="AC51">
        <v>6</v>
      </c>
      <c r="AD51">
        <v>0</v>
      </c>
      <c r="AE51">
        <v>0</v>
      </c>
      <c r="AF51">
        <v>1</v>
      </c>
      <c r="AG51">
        <v>1</v>
      </c>
      <c r="AH51">
        <v>0</v>
      </c>
      <c r="AI51">
        <v>0</v>
      </c>
      <c r="AJ51">
        <v>1</v>
      </c>
      <c r="AK51">
        <v>1</v>
      </c>
      <c r="AL51">
        <v>1</v>
      </c>
      <c r="AM51">
        <v>3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t="s">
        <v>77</v>
      </c>
      <c r="BM51" t="s">
        <v>77</v>
      </c>
      <c r="BN51" t="s">
        <v>77</v>
      </c>
      <c r="BO51" t="s">
        <v>77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8</v>
      </c>
      <c r="BW51">
        <v>1</v>
      </c>
      <c r="BX51">
        <v>59</v>
      </c>
    </row>
    <row r="52" spans="1:76">
      <c r="A52">
        <v>51</v>
      </c>
      <c r="B52" t="s">
        <v>83</v>
      </c>
      <c r="C52">
        <v>20</v>
      </c>
      <c r="D52">
        <v>0</v>
      </c>
      <c r="E52">
        <v>0</v>
      </c>
      <c r="F52">
        <v>1</v>
      </c>
      <c r="G52">
        <v>72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27</v>
      </c>
      <c r="AB52">
        <v>1</v>
      </c>
      <c r="AC52">
        <v>17</v>
      </c>
      <c r="AD52">
        <v>1</v>
      </c>
      <c r="AE52">
        <v>5</v>
      </c>
      <c r="AF52">
        <v>1</v>
      </c>
      <c r="AG52">
        <v>14</v>
      </c>
      <c r="AH52">
        <v>1</v>
      </c>
      <c r="AI52">
        <v>38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 t="s">
        <v>77</v>
      </c>
      <c r="BM52" t="s">
        <v>77</v>
      </c>
      <c r="BN52" t="s">
        <v>77</v>
      </c>
      <c r="BO52" t="s">
        <v>77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6</v>
      </c>
      <c r="BW52">
        <v>72</v>
      </c>
      <c r="BX52">
        <v>173</v>
      </c>
    </row>
    <row r="53" spans="1:76">
      <c r="A53">
        <v>52</v>
      </c>
      <c r="B53" t="s">
        <v>83</v>
      </c>
      <c r="C53">
        <v>25</v>
      </c>
      <c r="D53">
        <v>1</v>
      </c>
      <c r="E53">
        <v>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8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2</v>
      </c>
      <c r="AL53">
        <v>1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 t="s">
        <v>77</v>
      </c>
      <c r="BM53" t="s">
        <v>77</v>
      </c>
      <c r="BN53" t="s">
        <v>77</v>
      </c>
      <c r="BO53" t="s">
        <v>77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4</v>
      </c>
      <c r="BW53">
        <v>5</v>
      </c>
      <c r="BX53">
        <v>16</v>
      </c>
    </row>
    <row r="54" spans="1:76">
      <c r="A54">
        <v>53</v>
      </c>
      <c r="B54" t="s">
        <v>83</v>
      </c>
      <c r="C54">
        <v>29</v>
      </c>
      <c r="D54">
        <v>0</v>
      </c>
      <c r="E54">
        <v>0</v>
      </c>
      <c r="F54">
        <v>1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32</v>
      </c>
      <c r="Z54">
        <v>1</v>
      </c>
      <c r="AA54">
        <v>35</v>
      </c>
      <c r="AB54">
        <v>0</v>
      </c>
      <c r="AC54">
        <v>0</v>
      </c>
      <c r="AD54">
        <v>1</v>
      </c>
      <c r="AE54">
        <v>48</v>
      </c>
      <c r="AF54">
        <v>1</v>
      </c>
      <c r="AG54">
        <v>5</v>
      </c>
      <c r="AH54">
        <v>1</v>
      </c>
      <c r="AI54">
        <v>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7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 t="s">
        <v>77</v>
      </c>
      <c r="BM54" t="s">
        <v>77</v>
      </c>
      <c r="BN54" t="s">
        <v>77</v>
      </c>
      <c r="BO54" t="s">
        <v>77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7</v>
      </c>
      <c r="BW54">
        <v>9</v>
      </c>
      <c r="BX54">
        <v>137</v>
      </c>
    </row>
    <row r="55" spans="1:76">
      <c r="A55">
        <v>54</v>
      </c>
      <c r="B55" t="s">
        <v>83</v>
      </c>
      <c r="C55">
        <v>33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 t="s">
        <v>77</v>
      </c>
      <c r="BM55" t="s">
        <v>77</v>
      </c>
      <c r="BN55" t="s">
        <v>77</v>
      </c>
      <c r="BO55" t="s">
        <v>77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</row>
    <row r="56" spans="1:76">
      <c r="A56">
        <v>55</v>
      </c>
      <c r="B56" t="s">
        <v>83</v>
      </c>
      <c r="C56">
        <v>36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36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 t="s">
        <v>77</v>
      </c>
      <c r="BM56" t="s">
        <v>77</v>
      </c>
      <c r="BN56" t="s">
        <v>77</v>
      </c>
      <c r="BO56" t="s">
        <v>77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36</v>
      </c>
    </row>
    <row r="57" spans="1:76">
      <c r="A57">
        <v>56</v>
      </c>
      <c r="B57" t="s">
        <v>83</v>
      </c>
      <c r="C57">
        <v>39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10</v>
      </c>
      <c r="T57">
        <v>0</v>
      </c>
      <c r="U57">
        <v>0</v>
      </c>
      <c r="V57">
        <v>0</v>
      </c>
      <c r="W57">
        <v>0</v>
      </c>
      <c r="X57">
        <v>1</v>
      </c>
      <c r="Y57">
        <v>3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9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 t="s">
        <v>77</v>
      </c>
      <c r="BM57" t="s">
        <v>77</v>
      </c>
      <c r="BN57" t="s">
        <v>77</v>
      </c>
      <c r="BO57" t="s">
        <v>77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3</v>
      </c>
      <c r="BW57">
        <v>0</v>
      </c>
      <c r="BX57">
        <v>22</v>
      </c>
    </row>
    <row r="58" spans="1:76">
      <c r="A58">
        <v>57</v>
      </c>
      <c r="B58" t="s">
        <v>83</v>
      </c>
      <c r="C58">
        <v>40</v>
      </c>
      <c r="D58">
        <v>0</v>
      </c>
      <c r="E58">
        <v>0</v>
      </c>
      <c r="F58">
        <v>1</v>
      </c>
      <c r="G58">
        <v>86</v>
      </c>
      <c r="H58">
        <v>1</v>
      </c>
      <c r="I58">
        <v>1</v>
      </c>
      <c r="J58">
        <v>0</v>
      </c>
      <c r="K58">
        <v>0</v>
      </c>
      <c r="L58">
        <v>1</v>
      </c>
      <c r="M58">
        <v>7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129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3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 t="s">
        <v>77</v>
      </c>
      <c r="BM58" t="s">
        <v>77</v>
      </c>
      <c r="BN58" t="s">
        <v>77</v>
      </c>
      <c r="BO58" t="s">
        <v>77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5</v>
      </c>
      <c r="BW58">
        <v>87</v>
      </c>
      <c r="BX58">
        <v>226</v>
      </c>
    </row>
    <row r="59" spans="1:76">
      <c r="A59">
        <v>58</v>
      </c>
      <c r="B59" t="s">
        <v>83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16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48</v>
      </c>
      <c r="Z59">
        <v>1</v>
      </c>
      <c r="AA59">
        <v>91</v>
      </c>
      <c r="AB59">
        <v>1</v>
      </c>
      <c r="AC59">
        <v>33</v>
      </c>
      <c r="AD59">
        <v>1</v>
      </c>
      <c r="AE59">
        <v>9</v>
      </c>
      <c r="AF59">
        <v>1</v>
      </c>
      <c r="AG59">
        <v>24</v>
      </c>
      <c r="AH59">
        <v>1</v>
      </c>
      <c r="AI59">
        <v>65</v>
      </c>
      <c r="AJ59">
        <v>0</v>
      </c>
      <c r="AK59">
        <v>0</v>
      </c>
      <c r="AL59">
        <v>1</v>
      </c>
      <c r="AM59">
        <v>11</v>
      </c>
      <c r="AN59">
        <v>0</v>
      </c>
      <c r="AO59">
        <v>0</v>
      </c>
      <c r="AP59">
        <v>1</v>
      </c>
      <c r="AQ59">
        <v>14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5</v>
      </c>
      <c r="BF59">
        <v>1</v>
      </c>
      <c r="BG59">
        <v>1</v>
      </c>
      <c r="BH59">
        <v>0</v>
      </c>
      <c r="BI59">
        <v>0</v>
      </c>
      <c r="BJ59">
        <v>0</v>
      </c>
      <c r="BK59">
        <v>0</v>
      </c>
      <c r="BL59" t="s">
        <v>77</v>
      </c>
      <c r="BM59" t="s">
        <v>77</v>
      </c>
      <c r="BN59" t="s">
        <v>77</v>
      </c>
      <c r="BO59" t="s">
        <v>77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12</v>
      </c>
      <c r="BW59">
        <v>5</v>
      </c>
      <c r="BX59">
        <v>318</v>
      </c>
    </row>
    <row r="60" spans="1:76">
      <c r="A60">
        <v>59</v>
      </c>
      <c r="B60" t="s">
        <v>83</v>
      </c>
      <c r="C60">
        <v>52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3</v>
      </c>
      <c r="AB60">
        <v>1</v>
      </c>
      <c r="AC60">
        <v>6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12</v>
      </c>
      <c r="AL60">
        <v>1</v>
      </c>
      <c r="AM60">
        <v>3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 t="s">
        <v>77</v>
      </c>
      <c r="BM60" t="s">
        <v>77</v>
      </c>
      <c r="BN60" t="s">
        <v>77</v>
      </c>
      <c r="BO60" t="s">
        <v>77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6</v>
      </c>
      <c r="BW60">
        <v>1</v>
      </c>
      <c r="BX60">
        <v>26</v>
      </c>
    </row>
    <row r="61" spans="1:76">
      <c r="A61">
        <v>60</v>
      </c>
      <c r="B61" t="s">
        <v>83</v>
      </c>
      <c r="C61">
        <v>56</v>
      </c>
      <c r="D61">
        <v>0</v>
      </c>
      <c r="E61">
        <v>0</v>
      </c>
      <c r="F61">
        <v>1</v>
      </c>
      <c r="G61">
        <v>17</v>
      </c>
      <c r="H61">
        <v>0</v>
      </c>
      <c r="I61">
        <v>0</v>
      </c>
      <c r="J61">
        <v>0</v>
      </c>
      <c r="K61">
        <v>0</v>
      </c>
      <c r="L61">
        <v>1</v>
      </c>
      <c r="M61">
        <v>94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12</v>
      </c>
      <c r="Z61">
        <v>1</v>
      </c>
      <c r="AA61">
        <v>3</v>
      </c>
      <c r="AB61">
        <v>1</v>
      </c>
      <c r="AC61">
        <v>1</v>
      </c>
      <c r="AD61">
        <v>1</v>
      </c>
      <c r="AE61">
        <v>12</v>
      </c>
      <c r="AF61">
        <v>1</v>
      </c>
      <c r="AG61">
        <v>1</v>
      </c>
      <c r="AH61">
        <v>1</v>
      </c>
      <c r="AI61">
        <v>15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6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 t="s">
        <v>77</v>
      </c>
      <c r="BM61" t="s">
        <v>77</v>
      </c>
      <c r="BN61" t="s">
        <v>77</v>
      </c>
      <c r="BO61" t="s">
        <v>77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9</v>
      </c>
      <c r="BW61">
        <v>17</v>
      </c>
      <c r="BX61">
        <v>161</v>
      </c>
    </row>
    <row r="62" spans="1:76">
      <c r="A62">
        <v>61</v>
      </c>
      <c r="B62" t="s">
        <v>83</v>
      </c>
      <c r="C62">
        <v>57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17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24</v>
      </c>
      <c r="Z62">
        <v>1</v>
      </c>
      <c r="AA62">
        <v>13</v>
      </c>
      <c r="AB62">
        <v>1</v>
      </c>
      <c r="AC62">
        <v>10</v>
      </c>
      <c r="AD62">
        <v>1</v>
      </c>
      <c r="AE62">
        <v>58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1</v>
      </c>
      <c r="AP62">
        <v>1</v>
      </c>
      <c r="AQ62">
        <v>19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5</v>
      </c>
      <c r="BB62">
        <v>0</v>
      </c>
      <c r="BC62">
        <v>0</v>
      </c>
      <c r="BD62">
        <v>1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 t="s">
        <v>77</v>
      </c>
      <c r="BM62" t="s">
        <v>77</v>
      </c>
      <c r="BN62" t="s">
        <v>77</v>
      </c>
      <c r="BO62" t="s">
        <v>77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10</v>
      </c>
      <c r="BW62">
        <v>1</v>
      </c>
      <c r="BX62">
        <v>149</v>
      </c>
    </row>
    <row r="63" spans="1:76">
      <c r="A63">
        <v>62</v>
      </c>
      <c r="B63" t="s">
        <v>83</v>
      </c>
      <c r="C63">
        <v>65</v>
      </c>
      <c r="D63">
        <v>0</v>
      </c>
      <c r="E63">
        <v>0</v>
      </c>
      <c r="F63">
        <v>1</v>
      </c>
      <c r="G63">
        <v>16</v>
      </c>
      <c r="H63">
        <v>0</v>
      </c>
      <c r="I63">
        <v>0</v>
      </c>
      <c r="J63">
        <v>0</v>
      </c>
      <c r="K63">
        <v>0</v>
      </c>
      <c r="L63">
        <v>1</v>
      </c>
      <c r="M63">
        <v>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9</v>
      </c>
      <c r="Z63">
        <v>1</v>
      </c>
      <c r="AA63">
        <v>36</v>
      </c>
      <c r="AB63">
        <v>1</v>
      </c>
      <c r="AC63">
        <v>2</v>
      </c>
      <c r="AD63">
        <v>1</v>
      </c>
      <c r="AE63">
        <v>10</v>
      </c>
      <c r="AF63">
        <v>0</v>
      </c>
      <c r="AG63">
        <v>0</v>
      </c>
      <c r="AH63">
        <v>1</v>
      </c>
      <c r="AI63">
        <v>4</v>
      </c>
      <c r="AJ63">
        <v>0</v>
      </c>
      <c r="AK63">
        <v>0</v>
      </c>
      <c r="AL63">
        <v>1</v>
      </c>
      <c r="AM63">
        <v>1</v>
      </c>
      <c r="AN63">
        <v>0</v>
      </c>
      <c r="AO63">
        <v>0</v>
      </c>
      <c r="AP63">
        <v>1</v>
      </c>
      <c r="AQ63">
        <v>3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 t="s">
        <v>77</v>
      </c>
      <c r="BM63" t="s">
        <v>77</v>
      </c>
      <c r="BN63" t="s">
        <v>77</v>
      </c>
      <c r="BO63" t="s">
        <v>77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9</v>
      </c>
      <c r="BW63">
        <v>16</v>
      </c>
      <c r="BX63">
        <v>84</v>
      </c>
    </row>
    <row r="64" spans="1:76">
      <c r="A64">
        <v>63</v>
      </c>
      <c r="B64" t="s">
        <v>83</v>
      </c>
      <c r="C64">
        <v>73</v>
      </c>
      <c r="D64">
        <v>0</v>
      </c>
      <c r="E64">
        <v>0</v>
      </c>
      <c r="F64">
        <v>1</v>
      </c>
      <c r="G64">
        <v>2</v>
      </c>
      <c r="H64">
        <v>0</v>
      </c>
      <c r="I64">
        <v>0</v>
      </c>
      <c r="J64">
        <v>0</v>
      </c>
      <c r="K64">
        <v>0</v>
      </c>
      <c r="L64">
        <v>1</v>
      </c>
      <c r="M64">
        <v>3</v>
      </c>
      <c r="N64">
        <v>1</v>
      </c>
      <c r="O64">
        <v>4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39</v>
      </c>
      <c r="Z64">
        <v>1</v>
      </c>
      <c r="AA64">
        <v>34</v>
      </c>
      <c r="AB64">
        <v>1</v>
      </c>
      <c r="AC64">
        <v>7</v>
      </c>
      <c r="AD64">
        <v>1</v>
      </c>
      <c r="AE64">
        <v>12</v>
      </c>
      <c r="AF64">
        <v>1</v>
      </c>
      <c r="AG64">
        <v>2</v>
      </c>
      <c r="AH64">
        <v>1</v>
      </c>
      <c r="AI64">
        <v>6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23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8</v>
      </c>
      <c r="BB64">
        <v>0</v>
      </c>
      <c r="BC64">
        <v>0</v>
      </c>
      <c r="BD64">
        <v>1</v>
      </c>
      <c r="BE64">
        <v>1</v>
      </c>
      <c r="BF64">
        <v>1</v>
      </c>
      <c r="BG64">
        <v>14</v>
      </c>
      <c r="BH64">
        <v>0</v>
      </c>
      <c r="BI64">
        <v>0</v>
      </c>
      <c r="BJ64">
        <v>0</v>
      </c>
      <c r="BK64">
        <v>0</v>
      </c>
      <c r="BL64" t="s">
        <v>77</v>
      </c>
      <c r="BM64" t="s">
        <v>77</v>
      </c>
      <c r="BN64" t="s">
        <v>77</v>
      </c>
      <c r="BO64" t="s">
        <v>77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13</v>
      </c>
      <c r="BW64">
        <v>3</v>
      </c>
      <c r="BX64">
        <v>155</v>
      </c>
    </row>
    <row r="65" spans="1:76">
      <c r="A65">
        <v>64</v>
      </c>
      <c r="B65" t="s">
        <v>83</v>
      </c>
      <c r="C65">
        <v>77</v>
      </c>
      <c r="D65">
        <v>0</v>
      </c>
      <c r="E65">
        <v>0</v>
      </c>
      <c r="F65">
        <v>1</v>
      </c>
      <c r="G65">
        <v>4</v>
      </c>
      <c r="H65">
        <v>0</v>
      </c>
      <c r="I65">
        <v>0</v>
      </c>
      <c r="J65">
        <v>0</v>
      </c>
      <c r="K65">
        <v>0</v>
      </c>
      <c r="L65">
        <v>1</v>
      </c>
      <c r="M65">
        <v>62</v>
      </c>
      <c r="N65">
        <v>1</v>
      </c>
      <c r="O65">
        <v>7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48</v>
      </c>
      <c r="Z65">
        <v>1</v>
      </c>
      <c r="AA65">
        <v>53</v>
      </c>
      <c r="AB65">
        <v>1</v>
      </c>
      <c r="AC65">
        <v>21</v>
      </c>
      <c r="AD65">
        <v>1</v>
      </c>
      <c r="AE65">
        <v>22</v>
      </c>
      <c r="AF65">
        <v>1</v>
      </c>
      <c r="AG65">
        <v>1</v>
      </c>
      <c r="AH65">
        <v>1</v>
      </c>
      <c r="AI65">
        <v>47</v>
      </c>
      <c r="AJ65">
        <v>0</v>
      </c>
      <c r="AK65">
        <v>0</v>
      </c>
      <c r="AL65">
        <v>1</v>
      </c>
      <c r="AM65">
        <v>1</v>
      </c>
      <c r="AN65">
        <v>1</v>
      </c>
      <c r="AO65">
        <v>3</v>
      </c>
      <c r="AP65">
        <v>1</v>
      </c>
      <c r="AQ65">
        <v>10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 t="s">
        <v>77</v>
      </c>
      <c r="BM65" t="s">
        <v>77</v>
      </c>
      <c r="BN65" t="s">
        <v>77</v>
      </c>
      <c r="BO65" t="s">
        <v>77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12</v>
      </c>
      <c r="BW65">
        <v>4</v>
      </c>
      <c r="BX65">
        <v>279</v>
      </c>
    </row>
    <row r="66" spans="1:76">
      <c r="A66">
        <v>65</v>
      </c>
      <c r="B66" t="s">
        <v>83</v>
      </c>
      <c r="C66">
        <v>80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18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 t="s">
        <v>77</v>
      </c>
      <c r="BM66" t="s">
        <v>77</v>
      </c>
      <c r="BN66" t="s">
        <v>77</v>
      </c>
      <c r="BO66" t="s">
        <v>77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2</v>
      </c>
      <c r="BW66">
        <v>0</v>
      </c>
      <c r="BX66">
        <v>24</v>
      </c>
    </row>
    <row r="67" spans="1:76">
      <c r="A67">
        <v>66</v>
      </c>
      <c r="B67" t="s">
        <v>83</v>
      </c>
      <c r="C67">
        <v>82</v>
      </c>
      <c r="D67">
        <v>0</v>
      </c>
      <c r="E67">
        <v>0</v>
      </c>
      <c r="F67">
        <v>1</v>
      </c>
      <c r="G67">
        <v>56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52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 t="s">
        <v>77</v>
      </c>
      <c r="BM67" t="s">
        <v>77</v>
      </c>
      <c r="BN67" t="s">
        <v>77</v>
      </c>
      <c r="BO67" t="s">
        <v>77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2</v>
      </c>
      <c r="BW67">
        <v>56</v>
      </c>
      <c r="BX67">
        <v>108</v>
      </c>
    </row>
    <row r="68" spans="1:76">
      <c r="A68">
        <v>67</v>
      </c>
      <c r="B68" t="s">
        <v>83</v>
      </c>
      <c r="C68">
        <v>101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9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7</v>
      </c>
      <c r="Z68">
        <v>1</v>
      </c>
      <c r="AA68">
        <v>61</v>
      </c>
      <c r="AB68">
        <v>1</v>
      </c>
      <c r="AC68">
        <v>112</v>
      </c>
      <c r="AD68">
        <v>0</v>
      </c>
      <c r="AE68">
        <v>0</v>
      </c>
      <c r="AF68">
        <v>1</v>
      </c>
      <c r="AG68">
        <v>52</v>
      </c>
      <c r="AH68">
        <v>1</v>
      </c>
      <c r="AI68">
        <v>60</v>
      </c>
      <c r="AJ68">
        <v>1</v>
      </c>
      <c r="AK68">
        <v>7</v>
      </c>
      <c r="AL68">
        <v>1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2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 t="s">
        <v>77</v>
      </c>
      <c r="BM68" t="s">
        <v>77</v>
      </c>
      <c r="BN68" t="s">
        <v>77</v>
      </c>
      <c r="BO68" t="s">
        <v>77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9</v>
      </c>
      <c r="BW68">
        <v>0</v>
      </c>
      <c r="BX68">
        <v>311</v>
      </c>
    </row>
    <row r="69" spans="1:76">
      <c r="A69">
        <v>68</v>
      </c>
      <c r="B69" t="s">
        <v>83</v>
      </c>
      <c r="C69">
        <v>103</v>
      </c>
      <c r="D69">
        <v>1</v>
      </c>
      <c r="E69">
        <v>37</v>
      </c>
      <c r="F69">
        <v>1</v>
      </c>
      <c r="G69">
        <v>5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21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 t="s">
        <v>77</v>
      </c>
      <c r="BM69" t="s">
        <v>77</v>
      </c>
      <c r="BN69" t="s">
        <v>77</v>
      </c>
      <c r="BO69" t="s">
        <v>77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4</v>
      </c>
      <c r="BW69">
        <v>43</v>
      </c>
      <c r="BX69">
        <v>64</v>
      </c>
    </row>
    <row r="70" spans="1:76">
      <c r="A70">
        <v>69</v>
      </c>
      <c r="B70" t="s">
        <v>83</v>
      </c>
      <c r="C70">
        <v>105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29</v>
      </c>
      <c r="AL70">
        <v>1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 t="s">
        <v>77</v>
      </c>
      <c r="BM70" t="s">
        <v>77</v>
      </c>
      <c r="BN70" t="s">
        <v>77</v>
      </c>
      <c r="BO70" t="s">
        <v>77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2</v>
      </c>
      <c r="BW70">
        <v>0</v>
      </c>
      <c r="BX70">
        <v>30</v>
      </c>
    </row>
    <row r="71" spans="1:76">
      <c r="A71">
        <v>70</v>
      </c>
      <c r="B71" t="s">
        <v>83</v>
      </c>
      <c r="C71">
        <v>113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34</v>
      </c>
      <c r="AB71">
        <v>1</v>
      </c>
      <c r="AC71">
        <v>21</v>
      </c>
      <c r="AD71">
        <v>1</v>
      </c>
      <c r="AE71">
        <v>9</v>
      </c>
      <c r="AF71">
        <v>1</v>
      </c>
      <c r="AG71">
        <v>3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2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 t="s">
        <v>77</v>
      </c>
      <c r="BM71" t="s">
        <v>77</v>
      </c>
      <c r="BN71" t="s">
        <v>77</v>
      </c>
      <c r="BO71" t="s">
        <v>77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5</v>
      </c>
      <c r="BW71">
        <v>0</v>
      </c>
      <c r="BX71">
        <v>69</v>
      </c>
    </row>
    <row r="72" spans="1:76">
      <c r="A72">
        <v>71</v>
      </c>
      <c r="B72" t="s">
        <v>83</v>
      </c>
      <c r="C72">
        <v>119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9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77</v>
      </c>
      <c r="Z72">
        <v>1</v>
      </c>
      <c r="AA72">
        <v>142</v>
      </c>
      <c r="AB72">
        <v>1</v>
      </c>
      <c r="AC72">
        <v>25</v>
      </c>
      <c r="AD72">
        <v>1</v>
      </c>
      <c r="AE72">
        <v>15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3</v>
      </c>
      <c r="AL72">
        <v>1</v>
      </c>
      <c r="AM72">
        <v>28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15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 t="s">
        <v>77</v>
      </c>
      <c r="BM72" t="s">
        <v>77</v>
      </c>
      <c r="BN72" t="s">
        <v>77</v>
      </c>
      <c r="BO72" t="s">
        <v>77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8</v>
      </c>
      <c r="BW72">
        <v>15</v>
      </c>
      <c r="BX72">
        <v>314</v>
      </c>
    </row>
    <row r="73" spans="1:76">
      <c r="A73">
        <v>72</v>
      </c>
      <c r="B73" t="s">
        <v>83</v>
      </c>
      <c r="C73">
        <v>120</v>
      </c>
      <c r="D73">
        <v>0</v>
      </c>
      <c r="E73">
        <v>0</v>
      </c>
      <c r="F73">
        <v>1</v>
      </c>
      <c r="G73">
        <v>44</v>
      </c>
      <c r="H73">
        <v>0</v>
      </c>
      <c r="I73">
        <v>0</v>
      </c>
      <c r="J73">
        <v>0</v>
      </c>
      <c r="K73">
        <v>0</v>
      </c>
      <c r="L73">
        <v>1</v>
      </c>
      <c r="M73">
        <v>10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10</v>
      </c>
      <c r="Z73">
        <v>1</v>
      </c>
      <c r="AA73">
        <v>7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4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5</v>
      </c>
      <c r="BH73">
        <v>0</v>
      </c>
      <c r="BI73">
        <v>0</v>
      </c>
      <c r="BJ73">
        <v>0</v>
      </c>
      <c r="BK73">
        <v>0</v>
      </c>
      <c r="BL73" t="s">
        <v>77</v>
      </c>
      <c r="BM73" t="s">
        <v>77</v>
      </c>
      <c r="BN73" t="s">
        <v>77</v>
      </c>
      <c r="BO73" t="s">
        <v>77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7</v>
      </c>
      <c r="BW73">
        <v>44</v>
      </c>
      <c r="BX73">
        <v>81</v>
      </c>
    </row>
    <row r="74" spans="1:76">
      <c r="A74">
        <v>73</v>
      </c>
      <c r="B74" t="s">
        <v>83</v>
      </c>
      <c r="C74">
        <v>129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6</v>
      </c>
      <c r="Z74">
        <v>1</v>
      </c>
      <c r="AA74">
        <v>19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2</v>
      </c>
      <c r="AH74">
        <v>0</v>
      </c>
      <c r="AI74">
        <v>0</v>
      </c>
      <c r="AJ74">
        <v>1</v>
      </c>
      <c r="AK74">
        <v>12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 t="s">
        <v>77</v>
      </c>
      <c r="BM74" t="s">
        <v>77</v>
      </c>
      <c r="BN74" t="s">
        <v>77</v>
      </c>
      <c r="BO74" t="s">
        <v>77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7</v>
      </c>
      <c r="BW74">
        <v>0</v>
      </c>
      <c r="BX74">
        <v>42</v>
      </c>
    </row>
    <row r="75" spans="1:76">
      <c r="A75">
        <v>74</v>
      </c>
      <c r="B75" t="s">
        <v>83</v>
      </c>
      <c r="C75">
        <v>150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22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22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 t="s">
        <v>77</v>
      </c>
      <c r="BM75" t="s">
        <v>77</v>
      </c>
      <c r="BN75" t="s">
        <v>77</v>
      </c>
      <c r="BO75" t="s">
        <v>77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2</v>
      </c>
      <c r="BW75">
        <v>0</v>
      </c>
      <c r="BX75">
        <v>44</v>
      </c>
    </row>
    <row r="76" spans="1:76">
      <c r="A76">
        <v>75</v>
      </c>
      <c r="B76" t="s">
        <v>83</v>
      </c>
      <c r="C76">
        <v>161</v>
      </c>
      <c r="D76">
        <v>0</v>
      </c>
      <c r="E76">
        <v>0</v>
      </c>
      <c r="F76">
        <v>1</v>
      </c>
      <c r="G76">
        <v>8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1</v>
      </c>
      <c r="O76">
        <v>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220</v>
      </c>
      <c r="Z76">
        <v>1</v>
      </c>
      <c r="AA76">
        <v>72</v>
      </c>
      <c r="AB76">
        <v>1</v>
      </c>
      <c r="AC76">
        <v>61</v>
      </c>
      <c r="AD76">
        <v>1</v>
      </c>
      <c r="AE76">
        <v>11</v>
      </c>
      <c r="AF76">
        <v>1</v>
      </c>
      <c r="AG76">
        <v>25</v>
      </c>
      <c r="AH76">
        <v>1</v>
      </c>
      <c r="AI76">
        <v>115</v>
      </c>
      <c r="AJ76">
        <v>0</v>
      </c>
      <c r="AK76">
        <v>0</v>
      </c>
      <c r="AL76">
        <v>1</v>
      </c>
      <c r="AM76">
        <v>10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 t="s">
        <v>77</v>
      </c>
      <c r="BM76" t="s">
        <v>77</v>
      </c>
      <c r="BN76" t="s">
        <v>77</v>
      </c>
      <c r="BO76" t="s">
        <v>77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10</v>
      </c>
      <c r="BW76">
        <v>8</v>
      </c>
      <c r="BX76">
        <v>526</v>
      </c>
    </row>
    <row r="77" spans="1:76">
      <c r="A77">
        <v>76</v>
      </c>
      <c r="B77" t="s">
        <v>83</v>
      </c>
      <c r="C77">
        <v>178</v>
      </c>
      <c r="D77">
        <v>0</v>
      </c>
      <c r="E77">
        <v>0</v>
      </c>
      <c r="F77">
        <v>1</v>
      </c>
      <c r="G77">
        <v>166</v>
      </c>
      <c r="H77">
        <v>0</v>
      </c>
      <c r="I77">
        <v>0</v>
      </c>
      <c r="J77">
        <v>0</v>
      </c>
      <c r="K77">
        <v>0</v>
      </c>
      <c r="L77">
        <v>1</v>
      </c>
      <c r="M77">
        <v>27</v>
      </c>
      <c r="N77">
        <v>0</v>
      </c>
      <c r="O77">
        <v>0</v>
      </c>
      <c r="P77">
        <v>1</v>
      </c>
      <c r="Q77">
        <v>7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8</v>
      </c>
      <c r="Z77">
        <v>1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1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1</v>
      </c>
      <c r="BL77" t="s">
        <v>77</v>
      </c>
      <c r="BM77" t="s">
        <v>77</v>
      </c>
      <c r="BN77" t="s">
        <v>77</v>
      </c>
      <c r="BO77" t="s">
        <v>77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9</v>
      </c>
      <c r="BW77">
        <v>166</v>
      </c>
      <c r="BX77">
        <v>213</v>
      </c>
    </row>
    <row r="78" spans="1:76">
      <c r="A78">
        <v>77</v>
      </c>
      <c r="B78" t="s">
        <v>83</v>
      </c>
      <c r="C78">
        <v>193</v>
      </c>
      <c r="D78">
        <v>0</v>
      </c>
      <c r="E78">
        <v>0</v>
      </c>
      <c r="F78">
        <v>1</v>
      </c>
      <c r="G78">
        <v>187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359</v>
      </c>
      <c r="Z78">
        <v>1</v>
      </c>
      <c r="AA78">
        <v>18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2</v>
      </c>
      <c r="AH78">
        <v>1</v>
      </c>
      <c r="AI78">
        <v>16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7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3</v>
      </c>
      <c r="BF78">
        <v>1</v>
      </c>
      <c r="BG78">
        <v>2</v>
      </c>
      <c r="BH78">
        <v>0</v>
      </c>
      <c r="BI78">
        <v>0</v>
      </c>
      <c r="BJ78">
        <v>0</v>
      </c>
      <c r="BK78">
        <v>0</v>
      </c>
      <c r="BL78" t="s">
        <v>77</v>
      </c>
      <c r="BM78" t="s">
        <v>77</v>
      </c>
      <c r="BN78" t="s">
        <v>77</v>
      </c>
      <c r="BO78" t="s">
        <v>77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8</v>
      </c>
      <c r="BW78">
        <v>190</v>
      </c>
      <c r="BX78">
        <v>594</v>
      </c>
    </row>
    <row r="79" spans="1:76">
      <c r="A79">
        <v>78</v>
      </c>
      <c r="B79" t="s">
        <v>83</v>
      </c>
      <c r="C79">
        <v>201</v>
      </c>
      <c r="D79">
        <v>0</v>
      </c>
      <c r="E79">
        <v>0</v>
      </c>
      <c r="F79">
        <v>1</v>
      </c>
      <c r="G79">
        <v>101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5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7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1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 t="s">
        <v>77</v>
      </c>
      <c r="BM79" t="s">
        <v>77</v>
      </c>
      <c r="BN79" t="s">
        <v>77</v>
      </c>
      <c r="BO79" t="s">
        <v>77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5</v>
      </c>
      <c r="BW79">
        <v>101</v>
      </c>
      <c r="BX79">
        <v>115</v>
      </c>
    </row>
    <row r="80" spans="1:76">
      <c r="A80">
        <v>79</v>
      </c>
      <c r="B80" t="s">
        <v>83</v>
      </c>
      <c r="C80">
        <v>202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4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37</v>
      </c>
      <c r="AB80">
        <v>1</v>
      </c>
      <c r="AC80">
        <v>7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2</v>
      </c>
      <c r="AJ80">
        <v>1</v>
      </c>
      <c r="AK80">
        <v>5</v>
      </c>
      <c r="AL80">
        <v>1</v>
      </c>
      <c r="AM80">
        <v>3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 t="s">
        <v>77</v>
      </c>
      <c r="BM80" t="s">
        <v>77</v>
      </c>
      <c r="BN80" t="s">
        <v>77</v>
      </c>
      <c r="BO80" t="s">
        <v>77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6</v>
      </c>
      <c r="BW80">
        <v>0</v>
      </c>
      <c r="BX80">
        <v>58</v>
      </c>
    </row>
    <row r="81" spans="1:76">
      <c r="A81">
        <v>80</v>
      </c>
      <c r="B81" t="s">
        <v>83</v>
      </c>
      <c r="C81">
        <v>203</v>
      </c>
      <c r="D81">
        <v>0</v>
      </c>
      <c r="E81">
        <v>0</v>
      </c>
      <c r="F81">
        <v>1</v>
      </c>
      <c r="G81">
        <v>37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12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19</v>
      </c>
      <c r="AL81">
        <v>1</v>
      </c>
      <c r="AM81">
        <v>2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 t="s">
        <v>77</v>
      </c>
      <c r="BM81" t="s">
        <v>77</v>
      </c>
      <c r="BN81" t="s">
        <v>77</v>
      </c>
      <c r="BO81" t="s">
        <v>77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4</v>
      </c>
      <c r="BW81">
        <v>37</v>
      </c>
      <c r="BX81">
        <v>70</v>
      </c>
    </row>
    <row r="82" spans="1:76">
      <c r="A82">
        <v>81</v>
      </c>
      <c r="B82" t="s">
        <v>83</v>
      </c>
      <c r="C82">
        <v>204</v>
      </c>
      <c r="D82">
        <v>0</v>
      </c>
      <c r="E82">
        <v>0</v>
      </c>
      <c r="F82">
        <v>1</v>
      </c>
      <c r="G82">
        <v>156</v>
      </c>
      <c r="H82">
        <v>1</v>
      </c>
      <c r="I82">
        <v>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116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 t="s">
        <v>77</v>
      </c>
      <c r="BM82" t="s">
        <v>77</v>
      </c>
      <c r="BN82" t="s">
        <v>77</v>
      </c>
      <c r="BO82" t="s">
        <v>77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3</v>
      </c>
      <c r="BW82">
        <v>158</v>
      </c>
      <c r="BX82">
        <v>274</v>
      </c>
    </row>
    <row r="83" spans="1:76">
      <c r="A83">
        <v>82</v>
      </c>
      <c r="B83" t="s">
        <v>84</v>
      </c>
      <c r="C83">
        <v>5</v>
      </c>
      <c r="D83">
        <v>0</v>
      </c>
      <c r="E83">
        <v>0</v>
      </c>
      <c r="F83">
        <v>1</v>
      </c>
      <c r="G83">
        <v>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18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1</v>
      </c>
      <c r="Z83">
        <v>1</v>
      </c>
      <c r="AA83">
        <v>75</v>
      </c>
      <c r="AB83">
        <v>1</v>
      </c>
      <c r="AC83">
        <v>286</v>
      </c>
      <c r="AD83">
        <v>1</v>
      </c>
      <c r="AE83">
        <v>4</v>
      </c>
      <c r="AF83">
        <v>0</v>
      </c>
      <c r="AG83">
        <v>0</v>
      </c>
      <c r="AH83">
        <v>1</v>
      </c>
      <c r="AI83">
        <v>29</v>
      </c>
      <c r="AJ83">
        <v>1</v>
      </c>
      <c r="AK83">
        <v>38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 t="s">
        <v>77</v>
      </c>
      <c r="BM83" t="s">
        <v>77</v>
      </c>
      <c r="BN83" t="s">
        <v>77</v>
      </c>
      <c r="BO83" t="s">
        <v>77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8</v>
      </c>
      <c r="BW83">
        <v>2</v>
      </c>
      <c r="BX83">
        <v>453</v>
      </c>
    </row>
    <row r="84" spans="1:76">
      <c r="A84">
        <v>83</v>
      </c>
      <c r="B84" t="s">
        <v>84</v>
      </c>
      <c r="C84">
        <v>48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14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 t="s">
        <v>77</v>
      </c>
      <c r="BM84" t="s">
        <v>77</v>
      </c>
      <c r="BN84" t="s">
        <v>77</v>
      </c>
      <c r="BO84" t="s">
        <v>77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</v>
      </c>
      <c r="BW84">
        <v>0</v>
      </c>
      <c r="BX84">
        <v>14</v>
      </c>
    </row>
    <row r="85" spans="1:76">
      <c r="A85">
        <v>84</v>
      </c>
      <c r="B85" t="s">
        <v>84</v>
      </c>
      <c r="C85">
        <v>10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5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 t="s">
        <v>77</v>
      </c>
      <c r="BM85" t="s">
        <v>77</v>
      </c>
      <c r="BN85" t="s">
        <v>77</v>
      </c>
      <c r="BO85" t="s">
        <v>77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1</v>
      </c>
      <c r="BW85">
        <v>0</v>
      </c>
      <c r="BX85">
        <v>5</v>
      </c>
    </row>
    <row r="86" spans="1:76">
      <c r="A86">
        <v>85</v>
      </c>
      <c r="B86" t="s">
        <v>84</v>
      </c>
      <c r="C86">
        <v>17</v>
      </c>
      <c r="D86">
        <v>0</v>
      </c>
      <c r="E86">
        <v>0</v>
      </c>
      <c r="F86">
        <v>1</v>
      </c>
      <c r="G86">
        <v>3</v>
      </c>
      <c r="H86">
        <v>0</v>
      </c>
      <c r="I86">
        <v>0</v>
      </c>
      <c r="J86">
        <v>0</v>
      </c>
      <c r="K86">
        <v>0</v>
      </c>
      <c r="L86">
        <v>1</v>
      </c>
      <c r="M86">
        <v>2</v>
      </c>
      <c r="N86">
        <v>1</v>
      </c>
      <c r="O86">
        <v>2</v>
      </c>
      <c r="P86">
        <v>1</v>
      </c>
      <c r="Q86">
        <v>277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3</v>
      </c>
      <c r="Z86">
        <v>1</v>
      </c>
      <c r="AA86">
        <v>24</v>
      </c>
      <c r="AB86">
        <v>1</v>
      </c>
      <c r="AC86">
        <v>37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 t="s">
        <v>77</v>
      </c>
      <c r="BM86" t="s">
        <v>77</v>
      </c>
      <c r="BN86" t="s">
        <v>77</v>
      </c>
      <c r="BO86" t="s">
        <v>77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7</v>
      </c>
      <c r="BW86">
        <v>3</v>
      </c>
      <c r="BX86">
        <v>348</v>
      </c>
    </row>
    <row r="87" spans="1:76">
      <c r="A87">
        <v>86</v>
      </c>
      <c r="B87" t="s">
        <v>84</v>
      </c>
      <c r="C87" t="s">
        <v>85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13</v>
      </c>
      <c r="Z87">
        <v>1</v>
      </c>
      <c r="AA87">
        <v>25</v>
      </c>
      <c r="AB87">
        <v>1</v>
      </c>
      <c r="AC87">
        <v>3</v>
      </c>
      <c r="AD87">
        <v>1</v>
      </c>
      <c r="AE87">
        <v>1</v>
      </c>
      <c r="AF87">
        <v>0</v>
      </c>
      <c r="AG87">
        <v>0</v>
      </c>
      <c r="AH87">
        <v>1</v>
      </c>
      <c r="AI87">
        <v>6</v>
      </c>
      <c r="AJ87">
        <v>1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 t="s">
        <v>77</v>
      </c>
      <c r="BM87" t="s">
        <v>77</v>
      </c>
      <c r="BN87" t="s">
        <v>77</v>
      </c>
      <c r="BO87" t="s">
        <v>77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7</v>
      </c>
      <c r="BW87">
        <v>0</v>
      </c>
      <c r="BX87">
        <v>51</v>
      </c>
    </row>
    <row r="88" spans="1:76">
      <c r="A88">
        <v>87</v>
      </c>
      <c r="B88" t="s">
        <v>84</v>
      </c>
      <c r="C88">
        <v>24</v>
      </c>
      <c r="D88">
        <v>1</v>
      </c>
      <c r="E88">
        <v>72</v>
      </c>
      <c r="F88">
        <v>1</v>
      </c>
      <c r="G88">
        <v>28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3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1</v>
      </c>
      <c r="AJ88">
        <v>0</v>
      </c>
      <c r="AK88">
        <v>0</v>
      </c>
      <c r="AL88">
        <v>1</v>
      </c>
      <c r="AM88">
        <v>6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 t="s">
        <v>77</v>
      </c>
      <c r="BM88" t="s">
        <v>77</v>
      </c>
      <c r="BN88" t="s">
        <v>77</v>
      </c>
      <c r="BO88" t="s">
        <v>77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5</v>
      </c>
      <c r="BW88">
        <v>100</v>
      </c>
      <c r="BX88">
        <v>110</v>
      </c>
    </row>
    <row r="89" spans="1:76">
      <c r="A89">
        <v>88</v>
      </c>
      <c r="B89" t="s">
        <v>84</v>
      </c>
      <c r="C89">
        <v>61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1</v>
      </c>
      <c r="M89">
        <v>20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11</v>
      </c>
      <c r="X89">
        <v>1</v>
      </c>
      <c r="Y89">
        <v>57</v>
      </c>
      <c r="Z89">
        <v>1</v>
      </c>
      <c r="AA89">
        <v>29</v>
      </c>
      <c r="AB89">
        <v>1</v>
      </c>
      <c r="AC89">
        <v>44</v>
      </c>
      <c r="AD89">
        <v>1</v>
      </c>
      <c r="AE89">
        <v>127</v>
      </c>
      <c r="AF89">
        <v>0</v>
      </c>
      <c r="AG89">
        <v>0</v>
      </c>
      <c r="AH89">
        <v>1</v>
      </c>
      <c r="AI89">
        <v>82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32</v>
      </c>
      <c r="AP89">
        <v>1</v>
      </c>
      <c r="AQ89">
        <v>5</v>
      </c>
      <c r="AR89">
        <v>0</v>
      </c>
      <c r="AS89">
        <v>0</v>
      </c>
      <c r="AT89">
        <v>1</v>
      </c>
      <c r="AU89">
        <v>12</v>
      </c>
      <c r="AV89">
        <v>1</v>
      </c>
      <c r="AW89">
        <v>39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7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 t="s">
        <v>77</v>
      </c>
      <c r="BM89" t="s">
        <v>77</v>
      </c>
      <c r="BN89" t="s">
        <v>77</v>
      </c>
      <c r="BO89" t="s">
        <v>77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13</v>
      </c>
      <c r="BW89">
        <v>8</v>
      </c>
      <c r="BX89">
        <v>466</v>
      </c>
    </row>
    <row r="90" spans="1:76">
      <c r="A90">
        <v>89</v>
      </c>
      <c r="B90" t="s">
        <v>76</v>
      </c>
      <c r="C90">
        <v>23</v>
      </c>
      <c r="D90">
        <v>1</v>
      </c>
      <c r="E90">
        <v>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2</v>
      </c>
      <c r="BW90">
        <v>5</v>
      </c>
      <c r="BX90">
        <v>5</v>
      </c>
    </row>
    <row r="91" spans="1:76">
      <c r="A91">
        <v>90</v>
      </c>
      <c r="B91" t="s">
        <v>76</v>
      </c>
      <c r="C91">
        <v>25</v>
      </c>
      <c r="D91">
        <v>1</v>
      </c>
      <c r="E91">
        <v>7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4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54</v>
      </c>
      <c r="Z91">
        <v>1</v>
      </c>
      <c r="AA91">
        <v>30</v>
      </c>
      <c r="AB91">
        <v>1</v>
      </c>
      <c r="AC91">
        <v>5</v>
      </c>
      <c r="AD91">
        <v>1</v>
      </c>
      <c r="AE91">
        <v>6</v>
      </c>
      <c r="AF91">
        <v>1</v>
      </c>
      <c r="AG91">
        <v>11</v>
      </c>
      <c r="AH91">
        <v>0</v>
      </c>
      <c r="AI91">
        <v>0</v>
      </c>
      <c r="AJ91">
        <v>1</v>
      </c>
      <c r="AK91">
        <v>36</v>
      </c>
      <c r="AL91">
        <v>1</v>
      </c>
      <c r="AM91">
        <v>55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1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10</v>
      </c>
      <c r="BW91">
        <v>8</v>
      </c>
      <c r="BX91">
        <v>209</v>
      </c>
    </row>
    <row r="92" spans="1:76">
      <c r="A92">
        <v>91</v>
      </c>
      <c r="B92" t="s">
        <v>76</v>
      </c>
      <c r="C92">
        <v>28</v>
      </c>
      <c r="D92">
        <v>0</v>
      </c>
      <c r="E92">
        <v>0</v>
      </c>
      <c r="F92">
        <v>1</v>
      </c>
      <c r="G92">
        <v>3</v>
      </c>
      <c r="H92">
        <v>1</v>
      </c>
      <c r="I92">
        <v>2</v>
      </c>
      <c r="J92">
        <v>0</v>
      </c>
      <c r="K92">
        <v>0</v>
      </c>
      <c r="L92">
        <v>1</v>
      </c>
      <c r="M92">
        <v>3</v>
      </c>
      <c r="N92">
        <v>0</v>
      </c>
      <c r="O92">
        <v>0</v>
      </c>
      <c r="P92">
        <v>1</v>
      </c>
      <c r="Q92">
        <v>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45</v>
      </c>
      <c r="Z92">
        <v>1</v>
      </c>
      <c r="AA92">
        <v>77</v>
      </c>
      <c r="AB92">
        <v>1</v>
      </c>
      <c r="AC92">
        <v>1</v>
      </c>
      <c r="AD92">
        <v>1</v>
      </c>
      <c r="AE92">
        <v>32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4</v>
      </c>
      <c r="BF92">
        <v>0</v>
      </c>
      <c r="BG92">
        <v>0</v>
      </c>
      <c r="BH92">
        <v>1</v>
      </c>
      <c r="BI92">
        <v>3</v>
      </c>
      <c r="BJ92">
        <v>0</v>
      </c>
      <c r="BK92">
        <v>0</v>
      </c>
      <c r="BL92">
        <v>1</v>
      </c>
      <c r="BM92">
        <v>2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11</v>
      </c>
      <c r="BW92">
        <v>9</v>
      </c>
      <c r="BX92">
        <v>173</v>
      </c>
    </row>
    <row r="93" spans="1:76">
      <c r="A93">
        <v>92</v>
      </c>
      <c r="B93" t="s">
        <v>76</v>
      </c>
      <c r="C93">
        <v>70</v>
      </c>
      <c r="D93">
        <v>0</v>
      </c>
      <c r="E93">
        <v>0</v>
      </c>
      <c r="F93">
        <v>1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8</v>
      </c>
      <c r="Z93">
        <v>1</v>
      </c>
      <c r="AA93">
        <v>40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3</v>
      </c>
      <c r="AH93">
        <v>0</v>
      </c>
      <c r="AI93">
        <v>0</v>
      </c>
      <c r="AJ93">
        <v>1</v>
      </c>
      <c r="AK93">
        <v>124</v>
      </c>
      <c r="AL93">
        <v>1</v>
      </c>
      <c r="AM93">
        <v>15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1</v>
      </c>
      <c r="BM93">
        <v>2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7</v>
      </c>
      <c r="BW93">
        <v>2</v>
      </c>
      <c r="BX93">
        <v>194</v>
      </c>
    </row>
    <row r="94" spans="1:76">
      <c r="A94">
        <v>93</v>
      </c>
      <c r="B94" t="s">
        <v>76</v>
      </c>
      <c r="C94">
        <v>73</v>
      </c>
      <c r="D94">
        <v>1</v>
      </c>
      <c r="E94">
        <v>33</v>
      </c>
      <c r="F94">
        <v>1</v>
      </c>
      <c r="G94">
        <v>49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243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2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1</v>
      </c>
      <c r="BM94">
        <v>228</v>
      </c>
      <c r="BN94">
        <v>1</v>
      </c>
      <c r="BO94">
        <v>15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4</v>
      </c>
      <c r="BW94">
        <v>82</v>
      </c>
      <c r="BX94">
        <v>327</v>
      </c>
    </row>
    <row r="95" spans="1:76">
      <c r="A95">
        <v>94</v>
      </c>
      <c r="B95" t="s">
        <v>76</v>
      </c>
      <c r="C95">
        <v>78</v>
      </c>
      <c r="D95">
        <v>0</v>
      </c>
      <c r="E95">
        <v>0</v>
      </c>
      <c r="F95">
        <v>1</v>
      </c>
      <c r="G95">
        <v>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18</v>
      </c>
      <c r="Z95">
        <v>0</v>
      </c>
      <c r="AA95">
        <v>0</v>
      </c>
      <c r="AB95">
        <v>1</v>
      </c>
      <c r="AC95">
        <v>72</v>
      </c>
      <c r="AD95">
        <v>1</v>
      </c>
      <c r="AE95">
        <v>3</v>
      </c>
      <c r="AF95">
        <v>1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2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2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3</v>
      </c>
      <c r="BR95">
        <v>0</v>
      </c>
      <c r="BS95">
        <v>0</v>
      </c>
      <c r="BT95">
        <v>0</v>
      </c>
      <c r="BU95">
        <v>0</v>
      </c>
      <c r="BV95">
        <v>9</v>
      </c>
      <c r="BW95">
        <v>3</v>
      </c>
      <c r="BX95">
        <v>105</v>
      </c>
    </row>
    <row r="96" spans="1:76">
      <c r="A96">
        <v>95</v>
      </c>
      <c r="B96" t="s">
        <v>76</v>
      </c>
      <c r="C96" t="s">
        <v>86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2</v>
      </c>
      <c r="BW96">
        <v>2</v>
      </c>
      <c r="BX96">
        <v>2</v>
      </c>
    </row>
    <row r="97" spans="1:76">
      <c r="A97">
        <v>96</v>
      </c>
      <c r="B97" t="s">
        <v>76</v>
      </c>
      <c r="C97">
        <v>112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2</v>
      </c>
      <c r="N97">
        <v>1</v>
      </c>
      <c r="O97">
        <v>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17</v>
      </c>
      <c r="Z97">
        <v>1</v>
      </c>
      <c r="AA97">
        <v>101</v>
      </c>
      <c r="AB97">
        <v>1</v>
      </c>
      <c r="AC97">
        <v>21</v>
      </c>
      <c r="AD97">
        <v>1</v>
      </c>
      <c r="AE97">
        <v>61</v>
      </c>
      <c r="AF97">
        <v>1</v>
      </c>
      <c r="AG97">
        <v>13</v>
      </c>
      <c r="AH97">
        <v>0</v>
      </c>
      <c r="AI97">
        <v>0</v>
      </c>
      <c r="AJ97">
        <v>1</v>
      </c>
      <c r="AK97">
        <v>1</v>
      </c>
      <c r="AL97">
        <v>1</v>
      </c>
      <c r="AM97">
        <v>4</v>
      </c>
      <c r="AN97">
        <v>1</v>
      </c>
      <c r="AO97">
        <v>11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11</v>
      </c>
      <c r="BW97">
        <v>0</v>
      </c>
      <c r="BX97">
        <v>241</v>
      </c>
    </row>
    <row r="98" spans="1:76">
      <c r="A98">
        <v>97</v>
      </c>
      <c r="B98" t="s">
        <v>76</v>
      </c>
      <c r="C98">
        <v>151</v>
      </c>
      <c r="D98">
        <v>0</v>
      </c>
      <c r="E98">
        <v>0</v>
      </c>
      <c r="F98">
        <v>1</v>
      </c>
      <c r="G98">
        <v>45</v>
      </c>
      <c r="H98">
        <v>1</v>
      </c>
      <c r="I98">
        <v>5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3</v>
      </c>
      <c r="BW98">
        <v>50</v>
      </c>
      <c r="BX98">
        <v>51</v>
      </c>
    </row>
    <row r="99" spans="1:76">
      <c r="A99">
        <v>98</v>
      </c>
      <c r="B99" t="s">
        <v>76</v>
      </c>
      <c r="C99">
        <v>153</v>
      </c>
      <c r="D99">
        <v>0</v>
      </c>
      <c r="E99">
        <v>0</v>
      </c>
      <c r="F99">
        <v>0</v>
      </c>
      <c r="G99">
        <v>0</v>
      </c>
      <c r="H99">
        <v>1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125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6</v>
      </c>
      <c r="AH99">
        <v>0</v>
      </c>
      <c r="AI99">
        <v>0</v>
      </c>
      <c r="AJ99">
        <v>1</v>
      </c>
      <c r="AK99">
        <v>3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1</v>
      </c>
      <c r="BL99">
        <v>1</v>
      </c>
      <c r="BM99">
        <v>114</v>
      </c>
      <c r="BN99">
        <v>1</v>
      </c>
      <c r="BO99">
        <v>11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5</v>
      </c>
      <c r="BW99">
        <v>3</v>
      </c>
      <c r="BX99">
        <v>138</v>
      </c>
    </row>
    <row r="100" spans="1:76">
      <c r="A100">
        <v>99</v>
      </c>
      <c r="B100" t="s">
        <v>76</v>
      </c>
      <c r="C100">
        <v>165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16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124</v>
      </c>
      <c r="Z100">
        <v>1</v>
      </c>
      <c r="AA100">
        <v>11</v>
      </c>
      <c r="AB100">
        <v>1</v>
      </c>
      <c r="AC100">
        <v>25</v>
      </c>
      <c r="AD100">
        <v>1</v>
      </c>
      <c r="AE100">
        <v>5</v>
      </c>
      <c r="AF100">
        <v>1</v>
      </c>
      <c r="AG100">
        <v>9</v>
      </c>
      <c r="AH100">
        <v>1</v>
      </c>
      <c r="AI100">
        <v>1</v>
      </c>
      <c r="AJ100">
        <v>1</v>
      </c>
      <c r="AK100">
        <v>13</v>
      </c>
      <c r="AL100">
        <v>1</v>
      </c>
      <c r="AM100">
        <v>38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9</v>
      </c>
      <c r="BW100">
        <v>0</v>
      </c>
      <c r="BX100">
        <v>242</v>
      </c>
    </row>
    <row r="101" spans="1:76">
      <c r="A101">
        <v>100</v>
      </c>
      <c r="B101" t="s">
        <v>83</v>
      </c>
      <c r="C101">
        <v>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10</v>
      </c>
      <c r="AL101">
        <v>1</v>
      </c>
      <c r="AM101">
        <v>82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4</v>
      </c>
      <c r="BW101">
        <v>0</v>
      </c>
      <c r="BX101">
        <v>94</v>
      </c>
    </row>
    <row r="102" spans="1:76">
      <c r="A102">
        <v>101</v>
      </c>
      <c r="B102" t="s">
        <v>83</v>
      </c>
      <c r="C102">
        <v>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2</v>
      </c>
      <c r="N102">
        <v>1</v>
      </c>
      <c r="O102">
        <v>204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86</v>
      </c>
      <c r="Z102">
        <v>1</v>
      </c>
      <c r="AA102">
        <v>124</v>
      </c>
      <c r="AB102">
        <v>1</v>
      </c>
      <c r="AC102">
        <v>306</v>
      </c>
      <c r="AD102">
        <v>1</v>
      </c>
      <c r="AE102">
        <v>208</v>
      </c>
      <c r="AF102">
        <v>1</v>
      </c>
      <c r="AG102">
        <v>10</v>
      </c>
      <c r="AH102">
        <v>1</v>
      </c>
      <c r="AI102">
        <v>222</v>
      </c>
      <c r="AJ102">
        <v>1</v>
      </c>
      <c r="AK102">
        <v>2</v>
      </c>
      <c r="AL102">
        <v>1</v>
      </c>
      <c r="AM102">
        <v>7</v>
      </c>
      <c r="AN102">
        <v>1</v>
      </c>
      <c r="AO102">
        <v>7</v>
      </c>
      <c r="AP102">
        <v>1</v>
      </c>
      <c r="AQ102">
        <v>45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1</v>
      </c>
      <c r="BB102">
        <v>1</v>
      </c>
      <c r="BC102">
        <v>74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14</v>
      </c>
      <c r="BW102">
        <v>0</v>
      </c>
      <c r="BX102">
        <v>1298</v>
      </c>
    </row>
    <row r="103" spans="1:76">
      <c r="A103">
        <v>102</v>
      </c>
      <c r="B103" t="s">
        <v>83</v>
      </c>
      <c r="C103">
        <v>21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12</v>
      </c>
      <c r="AL103">
        <v>1</v>
      </c>
      <c r="AM103">
        <v>8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2</v>
      </c>
      <c r="BW103">
        <v>0</v>
      </c>
      <c r="BX103">
        <v>20</v>
      </c>
    </row>
    <row r="104" spans="1:76">
      <c r="A104">
        <v>103</v>
      </c>
      <c r="B104" t="s">
        <v>83</v>
      </c>
      <c r="C104">
        <v>24</v>
      </c>
      <c r="D104">
        <v>0</v>
      </c>
      <c r="E104">
        <v>0</v>
      </c>
      <c r="F104">
        <v>1</v>
      </c>
      <c r="G104">
        <v>12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2</v>
      </c>
      <c r="AB104">
        <v>1</v>
      </c>
      <c r="AC104">
        <v>10</v>
      </c>
      <c r="AD104">
        <v>0</v>
      </c>
      <c r="AE104">
        <v>0</v>
      </c>
      <c r="AF104">
        <v>1</v>
      </c>
      <c r="AG104">
        <v>15</v>
      </c>
      <c r="AH104">
        <v>1</v>
      </c>
      <c r="AI104">
        <v>59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1</v>
      </c>
      <c r="BG104">
        <v>2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6</v>
      </c>
      <c r="BW104">
        <v>12</v>
      </c>
      <c r="BX104">
        <v>100</v>
      </c>
    </row>
    <row r="105" spans="1:76">
      <c r="A105">
        <v>104</v>
      </c>
      <c r="B105" t="s">
        <v>83</v>
      </c>
      <c r="C105">
        <v>28</v>
      </c>
      <c r="D105">
        <v>0</v>
      </c>
      <c r="E105">
        <v>0</v>
      </c>
      <c r="F105">
        <v>1</v>
      </c>
      <c r="G105">
        <v>113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</v>
      </c>
      <c r="BW105">
        <v>113</v>
      </c>
      <c r="BX105">
        <v>114</v>
      </c>
    </row>
    <row r="106" spans="1:76">
      <c r="A106">
        <v>105</v>
      </c>
      <c r="B106" t="s">
        <v>83</v>
      </c>
      <c r="C106">
        <v>37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38</v>
      </c>
      <c r="AL106">
        <v>1</v>
      </c>
      <c r="AM106">
        <v>6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3</v>
      </c>
      <c r="BW106">
        <v>0</v>
      </c>
      <c r="BX106">
        <v>45</v>
      </c>
    </row>
    <row r="107" spans="1:76">
      <c r="A107">
        <v>106</v>
      </c>
      <c r="B107" t="s">
        <v>83</v>
      </c>
      <c r="C107">
        <v>42</v>
      </c>
      <c r="D107">
        <v>0</v>
      </c>
      <c r="E107">
        <v>0</v>
      </c>
      <c r="F107">
        <v>1</v>
      </c>
      <c r="G107">
        <v>28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1</v>
      </c>
      <c r="Z107">
        <v>1</v>
      </c>
      <c r="AA107">
        <v>75</v>
      </c>
      <c r="AB107">
        <v>1</v>
      </c>
      <c r="AC107">
        <v>33</v>
      </c>
      <c r="AD107">
        <v>1</v>
      </c>
      <c r="AE107">
        <v>195</v>
      </c>
      <c r="AF107">
        <v>1</v>
      </c>
      <c r="AG107">
        <v>3</v>
      </c>
      <c r="AH107">
        <v>1</v>
      </c>
      <c r="AI107">
        <v>63</v>
      </c>
      <c r="AJ107">
        <v>1</v>
      </c>
      <c r="AK107">
        <v>17</v>
      </c>
      <c r="AL107">
        <v>1</v>
      </c>
      <c r="AM107">
        <v>12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9</v>
      </c>
      <c r="BW107">
        <v>28</v>
      </c>
      <c r="BX107">
        <v>427</v>
      </c>
    </row>
    <row r="108" spans="1:76">
      <c r="A108">
        <v>107</v>
      </c>
      <c r="B108" t="s">
        <v>83</v>
      </c>
      <c r="C108">
        <v>44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39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6</v>
      </c>
      <c r="Z108">
        <v>1</v>
      </c>
      <c r="AA108">
        <v>21</v>
      </c>
      <c r="AB108">
        <v>1</v>
      </c>
      <c r="AC108">
        <v>99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4</v>
      </c>
      <c r="BW108">
        <v>0</v>
      </c>
      <c r="BX108">
        <v>165</v>
      </c>
    </row>
    <row r="109" spans="1:76">
      <c r="A109">
        <v>108</v>
      </c>
      <c r="B109" t="s">
        <v>83</v>
      </c>
      <c r="C109">
        <v>49</v>
      </c>
      <c r="D109">
        <v>0</v>
      </c>
      <c r="E109">
        <v>0</v>
      </c>
      <c r="F109">
        <v>1</v>
      </c>
      <c r="G109">
        <v>5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51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10</v>
      </c>
      <c r="Z109">
        <v>1</v>
      </c>
      <c r="AA109">
        <v>55</v>
      </c>
      <c r="AB109">
        <v>1</v>
      </c>
      <c r="AC109">
        <v>93</v>
      </c>
      <c r="AD109">
        <v>1</v>
      </c>
      <c r="AE109">
        <v>52</v>
      </c>
      <c r="AF109">
        <v>0</v>
      </c>
      <c r="AG109">
        <v>0</v>
      </c>
      <c r="AH109">
        <v>1</v>
      </c>
      <c r="AI109">
        <v>35</v>
      </c>
      <c r="AJ109">
        <v>0</v>
      </c>
      <c r="AK109">
        <v>0</v>
      </c>
      <c r="AL109">
        <v>1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9</v>
      </c>
      <c r="BW109">
        <v>5</v>
      </c>
      <c r="BX109">
        <v>303</v>
      </c>
    </row>
    <row r="110" spans="1:76">
      <c r="A110">
        <v>109</v>
      </c>
      <c r="B110" t="s">
        <v>83</v>
      </c>
      <c r="C110">
        <v>50</v>
      </c>
      <c r="D110">
        <v>0</v>
      </c>
      <c r="E110">
        <v>0</v>
      </c>
      <c r="F110">
        <v>1</v>
      </c>
      <c r="G110">
        <v>2</v>
      </c>
      <c r="H110">
        <v>1</v>
      </c>
      <c r="I110">
        <v>1</v>
      </c>
      <c r="J110">
        <v>0</v>
      </c>
      <c r="K110">
        <v>0</v>
      </c>
      <c r="L110">
        <v>1</v>
      </c>
      <c r="M110">
        <v>31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4</v>
      </c>
      <c r="Z110">
        <v>1</v>
      </c>
      <c r="AA110">
        <v>1</v>
      </c>
      <c r="AB110">
        <v>1</v>
      </c>
      <c r="AC110">
        <v>15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5</v>
      </c>
      <c r="AJ110">
        <v>0</v>
      </c>
      <c r="AK110">
        <v>0</v>
      </c>
      <c r="AL110">
        <v>1</v>
      </c>
      <c r="AM110">
        <v>2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1</v>
      </c>
      <c r="BS110">
        <v>1</v>
      </c>
      <c r="BT110">
        <v>0</v>
      </c>
      <c r="BU110">
        <v>0</v>
      </c>
      <c r="BV110">
        <v>10</v>
      </c>
      <c r="BW110">
        <v>3</v>
      </c>
      <c r="BX110">
        <v>63</v>
      </c>
    </row>
    <row r="111" spans="1:76">
      <c r="A111">
        <v>110</v>
      </c>
      <c r="B111" t="s">
        <v>83</v>
      </c>
      <c r="C111">
        <v>53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33</v>
      </c>
      <c r="AB111">
        <v>1</v>
      </c>
      <c r="AC111">
        <v>11</v>
      </c>
      <c r="AD111">
        <v>0</v>
      </c>
      <c r="AE111">
        <v>0</v>
      </c>
      <c r="AF111">
        <v>1</v>
      </c>
      <c r="AG111">
        <v>15</v>
      </c>
      <c r="AH111">
        <v>1</v>
      </c>
      <c r="AI111">
        <v>12</v>
      </c>
      <c r="AJ111">
        <v>1</v>
      </c>
      <c r="AK111">
        <v>41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6</v>
      </c>
      <c r="BW111">
        <v>0</v>
      </c>
      <c r="BX111">
        <v>113</v>
      </c>
    </row>
    <row r="112" spans="1:76">
      <c r="A112">
        <v>111</v>
      </c>
      <c r="B112" t="s">
        <v>83</v>
      </c>
      <c r="C112">
        <v>54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63</v>
      </c>
      <c r="N112">
        <v>1</v>
      </c>
      <c r="O112">
        <v>65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71</v>
      </c>
      <c r="Z112">
        <v>1</v>
      </c>
      <c r="AA112">
        <v>120</v>
      </c>
      <c r="AB112">
        <v>1</v>
      </c>
      <c r="AC112">
        <v>93</v>
      </c>
      <c r="AD112">
        <v>1</v>
      </c>
      <c r="AE112">
        <v>183</v>
      </c>
      <c r="AF112">
        <v>1</v>
      </c>
      <c r="AG112">
        <v>8</v>
      </c>
      <c r="AH112">
        <v>1</v>
      </c>
      <c r="AI112">
        <v>61</v>
      </c>
      <c r="AJ112">
        <v>0</v>
      </c>
      <c r="AK112">
        <v>0</v>
      </c>
      <c r="AL112">
        <v>1</v>
      </c>
      <c r="AM112">
        <v>2</v>
      </c>
      <c r="AN112">
        <v>1</v>
      </c>
      <c r="AO112">
        <v>26</v>
      </c>
      <c r="AP112">
        <v>1</v>
      </c>
      <c r="AQ112">
        <v>105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2</v>
      </c>
      <c r="AX112">
        <v>0</v>
      </c>
      <c r="AY112">
        <v>0</v>
      </c>
      <c r="AZ112">
        <v>1</v>
      </c>
      <c r="BA112">
        <v>3</v>
      </c>
      <c r="BB112">
        <v>1</v>
      </c>
      <c r="BC112">
        <v>31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14</v>
      </c>
      <c r="BW112">
        <v>0</v>
      </c>
      <c r="BX112">
        <v>833</v>
      </c>
    </row>
    <row r="113" spans="1:76">
      <c r="A113">
        <v>112</v>
      </c>
      <c r="B113" t="s">
        <v>83</v>
      </c>
      <c r="C113">
        <v>58</v>
      </c>
      <c r="D113">
        <v>0</v>
      </c>
      <c r="E113">
        <v>0</v>
      </c>
      <c r="F113">
        <v>1</v>
      </c>
      <c r="G113">
        <v>4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14</v>
      </c>
      <c r="N113">
        <v>1</v>
      </c>
      <c r="O113">
        <v>2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62</v>
      </c>
      <c r="Z113">
        <v>1</v>
      </c>
      <c r="AA113">
        <v>52</v>
      </c>
      <c r="AB113">
        <v>1</v>
      </c>
      <c r="AC113">
        <v>53</v>
      </c>
      <c r="AD113">
        <v>1</v>
      </c>
      <c r="AE113">
        <v>32</v>
      </c>
      <c r="AF113">
        <v>1</v>
      </c>
      <c r="AG113">
        <v>7</v>
      </c>
      <c r="AH113">
        <v>1</v>
      </c>
      <c r="AI113">
        <v>3</v>
      </c>
      <c r="AJ113">
        <v>0</v>
      </c>
      <c r="AK113">
        <v>0</v>
      </c>
      <c r="AL113">
        <v>1</v>
      </c>
      <c r="AM113">
        <v>7</v>
      </c>
      <c r="AN113">
        <v>1</v>
      </c>
      <c r="AO113">
        <v>3</v>
      </c>
      <c r="AP113">
        <v>1</v>
      </c>
      <c r="AQ113">
        <v>39</v>
      </c>
      <c r="AR113">
        <v>0</v>
      </c>
      <c r="AS113">
        <v>0</v>
      </c>
      <c r="AT113">
        <v>1</v>
      </c>
      <c r="AU113">
        <v>1</v>
      </c>
      <c r="AV113">
        <v>1</v>
      </c>
      <c r="AW113">
        <v>1</v>
      </c>
      <c r="AX113">
        <v>0</v>
      </c>
      <c r="AY113">
        <v>0</v>
      </c>
      <c r="AZ113">
        <v>1</v>
      </c>
      <c r="BA113">
        <v>1</v>
      </c>
      <c r="BB113">
        <v>1</v>
      </c>
      <c r="BC113">
        <v>27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16</v>
      </c>
      <c r="BW113">
        <v>4</v>
      </c>
      <c r="BX113">
        <v>308</v>
      </c>
    </row>
    <row r="114" spans="1:76">
      <c r="A114">
        <v>113</v>
      </c>
      <c r="B114" t="s">
        <v>83</v>
      </c>
      <c r="C114">
        <v>72</v>
      </c>
      <c r="D114">
        <v>0</v>
      </c>
      <c r="E114">
        <v>0</v>
      </c>
      <c r="F114">
        <v>1</v>
      </c>
      <c r="G114">
        <v>20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1</v>
      </c>
      <c r="BW114">
        <v>20</v>
      </c>
      <c r="BX114">
        <v>20</v>
      </c>
    </row>
    <row r="115" spans="1:76">
      <c r="A115">
        <v>114</v>
      </c>
      <c r="B115" t="s">
        <v>83</v>
      </c>
      <c r="C115">
        <v>81</v>
      </c>
      <c r="D115">
        <v>0</v>
      </c>
      <c r="E115">
        <v>0</v>
      </c>
      <c r="F115">
        <v>1</v>
      </c>
      <c r="G115">
        <v>16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6</v>
      </c>
      <c r="Z115">
        <v>1</v>
      </c>
      <c r="AA115">
        <v>13</v>
      </c>
      <c r="AB115">
        <v>1</v>
      </c>
      <c r="AC115">
        <v>25</v>
      </c>
      <c r="AD115">
        <v>1</v>
      </c>
      <c r="AE115">
        <v>1</v>
      </c>
      <c r="AF115">
        <v>1</v>
      </c>
      <c r="AG115">
        <v>2</v>
      </c>
      <c r="AH115">
        <v>1</v>
      </c>
      <c r="AI115">
        <v>50</v>
      </c>
      <c r="AJ115">
        <v>0</v>
      </c>
      <c r="AK115">
        <v>0</v>
      </c>
      <c r="AL115">
        <v>1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8</v>
      </c>
      <c r="BW115">
        <v>16</v>
      </c>
      <c r="BX115">
        <v>114</v>
      </c>
    </row>
    <row r="116" spans="1:76">
      <c r="A116">
        <v>115</v>
      </c>
      <c r="B116" t="s">
        <v>83</v>
      </c>
      <c r="C116">
        <v>85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13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123</v>
      </c>
      <c r="AB116">
        <v>1</v>
      </c>
      <c r="AC116">
        <v>82</v>
      </c>
      <c r="AD116">
        <v>1</v>
      </c>
      <c r="AE116">
        <v>214</v>
      </c>
      <c r="AF116">
        <v>1</v>
      </c>
      <c r="AG116">
        <v>10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3</v>
      </c>
      <c r="AN116">
        <v>0</v>
      </c>
      <c r="AO116">
        <v>0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7</v>
      </c>
      <c r="BW116">
        <v>0</v>
      </c>
      <c r="BX116">
        <v>446</v>
      </c>
    </row>
    <row r="117" spans="1:76">
      <c r="A117">
        <v>116</v>
      </c>
      <c r="B117" t="s">
        <v>83</v>
      </c>
      <c r="C117">
        <v>89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27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2</v>
      </c>
      <c r="AL117">
        <v>1</v>
      </c>
      <c r="AM117">
        <v>2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3</v>
      </c>
      <c r="BW117">
        <v>0</v>
      </c>
      <c r="BX117">
        <v>31</v>
      </c>
    </row>
    <row r="118" spans="1:76">
      <c r="A118">
        <v>117</v>
      </c>
      <c r="B118" t="s">
        <v>83</v>
      </c>
      <c r="C118">
        <v>97</v>
      </c>
      <c r="D118">
        <v>0</v>
      </c>
      <c r="E118">
        <v>0</v>
      </c>
      <c r="F118">
        <v>1</v>
      </c>
      <c r="G118">
        <v>349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1</v>
      </c>
      <c r="AL118">
        <v>1</v>
      </c>
      <c r="AM118">
        <v>2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3</v>
      </c>
      <c r="BW118">
        <v>349</v>
      </c>
      <c r="BX118">
        <v>352</v>
      </c>
    </row>
    <row r="119" spans="1:76">
      <c r="A119">
        <v>118</v>
      </c>
      <c r="B119" t="s">
        <v>83</v>
      </c>
      <c r="C119">
        <v>106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2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29</v>
      </c>
      <c r="AB119">
        <v>1</v>
      </c>
      <c r="AC119">
        <v>25</v>
      </c>
      <c r="AD119">
        <v>1</v>
      </c>
      <c r="AE119">
        <v>15</v>
      </c>
      <c r="AF119">
        <v>1</v>
      </c>
      <c r="AG119">
        <v>6</v>
      </c>
      <c r="AH119">
        <v>1</v>
      </c>
      <c r="AI119">
        <v>26</v>
      </c>
      <c r="AJ119">
        <v>0</v>
      </c>
      <c r="AK119">
        <v>0</v>
      </c>
      <c r="AL119">
        <v>1</v>
      </c>
      <c r="AM119">
        <v>6</v>
      </c>
      <c r="AN119">
        <v>0</v>
      </c>
      <c r="AO119">
        <v>0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5</v>
      </c>
      <c r="BD119">
        <v>0</v>
      </c>
      <c r="BE119">
        <v>0</v>
      </c>
      <c r="BF119">
        <v>1</v>
      </c>
      <c r="BG119">
        <v>1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10</v>
      </c>
      <c r="BW119">
        <v>0</v>
      </c>
      <c r="BX119">
        <v>116</v>
      </c>
    </row>
    <row r="120" spans="1:76">
      <c r="A120">
        <v>119</v>
      </c>
      <c r="B120" t="s">
        <v>83</v>
      </c>
      <c r="C120">
        <v>109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56</v>
      </c>
      <c r="AB120">
        <v>1</v>
      </c>
      <c r="AC120">
        <v>2</v>
      </c>
      <c r="AD120">
        <v>1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70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4</v>
      </c>
      <c r="BW120">
        <v>0</v>
      </c>
      <c r="BX120">
        <v>129</v>
      </c>
    </row>
    <row r="121" spans="1:76">
      <c r="A121">
        <v>120</v>
      </c>
      <c r="B121" t="s">
        <v>83</v>
      </c>
      <c r="C121">
        <v>118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3</v>
      </c>
      <c r="N121">
        <v>1</v>
      </c>
      <c r="O121">
        <v>2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6</v>
      </c>
      <c r="Z121">
        <v>1</v>
      </c>
      <c r="AA121">
        <v>14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8</v>
      </c>
      <c r="AL121">
        <v>1</v>
      </c>
      <c r="AM121">
        <v>5</v>
      </c>
      <c r="AN121">
        <v>0</v>
      </c>
      <c r="AO121">
        <v>0</v>
      </c>
      <c r="AP121">
        <v>1</v>
      </c>
      <c r="AQ121">
        <v>3</v>
      </c>
      <c r="AR121">
        <v>0</v>
      </c>
      <c r="AS121">
        <v>0</v>
      </c>
      <c r="AT121">
        <v>1</v>
      </c>
      <c r="AU121">
        <v>18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9</v>
      </c>
      <c r="BW121">
        <v>0</v>
      </c>
      <c r="BX121">
        <v>60</v>
      </c>
    </row>
    <row r="122" spans="1:76">
      <c r="A122">
        <v>121</v>
      </c>
      <c r="B122" t="s">
        <v>83</v>
      </c>
      <c r="C122" t="s">
        <v>87</v>
      </c>
      <c r="D122">
        <v>0</v>
      </c>
      <c r="E122">
        <v>0</v>
      </c>
      <c r="F122">
        <v>1</v>
      </c>
      <c r="G122">
        <v>13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56</v>
      </c>
      <c r="Z122">
        <v>1</v>
      </c>
      <c r="AA122">
        <v>20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1</v>
      </c>
      <c r="AL122">
        <v>1</v>
      </c>
      <c r="AM122">
        <v>11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12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1</v>
      </c>
      <c r="BS122">
        <v>2</v>
      </c>
      <c r="BT122">
        <v>0</v>
      </c>
      <c r="BU122">
        <v>0</v>
      </c>
      <c r="BV122">
        <v>8</v>
      </c>
      <c r="BW122">
        <v>13</v>
      </c>
      <c r="BX122">
        <v>118</v>
      </c>
    </row>
    <row r="123" spans="1:76">
      <c r="A123">
        <v>122</v>
      </c>
      <c r="B123" t="s">
        <v>83</v>
      </c>
      <c r="C123">
        <v>121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98</v>
      </c>
      <c r="AB123">
        <v>1</v>
      </c>
      <c r="AC123">
        <v>23</v>
      </c>
      <c r="AD123">
        <v>0</v>
      </c>
      <c r="AE123">
        <v>0</v>
      </c>
      <c r="AF123">
        <v>1</v>
      </c>
      <c r="AG123">
        <v>3</v>
      </c>
      <c r="AH123">
        <v>1</v>
      </c>
      <c r="AI123">
        <v>18</v>
      </c>
      <c r="AJ123">
        <v>1</v>
      </c>
      <c r="AK123">
        <v>22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15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6</v>
      </c>
      <c r="BW123">
        <v>0</v>
      </c>
      <c r="BX123">
        <v>179</v>
      </c>
    </row>
    <row r="124" spans="1:76">
      <c r="A124">
        <v>123</v>
      </c>
      <c r="B124" t="s">
        <v>83</v>
      </c>
      <c r="C124">
        <v>125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19</v>
      </c>
      <c r="Z124">
        <v>1</v>
      </c>
      <c r="AA124">
        <v>93</v>
      </c>
      <c r="AB124">
        <v>0</v>
      </c>
      <c r="AC124">
        <v>0</v>
      </c>
      <c r="AD124">
        <v>1</v>
      </c>
      <c r="AE124">
        <v>94</v>
      </c>
      <c r="AF124">
        <v>1</v>
      </c>
      <c r="AG124">
        <v>17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6</v>
      </c>
      <c r="BW124">
        <v>1</v>
      </c>
      <c r="BX124">
        <v>228</v>
      </c>
    </row>
    <row r="125" spans="1:76">
      <c r="A125">
        <v>124</v>
      </c>
      <c r="B125" t="s">
        <v>83</v>
      </c>
      <c r="C125">
        <v>140</v>
      </c>
      <c r="D125">
        <v>0</v>
      </c>
      <c r="E125">
        <v>0</v>
      </c>
      <c r="F125">
        <v>1</v>
      </c>
      <c r="G125">
        <v>58</v>
      </c>
      <c r="H125">
        <v>1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1</v>
      </c>
      <c r="Z125">
        <v>1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18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5</v>
      </c>
      <c r="BW125">
        <v>60</v>
      </c>
      <c r="BX125">
        <v>80</v>
      </c>
    </row>
    <row r="126" spans="1:76">
      <c r="A126">
        <v>125</v>
      </c>
      <c r="B126" t="s">
        <v>83</v>
      </c>
      <c r="C126">
        <v>153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1</v>
      </c>
      <c r="N126">
        <v>1</v>
      </c>
      <c r="O126">
        <v>73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174</v>
      </c>
      <c r="Z126">
        <v>1</v>
      </c>
      <c r="AA126">
        <v>224</v>
      </c>
      <c r="AB126">
        <v>1</v>
      </c>
      <c r="AC126">
        <v>368</v>
      </c>
      <c r="AD126">
        <v>1</v>
      </c>
      <c r="AE126">
        <v>171</v>
      </c>
      <c r="AF126">
        <v>1</v>
      </c>
      <c r="AG126">
        <v>46</v>
      </c>
      <c r="AH126">
        <v>1</v>
      </c>
      <c r="AI126">
        <v>218</v>
      </c>
      <c r="AJ126">
        <v>1</v>
      </c>
      <c r="AK126">
        <v>1</v>
      </c>
      <c r="AL126">
        <v>1</v>
      </c>
      <c r="AM126">
        <v>2</v>
      </c>
      <c r="AN126">
        <v>1</v>
      </c>
      <c r="AO126">
        <v>12</v>
      </c>
      <c r="AP126">
        <v>1</v>
      </c>
      <c r="AQ126">
        <v>143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1</v>
      </c>
      <c r="BC126">
        <v>28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13</v>
      </c>
      <c r="BW126">
        <v>0</v>
      </c>
      <c r="BX126">
        <v>1461</v>
      </c>
    </row>
    <row r="127" spans="1:76">
      <c r="A127">
        <v>126</v>
      </c>
      <c r="B127" t="s">
        <v>83</v>
      </c>
      <c r="C127">
        <v>154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43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84</v>
      </c>
      <c r="Z127">
        <v>1</v>
      </c>
      <c r="AA127">
        <v>72</v>
      </c>
      <c r="AB127">
        <v>0</v>
      </c>
      <c r="AC127">
        <v>0</v>
      </c>
      <c r="AD127">
        <v>1</v>
      </c>
      <c r="AE127">
        <v>179</v>
      </c>
      <c r="AF127">
        <v>1</v>
      </c>
      <c r="AG127">
        <v>65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6</v>
      </c>
      <c r="BW127">
        <v>1</v>
      </c>
      <c r="BX127">
        <v>444</v>
      </c>
    </row>
    <row r="128" spans="1:76">
      <c r="A128">
        <v>127</v>
      </c>
      <c r="B128" t="s">
        <v>83</v>
      </c>
      <c r="C128">
        <v>157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9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28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2</v>
      </c>
      <c r="BW128">
        <v>0</v>
      </c>
      <c r="BX128">
        <v>37</v>
      </c>
    </row>
    <row r="129" spans="1:76">
      <c r="A129">
        <v>128</v>
      </c>
      <c r="B129" t="s">
        <v>83</v>
      </c>
      <c r="C129">
        <v>165</v>
      </c>
      <c r="D129">
        <v>0</v>
      </c>
      <c r="E129">
        <v>0</v>
      </c>
      <c r="F129">
        <v>1</v>
      </c>
      <c r="G129">
        <v>17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5</v>
      </c>
      <c r="N129">
        <v>1</v>
      </c>
      <c r="O129">
        <v>10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304</v>
      </c>
      <c r="Z129">
        <v>1</v>
      </c>
      <c r="AA129">
        <v>51</v>
      </c>
      <c r="AB129">
        <v>1</v>
      </c>
      <c r="AC129">
        <v>55</v>
      </c>
      <c r="AD129">
        <v>1</v>
      </c>
      <c r="AE129">
        <v>14</v>
      </c>
      <c r="AF129">
        <v>1</v>
      </c>
      <c r="AG129">
        <v>9</v>
      </c>
      <c r="AH129">
        <v>1</v>
      </c>
      <c r="AI129">
        <v>88</v>
      </c>
      <c r="AJ129">
        <v>0</v>
      </c>
      <c r="AK129">
        <v>0</v>
      </c>
      <c r="AL129">
        <v>1</v>
      </c>
      <c r="AM129">
        <v>1</v>
      </c>
      <c r="AN129">
        <v>1</v>
      </c>
      <c r="AO129">
        <v>5</v>
      </c>
      <c r="AP129">
        <v>1</v>
      </c>
      <c r="AQ129">
        <v>133</v>
      </c>
      <c r="AR129">
        <v>0</v>
      </c>
      <c r="AS129">
        <v>0</v>
      </c>
      <c r="AT129">
        <v>1</v>
      </c>
      <c r="AU129">
        <v>9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37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</v>
      </c>
      <c r="BU129">
        <v>1</v>
      </c>
      <c r="BV129">
        <v>15</v>
      </c>
      <c r="BW129">
        <v>17</v>
      </c>
      <c r="BX129">
        <v>739</v>
      </c>
    </row>
    <row r="130" spans="1:76">
      <c r="A130">
        <v>129</v>
      </c>
      <c r="B130" t="s">
        <v>83</v>
      </c>
      <c r="C130">
        <v>168</v>
      </c>
      <c r="D130">
        <v>0</v>
      </c>
      <c r="E130">
        <v>0</v>
      </c>
      <c r="F130">
        <v>1</v>
      </c>
      <c r="G130">
        <v>92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7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26</v>
      </c>
      <c r="AJ130">
        <v>0</v>
      </c>
      <c r="AK130">
        <v>0</v>
      </c>
      <c r="AL130">
        <v>1</v>
      </c>
      <c r="AM130">
        <v>3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4</v>
      </c>
      <c r="BW130">
        <v>92</v>
      </c>
      <c r="BX130">
        <v>128</v>
      </c>
    </row>
    <row r="131" spans="1:76">
      <c r="A131">
        <v>130</v>
      </c>
      <c r="B131" t="s">
        <v>83</v>
      </c>
      <c r="C131">
        <v>169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22</v>
      </c>
      <c r="AL131">
        <v>1</v>
      </c>
      <c r="AM131">
        <v>2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2</v>
      </c>
      <c r="BW131">
        <v>0</v>
      </c>
      <c r="BX131">
        <v>24</v>
      </c>
    </row>
    <row r="132" spans="1:76">
      <c r="A132">
        <v>131</v>
      </c>
      <c r="B132" t="s">
        <v>83</v>
      </c>
      <c r="C132">
        <v>173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8</v>
      </c>
      <c r="Z132">
        <v>1</v>
      </c>
      <c r="AA132">
        <v>131</v>
      </c>
      <c r="AB132">
        <v>1</v>
      </c>
      <c r="AC132">
        <v>2</v>
      </c>
      <c r="AD132">
        <v>0</v>
      </c>
      <c r="AE132">
        <v>0</v>
      </c>
      <c r="AF132">
        <v>1</v>
      </c>
      <c r="AG132">
        <v>3</v>
      </c>
      <c r="AH132">
        <v>1</v>
      </c>
      <c r="AI132">
        <v>17</v>
      </c>
      <c r="AJ132">
        <v>1</v>
      </c>
      <c r="AK132">
        <v>11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7</v>
      </c>
      <c r="BW132">
        <v>0</v>
      </c>
      <c r="BX132">
        <v>173</v>
      </c>
    </row>
    <row r="133" spans="1:76">
      <c r="A133">
        <v>132</v>
      </c>
      <c r="B133" t="s">
        <v>83</v>
      </c>
      <c r="C133">
        <v>177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16</v>
      </c>
      <c r="AB133">
        <v>1</v>
      </c>
      <c r="AC133">
        <v>54</v>
      </c>
      <c r="AD133">
        <v>1</v>
      </c>
      <c r="AE133">
        <v>1</v>
      </c>
      <c r="AF133">
        <v>0</v>
      </c>
      <c r="AG133">
        <v>0</v>
      </c>
      <c r="AH133">
        <v>1</v>
      </c>
      <c r="AI133">
        <v>13</v>
      </c>
      <c r="AJ133">
        <v>0</v>
      </c>
      <c r="AK133">
        <v>0</v>
      </c>
      <c r="AL133">
        <v>1</v>
      </c>
      <c r="AM133">
        <v>18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5</v>
      </c>
      <c r="BW133">
        <v>0</v>
      </c>
      <c r="BX133">
        <v>102</v>
      </c>
    </row>
    <row r="134" spans="1:76">
      <c r="A134">
        <v>133</v>
      </c>
      <c r="B134" t="s">
        <v>83</v>
      </c>
      <c r="C134">
        <v>189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12</v>
      </c>
      <c r="AB134">
        <v>1</v>
      </c>
      <c r="AC134">
        <v>8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13</v>
      </c>
      <c r="AJ134">
        <v>1</v>
      </c>
      <c r="AK134">
        <v>2</v>
      </c>
      <c r="AL134">
        <v>1</v>
      </c>
      <c r="AM134">
        <v>5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5</v>
      </c>
      <c r="BW134">
        <v>0</v>
      </c>
      <c r="BX134">
        <v>40</v>
      </c>
    </row>
    <row r="135" spans="1:76">
      <c r="A135">
        <v>134</v>
      </c>
      <c r="B135" t="s">
        <v>83</v>
      </c>
      <c r="C135">
        <v>190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3</v>
      </c>
      <c r="AB135">
        <v>1</v>
      </c>
      <c r="AC135">
        <v>6</v>
      </c>
      <c r="AD135">
        <v>1</v>
      </c>
      <c r="AE135">
        <v>3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4</v>
      </c>
      <c r="BW135">
        <v>1</v>
      </c>
      <c r="BX135">
        <v>13</v>
      </c>
    </row>
    <row r="136" spans="1:76">
      <c r="A136">
        <v>135</v>
      </c>
      <c r="B136" t="s">
        <v>84</v>
      </c>
      <c r="C136">
        <v>8</v>
      </c>
      <c r="D136">
        <v>0</v>
      </c>
      <c r="E136">
        <v>0</v>
      </c>
      <c r="F136">
        <v>1</v>
      </c>
      <c r="G136">
        <v>37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5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29</v>
      </c>
      <c r="AJ136">
        <v>1</v>
      </c>
      <c r="AK136">
        <v>10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1</v>
      </c>
      <c r="BM136">
        <v>2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6</v>
      </c>
      <c r="BW136">
        <v>37</v>
      </c>
      <c r="BX136">
        <v>84</v>
      </c>
    </row>
    <row r="137" spans="1:76">
      <c r="A137">
        <v>136</v>
      </c>
      <c r="B137" t="s">
        <v>84</v>
      </c>
      <c r="C137">
        <v>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1</v>
      </c>
      <c r="AB137">
        <v>1</v>
      </c>
      <c r="AC137">
        <v>110</v>
      </c>
      <c r="AD137">
        <v>1</v>
      </c>
      <c r="AE137">
        <v>2</v>
      </c>
      <c r="AF137">
        <v>0</v>
      </c>
      <c r="AG137">
        <v>0</v>
      </c>
      <c r="AH137">
        <v>0</v>
      </c>
      <c r="AI137">
        <v>0</v>
      </c>
      <c r="AJ137">
        <v>1</v>
      </c>
      <c r="AK137">
        <v>9</v>
      </c>
      <c r="AL137">
        <v>1</v>
      </c>
      <c r="AM137">
        <v>12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5</v>
      </c>
      <c r="BW137">
        <v>0</v>
      </c>
      <c r="BX137">
        <v>134</v>
      </c>
    </row>
    <row r="138" spans="1:76">
      <c r="A138">
        <v>137</v>
      </c>
      <c r="B138" t="s">
        <v>84</v>
      </c>
      <c r="C138">
        <v>15</v>
      </c>
      <c r="D138">
        <v>1</v>
      </c>
      <c r="E138">
        <v>1</v>
      </c>
      <c r="F138">
        <v>1</v>
      </c>
      <c r="G138">
        <v>84</v>
      </c>
      <c r="H138">
        <v>1</v>
      </c>
      <c r="I138">
        <v>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1</v>
      </c>
      <c r="Z138">
        <v>0</v>
      </c>
      <c r="AA138">
        <v>0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6</v>
      </c>
      <c r="BW138">
        <v>88</v>
      </c>
      <c r="BX138">
        <v>91</v>
      </c>
    </row>
    <row r="139" spans="1:76">
      <c r="A139">
        <v>138</v>
      </c>
      <c r="B139" t="s">
        <v>84</v>
      </c>
      <c r="C139">
        <v>20</v>
      </c>
      <c r="D139">
        <v>0</v>
      </c>
      <c r="E139">
        <v>0</v>
      </c>
      <c r="F139">
        <v>1</v>
      </c>
      <c r="G139">
        <v>15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26</v>
      </c>
      <c r="AB139">
        <v>1</v>
      </c>
      <c r="AC139">
        <v>4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8</v>
      </c>
      <c r="AJ139">
        <v>1</v>
      </c>
      <c r="AK139">
        <v>2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6</v>
      </c>
      <c r="BW139">
        <v>15</v>
      </c>
      <c r="BX139">
        <v>56</v>
      </c>
    </row>
    <row r="140" spans="1:76">
      <c r="A140">
        <v>139</v>
      </c>
      <c r="B140" t="s">
        <v>84</v>
      </c>
      <c r="C140">
        <v>22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72</v>
      </c>
      <c r="AJ140">
        <v>1</v>
      </c>
      <c r="AK140">
        <v>3</v>
      </c>
      <c r="AL140">
        <v>1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4</v>
      </c>
      <c r="BW140">
        <v>0</v>
      </c>
      <c r="BX140">
        <v>77</v>
      </c>
    </row>
    <row r="141" spans="1:76">
      <c r="A141">
        <v>140</v>
      </c>
      <c r="B141" t="s">
        <v>84</v>
      </c>
      <c r="C141">
        <v>23</v>
      </c>
      <c r="D141">
        <v>0</v>
      </c>
      <c r="E141">
        <v>0</v>
      </c>
      <c r="F141">
        <v>1</v>
      </c>
      <c r="G141">
        <v>22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100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1</v>
      </c>
      <c r="BM141">
        <v>90</v>
      </c>
      <c r="BN141">
        <v>1</v>
      </c>
      <c r="BO141">
        <v>10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2</v>
      </c>
      <c r="BW141">
        <v>22</v>
      </c>
      <c r="BX141">
        <v>122</v>
      </c>
    </row>
    <row r="142" spans="1:76">
      <c r="A142">
        <v>141</v>
      </c>
      <c r="B142" t="s">
        <v>84</v>
      </c>
      <c r="C142">
        <v>26</v>
      </c>
      <c r="D142">
        <v>0</v>
      </c>
      <c r="E142">
        <v>0</v>
      </c>
      <c r="F142">
        <v>1</v>
      </c>
      <c r="G142">
        <v>31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7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12</v>
      </c>
      <c r="AJ142">
        <v>1</v>
      </c>
      <c r="AK142">
        <v>2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1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6</v>
      </c>
      <c r="BW142">
        <v>32</v>
      </c>
      <c r="BX142">
        <v>54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7"/>
  <sheetViews>
    <sheetView topLeftCell="BY1" workbookViewId="0">
      <pane ySplit="1" topLeftCell="A2" activePane="bottomLeft" state="frozen"/>
      <selection activeCell="BJ1" sqref="BJ1"/>
      <selection pane="bottomLeft" activeCell="CG136" activeCellId="19" sqref="CG2:CG4 CG6:CG7 CG9:CG13 CG16:CG17 CG19 CG21 CG26:CG30 CG32:CG43 CG45:CG52 CG54 CG56 CG58:CG65 CG67:CG83 CG86:CG89 CG91:CG95 CG97:CG102 CG104:CG113 CG115:CG130 CG132:CG134 CG136:CG142"/>
    </sheetView>
  </sheetViews>
  <sheetFormatPr baseColWidth="10" defaultRowHeight="14" x14ac:dyDescent="0"/>
  <sheetData>
    <row r="1" spans="1:9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101</v>
      </c>
      <c r="BW1" t="s">
        <v>102</v>
      </c>
      <c r="BX1" t="s">
        <v>73</v>
      </c>
      <c r="BY1" t="s">
        <v>74</v>
      </c>
      <c r="BZ1" t="s">
        <v>100</v>
      </c>
      <c r="CA1" t="s">
        <v>75</v>
      </c>
      <c r="CB1" s="1" t="s">
        <v>92</v>
      </c>
      <c r="CC1" s="1" t="s">
        <v>88</v>
      </c>
      <c r="CD1" s="1" t="s">
        <v>91</v>
      </c>
      <c r="CE1" s="1" t="s">
        <v>89</v>
      </c>
      <c r="CF1" s="1" t="s">
        <v>90</v>
      </c>
      <c r="CG1" s="1" t="s">
        <v>93</v>
      </c>
      <c r="CH1" s="1" t="s">
        <v>94</v>
      </c>
      <c r="CI1" s="1" t="s">
        <v>95</v>
      </c>
      <c r="CJ1" s="1" t="s">
        <v>96</v>
      </c>
      <c r="CK1" s="1" t="s">
        <v>97</v>
      </c>
      <c r="CL1" s="1" t="s">
        <v>98</v>
      </c>
      <c r="CM1" s="1" t="s">
        <v>99</v>
      </c>
    </row>
    <row r="2" spans="1:91" ht="15">
      <c r="A2">
        <v>1</v>
      </c>
      <c r="B2" t="s">
        <v>76</v>
      </c>
      <c r="C2">
        <v>1</v>
      </c>
      <c r="D2">
        <v>0</v>
      </c>
      <c r="E2">
        <v>0</v>
      </c>
      <c r="F2">
        <v>1</v>
      </c>
      <c r="G2">
        <v>14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21</v>
      </c>
      <c r="Z2">
        <v>1</v>
      </c>
      <c r="AA2">
        <v>3</v>
      </c>
      <c r="AB2">
        <v>0</v>
      </c>
      <c r="AC2">
        <v>0</v>
      </c>
      <c r="AD2">
        <v>0</v>
      </c>
      <c r="AE2">
        <v>0</v>
      </c>
      <c r="AF2">
        <v>1</v>
      </c>
      <c r="AG2">
        <v>1</v>
      </c>
      <c r="AH2">
        <v>0</v>
      </c>
      <c r="AI2">
        <v>0</v>
      </c>
      <c r="AJ2">
        <v>1</v>
      </c>
      <c r="AK2">
        <v>5</v>
      </c>
      <c r="AL2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 t="s">
        <v>77</v>
      </c>
      <c r="BM2" t="s">
        <v>77</v>
      </c>
      <c r="BN2" t="s">
        <v>77</v>
      </c>
      <c r="BO2" t="s">
        <v>77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 s="3">
        <v>96</v>
      </c>
      <c r="BW2" s="3">
        <f>BV2*3</f>
        <v>288</v>
      </c>
      <c r="BX2">
        <v>6</v>
      </c>
      <c r="BY2">
        <v>14</v>
      </c>
      <c r="BZ2">
        <f t="shared" ref="BZ2:BZ33" si="0">E2+G2+I2+K2</f>
        <v>14</v>
      </c>
      <c r="CA2">
        <v>45</v>
      </c>
      <c r="CB2">
        <f t="shared" ref="CB2:CB33" si="1">SUM(BT2+BR2+BP2+BJ2+BH2+BF2+BD2+BB2+AZ2+AX2+AV2+AT2+AR2+AP2+AN2+AL2+AJ2+AH2+AF2+AD2+AB2+Z2+X2+V2+T2+R2+P2+N2+L2+J2+H2+F2+D2)</f>
        <v>6</v>
      </c>
      <c r="CC2">
        <f t="shared" ref="CC2:CC33" si="2">SUM(BJ2+AJ2+P2+F2+D2+H2)</f>
        <v>2</v>
      </c>
      <c r="CD2">
        <f>SUM(R2+AL2+AN2+AB2+Z2+X2+AT2)</f>
        <v>3</v>
      </c>
      <c r="CE2">
        <f>SUM(BB2+AZ2+AV2+AP2+AN2+AL2+AD2+AB2+Z2+T2+N2+L2+BP2+V2)</f>
        <v>2</v>
      </c>
      <c r="CF2">
        <f>SUM(BT2+BR2+BH2+AR2+AH2+AF2+X2+P2+L2)</f>
        <v>2</v>
      </c>
      <c r="CG2">
        <f>(BK2+AK2+Q2+I2+G2+E2+K2)/CA2*100</f>
        <v>42.222222222222221</v>
      </c>
      <c r="CH2">
        <f>(BK2+Q2+BQ2+E2)/CA2*100</f>
        <v>0</v>
      </c>
      <c r="CI2">
        <f t="shared" ref="CI2:CI65" si="3">(E2/BZ2)*100</f>
        <v>0</v>
      </c>
      <c r="CJ2">
        <f>(Y2/CA2)*100</f>
        <v>46.666666666666664</v>
      </c>
      <c r="CK2">
        <f t="shared" ref="CK2:CK33" si="4">SUM(E2+G2+I2+BE2)/CA2*100</f>
        <v>31.111111111111111</v>
      </c>
      <c r="CL2">
        <f>SUM(BK2+Q2+G2+I2+E2+AK2)/BW2*150</f>
        <v>9.8958333333333339</v>
      </c>
      <c r="CM2">
        <f>SUM(BU2+BS2+BQ2+BI2+BG2+BE2+BC2+BA2+AY2+AW2+AU2+AS2+AQ2+AO2+AM2+AI2+AG2+AE2+AC2+AA2+Y2+W2+U2+S2+O2+M2)/BW2*150</f>
        <v>13.541666666666666</v>
      </c>
    </row>
    <row r="3" spans="1:91" ht="15">
      <c r="A3">
        <v>2</v>
      </c>
      <c r="B3" t="s">
        <v>76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63</v>
      </c>
      <c r="Z3">
        <v>1</v>
      </c>
      <c r="AA3">
        <v>65</v>
      </c>
      <c r="AB3">
        <v>1</v>
      </c>
      <c r="AC3">
        <v>9</v>
      </c>
      <c r="AD3">
        <v>1</v>
      </c>
      <c r="AE3">
        <v>138</v>
      </c>
      <c r="AF3">
        <v>1</v>
      </c>
      <c r="AG3">
        <v>13</v>
      </c>
      <c r="AH3">
        <v>1</v>
      </c>
      <c r="AI3">
        <v>1</v>
      </c>
      <c r="AJ3">
        <v>0</v>
      </c>
      <c r="AK3">
        <v>0</v>
      </c>
      <c r="AL3">
        <v>1</v>
      </c>
      <c r="AM3">
        <v>7</v>
      </c>
      <c r="AN3">
        <v>1</v>
      </c>
      <c r="AO3">
        <v>34</v>
      </c>
      <c r="AP3">
        <v>1</v>
      </c>
      <c r="AQ3">
        <v>21</v>
      </c>
      <c r="AR3">
        <v>1</v>
      </c>
      <c r="AS3">
        <v>5</v>
      </c>
      <c r="AT3">
        <v>1</v>
      </c>
      <c r="AU3">
        <v>7</v>
      </c>
      <c r="AV3">
        <v>1</v>
      </c>
      <c r="AW3">
        <v>7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 t="s">
        <v>77</v>
      </c>
      <c r="BM3" t="s">
        <v>77</v>
      </c>
      <c r="BN3" t="s">
        <v>77</v>
      </c>
      <c r="BO3" t="s">
        <v>77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 s="3">
        <v>150</v>
      </c>
      <c r="BW3" s="3">
        <f t="shared" ref="BW3:BW66" si="5">BV3*3</f>
        <v>450</v>
      </c>
      <c r="BX3">
        <v>14</v>
      </c>
      <c r="BY3">
        <v>0</v>
      </c>
      <c r="BZ3">
        <f t="shared" si="0"/>
        <v>0</v>
      </c>
      <c r="CA3">
        <v>373</v>
      </c>
      <c r="CB3">
        <f t="shared" si="1"/>
        <v>14</v>
      </c>
      <c r="CC3">
        <f t="shared" si="2"/>
        <v>0</v>
      </c>
      <c r="CD3">
        <f t="shared" ref="CD3:CD66" si="6">SUM(R3+AL3+AN3+AB3+Z3+X3+AT3)</f>
        <v>6</v>
      </c>
      <c r="CE3">
        <f t="shared" ref="CE3:CE66" si="7">SUM(BB3+AZ3+AV3+AP3+AN3+AL3+AD3+AB3+Z3+T3+N3+L3+BP3+V3)</f>
        <v>9</v>
      </c>
      <c r="CF3">
        <f t="shared" ref="CF3:CF66" si="8">SUM(BT3+BR3+BH3+AR3+AH3+AF3+X3+P3+L3)</f>
        <v>5</v>
      </c>
      <c r="CG3">
        <f t="shared" ref="CG3:CG66" si="9">(BK3+AK3+Q3+I3+G3+E3+K3)/CA3*100</f>
        <v>0</v>
      </c>
      <c r="CH3">
        <f t="shared" ref="CH3:CH66" si="10">(BK3+Q3+BQ3+E3)/CA3*100</f>
        <v>0</v>
      </c>
      <c r="CI3" t="s">
        <v>77</v>
      </c>
      <c r="CJ3">
        <f t="shared" ref="CJ3:CJ66" si="11">(Y3/CA3)*100</f>
        <v>16.890080428954423</v>
      </c>
      <c r="CK3">
        <f t="shared" si="4"/>
        <v>0</v>
      </c>
      <c r="CL3">
        <f t="shared" ref="CL3:CL66" si="12">SUM(BK3+Q3+G3+I3+E3+AK3)/BW3*150</f>
        <v>0</v>
      </c>
      <c r="CM3">
        <f t="shared" ref="CM3:CM66" si="13">SUM(BU3+BS3+BQ3+BI3+BG3+BE3+BC3+BA3+AY3+AW3+AU3+AS3+AQ3+AO3+AM3+AI3+AG3+AE3+AC3+AA3+Y3+W3+U3+S3+O3+M3)/BW3*150</f>
        <v>124.33333333333333</v>
      </c>
    </row>
    <row r="4" spans="1:91" ht="15">
      <c r="A4">
        <v>3</v>
      </c>
      <c r="B4" t="s">
        <v>76</v>
      </c>
      <c r="C4">
        <v>10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40</v>
      </c>
      <c r="Z4">
        <v>1</v>
      </c>
      <c r="AA4">
        <v>71</v>
      </c>
      <c r="AB4">
        <v>1</v>
      </c>
      <c r="AC4">
        <v>14</v>
      </c>
      <c r="AD4">
        <v>0</v>
      </c>
      <c r="AE4">
        <v>0</v>
      </c>
      <c r="AF4">
        <v>1</v>
      </c>
      <c r="AG4">
        <v>5</v>
      </c>
      <c r="AH4">
        <v>1</v>
      </c>
      <c r="AI4">
        <v>4</v>
      </c>
      <c r="AJ4">
        <v>1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 t="s">
        <v>77</v>
      </c>
      <c r="BM4" t="s">
        <v>77</v>
      </c>
      <c r="BN4" t="s">
        <v>77</v>
      </c>
      <c r="BO4" t="s">
        <v>77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 s="3">
        <v>150</v>
      </c>
      <c r="BW4" s="3">
        <f t="shared" si="5"/>
        <v>450</v>
      </c>
      <c r="BX4">
        <v>7</v>
      </c>
      <c r="BY4">
        <v>1</v>
      </c>
      <c r="BZ4">
        <f t="shared" si="0"/>
        <v>1</v>
      </c>
      <c r="CA4">
        <v>136</v>
      </c>
      <c r="CB4">
        <f t="shared" si="1"/>
        <v>7</v>
      </c>
      <c r="CC4">
        <f t="shared" si="2"/>
        <v>2</v>
      </c>
      <c r="CD4">
        <f t="shared" si="6"/>
        <v>3</v>
      </c>
      <c r="CE4">
        <f t="shared" si="7"/>
        <v>2</v>
      </c>
      <c r="CF4">
        <f t="shared" si="8"/>
        <v>3</v>
      </c>
      <c r="CG4">
        <f t="shared" si="9"/>
        <v>1.4705882352941175</v>
      </c>
      <c r="CH4">
        <f t="shared" si="10"/>
        <v>0</v>
      </c>
      <c r="CI4">
        <f t="shared" si="3"/>
        <v>0</v>
      </c>
      <c r="CJ4">
        <f t="shared" si="11"/>
        <v>29.411764705882355</v>
      </c>
      <c r="CK4">
        <f t="shared" si="4"/>
        <v>0.73529411764705876</v>
      </c>
      <c r="CL4">
        <f t="shared" si="12"/>
        <v>0.66666666666666663</v>
      </c>
      <c r="CM4">
        <f t="shared" si="13"/>
        <v>44.666666666666664</v>
      </c>
    </row>
    <row r="5" spans="1:91" ht="15">
      <c r="A5" s="2">
        <v>4</v>
      </c>
      <c r="B5" s="2" t="s">
        <v>76</v>
      </c>
      <c r="C5" s="2">
        <v>11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1</v>
      </c>
      <c r="AK5" s="2">
        <v>5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 t="s">
        <v>77</v>
      </c>
      <c r="BM5" s="2" t="s">
        <v>77</v>
      </c>
      <c r="BN5" s="2" t="s">
        <v>77</v>
      </c>
      <c r="BO5" s="2" t="s">
        <v>77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4">
        <v>50</v>
      </c>
      <c r="BW5" s="4">
        <f t="shared" si="5"/>
        <v>150</v>
      </c>
      <c r="BX5" s="2">
        <v>1</v>
      </c>
      <c r="BY5" s="2">
        <v>0</v>
      </c>
      <c r="BZ5" s="2">
        <f t="shared" si="0"/>
        <v>0</v>
      </c>
      <c r="CA5" s="2">
        <v>5</v>
      </c>
      <c r="CB5" s="2"/>
      <c r="CC5" s="2">
        <f t="shared" si="2"/>
        <v>1</v>
      </c>
      <c r="CD5" s="2">
        <f t="shared" si="6"/>
        <v>0</v>
      </c>
      <c r="CE5">
        <f t="shared" si="7"/>
        <v>0</v>
      </c>
      <c r="CF5" s="2">
        <f t="shared" si="8"/>
        <v>0</v>
      </c>
      <c r="CG5">
        <f t="shared" si="9"/>
        <v>100</v>
      </c>
      <c r="CH5">
        <f t="shared" si="10"/>
        <v>0</v>
      </c>
      <c r="CI5" t="s">
        <v>77</v>
      </c>
      <c r="CJ5">
        <f t="shared" si="11"/>
        <v>0</v>
      </c>
      <c r="CK5" s="2">
        <f t="shared" si="4"/>
        <v>0</v>
      </c>
      <c r="CL5">
        <f t="shared" si="12"/>
        <v>5</v>
      </c>
      <c r="CM5" s="2">
        <f t="shared" si="13"/>
        <v>0</v>
      </c>
    </row>
    <row r="6" spans="1:91" ht="15">
      <c r="A6">
        <v>5</v>
      </c>
      <c r="B6" t="s">
        <v>76</v>
      </c>
      <c r="C6">
        <v>12</v>
      </c>
      <c r="D6">
        <v>1</v>
      </c>
      <c r="E6">
        <v>1</v>
      </c>
      <c r="F6">
        <v>1</v>
      </c>
      <c r="G6">
        <v>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214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 t="s">
        <v>77</v>
      </c>
      <c r="BM6" t="s">
        <v>77</v>
      </c>
      <c r="BN6" t="s">
        <v>77</v>
      </c>
      <c r="BO6" t="s">
        <v>77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 s="3">
        <v>50</v>
      </c>
      <c r="BW6" s="3">
        <f t="shared" si="5"/>
        <v>150</v>
      </c>
      <c r="BX6">
        <v>4</v>
      </c>
      <c r="BY6">
        <v>5</v>
      </c>
      <c r="BZ6">
        <f t="shared" si="0"/>
        <v>5</v>
      </c>
      <c r="CA6">
        <v>220</v>
      </c>
      <c r="CB6">
        <f t="shared" si="1"/>
        <v>4</v>
      </c>
      <c r="CC6">
        <f t="shared" si="2"/>
        <v>3</v>
      </c>
      <c r="CD6">
        <f t="shared" si="6"/>
        <v>1</v>
      </c>
      <c r="CE6">
        <f t="shared" si="7"/>
        <v>1</v>
      </c>
      <c r="CF6">
        <f t="shared" si="8"/>
        <v>0</v>
      </c>
      <c r="CG6">
        <f t="shared" si="9"/>
        <v>99.545454545454547</v>
      </c>
      <c r="CH6">
        <f t="shared" si="10"/>
        <v>0.45454545454545453</v>
      </c>
      <c r="CI6">
        <f t="shared" si="3"/>
        <v>20</v>
      </c>
      <c r="CJ6">
        <f t="shared" si="11"/>
        <v>0</v>
      </c>
      <c r="CK6">
        <f t="shared" si="4"/>
        <v>2.2727272727272729</v>
      </c>
      <c r="CL6">
        <f t="shared" si="12"/>
        <v>219</v>
      </c>
      <c r="CM6">
        <f t="shared" si="13"/>
        <v>1</v>
      </c>
    </row>
    <row r="7" spans="1:91" ht="15">
      <c r="A7">
        <v>6</v>
      </c>
      <c r="B7" t="s">
        <v>76</v>
      </c>
      <c r="C7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4</v>
      </c>
      <c r="Z7">
        <v>1</v>
      </c>
      <c r="AA7">
        <v>55</v>
      </c>
      <c r="AB7">
        <v>1</v>
      </c>
      <c r="AC7">
        <v>1</v>
      </c>
      <c r="AD7">
        <v>0</v>
      </c>
      <c r="AE7">
        <v>0</v>
      </c>
      <c r="AF7">
        <v>1</v>
      </c>
      <c r="AG7">
        <v>13</v>
      </c>
      <c r="AH7">
        <v>0</v>
      </c>
      <c r="AI7">
        <v>0</v>
      </c>
      <c r="AJ7">
        <v>1</v>
      </c>
      <c r="AK7">
        <v>25</v>
      </c>
      <c r="AL7">
        <v>1</v>
      </c>
      <c r="AM7">
        <v>3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 t="s">
        <v>77</v>
      </c>
      <c r="BM7" t="s">
        <v>77</v>
      </c>
      <c r="BN7" t="s">
        <v>77</v>
      </c>
      <c r="BO7" t="s">
        <v>77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 s="3">
        <v>150</v>
      </c>
      <c r="BW7" s="3">
        <f t="shared" si="5"/>
        <v>450</v>
      </c>
      <c r="BX7">
        <v>8</v>
      </c>
      <c r="BY7">
        <v>0</v>
      </c>
      <c r="BZ7">
        <f t="shared" si="0"/>
        <v>0</v>
      </c>
      <c r="CA7">
        <v>103</v>
      </c>
      <c r="CB7">
        <f t="shared" si="1"/>
        <v>8</v>
      </c>
      <c r="CC7">
        <f t="shared" si="2"/>
        <v>1</v>
      </c>
      <c r="CD7">
        <f t="shared" si="6"/>
        <v>5</v>
      </c>
      <c r="CE7">
        <f t="shared" si="7"/>
        <v>5</v>
      </c>
      <c r="CF7">
        <f t="shared" si="8"/>
        <v>2</v>
      </c>
      <c r="CG7">
        <f t="shared" si="9"/>
        <v>24.271844660194176</v>
      </c>
      <c r="CH7">
        <f t="shared" si="10"/>
        <v>0</v>
      </c>
      <c r="CI7" t="s">
        <v>77</v>
      </c>
      <c r="CJ7">
        <f t="shared" si="11"/>
        <v>3.8834951456310676</v>
      </c>
      <c r="CK7">
        <f t="shared" si="4"/>
        <v>0</v>
      </c>
      <c r="CL7">
        <f t="shared" si="12"/>
        <v>8.3333333333333321</v>
      </c>
      <c r="CM7">
        <f t="shared" si="13"/>
        <v>26</v>
      </c>
    </row>
    <row r="8" spans="1:91" ht="15">
      <c r="A8" s="2">
        <v>7</v>
      </c>
      <c r="B8" s="2" t="s">
        <v>76</v>
      </c>
      <c r="C8" s="2">
        <v>14</v>
      </c>
      <c r="D8" s="2">
        <v>0</v>
      </c>
      <c r="E8" s="2">
        <v>0</v>
      </c>
      <c r="F8" s="2">
        <v>1</v>
      </c>
      <c r="G8" s="2">
        <v>2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2">
        <v>1</v>
      </c>
      <c r="Z8" s="2">
        <v>1</v>
      </c>
      <c r="AA8" s="2">
        <v>2</v>
      </c>
      <c r="AB8" s="2">
        <v>1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 t="s">
        <v>77</v>
      </c>
      <c r="BM8" s="2" t="s">
        <v>77</v>
      </c>
      <c r="BN8" s="2" t="s">
        <v>77</v>
      </c>
      <c r="BO8" s="2" t="s">
        <v>77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4">
        <v>100</v>
      </c>
      <c r="BW8" s="4">
        <f t="shared" si="5"/>
        <v>300</v>
      </c>
      <c r="BX8" s="2">
        <v>4</v>
      </c>
      <c r="BY8" s="2">
        <v>2</v>
      </c>
      <c r="BZ8" s="2">
        <f t="shared" si="0"/>
        <v>2</v>
      </c>
      <c r="CA8" s="2">
        <v>6</v>
      </c>
      <c r="CB8" s="2"/>
      <c r="CC8" s="2">
        <f t="shared" si="2"/>
        <v>1</v>
      </c>
      <c r="CD8" s="2">
        <f t="shared" si="6"/>
        <v>3</v>
      </c>
      <c r="CE8">
        <f t="shared" si="7"/>
        <v>2</v>
      </c>
      <c r="CF8" s="2">
        <f t="shared" si="8"/>
        <v>1</v>
      </c>
      <c r="CG8">
        <f t="shared" si="9"/>
        <v>33.333333333333329</v>
      </c>
      <c r="CH8">
        <f t="shared" si="10"/>
        <v>0</v>
      </c>
      <c r="CI8">
        <f t="shared" si="3"/>
        <v>0</v>
      </c>
      <c r="CJ8">
        <f t="shared" si="11"/>
        <v>16.666666666666664</v>
      </c>
      <c r="CK8" s="2">
        <f t="shared" si="4"/>
        <v>33.333333333333329</v>
      </c>
      <c r="CL8">
        <f t="shared" si="12"/>
        <v>1</v>
      </c>
      <c r="CM8" s="2">
        <f t="shared" si="13"/>
        <v>2</v>
      </c>
    </row>
    <row r="9" spans="1:91" ht="15">
      <c r="A9">
        <v>8</v>
      </c>
      <c r="B9" t="s">
        <v>76</v>
      </c>
      <c r="C9">
        <v>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6</v>
      </c>
      <c r="AB9">
        <v>0</v>
      </c>
      <c r="AC9">
        <v>0</v>
      </c>
      <c r="AD9">
        <v>0</v>
      </c>
      <c r="AE9">
        <v>0</v>
      </c>
      <c r="AF9">
        <v>1</v>
      </c>
      <c r="AG9">
        <v>5</v>
      </c>
      <c r="AH9">
        <v>0</v>
      </c>
      <c r="AI9">
        <v>0</v>
      </c>
      <c r="AJ9">
        <v>1</v>
      </c>
      <c r="AK9">
        <v>38</v>
      </c>
      <c r="AL9">
        <v>1</v>
      </c>
      <c r="AM9">
        <v>23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 t="s">
        <v>77</v>
      </c>
      <c r="BM9" t="s">
        <v>77</v>
      </c>
      <c r="BN9" t="s">
        <v>77</v>
      </c>
      <c r="BO9" t="s">
        <v>77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 s="3">
        <v>50</v>
      </c>
      <c r="BW9" s="3">
        <f t="shared" si="5"/>
        <v>150</v>
      </c>
      <c r="BX9">
        <v>4</v>
      </c>
      <c r="BY9">
        <v>0</v>
      </c>
      <c r="BZ9">
        <f t="shared" si="0"/>
        <v>0</v>
      </c>
      <c r="CA9">
        <v>72</v>
      </c>
      <c r="CB9">
        <f t="shared" si="1"/>
        <v>4</v>
      </c>
      <c r="CC9">
        <f t="shared" si="2"/>
        <v>1</v>
      </c>
      <c r="CD9">
        <f t="shared" si="6"/>
        <v>2</v>
      </c>
      <c r="CE9">
        <f t="shared" si="7"/>
        <v>2</v>
      </c>
      <c r="CF9">
        <f t="shared" si="8"/>
        <v>1</v>
      </c>
      <c r="CG9">
        <f t="shared" si="9"/>
        <v>52.777777777777779</v>
      </c>
      <c r="CH9">
        <f t="shared" si="10"/>
        <v>0</v>
      </c>
      <c r="CI9" t="s">
        <v>77</v>
      </c>
      <c r="CJ9">
        <f t="shared" si="11"/>
        <v>0</v>
      </c>
      <c r="CK9">
        <f t="shared" si="4"/>
        <v>0</v>
      </c>
      <c r="CL9">
        <f t="shared" si="12"/>
        <v>38</v>
      </c>
      <c r="CM9">
        <f t="shared" si="13"/>
        <v>34</v>
      </c>
    </row>
    <row r="10" spans="1:91" ht="15">
      <c r="A10">
        <v>9</v>
      </c>
      <c r="B10" t="s">
        <v>76</v>
      </c>
      <c r="C10">
        <v>18</v>
      </c>
      <c r="D10">
        <v>0</v>
      </c>
      <c r="E10">
        <v>0</v>
      </c>
      <c r="F10">
        <v>1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130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 t="s">
        <v>77</v>
      </c>
      <c r="BM10" t="s">
        <v>77</v>
      </c>
      <c r="BN10" t="s">
        <v>77</v>
      </c>
      <c r="BO10" t="s">
        <v>77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 s="3">
        <v>114</v>
      </c>
      <c r="BW10" s="3">
        <f t="shared" si="5"/>
        <v>342</v>
      </c>
      <c r="BX10">
        <v>3</v>
      </c>
      <c r="BY10">
        <v>2</v>
      </c>
      <c r="BZ10">
        <f t="shared" si="0"/>
        <v>2</v>
      </c>
      <c r="CA10">
        <v>141</v>
      </c>
      <c r="CB10">
        <f t="shared" si="1"/>
        <v>3</v>
      </c>
      <c r="CC10">
        <f t="shared" si="2"/>
        <v>3</v>
      </c>
      <c r="CD10">
        <f t="shared" si="6"/>
        <v>0</v>
      </c>
      <c r="CE10">
        <f t="shared" si="7"/>
        <v>0</v>
      </c>
      <c r="CF10">
        <f t="shared" si="8"/>
        <v>1</v>
      </c>
      <c r="CG10">
        <f t="shared" si="9"/>
        <v>100</v>
      </c>
      <c r="CH10">
        <f t="shared" si="10"/>
        <v>6.3829787234042552</v>
      </c>
      <c r="CI10">
        <f t="shared" si="3"/>
        <v>0</v>
      </c>
      <c r="CJ10">
        <f t="shared" si="11"/>
        <v>0</v>
      </c>
      <c r="CK10">
        <f t="shared" si="4"/>
        <v>1.4184397163120568</v>
      </c>
      <c r="CL10">
        <f t="shared" si="12"/>
        <v>61.842105263157897</v>
      </c>
      <c r="CM10">
        <f t="shared" si="13"/>
        <v>0</v>
      </c>
    </row>
    <row r="11" spans="1:91" ht="15">
      <c r="A11">
        <v>10</v>
      </c>
      <c r="B11" t="s">
        <v>76</v>
      </c>
      <c r="C11">
        <v>22</v>
      </c>
      <c r="D11">
        <v>0</v>
      </c>
      <c r="E11">
        <v>0</v>
      </c>
      <c r="F11">
        <v>1</v>
      </c>
      <c r="G11">
        <v>41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77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 t="s">
        <v>77</v>
      </c>
      <c r="BM11" t="s">
        <v>77</v>
      </c>
      <c r="BN11" t="s">
        <v>77</v>
      </c>
      <c r="BO11" t="s">
        <v>77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 s="3">
        <v>120</v>
      </c>
      <c r="BW11" s="3">
        <f t="shared" si="5"/>
        <v>360</v>
      </c>
      <c r="BX11">
        <v>2</v>
      </c>
      <c r="BY11">
        <v>41</v>
      </c>
      <c r="BZ11">
        <f t="shared" si="0"/>
        <v>41</v>
      </c>
      <c r="CA11">
        <v>118</v>
      </c>
      <c r="CB11">
        <f t="shared" si="1"/>
        <v>2</v>
      </c>
      <c r="CC11">
        <f t="shared" si="2"/>
        <v>1</v>
      </c>
      <c r="CD11">
        <f t="shared" si="6"/>
        <v>1</v>
      </c>
      <c r="CE11">
        <f t="shared" si="7"/>
        <v>0</v>
      </c>
      <c r="CF11">
        <f t="shared" si="8"/>
        <v>1</v>
      </c>
      <c r="CG11">
        <f t="shared" si="9"/>
        <v>34.745762711864408</v>
      </c>
      <c r="CH11">
        <f t="shared" si="10"/>
        <v>0</v>
      </c>
      <c r="CI11">
        <f t="shared" si="3"/>
        <v>0</v>
      </c>
      <c r="CJ11">
        <f t="shared" si="11"/>
        <v>65.254237288135599</v>
      </c>
      <c r="CK11">
        <f t="shared" si="4"/>
        <v>34.745762711864408</v>
      </c>
      <c r="CL11">
        <f t="shared" si="12"/>
        <v>17.083333333333332</v>
      </c>
      <c r="CM11">
        <f t="shared" si="13"/>
        <v>32.083333333333329</v>
      </c>
    </row>
    <row r="12" spans="1:91" ht="15">
      <c r="A12">
        <v>11</v>
      </c>
      <c r="B12" t="s">
        <v>76</v>
      </c>
      <c r="C12">
        <v>26</v>
      </c>
      <c r="D12">
        <v>0</v>
      </c>
      <c r="E12">
        <v>0</v>
      </c>
      <c r="F12">
        <v>1</v>
      </c>
      <c r="G12">
        <v>4</v>
      </c>
      <c r="H12">
        <v>0</v>
      </c>
      <c r="I12">
        <v>0</v>
      </c>
      <c r="J12">
        <v>0</v>
      </c>
      <c r="K12">
        <v>0</v>
      </c>
      <c r="L12">
        <v>1</v>
      </c>
      <c r="M12">
        <v>2</v>
      </c>
      <c r="N12">
        <v>1</v>
      </c>
      <c r="O12">
        <v>27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87</v>
      </c>
      <c r="Z12">
        <v>1</v>
      </c>
      <c r="AA12">
        <v>108</v>
      </c>
      <c r="AB12">
        <v>1</v>
      </c>
      <c r="AC12">
        <v>39</v>
      </c>
      <c r="AD12">
        <v>1</v>
      </c>
      <c r="AE12">
        <v>257</v>
      </c>
      <c r="AF12">
        <v>1</v>
      </c>
      <c r="AG12">
        <v>15</v>
      </c>
      <c r="AH12">
        <v>1</v>
      </c>
      <c r="AI12">
        <v>40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29</v>
      </c>
      <c r="AP12">
        <v>1</v>
      </c>
      <c r="AQ12">
        <v>63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2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 t="s">
        <v>77</v>
      </c>
      <c r="BM12" t="s">
        <v>77</v>
      </c>
      <c r="BN12" t="s">
        <v>77</v>
      </c>
      <c r="BO12" t="s">
        <v>77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 s="3">
        <v>150</v>
      </c>
      <c r="BW12" s="3">
        <f t="shared" si="5"/>
        <v>450</v>
      </c>
      <c r="BX12">
        <v>13</v>
      </c>
      <c r="BY12">
        <v>4</v>
      </c>
      <c r="BZ12">
        <f t="shared" si="0"/>
        <v>4</v>
      </c>
      <c r="CA12">
        <v>674</v>
      </c>
      <c r="CB12">
        <f t="shared" si="1"/>
        <v>13</v>
      </c>
      <c r="CC12">
        <f t="shared" si="2"/>
        <v>1</v>
      </c>
      <c r="CD12">
        <f t="shared" si="6"/>
        <v>4</v>
      </c>
      <c r="CE12">
        <f t="shared" si="7"/>
        <v>9</v>
      </c>
      <c r="CF12">
        <f t="shared" si="8"/>
        <v>4</v>
      </c>
      <c r="CG12">
        <f t="shared" si="9"/>
        <v>0.59347181008902083</v>
      </c>
      <c r="CH12">
        <f t="shared" si="10"/>
        <v>0</v>
      </c>
      <c r="CI12">
        <f t="shared" si="3"/>
        <v>0</v>
      </c>
      <c r="CJ12">
        <f t="shared" si="11"/>
        <v>12.908011869436201</v>
      </c>
      <c r="CK12">
        <f t="shared" si="4"/>
        <v>0.59347181008902083</v>
      </c>
      <c r="CL12">
        <f t="shared" si="12"/>
        <v>1.3333333333333333</v>
      </c>
      <c r="CM12">
        <f t="shared" si="13"/>
        <v>223.33333333333334</v>
      </c>
    </row>
    <row r="13" spans="1:91" ht="15">
      <c r="A13">
        <v>12</v>
      </c>
      <c r="B13" t="s">
        <v>76</v>
      </c>
      <c r="C13">
        <v>27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36</v>
      </c>
      <c r="Z13">
        <v>1</v>
      </c>
      <c r="AA13">
        <v>56</v>
      </c>
      <c r="AB13">
        <v>1</v>
      </c>
      <c r="AC13">
        <v>61</v>
      </c>
      <c r="AD13">
        <v>1</v>
      </c>
      <c r="AE13">
        <v>161</v>
      </c>
      <c r="AF13">
        <v>1</v>
      </c>
      <c r="AG13">
        <v>12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 t="s">
        <v>77</v>
      </c>
      <c r="BM13" t="s">
        <v>77</v>
      </c>
      <c r="BN13" t="s">
        <v>77</v>
      </c>
      <c r="BO13" t="s">
        <v>77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 s="3">
        <v>120</v>
      </c>
      <c r="BW13" s="3">
        <f t="shared" si="5"/>
        <v>360</v>
      </c>
      <c r="BX13">
        <v>6</v>
      </c>
      <c r="BY13">
        <v>0</v>
      </c>
      <c r="BZ13">
        <f t="shared" si="0"/>
        <v>0</v>
      </c>
      <c r="CA13">
        <v>327</v>
      </c>
      <c r="CB13">
        <f t="shared" si="1"/>
        <v>6</v>
      </c>
      <c r="CC13">
        <f t="shared" si="2"/>
        <v>0</v>
      </c>
      <c r="CD13">
        <f t="shared" si="6"/>
        <v>3</v>
      </c>
      <c r="CE13">
        <f t="shared" si="7"/>
        <v>4</v>
      </c>
      <c r="CF13">
        <f t="shared" si="8"/>
        <v>2</v>
      </c>
      <c r="CG13">
        <f t="shared" si="9"/>
        <v>0</v>
      </c>
      <c r="CH13">
        <f t="shared" si="10"/>
        <v>0</v>
      </c>
      <c r="CI13" t="s">
        <v>77</v>
      </c>
      <c r="CJ13">
        <f t="shared" si="11"/>
        <v>11.009174311926607</v>
      </c>
      <c r="CK13">
        <f t="shared" si="4"/>
        <v>0</v>
      </c>
      <c r="CL13">
        <f t="shared" si="12"/>
        <v>0</v>
      </c>
      <c r="CM13">
        <f t="shared" si="13"/>
        <v>136.25</v>
      </c>
    </row>
    <row r="14" spans="1:91" ht="15">
      <c r="A14" s="2">
        <v>13</v>
      </c>
      <c r="B14" s="2" t="s">
        <v>76</v>
      </c>
      <c r="C14" s="2">
        <v>29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 t="s">
        <v>77</v>
      </c>
      <c r="BM14" s="2" t="s">
        <v>77</v>
      </c>
      <c r="BN14" s="2" t="s">
        <v>77</v>
      </c>
      <c r="BO14" s="2" t="s">
        <v>77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4">
        <v>50</v>
      </c>
      <c r="BW14" s="4">
        <f t="shared" si="5"/>
        <v>150</v>
      </c>
      <c r="BX14" s="2">
        <v>0</v>
      </c>
      <c r="BY14" s="2">
        <v>0</v>
      </c>
      <c r="BZ14" s="2">
        <f t="shared" si="0"/>
        <v>0</v>
      </c>
      <c r="CA14" s="2">
        <v>0</v>
      </c>
      <c r="CB14" s="2"/>
      <c r="CC14" s="2">
        <f t="shared" si="2"/>
        <v>0</v>
      </c>
      <c r="CD14" s="2">
        <f t="shared" si="6"/>
        <v>0</v>
      </c>
      <c r="CE14">
        <f t="shared" si="7"/>
        <v>0</v>
      </c>
      <c r="CF14" s="2">
        <f t="shared" si="8"/>
        <v>0</v>
      </c>
      <c r="CG14" t="e">
        <f t="shared" si="9"/>
        <v>#DIV/0!</v>
      </c>
      <c r="CH14" t="s">
        <v>77</v>
      </c>
      <c r="CI14" t="s">
        <v>77</v>
      </c>
      <c r="CJ14" t="s">
        <v>77</v>
      </c>
      <c r="CK14" s="2" t="e">
        <f t="shared" si="4"/>
        <v>#DIV/0!</v>
      </c>
      <c r="CL14">
        <f t="shared" si="12"/>
        <v>0</v>
      </c>
      <c r="CM14" s="2">
        <f t="shared" si="13"/>
        <v>0</v>
      </c>
    </row>
    <row r="15" spans="1:91" ht="15">
      <c r="A15" s="2">
        <v>14</v>
      </c>
      <c r="B15" s="2" t="s">
        <v>76</v>
      </c>
      <c r="C15" s="2">
        <v>32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1</v>
      </c>
      <c r="AA15" s="2">
        <v>2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1</v>
      </c>
      <c r="AK15" s="2">
        <v>2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 t="s">
        <v>77</v>
      </c>
      <c r="BM15" s="2" t="s">
        <v>77</v>
      </c>
      <c r="BN15" s="2" t="s">
        <v>77</v>
      </c>
      <c r="BO15" s="2" t="s">
        <v>77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4">
        <v>50</v>
      </c>
      <c r="BW15" s="4">
        <f t="shared" si="5"/>
        <v>150</v>
      </c>
      <c r="BX15" s="2">
        <v>2</v>
      </c>
      <c r="BY15" s="2">
        <v>0</v>
      </c>
      <c r="BZ15" s="2">
        <f t="shared" si="0"/>
        <v>0</v>
      </c>
      <c r="CA15" s="2">
        <v>4</v>
      </c>
      <c r="CB15" s="2"/>
      <c r="CC15" s="2">
        <f t="shared" si="2"/>
        <v>1</v>
      </c>
      <c r="CD15" s="2">
        <f t="shared" si="6"/>
        <v>1</v>
      </c>
      <c r="CE15">
        <f t="shared" si="7"/>
        <v>1</v>
      </c>
      <c r="CF15" s="2">
        <f t="shared" si="8"/>
        <v>0</v>
      </c>
      <c r="CG15">
        <f t="shared" si="9"/>
        <v>50</v>
      </c>
      <c r="CH15">
        <f t="shared" si="10"/>
        <v>0</v>
      </c>
      <c r="CI15" t="s">
        <v>77</v>
      </c>
      <c r="CJ15">
        <f t="shared" si="11"/>
        <v>0</v>
      </c>
      <c r="CK15" s="2">
        <f t="shared" si="4"/>
        <v>0</v>
      </c>
      <c r="CL15">
        <f t="shared" si="12"/>
        <v>2</v>
      </c>
      <c r="CM15" s="2">
        <f t="shared" si="13"/>
        <v>2</v>
      </c>
    </row>
    <row r="16" spans="1:91" ht="15">
      <c r="A16">
        <v>15</v>
      </c>
      <c r="B16" t="s">
        <v>76</v>
      </c>
      <c r="C16">
        <v>34</v>
      </c>
      <c r="D16">
        <v>1</v>
      </c>
      <c r="E16">
        <v>93</v>
      </c>
      <c r="F16">
        <v>1</v>
      </c>
      <c r="G16">
        <v>16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11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2</v>
      </c>
      <c r="AH16">
        <v>0</v>
      </c>
      <c r="AI16">
        <v>0</v>
      </c>
      <c r="AJ16">
        <v>1</v>
      </c>
      <c r="AK16">
        <v>1</v>
      </c>
      <c r="AL16">
        <v>1</v>
      </c>
      <c r="AM16">
        <v>60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 t="s">
        <v>77</v>
      </c>
      <c r="BM16" t="s">
        <v>77</v>
      </c>
      <c r="BN16" t="s">
        <v>77</v>
      </c>
      <c r="BO16" t="s">
        <v>77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 s="3">
        <v>150</v>
      </c>
      <c r="BW16" s="3">
        <f t="shared" si="5"/>
        <v>450</v>
      </c>
      <c r="BX16">
        <v>8</v>
      </c>
      <c r="BY16">
        <v>109</v>
      </c>
      <c r="BZ16">
        <f t="shared" si="0"/>
        <v>109</v>
      </c>
      <c r="CA16">
        <v>194</v>
      </c>
      <c r="CB16">
        <f t="shared" si="1"/>
        <v>8</v>
      </c>
      <c r="CC16">
        <f t="shared" si="2"/>
        <v>4</v>
      </c>
      <c r="CD16">
        <f t="shared" si="6"/>
        <v>2</v>
      </c>
      <c r="CE16">
        <f t="shared" si="7"/>
        <v>2</v>
      </c>
      <c r="CF16">
        <f t="shared" si="8"/>
        <v>3</v>
      </c>
      <c r="CG16">
        <f t="shared" si="9"/>
        <v>61.855670103092784</v>
      </c>
      <c r="CH16">
        <f t="shared" si="10"/>
        <v>53.092783505154642</v>
      </c>
      <c r="CI16">
        <f t="shared" si="3"/>
        <v>85.321100917431195</v>
      </c>
      <c r="CJ16">
        <f t="shared" si="11"/>
        <v>5.6701030927835054</v>
      </c>
      <c r="CK16">
        <f t="shared" si="4"/>
        <v>56.185567010309278</v>
      </c>
      <c r="CL16">
        <f t="shared" si="12"/>
        <v>40</v>
      </c>
      <c r="CM16">
        <f t="shared" si="13"/>
        <v>24.666666666666668</v>
      </c>
    </row>
    <row r="17" spans="1:91" ht="15">
      <c r="A17">
        <v>16</v>
      </c>
      <c r="B17" t="s">
        <v>76</v>
      </c>
      <c r="C17">
        <v>35</v>
      </c>
      <c r="D17">
        <v>1</v>
      </c>
      <c r="E17">
        <v>4</v>
      </c>
      <c r="F17">
        <v>1</v>
      </c>
      <c r="G17">
        <v>170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184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 t="s">
        <v>77</v>
      </c>
      <c r="BM17" t="s">
        <v>77</v>
      </c>
      <c r="BN17" t="s">
        <v>77</v>
      </c>
      <c r="BO17" t="s">
        <v>77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 s="3">
        <v>150</v>
      </c>
      <c r="BW17" s="3">
        <f t="shared" si="5"/>
        <v>450</v>
      </c>
      <c r="BX17">
        <v>3</v>
      </c>
      <c r="BY17">
        <v>174</v>
      </c>
      <c r="BZ17">
        <f t="shared" si="0"/>
        <v>174</v>
      </c>
      <c r="CA17">
        <v>358</v>
      </c>
      <c r="CB17">
        <f t="shared" si="1"/>
        <v>3</v>
      </c>
      <c r="CC17">
        <f t="shared" si="2"/>
        <v>3</v>
      </c>
      <c r="CD17">
        <f t="shared" si="6"/>
        <v>0</v>
      </c>
      <c r="CE17">
        <f t="shared" si="7"/>
        <v>0</v>
      </c>
      <c r="CF17">
        <f t="shared" si="8"/>
        <v>1</v>
      </c>
      <c r="CG17">
        <f t="shared" si="9"/>
        <v>100</v>
      </c>
      <c r="CH17">
        <f t="shared" si="10"/>
        <v>52.513966480446925</v>
      </c>
      <c r="CI17">
        <f t="shared" si="3"/>
        <v>2.2988505747126435</v>
      </c>
      <c r="CJ17">
        <f t="shared" si="11"/>
        <v>0</v>
      </c>
      <c r="CK17">
        <f t="shared" si="4"/>
        <v>48.603351955307261</v>
      </c>
      <c r="CL17">
        <f t="shared" si="12"/>
        <v>119.33333333333334</v>
      </c>
      <c r="CM17">
        <f t="shared" si="13"/>
        <v>0</v>
      </c>
    </row>
    <row r="18" spans="1:91" ht="15">
      <c r="A18" s="2">
        <v>17</v>
      </c>
      <c r="B18" s="2" t="s">
        <v>76</v>
      </c>
      <c r="C18" s="2">
        <v>36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3</v>
      </c>
      <c r="Z18" s="2">
        <v>1</v>
      </c>
      <c r="AA18" s="2">
        <v>16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1</v>
      </c>
      <c r="AK18" s="2">
        <v>1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 t="s">
        <v>77</v>
      </c>
      <c r="BM18" s="2" t="s">
        <v>77</v>
      </c>
      <c r="BN18" s="2" t="s">
        <v>77</v>
      </c>
      <c r="BO18" s="2" t="s">
        <v>77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4">
        <v>50</v>
      </c>
      <c r="BW18" s="4">
        <f t="shared" si="5"/>
        <v>150</v>
      </c>
      <c r="BX18" s="2">
        <v>3</v>
      </c>
      <c r="BY18" s="2">
        <v>0</v>
      </c>
      <c r="BZ18" s="2">
        <f t="shared" si="0"/>
        <v>0</v>
      </c>
      <c r="CA18" s="2">
        <v>20</v>
      </c>
      <c r="CB18" s="2"/>
      <c r="CC18" s="2">
        <f t="shared" si="2"/>
        <v>1</v>
      </c>
      <c r="CD18" s="2">
        <f t="shared" si="6"/>
        <v>2</v>
      </c>
      <c r="CE18">
        <f t="shared" si="7"/>
        <v>1</v>
      </c>
      <c r="CF18" s="2">
        <f t="shared" si="8"/>
        <v>1</v>
      </c>
      <c r="CG18">
        <f t="shared" si="9"/>
        <v>5</v>
      </c>
      <c r="CH18">
        <f t="shared" si="10"/>
        <v>0</v>
      </c>
      <c r="CI18" t="s">
        <v>77</v>
      </c>
      <c r="CJ18">
        <f t="shared" si="11"/>
        <v>15</v>
      </c>
      <c r="CK18" s="2">
        <f t="shared" si="4"/>
        <v>0</v>
      </c>
      <c r="CL18">
        <f t="shared" si="12"/>
        <v>1</v>
      </c>
      <c r="CM18" s="2">
        <f t="shared" si="13"/>
        <v>19</v>
      </c>
    </row>
    <row r="19" spans="1:91" ht="15">
      <c r="A19">
        <v>18</v>
      </c>
      <c r="B19" t="s">
        <v>76</v>
      </c>
      <c r="C19">
        <v>38</v>
      </c>
      <c r="D19">
        <v>0</v>
      </c>
      <c r="E19">
        <v>0</v>
      </c>
      <c r="F19">
        <v>1</v>
      </c>
      <c r="G19">
        <v>36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65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 t="s">
        <v>77</v>
      </c>
      <c r="BM19" t="s">
        <v>77</v>
      </c>
      <c r="BN19" t="s">
        <v>77</v>
      </c>
      <c r="BO19" t="s">
        <v>77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 s="3">
        <v>91</v>
      </c>
      <c r="BW19" s="3">
        <f t="shared" si="5"/>
        <v>273</v>
      </c>
      <c r="BX19">
        <v>3</v>
      </c>
      <c r="BY19">
        <v>37</v>
      </c>
      <c r="BZ19">
        <f t="shared" si="0"/>
        <v>36</v>
      </c>
      <c r="CA19">
        <v>102</v>
      </c>
      <c r="CB19">
        <f t="shared" si="1"/>
        <v>3</v>
      </c>
      <c r="CC19">
        <f t="shared" si="2"/>
        <v>1</v>
      </c>
      <c r="CD19">
        <f t="shared" si="6"/>
        <v>1</v>
      </c>
      <c r="CE19">
        <f t="shared" si="7"/>
        <v>0</v>
      </c>
      <c r="CF19">
        <f t="shared" si="8"/>
        <v>1</v>
      </c>
      <c r="CG19">
        <f t="shared" si="9"/>
        <v>35.294117647058826</v>
      </c>
      <c r="CH19">
        <f t="shared" si="10"/>
        <v>0</v>
      </c>
      <c r="CI19">
        <f t="shared" si="3"/>
        <v>0</v>
      </c>
      <c r="CJ19">
        <f t="shared" si="11"/>
        <v>63.725490196078425</v>
      </c>
      <c r="CK19">
        <f t="shared" si="4"/>
        <v>36.274509803921568</v>
      </c>
      <c r="CL19">
        <f t="shared" si="12"/>
        <v>19.780219780219781</v>
      </c>
      <c r="CM19">
        <f t="shared" si="13"/>
        <v>36.263736263736263</v>
      </c>
    </row>
    <row r="20" spans="1:91" ht="15">
      <c r="A20" s="2">
        <v>19</v>
      </c>
      <c r="B20" s="2" t="s">
        <v>76</v>
      </c>
      <c r="C20" s="2">
        <v>41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3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2</v>
      </c>
      <c r="AF20" s="2">
        <v>1</v>
      </c>
      <c r="AG20" s="2">
        <v>3</v>
      </c>
      <c r="AH20" s="2">
        <v>0</v>
      </c>
      <c r="AI20" s="2">
        <v>0</v>
      </c>
      <c r="AJ20" s="2">
        <v>1</v>
      </c>
      <c r="AK20" s="2">
        <v>1</v>
      </c>
      <c r="AL20" s="2">
        <v>0</v>
      </c>
      <c r="AM20" s="2">
        <v>0</v>
      </c>
      <c r="AN20" s="2">
        <v>1</v>
      </c>
      <c r="AO20" s="2">
        <v>1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 t="s">
        <v>77</v>
      </c>
      <c r="BM20" s="2" t="s">
        <v>77</v>
      </c>
      <c r="BN20" s="2" t="s">
        <v>77</v>
      </c>
      <c r="BO20" s="2" t="s">
        <v>77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4">
        <v>50</v>
      </c>
      <c r="BW20" s="4">
        <f t="shared" si="5"/>
        <v>150</v>
      </c>
      <c r="BX20" s="2">
        <v>8</v>
      </c>
      <c r="BY20" s="2">
        <v>0</v>
      </c>
      <c r="BZ20" s="2">
        <f t="shared" si="0"/>
        <v>0</v>
      </c>
      <c r="CA20" s="2">
        <v>13</v>
      </c>
      <c r="CB20" s="2"/>
      <c r="CC20" s="2">
        <f t="shared" si="2"/>
        <v>1</v>
      </c>
      <c r="CD20" s="2">
        <f t="shared" si="6"/>
        <v>4</v>
      </c>
      <c r="CE20">
        <f t="shared" si="7"/>
        <v>5</v>
      </c>
      <c r="CF20" s="2">
        <f t="shared" si="8"/>
        <v>2</v>
      </c>
      <c r="CG20">
        <f t="shared" si="9"/>
        <v>7.6923076923076925</v>
      </c>
      <c r="CH20">
        <f t="shared" si="10"/>
        <v>0</v>
      </c>
      <c r="CI20" t="s">
        <v>77</v>
      </c>
      <c r="CJ20">
        <f t="shared" si="11"/>
        <v>23.076923076923077</v>
      </c>
      <c r="CK20" s="2">
        <f t="shared" si="4"/>
        <v>0</v>
      </c>
      <c r="CL20">
        <f t="shared" si="12"/>
        <v>1</v>
      </c>
      <c r="CM20" s="2">
        <f t="shared" si="13"/>
        <v>12</v>
      </c>
    </row>
    <row r="21" spans="1:91" ht="15">
      <c r="A21">
        <v>20</v>
      </c>
      <c r="B21" t="s">
        <v>76</v>
      </c>
      <c r="C21">
        <v>48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17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4</v>
      </c>
      <c r="Z21">
        <v>1</v>
      </c>
      <c r="AA21">
        <v>81</v>
      </c>
      <c r="AB21">
        <v>1</v>
      </c>
      <c r="AC21">
        <v>6</v>
      </c>
      <c r="AD21">
        <v>0</v>
      </c>
      <c r="AE21">
        <v>0</v>
      </c>
      <c r="AF21">
        <v>1</v>
      </c>
      <c r="AG21">
        <v>9</v>
      </c>
      <c r="AH21">
        <v>0</v>
      </c>
      <c r="AI21">
        <v>0</v>
      </c>
      <c r="AJ21">
        <v>1</v>
      </c>
      <c r="AK21">
        <v>10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 t="s">
        <v>77</v>
      </c>
      <c r="BM21" t="s">
        <v>77</v>
      </c>
      <c r="BN21" t="s">
        <v>77</v>
      </c>
      <c r="BO21" t="s">
        <v>77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 s="3">
        <v>125</v>
      </c>
      <c r="BW21" s="3">
        <f t="shared" si="5"/>
        <v>375</v>
      </c>
      <c r="BX21">
        <v>6</v>
      </c>
      <c r="BY21">
        <v>0</v>
      </c>
      <c r="BZ21">
        <f t="shared" si="0"/>
        <v>0</v>
      </c>
      <c r="CA21">
        <v>127</v>
      </c>
      <c r="CB21">
        <f t="shared" si="1"/>
        <v>6</v>
      </c>
      <c r="CC21">
        <f t="shared" si="2"/>
        <v>1</v>
      </c>
      <c r="CD21">
        <f t="shared" si="6"/>
        <v>3</v>
      </c>
      <c r="CE21">
        <f t="shared" si="7"/>
        <v>3</v>
      </c>
      <c r="CF21">
        <f t="shared" si="8"/>
        <v>3</v>
      </c>
      <c r="CG21">
        <f t="shared" si="9"/>
        <v>7.8740157480314963</v>
      </c>
      <c r="CH21">
        <f t="shared" si="10"/>
        <v>0</v>
      </c>
      <c r="CI21" t="s">
        <v>77</v>
      </c>
      <c r="CJ21">
        <f t="shared" si="11"/>
        <v>3.1496062992125982</v>
      </c>
      <c r="CK21">
        <f t="shared" si="4"/>
        <v>0</v>
      </c>
      <c r="CL21">
        <f t="shared" si="12"/>
        <v>4</v>
      </c>
      <c r="CM21">
        <f t="shared" si="13"/>
        <v>46.8</v>
      </c>
    </row>
    <row r="22" spans="1:91" ht="15">
      <c r="A22" s="2">
        <v>21</v>
      </c>
      <c r="B22" s="2" t="s">
        <v>76</v>
      </c>
      <c r="C22" s="2">
        <v>57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</v>
      </c>
      <c r="AA22" s="2">
        <v>1</v>
      </c>
      <c r="AB22" s="2">
        <v>0</v>
      </c>
      <c r="AC22" s="2">
        <v>0</v>
      </c>
      <c r="AD22" s="2">
        <v>0</v>
      </c>
      <c r="AE22" s="2">
        <v>0</v>
      </c>
      <c r="AF22" s="2">
        <v>1</v>
      </c>
      <c r="AG22" s="2">
        <v>1</v>
      </c>
      <c r="AH22" s="2">
        <v>0</v>
      </c>
      <c r="AI22" s="2">
        <v>0</v>
      </c>
      <c r="AJ22" s="2">
        <v>1</v>
      </c>
      <c r="AK22" s="2">
        <v>14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 t="s">
        <v>77</v>
      </c>
      <c r="BM22" s="2" t="s">
        <v>77</v>
      </c>
      <c r="BN22" s="2" t="s">
        <v>77</v>
      </c>
      <c r="BO22" s="2" t="s">
        <v>77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4">
        <v>50</v>
      </c>
      <c r="BW22" s="4">
        <f t="shared" si="5"/>
        <v>150</v>
      </c>
      <c r="BX22" s="2">
        <v>3</v>
      </c>
      <c r="BY22" s="2">
        <v>0</v>
      </c>
      <c r="BZ22" s="2">
        <f t="shared" si="0"/>
        <v>0</v>
      </c>
      <c r="CA22" s="2">
        <v>16</v>
      </c>
      <c r="CB22" s="2"/>
      <c r="CC22" s="2">
        <f t="shared" si="2"/>
        <v>1</v>
      </c>
      <c r="CD22" s="2">
        <f t="shared" si="6"/>
        <v>1</v>
      </c>
      <c r="CE22">
        <f t="shared" si="7"/>
        <v>1</v>
      </c>
      <c r="CF22" s="2">
        <f t="shared" si="8"/>
        <v>1</v>
      </c>
      <c r="CG22">
        <f t="shared" si="9"/>
        <v>87.5</v>
      </c>
      <c r="CH22">
        <f t="shared" si="10"/>
        <v>0</v>
      </c>
      <c r="CI22" t="s">
        <v>77</v>
      </c>
      <c r="CJ22">
        <f t="shared" si="11"/>
        <v>0</v>
      </c>
      <c r="CK22" s="2">
        <f t="shared" si="4"/>
        <v>0</v>
      </c>
      <c r="CL22">
        <f t="shared" si="12"/>
        <v>14</v>
      </c>
      <c r="CM22" s="2">
        <f t="shared" si="13"/>
        <v>2</v>
      </c>
    </row>
    <row r="23" spans="1:91" ht="15">
      <c r="A23" s="2">
        <v>22</v>
      </c>
      <c r="B23" s="2" t="s">
        <v>76</v>
      </c>
      <c r="C23" s="2">
        <v>61</v>
      </c>
      <c r="D23" s="2">
        <v>0</v>
      </c>
      <c r="E23" s="2">
        <v>0</v>
      </c>
      <c r="F23" s="2">
        <v>1</v>
      </c>
      <c r="G23" s="2">
        <v>5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1</v>
      </c>
      <c r="AK23" s="2">
        <v>3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 t="s">
        <v>77</v>
      </c>
      <c r="BM23" s="2" t="s">
        <v>77</v>
      </c>
      <c r="BN23" s="2" t="s">
        <v>77</v>
      </c>
      <c r="BO23" s="2" t="s">
        <v>77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4">
        <v>50</v>
      </c>
      <c r="BW23" s="4">
        <f t="shared" si="5"/>
        <v>150</v>
      </c>
      <c r="BX23" s="2">
        <v>2</v>
      </c>
      <c r="BY23" s="2">
        <v>5</v>
      </c>
      <c r="BZ23" s="2">
        <f t="shared" si="0"/>
        <v>5</v>
      </c>
      <c r="CA23" s="2">
        <v>8</v>
      </c>
      <c r="CB23" s="2"/>
      <c r="CC23" s="2">
        <f t="shared" si="2"/>
        <v>2</v>
      </c>
      <c r="CD23" s="2">
        <f t="shared" si="6"/>
        <v>0</v>
      </c>
      <c r="CE23">
        <f t="shared" si="7"/>
        <v>0</v>
      </c>
      <c r="CF23" s="2">
        <f t="shared" si="8"/>
        <v>0</v>
      </c>
      <c r="CG23">
        <f t="shared" si="9"/>
        <v>100</v>
      </c>
      <c r="CH23">
        <f t="shared" si="10"/>
        <v>0</v>
      </c>
      <c r="CI23">
        <f t="shared" si="3"/>
        <v>0</v>
      </c>
      <c r="CJ23">
        <f t="shared" si="11"/>
        <v>0</v>
      </c>
      <c r="CK23" s="2">
        <f t="shared" si="4"/>
        <v>62.5</v>
      </c>
      <c r="CL23">
        <f t="shared" si="12"/>
        <v>8</v>
      </c>
      <c r="CM23" s="2">
        <f t="shared" si="13"/>
        <v>0</v>
      </c>
    </row>
    <row r="24" spans="1:91" ht="15">
      <c r="A24" s="2">
        <v>23</v>
      </c>
      <c r="B24" s="2" t="s">
        <v>76</v>
      </c>
      <c r="C24" s="2">
        <v>75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</v>
      </c>
      <c r="Y24" s="2">
        <v>2</v>
      </c>
      <c r="Z24" s="2">
        <v>1</v>
      </c>
      <c r="AA24" s="2">
        <v>8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5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 t="s">
        <v>77</v>
      </c>
      <c r="BM24" s="2" t="s">
        <v>77</v>
      </c>
      <c r="BN24" s="2" t="s">
        <v>77</v>
      </c>
      <c r="BO24" s="2" t="s">
        <v>77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4">
        <v>50</v>
      </c>
      <c r="BW24" s="4">
        <f t="shared" si="5"/>
        <v>150</v>
      </c>
      <c r="BX24" s="2">
        <v>5</v>
      </c>
      <c r="BY24" s="2">
        <v>0</v>
      </c>
      <c r="BZ24" s="2">
        <f t="shared" si="0"/>
        <v>0</v>
      </c>
      <c r="CA24" s="2">
        <v>17</v>
      </c>
      <c r="CB24" s="2"/>
      <c r="CC24" s="2">
        <f t="shared" si="2"/>
        <v>1</v>
      </c>
      <c r="CD24" s="2">
        <f t="shared" si="6"/>
        <v>3</v>
      </c>
      <c r="CE24">
        <f t="shared" si="7"/>
        <v>2</v>
      </c>
      <c r="CF24" s="2">
        <f t="shared" si="8"/>
        <v>2</v>
      </c>
      <c r="CG24">
        <f t="shared" si="9"/>
        <v>5.8823529411764701</v>
      </c>
      <c r="CH24">
        <f t="shared" si="10"/>
        <v>0</v>
      </c>
      <c r="CI24" t="s">
        <v>77</v>
      </c>
      <c r="CJ24">
        <f t="shared" si="11"/>
        <v>11.76470588235294</v>
      </c>
      <c r="CK24" s="2">
        <f t="shared" si="4"/>
        <v>0</v>
      </c>
      <c r="CL24">
        <f t="shared" si="12"/>
        <v>1</v>
      </c>
      <c r="CM24" s="2">
        <f t="shared" si="13"/>
        <v>16</v>
      </c>
    </row>
    <row r="25" spans="1:91" ht="15">
      <c r="A25" s="2">
        <v>24</v>
      </c>
      <c r="B25" s="2" t="s">
        <v>76</v>
      </c>
      <c r="C25" s="2">
        <v>84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1</v>
      </c>
      <c r="Y25" s="2">
        <v>4</v>
      </c>
      <c r="Z25" s="2">
        <v>1</v>
      </c>
      <c r="AA25" s="2">
        <v>5</v>
      </c>
      <c r="AB25" s="2">
        <v>1</v>
      </c>
      <c r="AC25" s="2">
        <v>5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1</v>
      </c>
      <c r="AM25" s="2">
        <v>1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 t="s">
        <v>77</v>
      </c>
      <c r="BM25" s="2" t="s">
        <v>77</v>
      </c>
      <c r="BN25" s="2" t="s">
        <v>77</v>
      </c>
      <c r="BO25" s="2" t="s">
        <v>77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4">
        <v>55</v>
      </c>
      <c r="BW25" s="4">
        <f t="shared" si="5"/>
        <v>165</v>
      </c>
      <c r="BX25" s="2">
        <v>4</v>
      </c>
      <c r="BY25" s="2">
        <v>0</v>
      </c>
      <c r="BZ25" s="2">
        <f t="shared" si="0"/>
        <v>0</v>
      </c>
      <c r="CA25" s="2">
        <v>15</v>
      </c>
      <c r="CB25" s="2"/>
      <c r="CC25" s="2">
        <f t="shared" si="2"/>
        <v>0</v>
      </c>
      <c r="CD25" s="2">
        <f t="shared" si="6"/>
        <v>4</v>
      </c>
      <c r="CE25">
        <f t="shared" si="7"/>
        <v>3</v>
      </c>
      <c r="CF25" s="2">
        <f t="shared" si="8"/>
        <v>1</v>
      </c>
      <c r="CG25">
        <f t="shared" si="9"/>
        <v>0</v>
      </c>
      <c r="CH25">
        <f t="shared" si="10"/>
        <v>0</v>
      </c>
      <c r="CI25" t="s">
        <v>77</v>
      </c>
      <c r="CJ25">
        <f t="shared" si="11"/>
        <v>26.666666666666668</v>
      </c>
      <c r="CK25" s="2">
        <f t="shared" si="4"/>
        <v>0</v>
      </c>
      <c r="CL25">
        <f t="shared" si="12"/>
        <v>0</v>
      </c>
      <c r="CM25" s="2">
        <f t="shared" si="13"/>
        <v>13.636363636363637</v>
      </c>
    </row>
    <row r="26" spans="1:91" ht="15">
      <c r="A26">
        <v>25</v>
      </c>
      <c r="B26" t="s">
        <v>76</v>
      </c>
      <c r="C26">
        <v>85</v>
      </c>
      <c r="D26">
        <v>1</v>
      </c>
      <c r="E26">
        <v>1</v>
      </c>
      <c r="F26">
        <v>1</v>
      </c>
      <c r="G26">
        <v>100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45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 t="s">
        <v>77</v>
      </c>
      <c r="BM26" t="s">
        <v>77</v>
      </c>
      <c r="BN26" t="s">
        <v>77</v>
      </c>
      <c r="BO26" t="s">
        <v>77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 s="3">
        <v>92</v>
      </c>
      <c r="BW26" s="3">
        <f t="shared" si="5"/>
        <v>276</v>
      </c>
      <c r="BX26">
        <v>3</v>
      </c>
      <c r="BY26">
        <v>101</v>
      </c>
      <c r="BZ26">
        <f t="shared" si="0"/>
        <v>101</v>
      </c>
      <c r="CA26">
        <v>146</v>
      </c>
      <c r="CB26">
        <f t="shared" si="1"/>
        <v>3</v>
      </c>
      <c r="CC26">
        <f t="shared" si="2"/>
        <v>3</v>
      </c>
      <c r="CD26">
        <f t="shared" si="6"/>
        <v>0</v>
      </c>
      <c r="CE26">
        <f t="shared" si="7"/>
        <v>0</v>
      </c>
      <c r="CF26">
        <f t="shared" si="8"/>
        <v>1</v>
      </c>
      <c r="CG26">
        <f t="shared" si="9"/>
        <v>100</v>
      </c>
      <c r="CH26">
        <f t="shared" si="10"/>
        <v>31.506849315068493</v>
      </c>
      <c r="CI26">
        <f t="shared" si="3"/>
        <v>0.99009900990099009</v>
      </c>
      <c r="CJ26">
        <f t="shared" si="11"/>
        <v>0</v>
      </c>
      <c r="CK26">
        <f t="shared" si="4"/>
        <v>69.178082191780817</v>
      </c>
      <c r="CL26">
        <f t="shared" si="12"/>
        <v>79.34782608695653</v>
      </c>
      <c r="CM26">
        <f t="shared" si="13"/>
        <v>0</v>
      </c>
    </row>
    <row r="27" spans="1:91" ht="15">
      <c r="A27">
        <v>26</v>
      </c>
      <c r="B27" t="s">
        <v>76</v>
      </c>
      <c r="C27">
        <v>86</v>
      </c>
      <c r="D27">
        <v>0</v>
      </c>
      <c r="E27">
        <v>0</v>
      </c>
      <c r="F27">
        <v>1</v>
      </c>
      <c r="G27">
        <v>14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22</v>
      </c>
      <c r="Z27">
        <v>1</v>
      </c>
      <c r="AA27">
        <v>20</v>
      </c>
      <c r="AB27">
        <v>1</v>
      </c>
      <c r="AC27">
        <v>16</v>
      </c>
      <c r="AD27">
        <v>1</v>
      </c>
      <c r="AE27">
        <v>15</v>
      </c>
      <c r="AF27">
        <v>1</v>
      </c>
      <c r="AG27">
        <v>10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0</v>
      </c>
      <c r="BK27">
        <v>0</v>
      </c>
      <c r="BL27" t="s">
        <v>77</v>
      </c>
      <c r="BM27" t="s">
        <v>77</v>
      </c>
      <c r="BN27" t="s">
        <v>77</v>
      </c>
      <c r="BO27" t="s">
        <v>77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 s="3">
        <v>90</v>
      </c>
      <c r="BW27" s="3">
        <f t="shared" si="5"/>
        <v>270</v>
      </c>
      <c r="BX27">
        <v>7</v>
      </c>
      <c r="BY27">
        <v>14</v>
      </c>
      <c r="BZ27">
        <f t="shared" si="0"/>
        <v>14</v>
      </c>
      <c r="CA27">
        <v>98</v>
      </c>
      <c r="CB27">
        <f t="shared" si="1"/>
        <v>7</v>
      </c>
      <c r="CC27">
        <f t="shared" si="2"/>
        <v>1</v>
      </c>
      <c r="CD27">
        <f t="shared" si="6"/>
        <v>3</v>
      </c>
      <c r="CE27">
        <f t="shared" si="7"/>
        <v>3</v>
      </c>
      <c r="CF27">
        <f t="shared" si="8"/>
        <v>2</v>
      </c>
      <c r="CG27">
        <f t="shared" si="9"/>
        <v>14.285714285714285</v>
      </c>
      <c r="CH27">
        <f t="shared" si="10"/>
        <v>0</v>
      </c>
      <c r="CI27">
        <f t="shared" si="3"/>
        <v>0</v>
      </c>
      <c r="CJ27">
        <f t="shared" si="11"/>
        <v>22.448979591836736</v>
      </c>
      <c r="CK27">
        <f t="shared" si="4"/>
        <v>14.285714285714285</v>
      </c>
      <c r="CL27">
        <f t="shared" si="12"/>
        <v>7.7777777777777777</v>
      </c>
      <c r="CM27">
        <f t="shared" si="13"/>
        <v>46.666666666666664</v>
      </c>
    </row>
    <row r="28" spans="1:91" ht="15">
      <c r="A28">
        <v>27</v>
      </c>
      <c r="B28" t="s">
        <v>76</v>
      </c>
      <c r="C28">
        <v>93</v>
      </c>
      <c r="D28">
        <v>1</v>
      </c>
      <c r="E28">
        <v>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37</v>
      </c>
      <c r="AD28">
        <v>0</v>
      </c>
      <c r="AE28">
        <v>0</v>
      </c>
      <c r="AF28">
        <v>1</v>
      </c>
      <c r="AG28">
        <v>3</v>
      </c>
      <c r="AH28">
        <v>0</v>
      </c>
      <c r="AI28">
        <v>0</v>
      </c>
      <c r="AJ28">
        <v>1</v>
      </c>
      <c r="AK28">
        <v>17</v>
      </c>
      <c r="AL28">
        <v>1</v>
      </c>
      <c r="AM28">
        <v>5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 t="s">
        <v>77</v>
      </c>
      <c r="BM28" t="s">
        <v>77</v>
      </c>
      <c r="BN28" t="s">
        <v>77</v>
      </c>
      <c r="BO28" t="s">
        <v>77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 s="3">
        <v>50</v>
      </c>
      <c r="BW28" s="3">
        <f t="shared" si="5"/>
        <v>150</v>
      </c>
      <c r="BX28">
        <v>5</v>
      </c>
      <c r="BY28">
        <v>5</v>
      </c>
      <c r="BZ28">
        <f t="shared" si="0"/>
        <v>5</v>
      </c>
      <c r="CA28">
        <v>67</v>
      </c>
      <c r="CB28">
        <f t="shared" si="1"/>
        <v>5</v>
      </c>
      <c r="CC28">
        <f t="shared" si="2"/>
        <v>2</v>
      </c>
      <c r="CD28">
        <f t="shared" si="6"/>
        <v>2</v>
      </c>
      <c r="CE28">
        <f t="shared" si="7"/>
        <v>2</v>
      </c>
      <c r="CF28">
        <f t="shared" si="8"/>
        <v>1</v>
      </c>
      <c r="CG28">
        <f t="shared" si="9"/>
        <v>32.835820895522389</v>
      </c>
      <c r="CH28">
        <f t="shared" si="10"/>
        <v>7.4626865671641784</v>
      </c>
      <c r="CI28">
        <f t="shared" si="3"/>
        <v>100</v>
      </c>
      <c r="CJ28">
        <f t="shared" si="11"/>
        <v>0</v>
      </c>
      <c r="CK28">
        <f t="shared" si="4"/>
        <v>7.4626865671641784</v>
      </c>
      <c r="CL28">
        <f t="shared" si="12"/>
        <v>22</v>
      </c>
      <c r="CM28">
        <f t="shared" si="13"/>
        <v>45</v>
      </c>
    </row>
    <row r="29" spans="1:91" ht="15">
      <c r="A29">
        <v>28</v>
      </c>
      <c r="B29" t="s">
        <v>76</v>
      </c>
      <c r="C29">
        <v>96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164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21</v>
      </c>
      <c r="Z29">
        <v>1</v>
      </c>
      <c r="AA29">
        <v>32</v>
      </c>
      <c r="AB29">
        <v>1</v>
      </c>
      <c r="AC29">
        <v>44</v>
      </c>
      <c r="AD29">
        <v>1</v>
      </c>
      <c r="AE29">
        <v>97</v>
      </c>
      <c r="AF29">
        <v>1</v>
      </c>
      <c r="AG29">
        <v>31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19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4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 t="s">
        <v>77</v>
      </c>
      <c r="BM29" t="s">
        <v>77</v>
      </c>
      <c r="BN29" t="s">
        <v>77</v>
      </c>
      <c r="BO29" t="s">
        <v>77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 s="3">
        <v>150</v>
      </c>
      <c r="BW29" s="3">
        <f t="shared" si="5"/>
        <v>450</v>
      </c>
      <c r="BX29">
        <v>9</v>
      </c>
      <c r="BY29">
        <v>0</v>
      </c>
      <c r="BZ29">
        <f t="shared" si="0"/>
        <v>0</v>
      </c>
      <c r="CA29">
        <v>413</v>
      </c>
      <c r="CB29">
        <f t="shared" si="1"/>
        <v>9</v>
      </c>
      <c r="CC29">
        <f t="shared" si="2"/>
        <v>0</v>
      </c>
      <c r="CD29">
        <f t="shared" si="6"/>
        <v>5</v>
      </c>
      <c r="CE29">
        <f t="shared" si="7"/>
        <v>7</v>
      </c>
      <c r="CF29">
        <f t="shared" si="8"/>
        <v>3</v>
      </c>
      <c r="CG29">
        <f t="shared" si="9"/>
        <v>0</v>
      </c>
      <c r="CH29">
        <f t="shared" si="10"/>
        <v>0</v>
      </c>
      <c r="CI29" t="s">
        <v>77</v>
      </c>
      <c r="CJ29">
        <f t="shared" si="11"/>
        <v>5.0847457627118651</v>
      </c>
      <c r="CK29">
        <f t="shared" si="4"/>
        <v>0</v>
      </c>
      <c r="CL29">
        <f t="shared" si="12"/>
        <v>0</v>
      </c>
      <c r="CM29">
        <f t="shared" si="13"/>
        <v>137.66666666666666</v>
      </c>
    </row>
    <row r="30" spans="1:91" ht="15">
      <c r="A30">
        <v>29</v>
      </c>
      <c r="B30" t="s">
        <v>76</v>
      </c>
      <c r="C30">
        <v>108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4</v>
      </c>
      <c r="Z30">
        <v>1</v>
      </c>
      <c r="AA30">
        <v>10</v>
      </c>
      <c r="AB30">
        <v>1</v>
      </c>
      <c r="AC30">
        <v>11</v>
      </c>
      <c r="AD30">
        <v>1</v>
      </c>
      <c r="AE30">
        <v>2</v>
      </c>
      <c r="AF30">
        <v>1</v>
      </c>
      <c r="AG30">
        <v>38</v>
      </c>
      <c r="AH30">
        <v>0</v>
      </c>
      <c r="AI30">
        <v>0</v>
      </c>
      <c r="AJ30">
        <v>1</v>
      </c>
      <c r="AK30">
        <v>18</v>
      </c>
      <c r="AL30">
        <v>1</v>
      </c>
      <c r="AM30">
        <v>6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 t="s">
        <v>77</v>
      </c>
      <c r="BM30" t="s">
        <v>77</v>
      </c>
      <c r="BN30" t="s">
        <v>77</v>
      </c>
      <c r="BO30" t="s">
        <v>77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 s="3">
        <v>150</v>
      </c>
      <c r="BW30" s="3">
        <f t="shared" si="5"/>
        <v>450</v>
      </c>
      <c r="BX30">
        <v>8</v>
      </c>
      <c r="BY30">
        <v>0</v>
      </c>
      <c r="BZ30">
        <f t="shared" si="0"/>
        <v>0</v>
      </c>
      <c r="CA30">
        <v>90</v>
      </c>
      <c r="CB30">
        <f t="shared" si="1"/>
        <v>8</v>
      </c>
      <c r="CC30">
        <f t="shared" si="2"/>
        <v>1</v>
      </c>
      <c r="CD30">
        <f t="shared" si="6"/>
        <v>4</v>
      </c>
      <c r="CE30">
        <f t="shared" si="7"/>
        <v>5</v>
      </c>
      <c r="CF30">
        <f t="shared" si="8"/>
        <v>3</v>
      </c>
      <c r="CG30">
        <f t="shared" si="9"/>
        <v>20</v>
      </c>
      <c r="CH30">
        <f t="shared" si="10"/>
        <v>0</v>
      </c>
      <c r="CI30" t="s">
        <v>77</v>
      </c>
      <c r="CJ30">
        <f t="shared" si="11"/>
        <v>4.4444444444444446</v>
      </c>
      <c r="CK30">
        <f t="shared" si="4"/>
        <v>0</v>
      </c>
      <c r="CL30">
        <f t="shared" si="12"/>
        <v>6</v>
      </c>
      <c r="CM30">
        <f t="shared" si="13"/>
        <v>24</v>
      </c>
    </row>
    <row r="31" spans="1:91" ht="15">
      <c r="A31" s="2">
        <v>30</v>
      </c>
      <c r="B31" s="2" t="s">
        <v>76</v>
      </c>
      <c r="C31" s="2">
        <v>109</v>
      </c>
      <c r="D31" s="2">
        <v>0</v>
      </c>
      <c r="E31" s="2">
        <v>0</v>
      </c>
      <c r="F31" s="2">
        <v>1</v>
      </c>
      <c r="G31" s="2">
        <v>20</v>
      </c>
      <c r="H31" s="2">
        <v>1</v>
      </c>
      <c r="I31" s="2">
        <v>1</v>
      </c>
      <c r="J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 t="s">
        <v>77</v>
      </c>
      <c r="BM31" s="2" t="s">
        <v>77</v>
      </c>
      <c r="BN31" s="2" t="s">
        <v>77</v>
      </c>
      <c r="BO31" s="2" t="s">
        <v>77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4">
        <v>92</v>
      </c>
      <c r="BW31" s="4">
        <f t="shared" si="5"/>
        <v>276</v>
      </c>
      <c r="BX31" s="2">
        <v>3</v>
      </c>
      <c r="BY31" s="2">
        <v>21</v>
      </c>
      <c r="BZ31" s="2">
        <f t="shared" si="0"/>
        <v>21</v>
      </c>
      <c r="CA31" s="2">
        <v>22</v>
      </c>
      <c r="CB31" s="2"/>
      <c r="CC31" s="2">
        <f t="shared" si="2"/>
        <v>2</v>
      </c>
      <c r="CD31" s="2">
        <f t="shared" si="6"/>
        <v>0</v>
      </c>
      <c r="CE31">
        <f t="shared" si="7"/>
        <v>1</v>
      </c>
      <c r="CF31" s="2">
        <f t="shared" si="8"/>
        <v>1</v>
      </c>
      <c r="CG31">
        <f t="shared" si="9"/>
        <v>95.454545454545453</v>
      </c>
      <c r="CH31">
        <f t="shared" si="10"/>
        <v>0</v>
      </c>
      <c r="CI31">
        <f t="shared" si="3"/>
        <v>0</v>
      </c>
      <c r="CJ31">
        <f t="shared" si="11"/>
        <v>0</v>
      </c>
      <c r="CK31" s="2">
        <f t="shared" si="4"/>
        <v>95.454545454545453</v>
      </c>
      <c r="CL31">
        <f t="shared" si="12"/>
        <v>11.413043478260871</v>
      </c>
      <c r="CM31" s="2">
        <f t="shared" si="13"/>
        <v>0.54347826086956519</v>
      </c>
    </row>
    <row r="32" spans="1:91" ht="15">
      <c r="A32">
        <v>31</v>
      </c>
      <c r="B32" t="s">
        <v>76</v>
      </c>
      <c r="C32">
        <v>117</v>
      </c>
      <c r="D32">
        <v>1</v>
      </c>
      <c r="E32">
        <v>6</v>
      </c>
      <c r="F32">
        <v>1</v>
      </c>
      <c r="G32">
        <v>93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23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 t="s">
        <v>77</v>
      </c>
      <c r="BM32" t="s">
        <v>77</v>
      </c>
      <c r="BN32" t="s">
        <v>77</v>
      </c>
      <c r="BO32" t="s">
        <v>77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 s="3">
        <v>90</v>
      </c>
      <c r="BW32" s="3">
        <f t="shared" si="5"/>
        <v>270</v>
      </c>
      <c r="BX32">
        <v>3</v>
      </c>
      <c r="BY32">
        <v>99</v>
      </c>
      <c r="BZ32">
        <f t="shared" si="0"/>
        <v>99</v>
      </c>
      <c r="CA32">
        <v>122</v>
      </c>
      <c r="CB32">
        <f t="shared" si="1"/>
        <v>3</v>
      </c>
      <c r="CC32">
        <f t="shared" si="2"/>
        <v>3</v>
      </c>
      <c r="CD32">
        <f t="shared" si="6"/>
        <v>0</v>
      </c>
      <c r="CE32">
        <f t="shared" si="7"/>
        <v>0</v>
      </c>
      <c r="CF32">
        <f t="shared" si="8"/>
        <v>1</v>
      </c>
      <c r="CG32">
        <f t="shared" si="9"/>
        <v>100</v>
      </c>
      <c r="CH32">
        <f t="shared" si="10"/>
        <v>23.770491803278688</v>
      </c>
      <c r="CI32">
        <f t="shared" si="3"/>
        <v>6.0606060606060606</v>
      </c>
      <c r="CJ32">
        <f t="shared" si="11"/>
        <v>0</v>
      </c>
      <c r="CK32">
        <f t="shared" si="4"/>
        <v>81.147540983606561</v>
      </c>
      <c r="CL32">
        <f t="shared" si="12"/>
        <v>67.777777777777771</v>
      </c>
      <c r="CM32">
        <f t="shared" si="13"/>
        <v>0</v>
      </c>
    </row>
    <row r="33" spans="1:91" ht="15">
      <c r="A33">
        <v>32</v>
      </c>
      <c r="B33" t="s">
        <v>76</v>
      </c>
      <c r="C33">
        <v>118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13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1</v>
      </c>
      <c r="Y33">
        <v>44</v>
      </c>
      <c r="Z33">
        <v>1</v>
      </c>
      <c r="AA33">
        <v>28</v>
      </c>
      <c r="AB33">
        <v>1</v>
      </c>
      <c r="AC33">
        <v>14</v>
      </c>
      <c r="AD33">
        <v>1</v>
      </c>
      <c r="AE33">
        <v>45</v>
      </c>
      <c r="AF33">
        <v>1</v>
      </c>
      <c r="AG33">
        <v>19</v>
      </c>
      <c r="AH33">
        <v>1</v>
      </c>
      <c r="AI33">
        <v>13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14</v>
      </c>
      <c r="AP33">
        <v>1</v>
      </c>
      <c r="AQ33">
        <v>43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 t="s">
        <v>77</v>
      </c>
      <c r="BM33" t="s">
        <v>77</v>
      </c>
      <c r="BN33" t="s">
        <v>77</v>
      </c>
      <c r="BO33" t="s">
        <v>77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 s="3">
        <v>150</v>
      </c>
      <c r="BW33" s="3">
        <f t="shared" si="5"/>
        <v>450</v>
      </c>
      <c r="BX33">
        <v>13</v>
      </c>
      <c r="BY33">
        <v>0</v>
      </c>
      <c r="BZ33">
        <f t="shared" si="0"/>
        <v>0</v>
      </c>
      <c r="CA33">
        <v>237</v>
      </c>
      <c r="CB33">
        <f t="shared" si="1"/>
        <v>13</v>
      </c>
      <c r="CC33">
        <f t="shared" si="2"/>
        <v>0</v>
      </c>
      <c r="CD33">
        <f t="shared" si="6"/>
        <v>4</v>
      </c>
      <c r="CE33">
        <f t="shared" si="7"/>
        <v>9</v>
      </c>
      <c r="CF33">
        <f t="shared" si="8"/>
        <v>5</v>
      </c>
      <c r="CG33">
        <f t="shared" si="9"/>
        <v>0</v>
      </c>
      <c r="CH33">
        <f t="shared" si="10"/>
        <v>0</v>
      </c>
      <c r="CI33" t="s">
        <v>77</v>
      </c>
      <c r="CJ33">
        <f t="shared" si="11"/>
        <v>18.565400843881857</v>
      </c>
      <c r="CK33">
        <f t="shared" si="4"/>
        <v>0</v>
      </c>
      <c r="CL33">
        <f t="shared" si="12"/>
        <v>0</v>
      </c>
      <c r="CM33">
        <f t="shared" si="13"/>
        <v>78.999999999999986</v>
      </c>
    </row>
    <row r="34" spans="1:91" ht="15">
      <c r="A34">
        <v>33</v>
      </c>
      <c r="B34" t="s">
        <v>76</v>
      </c>
      <c r="C34">
        <v>123</v>
      </c>
      <c r="D34">
        <v>0</v>
      </c>
      <c r="E34">
        <v>0</v>
      </c>
      <c r="F34">
        <v>1</v>
      </c>
      <c r="G34">
        <v>18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43</v>
      </c>
      <c r="Z34">
        <v>1</v>
      </c>
      <c r="AA34">
        <v>3</v>
      </c>
      <c r="AB34">
        <v>1</v>
      </c>
      <c r="AC34">
        <v>3</v>
      </c>
      <c r="AD34">
        <v>1</v>
      </c>
      <c r="AE34">
        <v>6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2</v>
      </c>
      <c r="BJ34">
        <v>0</v>
      </c>
      <c r="BK34">
        <v>0</v>
      </c>
      <c r="BL34" t="s">
        <v>77</v>
      </c>
      <c r="BM34" t="s">
        <v>77</v>
      </c>
      <c r="BN34" t="s">
        <v>77</v>
      </c>
      <c r="BO34" t="s">
        <v>77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 s="3">
        <v>150</v>
      </c>
      <c r="BW34" s="3">
        <f t="shared" si="5"/>
        <v>450</v>
      </c>
      <c r="BX34">
        <v>7</v>
      </c>
      <c r="BY34">
        <v>18</v>
      </c>
      <c r="BZ34">
        <f t="shared" ref="BZ34:BZ65" si="14">E34+G34+I34+K34</f>
        <v>18</v>
      </c>
      <c r="CA34">
        <v>76</v>
      </c>
      <c r="CB34">
        <f t="shared" ref="CB34:CB65" si="15">SUM(BT34+BR34+BP34+BJ34+BH34+BF34+BD34+BB34+AZ34+AX34+AV34+AT34+AR34+AP34+AN34+AL34+AJ34+AH34+AF34+AD34+AB34+Z34+X34+V34+T34+R34+P34+N34+L34+J34+H34+F34+D34)</f>
        <v>7</v>
      </c>
      <c r="CC34">
        <f t="shared" ref="CC34:CC65" si="16">SUM(BJ34+AJ34+P34+F34+D34+H34)</f>
        <v>1</v>
      </c>
      <c r="CD34">
        <f t="shared" si="6"/>
        <v>3</v>
      </c>
      <c r="CE34">
        <f t="shared" si="7"/>
        <v>3</v>
      </c>
      <c r="CF34">
        <f t="shared" si="8"/>
        <v>3</v>
      </c>
      <c r="CG34">
        <f t="shared" si="9"/>
        <v>23.684210526315788</v>
      </c>
      <c r="CH34">
        <f t="shared" si="10"/>
        <v>0</v>
      </c>
      <c r="CI34">
        <f t="shared" si="3"/>
        <v>0</v>
      </c>
      <c r="CJ34">
        <f t="shared" si="11"/>
        <v>56.578947368421048</v>
      </c>
      <c r="CK34">
        <f t="shared" ref="CK34:CK65" si="17">SUM(E34+G34+I34+BE34)/CA34*100</f>
        <v>23.684210526315788</v>
      </c>
      <c r="CL34">
        <f t="shared" si="12"/>
        <v>6</v>
      </c>
      <c r="CM34">
        <f t="shared" si="13"/>
        <v>19.333333333333332</v>
      </c>
    </row>
    <row r="35" spans="1:91" ht="15">
      <c r="A35">
        <v>34</v>
      </c>
      <c r="B35" t="s">
        <v>76</v>
      </c>
      <c r="C35">
        <v>128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25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 t="s">
        <v>77</v>
      </c>
      <c r="BM35" t="s">
        <v>77</v>
      </c>
      <c r="BN35" t="s">
        <v>77</v>
      </c>
      <c r="BO35" t="s">
        <v>77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 s="3">
        <v>150</v>
      </c>
      <c r="BW35" s="3">
        <f t="shared" si="5"/>
        <v>450</v>
      </c>
      <c r="BX35">
        <v>1</v>
      </c>
      <c r="BY35">
        <v>0</v>
      </c>
      <c r="BZ35">
        <f t="shared" si="14"/>
        <v>0</v>
      </c>
      <c r="CA35">
        <v>25</v>
      </c>
      <c r="CB35">
        <f t="shared" si="15"/>
        <v>1</v>
      </c>
      <c r="CC35">
        <f t="shared" si="16"/>
        <v>1</v>
      </c>
      <c r="CD35">
        <f t="shared" si="6"/>
        <v>0</v>
      </c>
      <c r="CE35">
        <f t="shared" si="7"/>
        <v>0</v>
      </c>
      <c r="CF35">
        <f t="shared" si="8"/>
        <v>0</v>
      </c>
      <c r="CG35">
        <f t="shared" si="9"/>
        <v>100</v>
      </c>
      <c r="CH35">
        <f t="shared" si="10"/>
        <v>0</v>
      </c>
      <c r="CI35" t="s">
        <v>77</v>
      </c>
      <c r="CJ35">
        <f t="shared" si="11"/>
        <v>0</v>
      </c>
      <c r="CK35">
        <f t="shared" si="17"/>
        <v>0</v>
      </c>
      <c r="CL35">
        <f t="shared" si="12"/>
        <v>8.3333333333333321</v>
      </c>
      <c r="CM35">
        <f t="shared" si="13"/>
        <v>0</v>
      </c>
    </row>
    <row r="36" spans="1:91" ht="15">
      <c r="A36">
        <v>35</v>
      </c>
      <c r="B36" t="s">
        <v>76</v>
      </c>
      <c r="C36">
        <v>130</v>
      </c>
      <c r="D36">
        <v>1</v>
      </c>
      <c r="E36">
        <v>3</v>
      </c>
      <c r="F36">
        <v>1</v>
      </c>
      <c r="G36">
        <v>13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17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9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 t="s">
        <v>77</v>
      </c>
      <c r="BM36" t="s">
        <v>77</v>
      </c>
      <c r="BN36" t="s">
        <v>77</v>
      </c>
      <c r="BO36" t="s">
        <v>77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 s="3">
        <v>120</v>
      </c>
      <c r="BW36" s="3">
        <f t="shared" si="5"/>
        <v>360</v>
      </c>
      <c r="BX36">
        <v>4</v>
      </c>
      <c r="BY36">
        <v>16</v>
      </c>
      <c r="BZ36">
        <f t="shared" si="14"/>
        <v>16</v>
      </c>
      <c r="CA36">
        <v>42</v>
      </c>
      <c r="CB36">
        <f t="shared" si="15"/>
        <v>4</v>
      </c>
      <c r="CC36">
        <f t="shared" si="16"/>
        <v>4</v>
      </c>
      <c r="CD36">
        <f t="shared" si="6"/>
        <v>0</v>
      </c>
      <c r="CE36">
        <f t="shared" si="7"/>
        <v>0</v>
      </c>
      <c r="CF36">
        <f t="shared" si="8"/>
        <v>1</v>
      </c>
      <c r="CG36">
        <f t="shared" si="9"/>
        <v>100</v>
      </c>
      <c r="CH36">
        <f t="shared" si="10"/>
        <v>47.619047619047613</v>
      </c>
      <c r="CI36">
        <f t="shared" si="3"/>
        <v>18.75</v>
      </c>
      <c r="CJ36">
        <f t="shared" si="11"/>
        <v>0</v>
      </c>
      <c r="CK36">
        <f t="shared" si="17"/>
        <v>38.095238095238095</v>
      </c>
      <c r="CL36">
        <f t="shared" si="12"/>
        <v>17.5</v>
      </c>
      <c r="CM36">
        <f t="shared" si="13"/>
        <v>0</v>
      </c>
    </row>
    <row r="37" spans="1:91" ht="15">
      <c r="A37">
        <v>36</v>
      </c>
      <c r="B37" t="s">
        <v>76</v>
      </c>
      <c r="C37">
        <v>135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4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21</v>
      </c>
      <c r="Z37">
        <v>1</v>
      </c>
      <c r="AA37">
        <v>38</v>
      </c>
      <c r="AB37">
        <v>1</v>
      </c>
      <c r="AC37">
        <v>25</v>
      </c>
      <c r="AD37">
        <v>0</v>
      </c>
      <c r="AE37">
        <v>0</v>
      </c>
      <c r="AF37">
        <v>1</v>
      </c>
      <c r="AG37">
        <v>1</v>
      </c>
      <c r="AH37">
        <v>0</v>
      </c>
      <c r="AI37">
        <v>0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 t="s">
        <v>77</v>
      </c>
      <c r="BM37" t="s">
        <v>77</v>
      </c>
      <c r="BN37" t="s">
        <v>77</v>
      </c>
      <c r="BO37" t="s">
        <v>77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 s="3">
        <v>80</v>
      </c>
      <c r="BW37" s="3">
        <f t="shared" si="5"/>
        <v>240</v>
      </c>
      <c r="BX37">
        <v>6</v>
      </c>
      <c r="BY37">
        <v>0</v>
      </c>
      <c r="BZ37">
        <f t="shared" si="14"/>
        <v>0</v>
      </c>
      <c r="CA37">
        <v>90</v>
      </c>
      <c r="CB37">
        <f t="shared" si="15"/>
        <v>6</v>
      </c>
      <c r="CC37">
        <f t="shared" si="16"/>
        <v>1</v>
      </c>
      <c r="CD37">
        <f t="shared" si="6"/>
        <v>3</v>
      </c>
      <c r="CE37">
        <f t="shared" si="7"/>
        <v>3</v>
      </c>
      <c r="CF37">
        <f t="shared" si="8"/>
        <v>2</v>
      </c>
      <c r="CG37">
        <f t="shared" si="9"/>
        <v>1.1111111111111112</v>
      </c>
      <c r="CH37">
        <f t="shared" si="10"/>
        <v>0</v>
      </c>
      <c r="CI37" t="s">
        <v>77</v>
      </c>
      <c r="CJ37">
        <f t="shared" si="11"/>
        <v>23.333333333333332</v>
      </c>
      <c r="CK37">
        <f t="shared" si="17"/>
        <v>0</v>
      </c>
      <c r="CL37">
        <f t="shared" si="12"/>
        <v>0.625</v>
      </c>
      <c r="CM37">
        <f t="shared" si="13"/>
        <v>55.625</v>
      </c>
    </row>
    <row r="38" spans="1:91" ht="15">
      <c r="A38">
        <v>37</v>
      </c>
      <c r="B38" t="s">
        <v>76</v>
      </c>
      <c r="C38">
        <v>149</v>
      </c>
      <c r="D38">
        <v>1</v>
      </c>
      <c r="E38">
        <v>116</v>
      </c>
      <c r="F38">
        <v>1</v>
      </c>
      <c r="G38">
        <v>182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2</v>
      </c>
      <c r="Z38">
        <v>0</v>
      </c>
      <c r="AA38">
        <v>0</v>
      </c>
      <c r="AB38">
        <v>1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 t="s">
        <v>77</v>
      </c>
      <c r="BM38" t="s">
        <v>77</v>
      </c>
      <c r="BN38" t="s">
        <v>77</v>
      </c>
      <c r="BO38" t="s">
        <v>77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 s="3">
        <v>150</v>
      </c>
      <c r="BW38" s="3">
        <f t="shared" si="5"/>
        <v>450</v>
      </c>
      <c r="BX38">
        <v>5</v>
      </c>
      <c r="BY38">
        <v>298</v>
      </c>
      <c r="BZ38">
        <f t="shared" si="14"/>
        <v>298</v>
      </c>
      <c r="CA38">
        <v>303</v>
      </c>
      <c r="CB38">
        <f t="shared" si="15"/>
        <v>5</v>
      </c>
      <c r="CC38">
        <f t="shared" si="16"/>
        <v>3</v>
      </c>
      <c r="CD38">
        <f t="shared" si="6"/>
        <v>2</v>
      </c>
      <c r="CE38">
        <f t="shared" si="7"/>
        <v>1</v>
      </c>
      <c r="CF38">
        <f t="shared" si="8"/>
        <v>1</v>
      </c>
      <c r="CG38">
        <f t="shared" si="9"/>
        <v>98.679867986798669</v>
      </c>
      <c r="CH38">
        <f t="shared" si="10"/>
        <v>38.283828382838287</v>
      </c>
      <c r="CI38">
        <f t="shared" si="3"/>
        <v>38.926174496644293</v>
      </c>
      <c r="CJ38">
        <f t="shared" si="11"/>
        <v>0.66006600660066006</v>
      </c>
      <c r="CK38">
        <f t="shared" si="17"/>
        <v>98.349834983498354</v>
      </c>
      <c r="CL38">
        <f t="shared" si="12"/>
        <v>99.666666666666657</v>
      </c>
      <c r="CM38">
        <f t="shared" si="13"/>
        <v>1.3333333333333333</v>
      </c>
    </row>
    <row r="39" spans="1:91" ht="15">
      <c r="A39">
        <v>38</v>
      </c>
      <c r="B39" t="s">
        <v>76</v>
      </c>
      <c r="C39">
        <v>154</v>
      </c>
      <c r="D39">
        <v>1</v>
      </c>
      <c r="E39">
        <v>38</v>
      </c>
      <c r="F39">
        <v>1</v>
      </c>
      <c r="G39">
        <v>71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93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 t="s">
        <v>77</v>
      </c>
      <c r="BM39" t="s">
        <v>77</v>
      </c>
      <c r="BN39" t="s">
        <v>77</v>
      </c>
      <c r="BO39" t="s">
        <v>77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 s="3">
        <v>117</v>
      </c>
      <c r="BW39" s="3">
        <f t="shared" si="5"/>
        <v>351</v>
      </c>
      <c r="BX39">
        <v>5</v>
      </c>
      <c r="BY39">
        <v>110</v>
      </c>
      <c r="BZ39">
        <f t="shared" si="14"/>
        <v>110</v>
      </c>
      <c r="CA39">
        <v>204</v>
      </c>
      <c r="CB39">
        <f t="shared" si="15"/>
        <v>5</v>
      </c>
      <c r="CC39">
        <f t="shared" si="16"/>
        <v>2</v>
      </c>
      <c r="CD39">
        <f t="shared" si="6"/>
        <v>2</v>
      </c>
      <c r="CE39">
        <f t="shared" si="7"/>
        <v>0</v>
      </c>
      <c r="CF39">
        <f t="shared" si="8"/>
        <v>1</v>
      </c>
      <c r="CG39">
        <f t="shared" si="9"/>
        <v>53.921568627450981</v>
      </c>
      <c r="CH39">
        <f t="shared" si="10"/>
        <v>18.627450980392158</v>
      </c>
      <c r="CI39">
        <f t="shared" si="3"/>
        <v>34.545454545454547</v>
      </c>
      <c r="CJ39">
        <f t="shared" si="11"/>
        <v>45.588235294117645</v>
      </c>
      <c r="CK39">
        <f t="shared" si="17"/>
        <v>53.431372549019606</v>
      </c>
      <c r="CL39">
        <f t="shared" si="12"/>
        <v>46.581196581196586</v>
      </c>
      <c r="CM39">
        <f t="shared" si="13"/>
        <v>40.17094017094017</v>
      </c>
    </row>
    <row r="40" spans="1:91" ht="15">
      <c r="A40">
        <v>39</v>
      </c>
      <c r="B40" t="s">
        <v>76</v>
      </c>
      <c r="C40">
        <v>156</v>
      </c>
      <c r="D40">
        <v>1</v>
      </c>
      <c r="E40">
        <v>20</v>
      </c>
      <c r="F40">
        <v>1</v>
      </c>
      <c r="G40">
        <v>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 t="s">
        <v>77</v>
      </c>
      <c r="BM40" t="s">
        <v>77</v>
      </c>
      <c r="BN40" t="s">
        <v>77</v>
      </c>
      <c r="BO40" t="s">
        <v>77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 s="3">
        <v>68</v>
      </c>
      <c r="BW40" s="3">
        <f t="shared" si="5"/>
        <v>204</v>
      </c>
      <c r="BX40">
        <v>2</v>
      </c>
      <c r="BY40">
        <v>27</v>
      </c>
      <c r="BZ40">
        <f t="shared" si="14"/>
        <v>27</v>
      </c>
      <c r="CA40">
        <v>27</v>
      </c>
      <c r="CB40">
        <f t="shared" si="15"/>
        <v>2</v>
      </c>
      <c r="CC40">
        <f t="shared" si="16"/>
        <v>2</v>
      </c>
      <c r="CD40">
        <f t="shared" si="6"/>
        <v>0</v>
      </c>
      <c r="CE40">
        <f t="shared" si="7"/>
        <v>0</v>
      </c>
      <c r="CF40">
        <f t="shared" si="8"/>
        <v>0</v>
      </c>
      <c r="CG40">
        <f t="shared" si="9"/>
        <v>100</v>
      </c>
      <c r="CH40">
        <f t="shared" si="10"/>
        <v>74.074074074074076</v>
      </c>
      <c r="CI40">
        <f t="shared" si="3"/>
        <v>74.074074074074076</v>
      </c>
      <c r="CJ40">
        <f t="shared" si="11"/>
        <v>0</v>
      </c>
      <c r="CK40">
        <f t="shared" si="17"/>
        <v>100</v>
      </c>
      <c r="CL40">
        <f t="shared" si="12"/>
        <v>19.852941176470587</v>
      </c>
      <c r="CM40">
        <f t="shared" si="13"/>
        <v>0</v>
      </c>
    </row>
    <row r="41" spans="1:91" ht="15">
      <c r="A41">
        <v>40</v>
      </c>
      <c r="B41" t="s">
        <v>76</v>
      </c>
      <c r="C41">
        <v>157</v>
      </c>
      <c r="D41">
        <v>1</v>
      </c>
      <c r="E41">
        <v>2</v>
      </c>
      <c r="F41">
        <v>1</v>
      </c>
      <c r="G41">
        <v>159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23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156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2</v>
      </c>
      <c r="AL41">
        <v>1</v>
      </c>
      <c r="AM41">
        <v>9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 t="s">
        <v>77</v>
      </c>
      <c r="BM41" t="s">
        <v>77</v>
      </c>
      <c r="BN41" t="s">
        <v>77</v>
      </c>
      <c r="BO41" t="s">
        <v>77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 s="3">
        <v>150</v>
      </c>
      <c r="BW41" s="3">
        <f t="shared" si="5"/>
        <v>450</v>
      </c>
      <c r="BX41">
        <v>8</v>
      </c>
      <c r="BY41">
        <v>162</v>
      </c>
      <c r="BZ41">
        <f t="shared" si="14"/>
        <v>162</v>
      </c>
      <c r="CA41">
        <v>353</v>
      </c>
      <c r="CB41">
        <f t="shared" si="15"/>
        <v>8</v>
      </c>
      <c r="CC41">
        <f t="shared" si="16"/>
        <v>5</v>
      </c>
      <c r="CD41">
        <f t="shared" si="6"/>
        <v>3</v>
      </c>
      <c r="CE41">
        <f t="shared" si="7"/>
        <v>2</v>
      </c>
      <c r="CF41">
        <f t="shared" si="8"/>
        <v>2</v>
      </c>
      <c r="CG41">
        <f t="shared" si="9"/>
        <v>52.97450424929179</v>
      </c>
      <c r="CH41">
        <f t="shared" si="10"/>
        <v>7.0821529745042495</v>
      </c>
      <c r="CI41">
        <f t="shared" si="3"/>
        <v>1.2345679012345678</v>
      </c>
      <c r="CJ41">
        <f t="shared" si="11"/>
        <v>44.192634560906512</v>
      </c>
      <c r="CK41">
        <f t="shared" si="17"/>
        <v>45.892351274787536</v>
      </c>
      <c r="CL41">
        <f t="shared" si="12"/>
        <v>62.333333333333336</v>
      </c>
      <c r="CM41">
        <f t="shared" si="13"/>
        <v>55.333333333333329</v>
      </c>
    </row>
    <row r="42" spans="1:91" ht="15">
      <c r="A42">
        <v>41</v>
      </c>
      <c r="B42" t="s">
        <v>76</v>
      </c>
      <c r="C42">
        <v>163</v>
      </c>
      <c r="D42">
        <v>0</v>
      </c>
      <c r="E42">
        <v>0</v>
      </c>
      <c r="F42">
        <v>1</v>
      </c>
      <c r="G42">
        <v>63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99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 t="s">
        <v>77</v>
      </c>
      <c r="BM42" t="s">
        <v>77</v>
      </c>
      <c r="BN42" t="s">
        <v>77</v>
      </c>
      <c r="BO42" t="s">
        <v>77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 s="3">
        <v>60</v>
      </c>
      <c r="BW42" s="3">
        <f t="shared" si="5"/>
        <v>180</v>
      </c>
      <c r="BX42">
        <v>2</v>
      </c>
      <c r="BY42">
        <v>63</v>
      </c>
      <c r="BZ42">
        <f t="shared" si="14"/>
        <v>63</v>
      </c>
      <c r="CA42">
        <v>162</v>
      </c>
      <c r="CB42">
        <f t="shared" si="15"/>
        <v>2</v>
      </c>
      <c r="CC42">
        <f t="shared" si="16"/>
        <v>2</v>
      </c>
      <c r="CD42">
        <f t="shared" si="6"/>
        <v>0</v>
      </c>
      <c r="CE42">
        <f t="shared" si="7"/>
        <v>0</v>
      </c>
      <c r="CF42">
        <f t="shared" si="8"/>
        <v>1</v>
      </c>
      <c r="CG42">
        <f t="shared" si="9"/>
        <v>100</v>
      </c>
      <c r="CH42">
        <f t="shared" si="10"/>
        <v>61.111111111111114</v>
      </c>
      <c r="CI42">
        <f t="shared" si="3"/>
        <v>0</v>
      </c>
      <c r="CJ42">
        <f t="shared" si="11"/>
        <v>0</v>
      </c>
      <c r="CK42">
        <f t="shared" si="17"/>
        <v>38.888888888888893</v>
      </c>
      <c r="CL42">
        <f t="shared" si="12"/>
        <v>135</v>
      </c>
      <c r="CM42">
        <f t="shared" si="13"/>
        <v>0</v>
      </c>
    </row>
    <row r="43" spans="1:91" ht="15">
      <c r="A43">
        <v>42</v>
      </c>
      <c r="B43" t="s">
        <v>76</v>
      </c>
      <c r="C43">
        <v>170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159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 t="s">
        <v>77</v>
      </c>
      <c r="BM43" t="s">
        <v>77</v>
      </c>
      <c r="BN43" t="s">
        <v>77</v>
      </c>
      <c r="BO43" t="s">
        <v>77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 s="3">
        <v>50</v>
      </c>
      <c r="BW43" s="3">
        <f t="shared" si="5"/>
        <v>150</v>
      </c>
      <c r="BX43">
        <v>1</v>
      </c>
      <c r="BY43">
        <v>0</v>
      </c>
      <c r="BZ43">
        <f t="shared" si="14"/>
        <v>0</v>
      </c>
      <c r="CA43">
        <v>159</v>
      </c>
      <c r="CB43">
        <f t="shared" si="15"/>
        <v>1</v>
      </c>
      <c r="CC43">
        <f t="shared" si="16"/>
        <v>1</v>
      </c>
      <c r="CD43">
        <f t="shared" si="6"/>
        <v>0</v>
      </c>
      <c r="CE43">
        <f t="shared" si="7"/>
        <v>0</v>
      </c>
      <c r="CF43">
        <f t="shared" si="8"/>
        <v>0</v>
      </c>
      <c r="CG43">
        <f t="shared" si="9"/>
        <v>100</v>
      </c>
      <c r="CH43">
        <f t="shared" si="10"/>
        <v>0</v>
      </c>
      <c r="CI43" t="s">
        <v>77</v>
      </c>
      <c r="CJ43">
        <f t="shared" si="11"/>
        <v>0</v>
      </c>
      <c r="CK43">
        <f t="shared" si="17"/>
        <v>0</v>
      </c>
      <c r="CL43">
        <f t="shared" si="12"/>
        <v>159</v>
      </c>
      <c r="CM43">
        <f t="shared" si="13"/>
        <v>0</v>
      </c>
    </row>
    <row r="44" spans="1:91" ht="15">
      <c r="A44" s="2">
        <v>43</v>
      </c>
      <c r="B44" s="2" t="s">
        <v>76</v>
      </c>
      <c r="C44" s="2" t="s">
        <v>78</v>
      </c>
      <c r="D44" s="2">
        <v>0</v>
      </c>
      <c r="E44" s="2">
        <v>0</v>
      </c>
      <c r="F44" s="2">
        <v>1</v>
      </c>
      <c r="G44" s="2">
        <v>20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1</v>
      </c>
      <c r="Y44" s="2">
        <v>3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1</v>
      </c>
      <c r="AY44" s="2">
        <v>1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 t="s">
        <v>77</v>
      </c>
      <c r="BM44" s="2" t="s">
        <v>77</v>
      </c>
      <c r="BN44" s="2" t="s">
        <v>77</v>
      </c>
      <c r="BO44" s="2" t="s">
        <v>77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4">
        <v>100</v>
      </c>
      <c r="BW44" s="4">
        <f t="shared" si="5"/>
        <v>300</v>
      </c>
      <c r="BX44" s="2">
        <v>3</v>
      </c>
      <c r="BY44" s="2">
        <v>20</v>
      </c>
      <c r="BZ44" s="2">
        <f t="shared" si="14"/>
        <v>20</v>
      </c>
      <c r="CA44" s="2">
        <v>24</v>
      </c>
      <c r="CB44" s="2"/>
      <c r="CC44" s="2">
        <f t="shared" si="16"/>
        <v>1</v>
      </c>
      <c r="CD44" s="2">
        <f t="shared" si="6"/>
        <v>1</v>
      </c>
      <c r="CE44">
        <f t="shared" si="7"/>
        <v>0</v>
      </c>
      <c r="CF44" s="2">
        <f t="shared" si="8"/>
        <v>1</v>
      </c>
      <c r="CG44">
        <f t="shared" si="9"/>
        <v>83.333333333333343</v>
      </c>
      <c r="CH44">
        <f t="shared" si="10"/>
        <v>0</v>
      </c>
      <c r="CI44">
        <f t="shared" si="3"/>
        <v>0</v>
      </c>
      <c r="CJ44">
        <f t="shared" si="11"/>
        <v>12.5</v>
      </c>
      <c r="CK44" s="2">
        <f t="shared" si="17"/>
        <v>83.333333333333343</v>
      </c>
      <c r="CL44">
        <f t="shared" si="12"/>
        <v>10</v>
      </c>
      <c r="CM44" s="2">
        <f t="shared" si="13"/>
        <v>2</v>
      </c>
    </row>
    <row r="45" spans="1:91" ht="15">
      <c r="A45">
        <v>44</v>
      </c>
      <c r="B45" t="s">
        <v>76</v>
      </c>
      <c r="C45" t="s">
        <v>79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2</v>
      </c>
      <c r="Z45">
        <v>1</v>
      </c>
      <c r="AA45">
        <v>51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2</v>
      </c>
      <c r="AH45">
        <v>0</v>
      </c>
      <c r="AI45">
        <v>0</v>
      </c>
      <c r="AJ45">
        <v>1</v>
      </c>
      <c r="AK45">
        <v>9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 t="s">
        <v>77</v>
      </c>
      <c r="BM45" t="s">
        <v>77</v>
      </c>
      <c r="BN45" t="s">
        <v>77</v>
      </c>
      <c r="BO45" t="s">
        <v>77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 s="3">
        <v>50</v>
      </c>
      <c r="BW45" s="3">
        <f t="shared" si="5"/>
        <v>150</v>
      </c>
      <c r="BX45">
        <v>4</v>
      </c>
      <c r="BY45">
        <v>0</v>
      </c>
      <c r="BZ45">
        <f t="shared" si="14"/>
        <v>0</v>
      </c>
      <c r="CA45">
        <v>64</v>
      </c>
      <c r="CB45">
        <f t="shared" si="15"/>
        <v>4</v>
      </c>
      <c r="CC45">
        <f t="shared" si="16"/>
        <v>1</v>
      </c>
      <c r="CD45">
        <f t="shared" si="6"/>
        <v>2</v>
      </c>
      <c r="CE45">
        <f t="shared" si="7"/>
        <v>1</v>
      </c>
      <c r="CF45">
        <f t="shared" si="8"/>
        <v>2</v>
      </c>
      <c r="CG45">
        <f t="shared" si="9"/>
        <v>14.0625</v>
      </c>
      <c r="CH45">
        <f t="shared" si="10"/>
        <v>0</v>
      </c>
      <c r="CI45" t="s">
        <v>77</v>
      </c>
      <c r="CJ45">
        <f t="shared" si="11"/>
        <v>3.125</v>
      </c>
      <c r="CK45">
        <f t="shared" si="17"/>
        <v>0</v>
      </c>
      <c r="CL45">
        <f t="shared" si="12"/>
        <v>9</v>
      </c>
      <c r="CM45">
        <f t="shared" si="13"/>
        <v>54.999999999999993</v>
      </c>
    </row>
    <row r="46" spans="1:91" ht="15">
      <c r="A46">
        <v>45</v>
      </c>
      <c r="B46" t="s">
        <v>76</v>
      </c>
      <c r="C46" t="s">
        <v>80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11</v>
      </c>
      <c r="Z46">
        <v>1</v>
      </c>
      <c r="AA46">
        <v>12</v>
      </c>
      <c r="AB46">
        <v>1</v>
      </c>
      <c r="AC46">
        <v>2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5</v>
      </c>
      <c r="AL46">
        <v>1</v>
      </c>
      <c r="AM46">
        <v>4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 t="s">
        <v>77</v>
      </c>
      <c r="BM46" t="s">
        <v>77</v>
      </c>
      <c r="BN46" t="s">
        <v>77</v>
      </c>
      <c r="BO46" t="s">
        <v>77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 s="3">
        <v>70</v>
      </c>
      <c r="BW46" s="3">
        <f t="shared" si="5"/>
        <v>210</v>
      </c>
      <c r="BX46">
        <v>7</v>
      </c>
      <c r="BY46">
        <v>0</v>
      </c>
      <c r="BZ46">
        <f t="shared" si="14"/>
        <v>0</v>
      </c>
      <c r="CA46">
        <v>37</v>
      </c>
      <c r="CB46">
        <f t="shared" si="15"/>
        <v>7</v>
      </c>
      <c r="CC46">
        <f t="shared" si="16"/>
        <v>1</v>
      </c>
      <c r="CD46">
        <f t="shared" si="6"/>
        <v>4</v>
      </c>
      <c r="CE46">
        <f t="shared" si="7"/>
        <v>5</v>
      </c>
      <c r="CF46">
        <f t="shared" si="8"/>
        <v>1</v>
      </c>
      <c r="CG46">
        <f t="shared" si="9"/>
        <v>13.513513513513514</v>
      </c>
      <c r="CH46">
        <f t="shared" si="10"/>
        <v>0</v>
      </c>
      <c r="CI46" t="s">
        <v>77</v>
      </c>
      <c r="CJ46">
        <f t="shared" si="11"/>
        <v>29.72972972972973</v>
      </c>
      <c r="CK46">
        <f t="shared" si="17"/>
        <v>0</v>
      </c>
      <c r="CL46">
        <f t="shared" si="12"/>
        <v>3.5714285714285712</v>
      </c>
      <c r="CM46">
        <f t="shared" si="13"/>
        <v>22.857142857142858</v>
      </c>
    </row>
    <row r="47" spans="1:91" ht="15">
      <c r="A47">
        <v>46</v>
      </c>
      <c r="B47" t="s">
        <v>76</v>
      </c>
      <c r="C47" t="s">
        <v>81</v>
      </c>
      <c r="D47">
        <v>0</v>
      </c>
      <c r="E47">
        <v>0</v>
      </c>
      <c r="F47">
        <v>1</v>
      </c>
      <c r="G47">
        <v>50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 t="s">
        <v>77</v>
      </c>
      <c r="BM47" t="s">
        <v>77</v>
      </c>
      <c r="BN47" t="s">
        <v>77</v>
      </c>
      <c r="BO47" t="s">
        <v>77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 s="3">
        <v>98</v>
      </c>
      <c r="BW47" s="3">
        <f t="shared" si="5"/>
        <v>294</v>
      </c>
      <c r="BX47">
        <v>3</v>
      </c>
      <c r="BY47">
        <v>50</v>
      </c>
      <c r="BZ47">
        <f t="shared" si="14"/>
        <v>50</v>
      </c>
      <c r="CA47">
        <v>62</v>
      </c>
      <c r="CB47">
        <f t="shared" si="15"/>
        <v>3</v>
      </c>
      <c r="CC47">
        <f t="shared" si="16"/>
        <v>2</v>
      </c>
      <c r="CD47">
        <f t="shared" si="6"/>
        <v>1</v>
      </c>
      <c r="CE47">
        <f t="shared" si="7"/>
        <v>1</v>
      </c>
      <c r="CF47">
        <f t="shared" si="8"/>
        <v>0</v>
      </c>
      <c r="CG47">
        <f t="shared" si="9"/>
        <v>98.387096774193552</v>
      </c>
      <c r="CH47">
        <f t="shared" si="10"/>
        <v>0</v>
      </c>
      <c r="CI47">
        <f t="shared" si="3"/>
        <v>0</v>
      </c>
      <c r="CJ47">
        <f t="shared" si="11"/>
        <v>0</v>
      </c>
      <c r="CK47">
        <f t="shared" si="17"/>
        <v>80.645161290322577</v>
      </c>
      <c r="CL47">
        <f t="shared" si="12"/>
        <v>31.122448979591837</v>
      </c>
      <c r="CM47">
        <f t="shared" si="13"/>
        <v>0.51020408163265307</v>
      </c>
    </row>
    <row r="48" spans="1:91" ht="15">
      <c r="A48">
        <v>47</v>
      </c>
      <c r="B48" t="s">
        <v>76</v>
      </c>
      <c r="C48" t="s">
        <v>82</v>
      </c>
      <c r="D48">
        <v>0</v>
      </c>
      <c r="E48">
        <v>0</v>
      </c>
      <c r="F48">
        <v>1</v>
      </c>
      <c r="G48">
        <v>46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44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 t="s">
        <v>77</v>
      </c>
      <c r="BM48" t="s">
        <v>77</v>
      </c>
      <c r="BN48" t="s">
        <v>77</v>
      </c>
      <c r="BO48" t="s">
        <v>77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 s="3">
        <v>90</v>
      </c>
      <c r="BW48" s="3">
        <f t="shared" si="5"/>
        <v>270</v>
      </c>
      <c r="BX48">
        <v>3</v>
      </c>
      <c r="BY48">
        <v>46</v>
      </c>
      <c r="BZ48">
        <f t="shared" si="14"/>
        <v>46</v>
      </c>
      <c r="CA48">
        <v>91</v>
      </c>
      <c r="CB48">
        <f t="shared" si="15"/>
        <v>3</v>
      </c>
      <c r="CC48">
        <f t="shared" si="16"/>
        <v>1</v>
      </c>
      <c r="CD48">
        <f t="shared" si="6"/>
        <v>1</v>
      </c>
      <c r="CE48">
        <f t="shared" si="7"/>
        <v>0</v>
      </c>
      <c r="CF48">
        <f t="shared" si="8"/>
        <v>2</v>
      </c>
      <c r="CG48">
        <f t="shared" si="9"/>
        <v>50.549450549450547</v>
      </c>
      <c r="CH48">
        <f t="shared" si="10"/>
        <v>0</v>
      </c>
      <c r="CI48">
        <f t="shared" si="3"/>
        <v>0</v>
      </c>
      <c r="CJ48">
        <f t="shared" si="11"/>
        <v>48.35164835164835</v>
      </c>
      <c r="CK48">
        <f t="shared" si="17"/>
        <v>50.549450549450547</v>
      </c>
      <c r="CL48">
        <f t="shared" si="12"/>
        <v>25.555555555555554</v>
      </c>
      <c r="CM48">
        <f t="shared" si="13"/>
        <v>25</v>
      </c>
    </row>
    <row r="49" spans="1:91" ht="15">
      <c r="A49">
        <v>48</v>
      </c>
      <c r="B49" t="s">
        <v>83</v>
      </c>
      <c r="C49">
        <v>1</v>
      </c>
      <c r="D49">
        <v>0</v>
      </c>
      <c r="E49">
        <v>0</v>
      </c>
      <c r="F49">
        <v>1</v>
      </c>
      <c r="G49">
        <v>24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162</v>
      </c>
      <c r="Z49">
        <v>1</v>
      </c>
      <c r="AA49">
        <v>36</v>
      </c>
      <c r="AB49">
        <v>1</v>
      </c>
      <c r="AC49">
        <v>35</v>
      </c>
      <c r="AD49">
        <v>1</v>
      </c>
      <c r="AE49">
        <v>1</v>
      </c>
      <c r="AF49">
        <v>1</v>
      </c>
      <c r="AG49">
        <v>9</v>
      </c>
      <c r="AH49">
        <v>1</v>
      </c>
      <c r="AI49">
        <v>11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 t="s">
        <v>77</v>
      </c>
      <c r="BM49" t="s">
        <v>77</v>
      </c>
      <c r="BN49" t="s">
        <v>77</v>
      </c>
      <c r="BO49" t="s">
        <v>77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 s="3">
        <v>150</v>
      </c>
      <c r="BW49" s="3">
        <f t="shared" si="5"/>
        <v>450</v>
      </c>
      <c r="BX49">
        <v>8</v>
      </c>
      <c r="BY49">
        <v>24</v>
      </c>
      <c r="BZ49">
        <f t="shared" si="14"/>
        <v>24</v>
      </c>
      <c r="CA49">
        <v>279</v>
      </c>
      <c r="CB49">
        <f t="shared" si="15"/>
        <v>8</v>
      </c>
      <c r="CC49">
        <f t="shared" si="16"/>
        <v>1</v>
      </c>
      <c r="CD49">
        <f t="shared" si="6"/>
        <v>3</v>
      </c>
      <c r="CE49">
        <f t="shared" si="7"/>
        <v>4</v>
      </c>
      <c r="CF49">
        <f t="shared" si="8"/>
        <v>4</v>
      </c>
      <c r="CG49">
        <f t="shared" si="9"/>
        <v>8.6021505376344098</v>
      </c>
      <c r="CH49">
        <f t="shared" si="10"/>
        <v>0</v>
      </c>
      <c r="CI49">
        <f t="shared" si="3"/>
        <v>0</v>
      </c>
      <c r="CJ49">
        <f t="shared" si="11"/>
        <v>58.064516129032263</v>
      </c>
      <c r="CK49">
        <f t="shared" si="17"/>
        <v>8.6021505376344098</v>
      </c>
      <c r="CL49">
        <f t="shared" si="12"/>
        <v>8</v>
      </c>
      <c r="CM49">
        <f t="shared" si="13"/>
        <v>85</v>
      </c>
    </row>
    <row r="50" spans="1:91" ht="15">
      <c r="A50">
        <v>49</v>
      </c>
      <c r="B50" t="s">
        <v>83</v>
      </c>
      <c r="C50">
        <v>4</v>
      </c>
      <c r="D50">
        <v>0</v>
      </c>
      <c r="E50">
        <v>0</v>
      </c>
      <c r="F50">
        <v>1</v>
      </c>
      <c r="G50">
        <v>75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 t="s">
        <v>77</v>
      </c>
      <c r="BM50" t="s">
        <v>77</v>
      </c>
      <c r="BN50" t="s">
        <v>77</v>
      </c>
      <c r="BO50" t="s">
        <v>77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 s="3">
        <v>120</v>
      </c>
      <c r="BW50" s="3">
        <f t="shared" si="5"/>
        <v>360</v>
      </c>
      <c r="BX50">
        <v>2</v>
      </c>
      <c r="BY50">
        <v>75</v>
      </c>
      <c r="BZ50">
        <f t="shared" si="14"/>
        <v>75</v>
      </c>
      <c r="CA50">
        <v>76</v>
      </c>
      <c r="CB50">
        <f t="shared" si="15"/>
        <v>2</v>
      </c>
      <c r="CC50">
        <f t="shared" si="16"/>
        <v>1</v>
      </c>
      <c r="CD50">
        <f t="shared" si="6"/>
        <v>0</v>
      </c>
      <c r="CE50">
        <f t="shared" si="7"/>
        <v>0</v>
      </c>
      <c r="CF50">
        <f t="shared" si="8"/>
        <v>1</v>
      </c>
      <c r="CG50">
        <f t="shared" si="9"/>
        <v>98.68421052631578</v>
      </c>
      <c r="CH50">
        <f t="shared" si="10"/>
        <v>0</v>
      </c>
      <c r="CI50">
        <f t="shared" si="3"/>
        <v>0</v>
      </c>
      <c r="CJ50">
        <f t="shared" si="11"/>
        <v>0</v>
      </c>
      <c r="CK50">
        <f t="shared" si="17"/>
        <v>98.68421052631578</v>
      </c>
      <c r="CL50">
        <f t="shared" si="12"/>
        <v>31.25</v>
      </c>
      <c r="CM50">
        <f t="shared" si="13"/>
        <v>0.41666666666666669</v>
      </c>
    </row>
    <row r="51" spans="1:91" ht="15">
      <c r="A51">
        <v>50</v>
      </c>
      <c r="B51" t="s">
        <v>83</v>
      </c>
      <c r="C51">
        <v>17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31</v>
      </c>
      <c r="Z51">
        <v>1</v>
      </c>
      <c r="AA51">
        <v>15</v>
      </c>
      <c r="AB51">
        <v>1</v>
      </c>
      <c r="AC51">
        <v>6</v>
      </c>
      <c r="AD51">
        <v>0</v>
      </c>
      <c r="AE51">
        <v>0</v>
      </c>
      <c r="AF51">
        <v>1</v>
      </c>
      <c r="AG51">
        <v>1</v>
      </c>
      <c r="AH51">
        <v>0</v>
      </c>
      <c r="AI51">
        <v>0</v>
      </c>
      <c r="AJ51">
        <v>1</v>
      </c>
      <c r="AK51">
        <v>1</v>
      </c>
      <c r="AL51">
        <v>1</v>
      </c>
      <c r="AM51">
        <v>3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t="s">
        <v>77</v>
      </c>
      <c r="BM51" t="s">
        <v>77</v>
      </c>
      <c r="BN51" t="s">
        <v>77</v>
      </c>
      <c r="BO51" t="s">
        <v>77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 s="3">
        <v>80</v>
      </c>
      <c r="BW51" s="3">
        <f t="shared" si="5"/>
        <v>240</v>
      </c>
      <c r="BX51">
        <v>8</v>
      </c>
      <c r="BY51">
        <v>1</v>
      </c>
      <c r="BZ51">
        <f t="shared" si="14"/>
        <v>1</v>
      </c>
      <c r="CA51">
        <v>59</v>
      </c>
      <c r="CB51">
        <f t="shared" si="15"/>
        <v>8</v>
      </c>
      <c r="CC51">
        <f t="shared" si="16"/>
        <v>2</v>
      </c>
      <c r="CD51">
        <f t="shared" si="6"/>
        <v>4</v>
      </c>
      <c r="CE51">
        <f t="shared" si="7"/>
        <v>4</v>
      </c>
      <c r="CF51">
        <f t="shared" si="8"/>
        <v>2</v>
      </c>
      <c r="CG51">
        <f t="shared" si="9"/>
        <v>3.3898305084745761</v>
      </c>
      <c r="CH51">
        <f t="shared" si="10"/>
        <v>0</v>
      </c>
      <c r="CI51">
        <f t="shared" si="3"/>
        <v>0</v>
      </c>
      <c r="CJ51">
        <f t="shared" si="11"/>
        <v>52.542372881355938</v>
      </c>
      <c r="CK51">
        <f t="shared" si="17"/>
        <v>1.6949152542372881</v>
      </c>
      <c r="CL51">
        <f t="shared" si="12"/>
        <v>1.25</v>
      </c>
      <c r="CM51">
        <f t="shared" si="13"/>
        <v>35.625</v>
      </c>
    </row>
    <row r="52" spans="1:91" ht="15">
      <c r="A52">
        <v>51</v>
      </c>
      <c r="B52" t="s">
        <v>83</v>
      </c>
      <c r="C52">
        <v>20</v>
      </c>
      <c r="D52">
        <v>0</v>
      </c>
      <c r="E52">
        <v>0</v>
      </c>
      <c r="F52">
        <v>1</v>
      </c>
      <c r="G52">
        <v>72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27</v>
      </c>
      <c r="AB52">
        <v>1</v>
      </c>
      <c r="AC52">
        <v>17</v>
      </c>
      <c r="AD52">
        <v>1</v>
      </c>
      <c r="AE52">
        <v>5</v>
      </c>
      <c r="AF52">
        <v>1</v>
      </c>
      <c r="AG52">
        <v>14</v>
      </c>
      <c r="AH52">
        <v>1</v>
      </c>
      <c r="AI52">
        <v>38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 t="s">
        <v>77</v>
      </c>
      <c r="BM52" t="s">
        <v>77</v>
      </c>
      <c r="BN52" t="s">
        <v>77</v>
      </c>
      <c r="BO52" t="s">
        <v>77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 s="3">
        <v>150</v>
      </c>
      <c r="BW52" s="3">
        <f t="shared" si="5"/>
        <v>450</v>
      </c>
      <c r="BX52">
        <v>6</v>
      </c>
      <c r="BY52">
        <v>72</v>
      </c>
      <c r="BZ52">
        <f t="shared" si="14"/>
        <v>72</v>
      </c>
      <c r="CA52">
        <v>173</v>
      </c>
      <c r="CB52">
        <f t="shared" si="15"/>
        <v>6</v>
      </c>
      <c r="CC52">
        <f t="shared" si="16"/>
        <v>1</v>
      </c>
      <c r="CD52">
        <f t="shared" si="6"/>
        <v>2</v>
      </c>
      <c r="CE52">
        <f t="shared" si="7"/>
        <v>3</v>
      </c>
      <c r="CF52">
        <f t="shared" si="8"/>
        <v>2</v>
      </c>
      <c r="CG52">
        <f t="shared" si="9"/>
        <v>41.618497109826592</v>
      </c>
      <c r="CH52">
        <f t="shared" si="10"/>
        <v>0</v>
      </c>
      <c r="CI52">
        <f t="shared" si="3"/>
        <v>0</v>
      </c>
      <c r="CJ52">
        <f t="shared" si="11"/>
        <v>0</v>
      </c>
      <c r="CK52">
        <f t="shared" si="17"/>
        <v>41.618497109826592</v>
      </c>
      <c r="CL52">
        <f t="shared" si="12"/>
        <v>24</v>
      </c>
      <c r="CM52">
        <f t="shared" si="13"/>
        <v>33.666666666666664</v>
      </c>
    </row>
    <row r="53" spans="1:91" ht="15">
      <c r="A53" s="2">
        <v>52</v>
      </c>
      <c r="B53" s="2" t="s">
        <v>83</v>
      </c>
      <c r="C53" s="2">
        <v>25</v>
      </c>
      <c r="D53" s="2">
        <v>1</v>
      </c>
      <c r="E53" s="2">
        <v>5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1</v>
      </c>
      <c r="AA53" s="2">
        <v>8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1</v>
      </c>
      <c r="AK53" s="2">
        <v>2</v>
      </c>
      <c r="AL53" s="2">
        <v>1</v>
      </c>
      <c r="AM53" s="2">
        <v>1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 t="s">
        <v>77</v>
      </c>
      <c r="BM53" s="2" t="s">
        <v>77</v>
      </c>
      <c r="BN53" s="2" t="s">
        <v>77</v>
      </c>
      <c r="BO53" s="2" t="s">
        <v>77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4">
        <v>50</v>
      </c>
      <c r="BW53" s="4">
        <f t="shared" si="5"/>
        <v>150</v>
      </c>
      <c r="BX53" s="2">
        <v>4</v>
      </c>
      <c r="BY53" s="2">
        <v>5</v>
      </c>
      <c r="BZ53" s="2">
        <f t="shared" si="14"/>
        <v>5</v>
      </c>
      <c r="CA53" s="2">
        <v>16</v>
      </c>
      <c r="CB53" s="2"/>
      <c r="CC53" s="2">
        <f t="shared" si="16"/>
        <v>2</v>
      </c>
      <c r="CD53" s="2">
        <f t="shared" si="6"/>
        <v>2</v>
      </c>
      <c r="CE53">
        <f t="shared" si="7"/>
        <v>2</v>
      </c>
      <c r="CF53" s="2">
        <f t="shared" si="8"/>
        <v>0</v>
      </c>
      <c r="CG53">
        <f t="shared" si="9"/>
        <v>43.75</v>
      </c>
      <c r="CH53">
        <f t="shared" si="10"/>
        <v>31.25</v>
      </c>
      <c r="CI53">
        <f t="shared" si="3"/>
        <v>100</v>
      </c>
      <c r="CJ53">
        <f t="shared" si="11"/>
        <v>0</v>
      </c>
      <c r="CK53" s="2">
        <f t="shared" si="17"/>
        <v>31.25</v>
      </c>
      <c r="CL53">
        <f t="shared" si="12"/>
        <v>7</v>
      </c>
      <c r="CM53" s="2">
        <f t="shared" si="13"/>
        <v>9</v>
      </c>
    </row>
    <row r="54" spans="1:91" ht="15">
      <c r="A54">
        <v>53</v>
      </c>
      <c r="B54" t="s">
        <v>83</v>
      </c>
      <c r="C54">
        <v>29</v>
      </c>
      <c r="D54">
        <v>0</v>
      </c>
      <c r="E54">
        <v>0</v>
      </c>
      <c r="F54">
        <v>1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32</v>
      </c>
      <c r="Z54">
        <v>1</v>
      </c>
      <c r="AA54">
        <v>35</v>
      </c>
      <c r="AB54">
        <v>0</v>
      </c>
      <c r="AC54">
        <v>0</v>
      </c>
      <c r="AD54">
        <v>1</v>
      </c>
      <c r="AE54">
        <v>48</v>
      </c>
      <c r="AF54">
        <v>1</v>
      </c>
      <c r="AG54">
        <v>5</v>
      </c>
      <c r="AH54">
        <v>1</v>
      </c>
      <c r="AI54">
        <v>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7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 t="s">
        <v>77</v>
      </c>
      <c r="BM54" t="s">
        <v>77</v>
      </c>
      <c r="BN54" t="s">
        <v>77</v>
      </c>
      <c r="BO54" t="s">
        <v>77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 s="3">
        <v>50</v>
      </c>
      <c r="BW54" s="3">
        <f t="shared" si="5"/>
        <v>150</v>
      </c>
      <c r="BX54">
        <v>7</v>
      </c>
      <c r="BY54">
        <v>9</v>
      </c>
      <c r="BZ54">
        <f t="shared" si="14"/>
        <v>2</v>
      </c>
      <c r="CA54">
        <v>137</v>
      </c>
      <c r="CB54">
        <f t="shared" si="15"/>
        <v>7</v>
      </c>
      <c r="CC54">
        <f t="shared" si="16"/>
        <v>1</v>
      </c>
      <c r="CD54">
        <f t="shared" si="6"/>
        <v>2</v>
      </c>
      <c r="CE54">
        <f t="shared" si="7"/>
        <v>2</v>
      </c>
      <c r="CF54">
        <f t="shared" si="8"/>
        <v>3</v>
      </c>
      <c r="CG54">
        <f t="shared" si="9"/>
        <v>1.4598540145985401</v>
      </c>
      <c r="CH54">
        <f t="shared" si="10"/>
        <v>0</v>
      </c>
      <c r="CI54">
        <f t="shared" si="3"/>
        <v>0</v>
      </c>
      <c r="CJ54">
        <f t="shared" si="11"/>
        <v>23.357664233576642</v>
      </c>
      <c r="CK54">
        <f t="shared" si="17"/>
        <v>6.5693430656934311</v>
      </c>
      <c r="CL54">
        <f t="shared" si="12"/>
        <v>2</v>
      </c>
      <c r="CM54">
        <f t="shared" si="13"/>
        <v>135</v>
      </c>
    </row>
    <row r="55" spans="1:91" ht="15">
      <c r="A55" s="2">
        <v>54</v>
      </c>
      <c r="B55" s="2" t="s">
        <v>83</v>
      </c>
      <c r="C55" s="2">
        <v>33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 t="s">
        <v>77</v>
      </c>
      <c r="BM55" s="2" t="s">
        <v>77</v>
      </c>
      <c r="BN55" s="2" t="s">
        <v>77</v>
      </c>
      <c r="BO55" s="2" t="s">
        <v>77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4">
        <v>60</v>
      </c>
      <c r="BW55" s="4">
        <f t="shared" si="5"/>
        <v>180</v>
      </c>
      <c r="BX55" s="2">
        <v>0</v>
      </c>
      <c r="BY55" s="2">
        <v>0</v>
      </c>
      <c r="BZ55" s="2">
        <f t="shared" si="14"/>
        <v>0</v>
      </c>
      <c r="CA55" s="2">
        <v>0</v>
      </c>
      <c r="CB55" s="2"/>
      <c r="CC55" s="2">
        <f t="shared" si="16"/>
        <v>0</v>
      </c>
      <c r="CD55" s="2">
        <f t="shared" si="6"/>
        <v>0</v>
      </c>
      <c r="CE55">
        <f t="shared" si="7"/>
        <v>0</v>
      </c>
      <c r="CF55" s="2">
        <f t="shared" si="8"/>
        <v>0</v>
      </c>
      <c r="CG55" t="e">
        <f t="shared" si="9"/>
        <v>#DIV/0!</v>
      </c>
      <c r="CH55" t="s">
        <v>77</v>
      </c>
      <c r="CI55" t="s">
        <v>77</v>
      </c>
      <c r="CJ55" t="s">
        <v>77</v>
      </c>
      <c r="CK55" s="2" t="e">
        <f t="shared" si="17"/>
        <v>#DIV/0!</v>
      </c>
      <c r="CL55">
        <f t="shared" si="12"/>
        <v>0</v>
      </c>
      <c r="CM55" s="2">
        <f t="shared" si="13"/>
        <v>0</v>
      </c>
    </row>
    <row r="56" spans="1:91" ht="15">
      <c r="A56">
        <v>55</v>
      </c>
      <c r="B56" t="s">
        <v>83</v>
      </c>
      <c r="C56">
        <v>36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36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 t="s">
        <v>77</v>
      </c>
      <c r="BM56" t="s">
        <v>77</v>
      </c>
      <c r="BN56" t="s">
        <v>77</v>
      </c>
      <c r="BO56" t="s">
        <v>77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 s="3">
        <v>54</v>
      </c>
      <c r="BW56" s="3">
        <f t="shared" si="5"/>
        <v>162</v>
      </c>
      <c r="BX56">
        <v>1</v>
      </c>
      <c r="BY56">
        <v>0</v>
      </c>
      <c r="BZ56">
        <f t="shared" si="14"/>
        <v>0</v>
      </c>
      <c r="CA56">
        <v>36</v>
      </c>
      <c r="CB56">
        <f t="shared" si="15"/>
        <v>1</v>
      </c>
      <c r="CC56">
        <f t="shared" si="16"/>
        <v>1</v>
      </c>
      <c r="CD56">
        <f t="shared" si="6"/>
        <v>0</v>
      </c>
      <c r="CE56">
        <f t="shared" si="7"/>
        <v>0</v>
      </c>
      <c r="CF56">
        <f t="shared" si="8"/>
        <v>0</v>
      </c>
      <c r="CG56">
        <f t="shared" si="9"/>
        <v>100</v>
      </c>
      <c r="CH56">
        <f t="shared" si="10"/>
        <v>0</v>
      </c>
      <c r="CI56" t="s">
        <v>77</v>
      </c>
      <c r="CJ56">
        <f t="shared" si="11"/>
        <v>0</v>
      </c>
      <c r="CK56">
        <f t="shared" si="17"/>
        <v>0</v>
      </c>
      <c r="CL56">
        <f t="shared" si="12"/>
        <v>33.333333333333329</v>
      </c>
      <c r="CM56">
        <f t="shared" si="13"/>
        <v>0</v>
      </c>
    </row>
    <row r="57" spans="1:91" ht="15">
      <c r="A57" s="2">
        <v>56</v>
      </c>
      <c r="B57" s="2" t="s">
        <v>83</v>
      </c>
      <c r="C57" s="2">
        <v>39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1</v>
      </c>
      <c r="S57" s="2">
        <v>10</v>
      </c>
      <c r="T57" s="2">
        <v>0</v>
      </c>
      <c r="U57" s="2">
        <v>0</v>
      </c>
      <c r="V57" s="2">
        <v>0</v>
      </c>
      <c r="W57" s="2">
        <v>0</v>
      </c>
      <c r="X57" s="2">
        <v>1</v>
      </c>
      <c r="Y57" s="2">
        <v>3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1</v>
      </c>
      <c r="AK57" s="2">
        <v>9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 t="s">
        <v>77</v>
      </c>
      <c r="BM57" s="2" t="s">
        <v>77</v>
      </c>
      <c r="BN57" s="2" t="s">
        <v>77</v>
      </c>
      <c r="BO57" s="2" t="s">
        <v>77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4">
        <v>50</v>
      </c>
      <c r="BW57" s="4">
        <f t="shared" si="5"/>
        <v>150</v>
      </c>
      <c r="BX57" s="2">
        <v>3</v>
      </c>
      <c r="BY57" s="2">
        <v>0</v>
      </c>
      <c r="BZ57" s="2">
        <f t="shared" si="14"/>
        <v>0</v>
      </c>
      <c r="CA57" s="2">
        <v>22</v>
      </c>
      <c r="CB57" s="2"/>
      <c r="CC57" s="2">
        <f t="shared" si="16"/>
        <v>1</v>
      </c>
      <c r="CD57" s="2">
        <f t="shared" si="6"/>
        <v>2</v>
      </c>
      <c r="CE57">
        <f t="shared" si="7"/>
        <v>0</v>
      </c>
      <c r="CF57" s="2">
        <f t="shared" si="8"/>
        <v>1</v>
      </c>
      <c r="CG57">
        <f t="shared" si="9"/>
        <v>40.909090909090914</v>
      </c>
      <c r="CH57">
        <f t="shared" si="10"/>
        <v>0</v>
      </c>
      <c r="CI57" t="s">
        <v>77</v>
      </c>
      <c r="CJ57">
        <f t="shared" si="11"/>
        <v>13.636363636363635</v>
      </c>
      <c r="CK57" s="2">
        <f t="shared" si="17"/>
        <v>0</v>
      </c>
      <c r="CL57">
        <f t="shared" si="12"/>
        <v>9</v>
      </c>
      <c r="CM57" s="2">
        <f t="shared" si="13"/>
        <v>13</v>
      </c>
    </row>
    <row r="58" spans="1:91" ht="15">
      <c r="A58">
        <v>57</v>
      </c>
      <c r="B58" t="s">
        <v>83</v>
      </c>
      <c r="C58">
        <v>40</v>
      </c>
      <c r="D58">
        <v>0</v>
      </c>
      <c r="E58">
        <v>0</v>
      </c>
      <c r="F58">
        <v>1</v>
      </c>
      <c r="G58">
        <v>86</v>
      </c>
      <c r="H58">
        <v>1</v>
      </c>
      <c r="I58">
        <v>1</v>
      </c>
      <c r="J58">
        <v>0</v>
      </c>
      <c r="K58">
        <v>0</v>
      </c>
      <c r="L58">
        <v>1</v>
      </c>
      <c r="M58">
        <v>7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129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3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 t="s">
        <v>77</v>
      </c>
      <c r="BM58" t="s">
        <v>77</v>
      </c>
      <c r="BN58" t="s">
        <v>77</v>
      </c>
      <c r="BO58" t="s">
        <v>77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 s="3">
        <v>150</v>
      </c>
      <c r="BW58" s="3">
        <f t="shared" si="5"/>
        <v>450</v>
      </c>
      <c r="BX58">
        <v>5</v>
      </c>
      <c r="BY58">
        <v>87</v>
      </c>
      <c r="BZ58">
        <f t="shared" si="14"/>
        <v>87</v>
      </c>
      <c r="CA58">
        <v>226</v>
      </c>
      <c r="CB58">
        <f t="shared" si="15"/>
        <v>5</v>
      </c>
      <c r="CC58">
        <f t="shared" si="16"/>
        <v>2</v>
      </c>
      <c r="CD58">
        <f t="shared" si="6"/>
        <v>1</v>
      </c>
      <c r="CE58">
        <f t="shared" si="7"/>
        <v>1</v>
      </c>
      <c r="CF58">
        <f t="shared" si="8"/>
        <v>3</v>
      </c>
      <c r="CG58">
        <f t="shared" si="9"/>
        <v>38.495575221238937</v>
      </c>
      <c r="CH58">
        <f t="shared" si="10"/>
        <v>0</v>
      </c>
      <c r="CI58">
        <f t="shared" si="3"/>
        <v>0</v>
      </c>
      <c r="CJ58">
        <f t="shared" si="11"/>
        <v>57.079646017699112</v>
      </c>
      <c r="CK58">
        <f t="shared" si="17"/>
        <v>38.495575221238937</v>
      </c>
      <c r="CL58">
        <f t="shared" si="12"/>
        <v>29</v>
      </c>
      <c r="CM58">
        <f t="shared" si="13"/>
        <v>46.333333333333329</v>
      </c>
    </row>
    <row r="59" spans="1:91" ht="15">
      <c r="A59">
        <v>58</v>
      </c>
      <c r="B59" t="s">
        <v>83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16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48</v>
      </c>
      <c r="Z59">
        <v>1</v>
      </c>
      <c r="AA59">
        <v>91</v>
      </c>
      <c r="AB59">
        <v>1</v>
      </c>
      <c r="AC59">
        <v>33</v>
      </c>
      <c r="AD59">
        <v>1</v>
      </c>
      <c r="AE59">
        <v>9</v>
      </c>
      <c r="AF59">
        <v>1</v>
      </c>
      <c r="AG59">
        <v>24</v>
      </c>
      <c r="AH59">
        <v>1</v>
      </c>
      <c r="AI59">
        <v>65</v>
      </c>
      <c r="AJ59">
        <v>0</v>
      </c>
      <c r="AK59">
        <v>0</v>
      </c>
      <c r="AL59">
        <v>1</v>
      </c>
      <c r="AM59">
        <v>11</v>
      </c>
      <c r="AN59">
        <v>0</v>
      </c>
      <c r="AO59">
        <v>0</v>
      </c>
      <c r="AP59">
        <v>1</v>
      </c>
      <c r="AQ59">
        <v>14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5</v>
      </c>
      <c r="BF59">
        <v>1</v>
      </c>
      <c r="BG59">
        <v>1</v>
      </c>
      <c r="BH59">
        <v>0</v>
      </c>
      <c r="BI59">
        <v>0</v>
      </c>
      <c r="BJ59">
        <v>0</v>
      </c>
      <c r="BK59">
        <v>0</v>
      </c>
      <c r="BL59" t="s">
        <v>77</v>
      </c>
      <c r="BM59" t="s">
        <v>77</v>
      </c>
      <c r="BN59" t="s">
        <v>77</v>
      </c>
      <c r="BO59" t="s">
        <v>77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 s="3">
        <v>150</v>
      </c>
      <c r="BW59" s="3">
        <f t="shared" si="5"/>
        <v>450</v>
      </c>
      <c r="BX59">
        <v>12</v>
      </c>
      <c r="BY59">
        <v>5</v>
      </c>
      <c r="BZ59">
        <f t="shared" si="14"/>
        <v>0</v>
      </c>
      <c r="CA59">
        <v>318</v>
      </c>
      <c r="CB59">
        <f t="shared" si="15"/>
        <v>12</v>
      </c>
      <c r="CC59">
        <f t="shared" si="16"/>
        <v>0</v>
      </c>
      <c r="CD59">
        <f t="shared" si="6"/>
        <v>4</v>
      </c>
      <c r="CE59">
        <f t="shared" si="7"/>
        <v>6</v>
      </c>
      <c r="CF59">
        <f t="shared" si="8"/>
        <v>4</v>
      </c>
      <c r="CG59">
        <f t="shared" si="9"/>
        <v>0</v>
      </c>
      <c r="CH59">
        <f t="shared" si="10"/>
        <v>0</v>
      </c>
      <c r="CI59" t="s">
        <v>77</v>
      </c>
      <c r="CJ59">
        <f t="shared" si="11"/>
        <v>15.09433962264151</v>
      </c>
      <c r="CK59">
        <f t="shared" si="17"/>
        <v>1.5723270440251573</v>
      </c>
      <c r="CL59">
        <f t="shared" si="12"/>
        <v>0</v>
      </c>
      <c r="CM59">
        <f t="shared" si="13"/>
        <v>106</v>
      </c>
    </row>
    <row r="60" spans="1:91" ht="15">
      <c r="A60">
        <v>59</v>
      </c>
      <c r="B60" t="s">
        <v>83</v>
      </c>
      <c r="C60">
        <v>52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3</v>
      </c>
      <c r="AB60">
        <v>1</v>
      </c>
      <c r="AC60">
        <v>6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12</v>
      </c>
      <c r="AL60">
        <v>1</v>
      </c>
      <c r="AM60">
        <v>3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 t="s">
        <v>77</v>
      </c>
      <c r="BM60" t="s">
        <v>77</v>
      </c>
      <c r="BN60" t="s">
        <v>77</v>
      </c>
      <c r="BO60" t="s">
        <v>77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 s="3">
        <v>50</v>
      </c>
      <c r="BW60" s="3">
        <f t="shared" si="5"/>
        <v>150</v>
      </c>
      <c r="BX60">
        <v>6</v>
      </c>
      <c r="BY60">
        <v>1</v>
      </c>
      <c r="BZ60">
        <f t="shared" si="14"/>
        <v>1</v>
      </c>
      <c r="CA60">
        <v>26</v>
      </c>
      <c r="CB60">
        <f t="shared" si="15"/>
        <v>6</v>
      </c>
      <c r="CC60">
        <f t="shared" si="16"/>
        <v>2</v>
      </c>
      <c r="CD60">
        <f t="shared" si="6"/>
        <v>3</v>
      </c>
      <c r="CE60">
        <f t="shared" si="7"/>
        <v>4</v>
      </c>
      <c r="CF60">
        <f t="shared" si="8"/>
        <v>0</v>
      </c>
      <c r="CG60">
        <f t="shared" si="9"/>
        <v>50</v>
      </c>
      <c r="CH60">
        <f t="shared" si="10"/>
        <v>0</v>
      </c>
      <c r="CI60">
        <f t="shared" si="3"/>
        <v>0</v>
      </c>
      <c r="CJ60">
        <f t="shared" si="11"/>
        <v>0</v>
      </c>
      <c r="CK60">
        <f t="shared" si="17"/>
        <v>3.8461538461538463</v>
      </c>
      <c r="CL60">
        <f t="shared" si="12"/>
        <v>13</v>
      </c>
      <c r="CM60">
        <f t="shared" si="13"/>
        <v>13</v>
      </c>
    </row>
    <row r="61" spans="1:91" ht="15">
      <c r="A61">
        <v>60</v>
      </c>
      <c r="B61" t="s">
        <v>83</v>
      </c>
      <c r="C61">
        <v>56</v>
      </c>
      <c r="D61">
        <v>0</v>
      </c>
      <c r="E61">
        <v>0</v>
      </c>
      <c r="F61">
        <v>1</v>
      </c>
      <c r="G61">
        <v>17</v>
      </c>
      <c r="H61">
        <v>0</v>
      </c>
      <c r="I61">
        <v>0</v>
      </c>
      <c r="J61">
        <v>0</v>
      </c>
      <c r="K61">
        <v>0</v>
      </c>
      <c r="L61">
        <v>1</v>
      </c>
      <c r="M61">
        <v>94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12</v>
      </c>
      <c r="Z61">
        <v>1</v>
      </c>
      <c r="AA61">
        <v>3</v>
      </c>
      <c r="AB61">
        <v>1</v>
      </c>
      <c r="AC61">
        <v>1</v>
      </c>
      <c r="AD61">
        <v>1</v>
      </c>
      <c r="AE61">
        <v>12</v>
      </c>
      <c r="AF61">
        <v>1</v>
      </c>
      <c r="AG61">
        <v>1</v>
      </c>
      <c r="AH61">
        <v>1</v>
      </c>
      <c r="AI61">
        <v>15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6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 t="s">
        <v>77</v>
      </c>
      <c r="BM61" t="s">
        <v>77</v>
      </c>
      <c r="BN61" t="s">
        <v>77</v>
      </c>
      <c r="BO61" t="s">
        <v>77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 s="3">
        <v>150</v>
      </c>
      <c r="BW61" s="3">
        <f t="shared" si="5"/>
        <v>450</v>
      </c>
      <c r="BX61">
        <v>9</v>
      </c>
      <c r="BY61">
        <v>17</v>
      </c>
      <c r="BZ61">
        <f t="shared" si="14"/>
        <v>17</v>
      </c>
      <c r="CA61">
        <v>161</v>
      </c>
      <c r="CB61">
        <f t="shared" si="15"/>
        <v>9</v>
      </c>
      <c r="CC61">
        <f t="shared" si="16"/>
        <v>1</v>
      </c>
      <c r="CD61">
        <f t="shared" si="6"/>
        <v>3</v>
      </c>
      <c r="CE61">
        <f t="shared" si="7"/>
        <v>5</v>
      </c>
      <c r="CF61">
        <f t="shared" si="8"/>
        <v>4</v>
      </c>
      <c r="CG61">
        <f t="shared" si="9"/>
        <v>10.559006211180124</v>
      </c>
      <c r="CH61">
        <f t="shared" si="10"/>
        <v>0</v>
      </c>
      <c r="CI61">
        <f t="shared" si="3"/>
        <v>0</v>
      </c>
      <c r="CJ61">
        <f t="shared" si="11"/>
        <v>7.4534161490683228</v>
      </c>
      <c r="CK61">
        <f t="shared" si="17"/>
        <v>10.559006211180124</v>
      </c>
      <c r="CL61">
        <f t="shared" si="12"/>
        <v>5.666666666666667</v>
      </c>
      <c r="CM61">
        <f t="shared" si="13"/>
        <v>48</v>
      </c>
    </row>
    <row r="62" spans="1:91" ht="15">
      <c r="A62">
        <v>61</v>
      </c>
      <c r="B62" t="s">
        <v>83</v>
      </c>
      <c r="C62">
        <v>57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17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24</v>
      </c>
      <c r="Z62">
        <v>1</v>
      </c>
      <c r="AA62">
        <v>13</v>
      </c>
      <c r="AB62">
        <v>1</v>
      </c>
      <c r="AC62">
        <v>10</v>
      </c>
      <c r="AD62">
        <v>1</v>
      </c>
      <c r="AE62">
        <v>58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1</v>
      </c>
      <c r="AP62">
        <v>1</v>
      </c>
      <c r="AQ62">
        <v>19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5</v>
      </c>
      <c r="BB62">
        <v>0</v>
      </c>
      <c r="BC62">
        <v>0</v>
      </c>
      <c r="BD62">
        <v>1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 t="s">
        <v>77</v>
      </c>
      <c r="BM62" t="s">
        <v>77</v>
      </c>
      <c r="BN62" t="s">
        <v>77</v>
      </c>
      <c r="BO62" t="s">
        <v>77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 s="3">
        <v>50</v>
      </c>
      <c r="BW62" s="3">
        <f t="shared" si="5"/>
        <v>150</v>
      </c>
      <c r="BX62">
        <v>10</v>
      </c>
      <c r="BY62">
        <v>1</v>
      </c>
      <c r="BZ62">
        <f t="shared" si="14"/>
        <v>0</v>
      </c>
      <c r="CA62">
        <v>149</v>
      </c>
      <c r="CB62">
        <f t="shared" si="15"/>
        <v>10</v>
      </c>
      <c r="CC62">
        <f t="shared" si="16"/>
        <v>0</v>
      </c>
      <c r="CD62">
        <f t="shared" si="6"/>
        <v>4</v>
      </c>
      <c r="CE62">
        <f t="shared" si="7"/>
        <v>7</v>
      </c>
      <c r="CF62">
        <f t="shared" si="8"/>
        <v>2</v>
      </c>
      <c r="CG62">
        <f t="shared" si="9"/>
        <v>0</v>
      </c>
      <c r="CH62">
        <f t="shared" si="10"/>
        <v>0</v>
      </c>
      <c r="CI62" t="s">
        <v>77</v>
      </c>
      <c r="CJ62">
        <f t="shared" si="11"/>
        <v>16.107382550335569</v>
      </c>
      <c r="CK62">
        <f t="shared" si="17"/>
        <v>0.67114093959731547</v>
      </c>
      <c r="CL62">
        <f t="shared" si="12"/>
        <v>0</v>
      </c>
      <c r="CM62">
        <f t="shared" si="13"/>
        <v>149</v>
      </c>
    </row>
    <row r="63" spans="1:91" ht="15">
      <c r="A63">
        <v>62</v>
      </c>
      <c r="B63" t="s">
        <v>83</v>
      </c>
      <c r="C63">
        <v>65</v>
      </c>
      <c r="D63">
        <v>0</v>
      </c>
      <c r="E63">
        <v>0</v>
      </c>
      <c r="F63">
        <v>1</v>
      </c>
      <c r="G63">
        <v>16</v>
      </c>
      <c r="H63">
        <v>0</v>
      </c>
      <c r="I63">
        <v>0</v>
      </c>
      <c r="J63">
        <v>0</v>
      </c>
      <c r="K63">
        <v>0</v>
      </c>
      <c r="L63">
        <v>1</v>
      </c>
      <c r="M63">
        <v>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9</v>
      </c>
      <c r="Z63">
        <v>1</v>
      </c>
      <c r="AA63">
        <v>36</v>
      </c>
      <c r="AB63">
        <v>1</v>
      </c>
      <c r="AC63">
        <v>2</v>
      </c>
      <c r="AD63">
        <v>1</v>
      </c>
      <c r="AE63">
        <v>10</v>
      </c>
      <c r="AF63">
        <v>0</v>
      </c>
      <c r="AG63">
        <v>0</v>
      </c>
      <c r="AH63">
        <v>1</v>
      </c>
      <c r="AI63">
        <v>4</v>
      </c>
      <c r="AJ63">
        <v>0</v>
      </c>
      <c r="AK63">
        <v>0</v>
      </c>
      <c r="AL63">
        <v>1</v>
      </c>
      <c r="AM63">
        <v>1</v>
      </c>
      <c r="AN63">
        <v>0</v>
      </c>
      <c r="AO63">
        <v>0</v>
      </c>
      <c r="AP63">
        <v>1</v>
      </c>
      <c r="AQ63">
        <v>3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 t="s">
        <v>77</v>
      </c>
      <c r="BM63" t="s">
        <v>77</v>
      </c>
      <c r="BN63" t="s">
        <v>77</v>
      </c>
      <c r="BO63" t="s">
        <v>77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 s="3">
        <v>72</v>
      </c>
      <c r="BW63" s="3">
        <f t="shared" si="5"/>
        <v>216</v>
      </c>
      <c r="BX63">
        <v>9</v>
      </c>
      <c r="BY63">
        <v>16</v>
      </c>
      <c r="BZ63">
        <f t="shared" si="14"/>
        <v>16</v>
      </c>
      <c r="CA63">
        <v>84</v>
      </c>
      <c r="CB63">
        <f t="shared" si="15"/>
        <v>9</v>
      </c>
      <c r="CC63">
        <f t="shared" si="16"/>
        <v>1</v>
      </c>
      <c r="CD63">
        <f t="shared" si="6"/>
        <v>4</v>
      </c>
      <c r="CE63">
        <f t="shared" si="7"/>
        <v>6</v>
      </c>
      <c r="CF63">
        <f t="shared" si="8"/>
        <v>3</v>
      </c>
      <c r="CG63">
        <f t="shared" si="9"/>
        <v>19.047619047619047</v>
      </c>
      <c r="CH63">
        <f t="shared" si="10"/>
        <v>0</v>
      </c>
      <c r="CI63">
        <f t="shared" si="3"/>
        <v>0</v>
      </c>
      <c r="CJ63">
        <f t="shared" si="11"/>
        <v>10.714285714285714</v>
      </c>
      <c r="CK63">
        <f t="shared" si="17"/>
        <v>19.047619047619047</v>
      </c>
      <c r="CL63">
        <f t="shared" si="12"/>
        <v>11.111111111111111</v>
      </c>
      <c r="CM63">
        <f t="shared" si="13"/>
        <v>47.222222222222221</v>
      </c>
    </row>
    <row r="64" spans="1:91" ht="15">
      <c r="A64">
        <v>63</v>
      </c>
      <c r="B64" t="s">
        <v>83</v>
      </c>
      <c r="C64">
        <v>73</v>
      </c>
      <c r="D64">
        <v>0</v>
      </c>
      <c r="E64">
        <v>0</v>
      </c>
      <c r="F64">
        <v>1</v>
      </c>
      <c r="G64">
        <v>2</v>
      </c>
      <c r="H64">
        <v>0</v>
      </c>
      <c r="I64">
        <v>0</v>
      </c>
      <c r="J64">
        <v>0</v>
      </c>
      <c r="K64">
        <v>0</v>
      </c>
      <c r="L64">
        <v>1</v>
      </c>
      <c r="M64">
        <v>3</v>
      </c>
      <c r="N64">
        <v>1</v>
      </c>
      <c r="O64">
        <v>4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39</v>
      </c>
      <c r="Z64">
        <v>1</v>
      </c>
      <c r="AA64">
        <v>34</v>
      </c>
      <c r="AB64">
        <v>1</v>
      </c>
      <c r="AC64">
        <v>7</v>
      </c>
      <c r="AD64">
        <v>1</v>
      </c>
      <c r="AE64">
        <v>12</v>
      </c>
      <c r="AF64">
        <v>1</v>
      </c>
      <c r="AG64">
        <v>2</v>
      </c>
      <c r="AH64">
        <v>1</v>
      </c>
      <c r="AI64">
        <v>6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23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8</v>
      </c>
      <c r="BB64">
        <v>0</v>
      </c>
      <c r="BC64">
        <v>0</v>
      </c>
      <c r="BD64">
        <v>1</v>
      </c>
      <c r="BE64">
        <v>1</v>
      </c>
      <c r="BF64">
        <v>1</v>
      </c>
      <c r="BG64">
        <v>14</v>
      </c>
      <c r="BH64">
        <v>0</v>
      </c>
      <c r="BI64">
        <v>0</v>
      </c>
      <c r="BJ64">
        <v>0</v>
      </c>
      <c r="BK64">
        <v>0</v>
      </c>
      <c r="BL64" t="s">
        <v>77</v>
      </c>
      <c r="BM64" t="s">
        <v>77</v>
      </c>
      <c r="BN64" t="s">
        <v>77</v>
      </c>
      <c r="BO64" t="s">
        <v>77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 s="3">
        <v>120</v>
      </c>
      <c r="BW64" s="3">
        <f t="shared" si="5"/>
        <v>360</v>
      </c>
      <c r="BX64">
        <v>13</v>
      </c>
      <c r="BY64">
        <v>3</v>
      </c>
      <c r="BZ64">
        <f t="shared" si="14"/>
        <v>2</v>
      </c>
      <c r="CA64">
        <v>155</v>
      </c>
      <c r="CB64">
        <f t="shared" si="15"/>
        <v>13</v>
      </c>
      <c r="CC64">
        <f t="shared" si="16"/>
        <v>1</v>
      </c>
      <c r="CD64">
        <f t="shared" si="6"/>
        <v>3</v>
      </c>
      <c r="CE64">
        <f t="shared" si="7"/>
        <v>7</v>
      </c>
      <c r="CF64">
        <f t="shared" si="8"/>
        <v>4</v>
      </c>
      <c r="CG64">
        <f t="shared" si="9"/>
        <v>1.2903225806451613</v>
      </c>
      <c r="CH64">
        <f t="shared" si="10"/>
        <v>0</v>
      </c>
      <c r="CI64">
        <f t="shared" si="3"/>
        <v>0</v>
      </c>
      <c r="CJ64">
        <f t="shared" si="11"/>
        <v>25.161290322580644</v>
      </c>
      <c r="CK64">
        <f t="shared" si="17"/>
        <v>1.935483870967742</v>
      </c>
      <c r="CL64">
        <f t="shared" si="12"/>
        <v>0.83333333333333337</v>
      </c>
      <c r="CM64">
        <f t="shared" si="13"/>
        <v>63.75</v>
      </c>
    </row>
    <row r="65" spans="1:91" ht="15">
      <c r="A65">
        <v>64</v>
      </c>
      <c r="B65" t="s">
        <v>83</v>
      </c>
      <c r="C65">
        <v>77</v>
      </c>
      <c r="D65">
        <v>0</v>
      </c>
      <c r="E65">
        <v>0</v>
      </c>
      <c r="F65">
        <v>1</v>
      </c>
      <c r="G65">
        <v>4</v>
      </c>
      <c r="H65">
        <v>0</v>
      </c>
      <c r="I65">
        <v>0</v>
      </c>
      <c r="J65">
        <v>0</v>
      </c>
      <c r="K65">
        <v>0</v>
      </c>
      <c r="L65">
        <v>1</v>
      </c>
      <c r="M65">
        <v>62</v>
      </c>
      <c r="N65">
        <v>1</v>
      </c>
      <c r="O65">
        <v>7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48</v>
      </c>
      <c r="Z65">
        <v>1</v>
      </c>
      <c r="AA65">
        <v>53</v>
      </c>
      <c r="AB65">
        <v>1</v>
      </c>
      <c r="AC65">
        <v>21</v>
      </c>
      <c r="AD65">
        <v>1</v>
      </c>
      <c r="AE65">
        <v>22</v>
      </c>
      <c r="AF65">
        <v>1</v>
      </c>
      <c r="AG65">
        <v>1</v>
      </c>
      <c r="AH65">
        <v>1</v>
      </c>
      <c r="AI65">
        <v>47</v>
      </c>
      <c r="AJ65">
        <v>0</v>
      </c>
      <c r="AK65">
        <v>0</v>
      </c>
      <c r="AL65">
        <v>1</v>
      </c>
      <c r="AM65">
        <v>1</v>
      </c>
      <c r="AN65">
        <v>1</v>
      </c>
      <c r="AO65">
        <v>3</v>
      </c>
      <c r="AP65">
        <v>1</v>
      </c>
      <c r="AQ65">
        <v>10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 t="s">
        <v>77</v>
      </c>
      <c r="BM65" t="s">
        <v>77</v>
      </c>
      <c r="BN65" t="s">
        <v>77</v>
      </c>
      <c r="BO65" t="s">
        <v>77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 s="3">
        <v>56</v>
      </c>
      <c r="BW65" s="3">
        <f t="shared" si="5"/>
        <v>168</v>
      </c>
      <c r="BX65">
        <v>12</v>
      </c>
      <c r="BY65">
        <v>4</v>
      </c>
      <c r="BZ65">
        <f t="shared" si="14"/>
        <v>4</v>
      </c>
      <c r="CA65">
        <v>279</v>
      </c>
      <c r="CB65">
        <f t="shared" si="15"/>
        <v>12</v>
      </c>
      <c r="CC65">
        <f t="shared" si="16"/>
        <v>1</v>
      </c>
      <c r="CD65">
        <f t="shared" si="6"/>
        <v>5</v>
      </c>
      <c r="CE65">
        <f t="shared" si="7"/>
        <v>8</v>
      </c>
      <c r="CF65">
        <f t="shared" si="8"/>
        <v>4</v>
      </c>
      <c r="CG65">
        <f t="shared" si="9"/>
        <v>1.4336917562724014</v>
      </c>
      <c r="CH65">
        <f t="shared" si="10"/>
        <v>0</v>
      </c>
      <c r="CI65">
        <f t="shared" si="3"/>
        <v>0</v>
      </c>
      <c r="CJ65">
        <f t="shared" si="11"/>
        <v>17.20430107526882</v>
      </c>
      <c r="CK65">
        <f t="shared" si="17"/>
        <v>1.4336917562724014</v>
      </c>
      <c r="CL65">
        <f t="shared" si="12"/>
        <v>3.5714285714285712</v>
      </c>
      <c r="CM65">
        <f t="shared" si="13"/>
        <v>245.53571428571428</v>
      </c>
    </row>
    <row r="66" spans="1:91" ht="15">
      <c r="A66" s="2">
        <v>65</v>
      </c>
      <c r="B66" s="2" t="s">
        <v>83</v>
      </c>
      <c r="C66" s="2">
        <v>80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1</v>
      </c>
      <c r="Q66" s="2">
        <v>6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1</v>
      </c>
      <c r="AK66" s="2">
        <v>18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 t="s">
        <v>77</v>
      </c>
      <c r="BM66" s="2" t="s">
        <v>77</v>
      </c>
      <c r="BN66" s="2" t="s">
        <v>77</v>
      </c>
      <c r="BO66" s="2" t="s">
        <v>77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4">
        <v>150</v>
      </c>
      <c r="BW66" s="4">
        <f t="shared" si="5"/>
        <v>450</v>
      </c>
      <c r="BX66" s="2">
        <v>2</v>
      </c>
      <c r="BY66" s="2">
        <v>0</v>
      </c>
      <c r="BZ66" s="2">
        <f t="shared" ref="BZ66:BZ97" si="18">E66+G66+I66+K66</f>
        <v>0</v>
      </c>
      <c r="CA66" s="2">
        <v>24</v>
      </c>
      <c r="CB66" s="2"/>
      <c r="CC66" s="2">
        <f t="shared" ref="CC66:CC97" si="19">SUM(BJ66+AJ66+P66+F66+D66+H66)</f>
        <v>2</v>
      </c>
      <c r="CD66" s="2">
        <f t="shared" si="6"/>
        <v>0</v>
      </c>
      <c r="CE66">
        <f t="shared" si="7"/>
        <v>0</v>
      </c>
      <c r="CF66" s="2">
        <f t="shared" si="8"/>
        <v>1</v>
      </c>
      <c r="CG66">
        <f t="shared" si="9"/>
        <v>100</v>
      </c>
      <c r="CH66">
        <f t="shared" si="10"/>
        <v>25</v>
      </c>
      <c r="CI66" t="s">
        <v>77</v>
      </c>
      <c r="CJ66">
        <f t="shared" si="11"/>
        <v>0</v>
      </c>
      <c r="CK66" s="2">
        <f t="shared" ref="CK66:CK97" si="20">SUM(E66+G66+I66+BE66)/CA66*100</f>
        <v>0</v>
      </c>
      <c r="CL66">
        <f t="shared" si="12"/>
        <v>8</v>
      </c>
      <c r="CM66" s="2">
        <f t="shared" si="13"/>
        <v>0</v>
      </c>
    </row>
    <row r="67" spans="1:91" ht="15">
      <c r="A67">
        <v>66</v>
      </c>
      <c r="B67" t="s">
        <v>83</v>
      </c>
      <c r="C67">
        <v>82</v>
      </c>
      <c r="D67">
        <v>0</v>
      </c>
      <c r="E67">
        <v>0</v>
      </c>
      <c r="F67">
        <v>1</v>
      </c>
      <c r="G67">
        <v>56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52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 t="s">
        <v>77</v>
      </c>
      <c r="BM67" t="s">
        <v>77</v>
      </c>
      <c r="BN67" t="s">
        <v>77</v>
      </c>
      <c r="BO67" t="s">
        <v>77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 s="3">
        <v>80</v>
      </c>
      <c r="BW67" s="3">
        <f t="shared" ref="BW67:BW130" si="21">BV67*3</f>
        <v>240</v>
      </c>
      <c r="BX67">
        <v>2</v>
      </c>
      <c r="BY67">
        <v>56</v>
      </c>
      <c r="BZ67">
        <f t="shared" si="18"/>
        <v>56</v>
      </c>
      <c r="CA67">
        <v>108</v>
      </c>
      <c r="CB67">
        <f t="shared" ref="CB67:CB97" si="22">SUM(BT67+BR67+BP67+BJ67+BH67+BF67+BD67+BB67+AZ67+AX67+AV67+AT67+AR67+AP67+AN67+AL67+AJ67+AH67+AF67+AD67+AB67+Z67+X67+V67+T67+R67+P67+N67+L67+J67+H67+F67+D67)</f>
        <v>2</v>
      </c>
      <c r="CC67">
        <f t="shared" si="19"/>
        <v>2</v>
      </c>
      <c r="CD67">
        <f t="shared" ref="CD67:CD130" si="23">SUM(R67+AL67+AN67+AB67+Z67+X67+AT67)</f>
        <v>0</v>
      </c>
      <c r="CE67">
        <f t="shared" ref="CE67:CE130" si="24">SUM(BB67+AZ67+AV67+AP67+AN67+AL67+AD67+AB67+Z67+T67+N67+L67+BP67+V67)</f>
        <v>0</v>
      </c>
      <c r="CF67">
        <f t="shared" ref="CF67:CF130" si="25">SUM(BT67+BR67+BH67+AR67+AH67+AF67+X67+P67+L67)</f>
        <v>1</v>
      </c>
      <c r="CG67">
        <f t="shared" ref="CG67:CG130" si="26">(BK67+AK67+Q67+I67+G67+E67+K67)/CA67*100</f>
        <v>100</v>
      </c>
      <c r="CH67">
        <f t="shared" ref="CH67:CH130" si="27">(BK67+Q67+BQ67+E67)/CA67*100</f>
        <v>48.148148148148145</v>
      </c>
      <c r="CI67">
        <f t="shared" ref="CI67:CI129" si="28">(E67/BZ67)*100</f>
        <v>0</v>
      </c>
      <c r="CJ67">
        <f t="shared" ref="CJ67:CJ130" si="29">(Y67/CA67)*100</f>
        <v>0</v>
      </c>
      <c r="CK67">
        <f t="shared" si="20"/>
        <v>51.851851851851848</v>
      </c>
      <c r="CL67">
        <f t="shared" ref="CL67:CL130" si="30">SUM(BK67+Q67+G67+I67+E67+AK67)/BW67*150</f>
        <v>67.5</v>
      </c>
      <c r="CM67">
        <f t="shared" ref="CM67:CM130" si="31">SUM(BU67+BS67+BQ67+BI67+BG67+BE67+BC67+BA67+AY67+AW67+AU67+AS67+AQ67+AO67+AM67+AI67+AG67+AE67+AC67+AA67+Y67+W67+U67+S67+O67+M67)/BW67*150</f>
        <v>0</v>
      </c>
    </row>
    <row r="68" spans="1:91" ht="15">
      <c r="A68">
        <v>67</v>
      </c>
      <c r="B68" t="s">
        <v>83</v>
      </c>
      <c r="C68">
        <v>101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9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7</v>
      </c>
      <c r="Z68">
        <v>1</v>
      </c>
      <c r="AA68">
        <v>61</v>
      </c>
      <c r="AB68">
        <v>1</v>
      </c>
      <c r="AC68">
        <v>112</v>
      </c>
      <c r="AD68">
        <v>0</v>
      </c>
      <c r="AE68">
        <v>0</v>
      </c>
      <c r="AF68">
        <v>1</v>
      </c>
      <c r="AG68">
        <v>52</v>
      </c>
      <c r="AH68">
        <v>1</v>
      </c>
      <c r="AI68">
        <v>60</v>
      </c>
      <c r="AJ68">
        <v>1</v>
      </c>
      <c r="AK68">
        <v>7</v>
      </c>
      <c r="AL68">
        <v>1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2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 t="s">
        <v>77</v>
      </c>
      <c r="BM68" t="s">
        <v>77</v>
      </c>
      <c r="BN68" t="s">
        <v>77</v>
      </c>
      <c r="BO68" t="s">
        <v>77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 s="3">
        <v>55</v>
      </c>
      <c r="BW68" s="3">
        <f t="shared" si="21"/>
        <v>165</v>
      </c>
      <c r="BX68">
        <v>9</v>
      </c>
      <c r="BY68">
        <v>0</v>
      </c>
      <c r="BZ68">
        <f t="shared" si="18"/>
        <v>0</v>
      </c>
      <c r="CA68">
        <v>311</v>
      </c>
      <c r="CB68">
        <f t="shared" si="22"/>
        <v>9</v>
      </c>
      <c r="CC68">
        <f t="shared" si="19"/>
        <v>1</v>
      </c>
      <c r="CD68">
        <f t="shared" si="23"/>
        <v>4</v>
      </c>
      <c r="CE68">
        <f t="shared" si="24"/>
        <v>5</v>
      </c>
      <c r="CF68">
        <f t="shared" si="25"/>
        <v>3</v>
      </c>
      <c r="CG68">
        <f t="shared" si="26"/>
        <v>2.2508038585209005</v>
      </c>
      <c r="CH68">
        <f t="shared" si="27"/>
        <v>0</v>
      </c>
      <c r="CI68" t="s">
        <v>77</v>
      </c>
      <c r="CJ68">
        <f t="shared" si="29"/>
        <v>2.2508038585209005</v>
      </c>
      <c r="CK68">
        <f t="shared" si="20"/>
        <v>0</v>
      </c>
      <c r="CL68">
        <f t="shared" si="30"/>
        <v>6.3636363636363642</v>
      </c>
      <c r="CM68">
        <f t="shared" si="31"/>
        <v>276.36363636363637</v>
      </c>
    </row>
    <row r="69" spans="1:91" ht="15">
      <c r="A69">
        <v>68</v>
      </c>
      <c r="B69" t="s">
        <v>83</v>
      </c>
      <c r="C69">
        <v>103</v>
      </c>
      <c r="D69">
        <v>1</v>
      </c>
      <c r="E69">
        <v>37</v>
      </c>
      <c r="F69">
        <v>1</v>
      </c>
      <c r="G69">
        <v>5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21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 t="s">
        <v>77</v>
      </c>
      <c r="BM69" t="s">
        <v>77</v>
      </c>
      <c r="BN69" t="s">
        <v>77</v>
      </c>
      <c r="BO69" t="s">
        <v>77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 s="3">
        <v>104</v>
      </c>
      <c r="BW69" s="3">
        <f t="shared" si="21"/>
        <v>312</v>
      </c>
      <c r="BX69">
        <v>4</v>
      </c>
      <c r="BY69">
        <v>43</v>
      </c>
      <c r="BZ69">
        <f t="shared" si="18"/>
        <v>43</v>
      </c>
      <c r="CA69">
        <v>64</v>
      </c>
      <c r="CB69">
        <f t="shared" si="22"/>
        <v>4</v>
      </c>
      <c r="CC69">
        <f t="shared" si="19"/>
        <v>2</v>
      </c>
      <c r="CD69">
        <f t="shared" si="23"/>
        <v>1</v>
      </c>
      <c r="CE69">
        <f t="shared" si="24"/>
        <v>1</v>
      </c>
      <c r="CF69">
        <f t="shared" si="25"/>
        <v>0</v>
      </c>
      <c r="CG69">
        <f t="shared" si="26"/>
        <v>67.1875</v>
      </c>
      <c r="CH69">
        <f t="shared" si="27"/>
        <v>57.8125</v>
      </c>
      <c r="CI69">
        <f t="shared" si="28"/>
        <v>86.04651162790698</v>
      </c>
      <c r="CJ69">
        <f t="shared" si="29"/>
        <v>0</v>
      </c>
      <c r="CK69">
        <f t="shared" si="20"/>
        <v>65.625</v>
      </c>
      <c r="CL69">
        <f t="shared" si="30"/>
        <v>20.19230769230769</v>
      </c>
      <c r="CM69">
        <f t="shared" si="31"/>
        <v>10.096153846153845</v>
      </c>
    </row>
    <row r="70" spans="1:91" ht="15">
      <c r="A70">
        <v>69</v>
      </c>
      <c r="B70" t="s">
        <v>83</v>
      </c>
      <c r="C70">
        <v>105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29</v>
      </c>
      <c r="AL70">
        <v>1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 t="s">
        <v>77</v>
      </c>
      <c r="BM70" t="s">
        <v>77</v>
      </c>
      <c r="BN70" t="s">
        <v>77</v>
      </c>
      <c r="BO70" t="s">
        <v>77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 s="3">
        <v>50</v>
      </c>
      <c r="BW70" s="3">
        <f t="shared" si="21"/>
        <v>150</v>
      </c>
      <c r="BX70">
        <v>2</v>
      </c>
      <c r="BY70">
        <v>0</v>
      </c>
      <c r="BZ70">
        <f t="shared" si="18"/>
        <v>0</v>
      </c>
      <c r="CA70">
        <v>30</v>
      </c>
      <c r="CB70">
        <f t="shared" si="22"/>
        <v>2</v>
      </c>
      <c r="CC70">
        <f t="shared" si="19"/>
        <v>1</v>
      </c>
      <c r="CD70">
        <f t="shared" si="23"/>
        <v>1</v>
      </c>
      <c r="CE70">
        <f t="shared" si="24"/>
        <v>1</v>
      </c>
      <c r="CF70">
        <f t="shared" si="25"/>
        <v>0</v>
      </c>
      <c r="CG70">
        <f t="shared" si="26"/>
        <v>96.666666666666671</v>
      </c>
      <c r="CH70">
        <f t="shared" si="27"/>
        <v>0</v>
      </c>
      <c r="CI70" t="s">
        <v>77</v>
      </c>
      <c r="CJ70">
        <f t="shared" si="29"/>
        <v>0</v>
      </c>
      <c r="CK70">
        <f t="shared" si="20"/>
        <v>0</v>
      </c>
      <c r="CL70">
        <f t="shared" si="30"/>
        <v>29</v>
      </c>
      <c r="CM70">
        <f t="shared" si="31"/>
        <v>1</v>
      </c>
    </row>
    <row r="71" spans="1:91" ht="15">
      <c r="A71">
        <v>70</v>
      </c>
      <c r="B71" t="s">
        <v>83</v>
      </c>
      <c r="C71">
        <v>113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34</v>
      </c>
      <c r="AB71">
        <v>1</v>
      </c>
      <c r="AC71">
        <v>21</v>
      </c>
      <c r="AD71">
        <v>1</v>
      </c>
      <c r="AE71">
        <v>9</v>
      </c>
      <c r="AF71">
        <v>1</v>
      </c>
      <c r="AG71">
        <v>3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2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 t="s">
        <v>77</v>
      </c>
      <c r="BM71" t="s">
        <v>77</v>
      </c>
      <c r="BN71" t="s">
        <v>77</v>
      </c>
      <c r="BO71" t="s">
        <v>77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 s="3">
        <v>50</v>
      </c>
      <c r="BW71" s="3">
        <f t="shared" si="21"/>
        <v>150</v>
      </c>
      <c r="BX71">
        <v>5</v>
      </c>
      <c r="BY71">
        <v>0</v>
      </c>
      <c r="BZ71">
        <f t="shared" si="18"/>
        <v>0</v>
      </c>
      <c r="CA71">
        <v>69</v>
      </c>
      <c r="CB71">
        <f t="shared" si="22"/>
        <v>5</v>
      </c>
      <c r="CC71">
        <f t="shared" si="19"/>
        <v>0</v>
      </c>
      <c r="CD71">
        <f t="shared" si="23"/>
        <v>3</v>
      </c>
      <c r="CE71">
        <f t="shared" si="24"/>
        <v>4</v>
      </c>
      <c r="CF71">
        <f t="shared" si="25"/>
        <v>1</v>
      </c>
      <c r="CG71">
        <f t="shared" si="26"/>
        <v>0</v>
      </c>
      <c r="CH71">
        <f t="shared" si="27"/>
        <v>0</v>
      </c>
      <c r="CI71" t="s">
        <v>77</v>
      </c>
      <c r="CJ71">
        <f t="shared" si="29"/>
        <v>0</v>
      </c>
      <c r="CK71">
        <f t="shared" si="20"/>
        <v>0</v>
      </c>
      <c r="CL71">
        <f t="shared" si="30"/>
        <v>0</v>
      </c>
      <c r="CM71">
        <f t="shared" si="31"/>
        <v>69</v>
      </c>
    </row>
    <row r="72" spans="1:91" ht="15">
      <c r="A72">
        <v>71</v>
      </c>
      <c r="B72" t="s">
        <v>83</v>
      </c>
      <c r="C72">
        <v>119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9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77</v>
      </c>
      <c r="Z72">
        <v>1</v>
      </c>
      <c r="AA72">
        <v>142</v>
      </c>
      <c r="AB72">
        <v>1</v>
      </c>
      <c r="AC72">
        <v>25</v>
      </c>
      <c r="AD72">
        <v>1</v>
      </c>
      <c r="AE72">
        <v>15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3</v>
      </c>
      <c r="AL72">
        <v>1</v>
      </c>
      <c r="AM72">
        <v>28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15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 t="s">
        <v>77</v>
      </c>
      <c r="BM72" t="s">
        <v>77</v>
      </c>
      <c r="BN72" t="s">
        <v>77</v>
      </c>
      <c r="BO72" t="s">
        <v>77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 s="3">
        <v>120</v>
      </c>
      <c r="BW72" s="3">
        <f t="shared" si="21"/>
        <v>360</v>
      </c>
      <c r="BX72">
        <v>8</v>
      </c>
      <c r="BY72">
        <v>15</v>
      </c>
      <c r="BZ72">
        <f t="shared" si="18"/>
        <v>0</v>
      </c>
      <c r="CA72">
        <v>314</v>
      </c>
      <c r="CB72">
        <f t="shared" si="22"/>
        <v>8</v>
      </c>
      <c r="CC72">
        <f t="shared" si="19"/>
        <v>1</v>
      </c>
      <c r="CD72">
        <f t="shared" si="23"/>
        <v>4</v>
      </c>
      <c r="CE72">
        <f t="shared" si="24"/>
        <v>5</v>
      </c>
      <c r="CF72">
        <f t="shared" si="25"/>
        <v>2</v>
      </c>
      <c r="CG72">
        <f t="shared" si="26"/>
        <v>0.95541401273885351</v>
      </c>
      <c r="CH72">
        <f t="shared" si="27"/>
        <v>0</v>
      </c>
      <c r="CI72" t="s">
        <v>77</v>
      </c>
      <c r="CJ72">
        <f t="shared" si="29"/>
        <v>24.522292993630572</v>
      </c>
      <c r="CK72">
        <f t="shared" si="20"/>
        <v>4.7770700636942678</v>
      </c>
      <c r="CL72">
        <f t="shared" si="30"/>
        <v>1.25</v>
      </c>
      <c r="CM72">
        <f t="shared" si="31"/>
        <v>129.58333333333334</v>
      </c>
    </row>
    <row r="73" spans="1:91" ht="15">
      <c r="A73">
        <v>72</v>
      </c>
      <c r="B73" t="s">
        <v>83</v>
      </c>
      <c r="C73">
        <v>120</v>
      </c>
      <c r="D73">
        <v>0</v>
      </c>
      <c r="E73">
        <v>0</v>
      </c>
      <c r="F73">
        <v>1</v>
      </c>
      <c r="G73">
        <v>44</v>
      </c>
      <c r="H73">
        <v>0</v>
      </c>
      <c r="I73">
        <v>0</v>
      </c>
      <c r="J73">
        <v>0</v>
      </c>
      <c r="K73">
        <v>0</v>
      </c>
      <c r="L73">
        <v>1</v>
      </c>
      <c r="M73">
        <v>10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10</v>
      </c>
      <c r="Z73">
        <v>1</v>
      </c>
      <c r="AA73">
        <v>7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4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5</v>
      </c>
      <c r="BH73">
        <v>0</v>
      </c>
      <c r="BI73">
        <v>0</v>
      </c>
      <c r="BJ73">
        <v>0</v>
      </c>
      <c r="BK73">
        <v>0</v>
      </c>
      <c r="BL73" t="s">
        <v>77</v>
      </c>
      <c r="BM73" t="s">
        <v>77</v>
      </c>
      <c r="BN73" t="s">
        <v>77</v>
      </c>
      <c r="BO73" t="s">
        <v>77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 s="3">
        <v>150</v>
      </c>
      <c r="BW73" s="3">
        <f t="shared" si="21"/>
        <v>450</v>
      </c>
      <c r="BX73">
        <v>7</v>
      </c>
      <c r="BY73">
        <v>44</v>
      </c>
      <c r="BZ73">
        <f t="shared" si="18"/>
        <v>44</v>
      </c>
      <c r="CA73">
        <v>81</v>
      </c>
      <c r="CB73">
        <f t="shared" si="22"/>
        <v>7</v>
      </c>
      <c r="CC73">
        <f t="shared" si="19"/>
        <v>1</v>
      </c>
      <c r="CD73">
        <f t="shared" si="23"/>
        <v>4</v>
      </c>
      <c r="CE73">
        <f t="shared" si="24"/>
        <v>3</v>
      </c>
      <c r="CF73">
        <f t="shared" si="25"/>
        <v>2</v>
      </c>
      <c r="CG73">
        <f t="shared" si="26"/>
        <v>54.320987654320987</v>
      </c>
      <c r="CH73">
        <f t="shared" si="27"/>
        <v>0</v>
      </c>
      <c r="CI73">
        <f t="shared" si="28"/>
        <v>0</v>
      </c>
      <c r="CJ73">
        <f t="shared" si="29"/>
        <v>12.345679012345679</v>
      </c>
      <c r="CK73">
        <f t="shared" si="20"/>
        <v>54.320987654320987</v>
      </c>
      <c r="CL73">
        <f t="shared" si="30"/>
        <v>14.666666666666668</v>
      </c>
      <c r="CM73">
        <f t="shared" si="31"/>
        <v>12.333333333333334</v>
      </c>
    </row>
    <row r="74" spans="1:91" ht="15">
      <c r="A74">
        <v>73</v>
      </c>
      <c r="B74" t="s">
        <v>83</v>
      </c>
      <c r="C74">
        <v>129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6</v>
      </c>
      <c r="Z74">
        <v>1</v>
      </c>
      <c r="AA74">
        <v>19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2</v>
      </c>
      <c r="AH74">
        <v>0</v>
      </c>
      <c r="AI74">
        <v>0</v>
      </c>
      <c r="AJ74">
        <v>1</v>
      </c>
      <c r="AK74">
        <v>12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 t="s">
        <v>77</v>
      </c>
      <c r="BM74" t="s">
        <v>77</v>
      </c>
      <c r="BN74" t="s">
        <v>77</v>
      </c>
      <c r="BO74" t="s">
        <v>77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 s="3">
        <v>60</v>
      </c>
      <c r="BW74" s="3">
        <f t="shared" si="21"/>
        <v>180</v>
      </c>
      <c r="BX74">
        <v>7</v>
      </c>
      <c r="BY74">
        <v>0</v>
      </c>
      <c r="BZ74">
        <f t="shared" si="18"/>
        <v>0</v>
      </c>
      <c r="CA74">
        <v>42</v>
      </c>
      <c r="CB74">
        <f t="shared" si="22"/>
        <v>7</v>
      </c>
      <c r="CC74">
        <f t="shared" si="19"/>
        <v>1</v>
      </c>
      <c r="CD74">
        <f t="shared" si="23"/>
        <v>3</v>
      </c>
      <c r="CE74">
        <f t="shared" si="24"/>
        <v>4</v>
      </c>
      <c r="CF74">
        <f t="shared" si="25"/>
        <v>2</v>
      </c>
      <c r="CG74">
        <f t="shared" si="26"/>
        <v>28.571428571428569</v>
      </c>
      <c r="CH74">
        <f t="shared" si="27"/>
        <v>0</v>
      </c>
      <c r="CI74" t="s">
        <v>77</v>
      </c>
      <c r="CJ74">
        <f t="shared" si="29"/>
        <v>14.285714285714285</v>
      </c>
      <c r="CK74">
        <f t="shared" si="20"/>
        <v>0</v>
      </c>
      <c r="CL74">
        <f t="shared" si="30"/>
        <v>10</v>
      </c>
      <c r="CM74">
        <f t="shared" si="31"/>
        <v>25</v>
      </c>
    </row>
    <row r="75" spans="1:91" ht="15">
      <c r="A75">
        <v>74</v>
      </c>
      <c r="B75" t="s">
        <v>83</v>
      </c>
      <c r="C75">
        <v>150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22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22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 t="s">
        <v>77</v>
      </c>
      <c r="BM75" t="s">
        <v>77</v>
      </c>
      <c r="BN75" t="s">
        <v>77</v>
      </c>
      <c r="BO75" t="s">
        <v>77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 s="3">
        <v>50</v>
      </c>
      <c r="BW75" s="3">
        <f t="shared" si="21"/>
        <v>150</v>
      </c>
      <c r="BX75">
        <v>2</v>
      </c>
      <c r="BY75">
        <v>0</v>
      </c>
      <c r="BZ75">
        <f t="shared" si="18"/>
        <v>0</v>
      </c>
      <c r="CA75">
        <v>44</v>
      </c>
      <c r="CB75">
        <f t="shared" si="22"/>
        <v>2</v>
      </c>
      <c r="CC75">
        <f t="shared" si="19"/>
        <v>1</v>
      </c>
      <c r="CD75">
        <f t="shared" si="23"/>
        <v>1</v>
      </c>
      <c r="CE75">
        <f t="shared" si="24"/>
        <v>1</v>
      </c>
      <c r="CF75">
        <f t="shared" si="25"/>
        <v>0</v>
      </c>
      <c r="CG75">
        <f t="shared" si="26"/>
        <v>50</v>
      </c>
      <c r="CH75">
        <f t="shared" si="27"/>
        <v>0</v>
      </c>
      <c r="CI75" t="s">
        <v>77</v>
      </c>
      <c r="CJ75">
        <f t="shared" si="29"/>
        <v>0</v>
      </c>
      <c r="CK75">
        <f t="shared" si="20"/>
        <v>0</v>
      </c>
      <c r="CL75">
        <f t="shared" si="30"/>
        <v>22</v>
      </c>
      <c r="CM75">
        <f t="shared" si="31"/>
        <v>22</v>
      </c>
    </row>
    <row r="76" spans="1:91" ht="15">
      <c r="A76">
        <v>75</v>
      </c>
      <c r="B76" t="s">
        <v>83</v>
      </c>
      <c r="C76">
        <v>161</v>
      </c>
      <c r="D76">
        <v>0</v>
      </c>
      <c r="E76">
        <v>0</v>
      </c>
      <c r="F76">
        <v>1</v>
      </c>
      <c r="G76">
        <v>8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1</v>
      </c>
      <c r="O76">
        <v>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220</v>
      </c>
      <c r="Z76">
        <v>1</v>
      </c>
      <c r="AA76">
        <v>72</v>
      </c>
      <c r="AB76">
        <v>1</v>
      </c>
      <c r="AC76">
        <v>61</v>
      </c>
      <c r="AD76">
        <v>1</v>
      </c>
      <c r="AE76">
        <v>11</v>
      </c>
      <c r="AF76">
        <v>1</v>
      </c>
      <c r="AG76">
        <v>25</v>
      </c>
      <c r="AH76">
        <v>1</v>
      </c>
      <c r="AI76">
        <v>115</v>
      </c>
      <c r="AJ76">
        <v>0</v>
      </c>
      <c r="AK76">
        <v>0</v>
      </c>
      <c r="AL76">
        <v>1</v>
      </c>
      <c r="AM76">
        <v>10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 t="s">
        <v>77</v>
      </c>
      <c r="BM76" t="s">
        <v>77</v>
      </c>
      <c r="BN76" t="s">
        <v>77</v>
      </c>
      <c r="BO76" t="s">
        <v>77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 s="3">
        <v>108</v>
      </c>
      <c r="BW76" s="3">
        <f t="shared" si="21"/>
        <v>324</v>
      </c>
      <c r="BX76">
        <v>10</v>
      </c>
      <c r="BY76">
        <v>8</v>
      </c>
      <c r="BZ76">
        <f t="shared" si="18"/>
        <v>8</v>
      </c>
      <c r="CA76">
        <v>526</v>
      </c>
      <c r="CB76">
        <f t="shared" si="22"/>
        <v>10</v>
      </c>
      <c r="CC76">
        <f t="shared" si="19"/>
        <v>1</v>
      </c>
      <c r="CD76">
        <f t="shared" si="23"/>
        <v>4</v>
      </c>
      <c r="CE76">
        <f t="shared" si="24"/>
        <v>6</v>
      </c>
      <c r="CF76">
        <f t="shared" si="25"/>
        <v>4</v>
      </c>
      <c r="CG76">
        <f t="shared" si="26"/>
        <v>1.520912547528517</v>
      </c>
      <c r="CH76">
        <f t="shared" si="27"/>
        <v>0</v>
      </c>
      <c r="CI76">
        <f t="shared" si="28"/>
        <v>0</v>
      </c>
      <c r="CJ76">
        <f t="shared" si="29"/>
        <v>41.825095057034225</v>
      </c>
      <c r="CK76">
        <f t="shared" si="20"/>
        <v>1.520912547528517</v>
      </c>
      <c r="CL76">
        <f t="shared" si="30"/>
        <v>3.7037037037037033</v>
      </c>
      <c r="CM76">
        <f t="shared" si="31"/>
        <v>239.81481481481481</v>
      </c>
    </row>
    <row r="77" spans="1:91" ht="15">
      <c r="A77">
        <v>76</v>
      </c>
      <c r="B77" t="s">
        <v>83</v>
      </c>
      <c r="C77">
        <v>178</v>
      </c>
      <c r="D77">
        <v>0</v>
      </c>
      <c r="E77">
        <v>0</v>
      </c>
      <c r="F77">
        <v>1</v>
      </c>
      <c r="G77">
        <v>166</v>
      </c>
      <c r="H77">
        <v>0</v>
      </c>
      <c r="I77">
        <v>0</v>
      </c>
      <c r="J77">
        <v>0</v>
      </c>
      <c r="K77">
        <v>0</v>
      </c>
      <c r="L77">
        <v>1</v>
      </c>
      <c r="M77">
        <v>27</v>
      </c>
      <c r="N77">
        <v>0</v>
      </c>
      <c r="O77">
        <v>0</v>
      </c>
      <c r="P77">
        <v>1</v>
      </c>
      <c r="Q77">
        <v>7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8</v>
      </c>
      <c r="Z77">
        <v>1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1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1</v>
      </c>
      <c r="BL77" t="s">
        <v>77</v>
      </c>
      <c r="BM77" t="s">
        <v>77</v>
      </c>
      <c r="BN77" t="s">
        <v>77</v>
      </c>
      <c r="BO77" t="s">
        <v>77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 s="3">
        <v>150</v>
      </c>
      <c r="BW77" s="3">
        <f t="shared" si="21"/>
        <v>450</v>
      </c>
      <c r="BX77">
        <v>9</v>
      </c>
      <c r="BY77">
        <v>166</v>
      </c>
      <c r="BZ77">
        <f t="shared" si="18"/>
        <v>166</v>
      </c>
      <c r="CA77">
        <v>213</v>
      </c>
      <c r="CB77">
        <f t="shared" si="22"/>
        <v>9</v>
      </c>
      <c r="CC77">
        <f t="shared" si="19"/>
        <v>4</v>
      </c>
      <c r="CD77">
        <f t="shared" si="23"/>
        <v>3</v>
      </c>
      <c r="CE77">
        <f t="shared" si="24"/>
        <v>2</v>
      </c>
      <c r="CF77">
        <f t="shared" si="25"/>
        <v>4</v>
      </c>
      <c r="CG77">
        <f t="shared" si="26"/>
        <v>82.159624413145536</v>
      </c>
      <c r="CH77">
        <f t="shared" si="27"/>
        <v>3.755868544600939</v>
      </c>
      <c r="CI77">
        <f t="shared" si="28"/>
        <v>0</v>
      </c>
      <c r="CJ77">
        <f t="shared" si="29"/>
        <v>3.755868544600939</v>
      </c>
      <c r="CK77">
        <f t="shared" si="20"/>
        <v>77.934272300469488</v>
      </c>
      <c r="CL77">
        <f t="shared" si="30"/>
        <v>58.333333333333336</v>
      </c>
      <c r="CM77">
        <f t="shared" si="31"/>
        <v>12.666666666666668</v>
      </c>
    </row>
    <row r="78" spans="1:91" ht="15">
      <c r="A78">
        <v>77</v>
      </c>
      <c r="B78" t="s">
        <v>83</v>
      </c>
      <c r="C78">
        <v>193</v>
      </c>
      <c r="D78">
        <v>0</v>
      </c>
      <c r="E78">
        <v>0</v>
      </c>
      <c r="F78">
        <v>1</v>
      </c>
      <c r="G78">
        <v>187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359</v>
      </c>
      <c r="Z78">
        <v>1</v>
      </c>
      <c r="AA78">
        <v>18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2</v>
      </c>
      <c r="AH78">
        <v>1</v>
      </c>
      <c r="AI78">
        <v>16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7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3</v>
      </c>
      <c r="BF78">
        <v>1</v>
      </c>
      <c r="BG78">
        <v>2</v>
      </c>
      <c r="BH78">
        <v>0</v>
      </c>
      <c r="BI78">
        <v>0</v>
      </c>
      <c r="BJ78">
        <v>0</v>
      </c>
      <c r="BK78">
        <v>0</v>
      </c>
      <c r="BL78" t="s">
        <v>77</v>
      </c>
      <c r="BM78" t="s">
        <v>77</v>
      </c>
      <c r="BN78" t="s">
        <v>77</v>
      </c>
      <c r="BO78" t="s">
        <v>77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 s="3">
        <v>150</v>
      </c>
      <c r="BW78" s="3">
        <f t="shared" si="21"/>
        <v>450</v>
      </c>
      <c r="BX78">
        <v>8</v>
      </c>
      <c r="BY78">
        <v>190</v>
      </c>
      <c r="BZ78">
        <f t="shared" si="18"/>
        <v>187</v>
      </c>
      <c r="CA78">
        <v>594</v>
      </c>
      <c r="CB78">
        <f t="shared" si="22"/>
        <v>8</v>
      </c>
      <c r="CC78">
        <f t="shared" si="19"/>
        <v>1</v>
      </c>
      <c r="CD78">
        <f t="shared" si="23"/>
        <v>2</v>
      </c>
      <c r="CE78">
        <f t="shared" si="24"/>
        <v>2</v>
      </c>
      <c r="CF78">
        <f t="shared" si="25"/>
        <v>3</v>
      </c>
      <c r="CG78">
        <f t="shared" si="26"/>
        <v>31.481481481481481</v>
      </c>
      <c r="CH78">
        <f t="shared" si="27"/>
        <v>0</v>
      </c>
      <c r="CI78">
        <f t="shared" si="28"/>
        <v>0</v>
      </c>
      <c r="CJ78">
        <f t="shared" si="29"/>
        <v>60.437710437710436</v>
      </c>
      <c r="CK78">
        <f t="shared" si="20"/>
        <v>31.986531986531986</v>
      </c>
      <c r="CL78">
        <f t="shared" si="30"/>
        <v>62.333333333333336</v>
      </c>
      <c r="CM78">
        <f t="shared" si="31"/>
        <v>135.66666666666669</v>
      </c>
    </row>
    <row r="79" spans="1:91" ht="15">
      <c r="A79">
        <v>78</v>
      </c>
      <c r="B79" t="s">
        <v>83</v>
      </c>
      <c r="C79">
        <v>201</v>
      </c>
      <c r="D79">
        <v>0</v>
      </c>
      <c r="E79">
        <v>0</v>
      </c>
      <c r="F79">
        <v>1</v>
      </c>
      <c r="G79">
        <v>101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5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7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1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 t="s">
        <v>77</v>
      </c>
      <c r="BM79" t="s">
        <v>77</v>
      </c>
      <c r="BN79" t="s">
        <v>77</v>
      </c>
      <c r="BO79" t="s">
        <v>77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 s="3">
        <v>120</v>
      </c>
      <c r="BW79" s="3">
        <f t="shared" si="21"/>
        <v>360</v>
      </c>
      <c r="BX79">
        <v>5</v>
      </c>
      <c r="BY79">
        <v>101</v>
      </c>
      <c r="BZ79">
        <f t="shared" si="18"/>
        <v>101</v>
      </c>
      <c r="CA79">
        <v>115</v>
      </c>
      <c r="CB79">
        <f t="shared" si="22"/>
        <v>5</v>
      </c>
      <c r="CC79">
        <f t="shared" si="19"/>
        <v>3</v>
      </c>
      <c r="CD79">
        <f t="shared" si="23"/>
        <v>1</v>
      </c>
      <c r="CE79">
        <f t="shared" si="24"/>
        <v>0</v>
      </c>
      <c r="CF79">
        <f t="shared" si="25"/>
        <v>3</v>
      </c>
      <c r="CG79">
        <f t="shared" si="26"/>
        <v>93.043478260869563</v>
      </c>
      <c r="CH79">
        <f t="shared" si="27"/>
        <v>4.3478260869565215</v>
      </c>
      <c r="CI79">
        <f t="shared" si="28"/>
        <v>0</v>
      </c>
      <c r="CJ79">
        <f t="shared" si="29"/>
        <v>6.0869565217391308</v>
      </c>
      <c r="CK79">
        <f t="shared" si="20"/>
        <v>87.826086956521749</v>
      </c>
      <c r="CL79">
        <f t="shared" si="30"/>
        <v>44.583333333333336</v>
      </c>
      <c r="CM79">
        <f t="shared" si="31"/>
        <v>3.3333333333333335</v>
      </c>
    </row>
    <row r="80" spans="1:91" ht="15">
      <c r="A80">
        <v>79</v>
      </c>
      <c r="B80" t="s">
        <v>83</v>
      </c>
      <c r="C80">
        <v>202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4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37</v>
      </c>
      <c r="AB80">
        <v>1</v>
      </c>
      <c r="AC80">
        <v>7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2</v>
      </c>
      <c r="AJ80">
        <v>1</v>
      </c>
      <c r="AK80">
        <v>5</v>
      </c>
      <c r="AL80">
        <v>1</v>
      </c>
      <c r="AM80">
        <v>3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 t="s">
        <v>77</v>
      </c>
      <c r="BM80" t="s">
        <v>77</v>
      </c>
      <c r="BN80" t="s">
        <v>77</v>
      </c>
      <c r="BO80" t="s">
        <v>77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 s="3">
        <v>50</v>
      </c>
      <c r="BW80" s="3">
        <f t="shared" si="21"/>
        <v>150</v>
      </c>
      <c r="BX80">
        <v>6</v>
      </c>
      <c r="BY80">
        <v>0</v>
      </c>
      <c r="BZ80">
        <f t="shared" si="18"/>
        <v>0</v>
      </c>
      <c r="CA80">
        <v>58</v>
      </c>
      <c r="CB80">
        <f t="shared" si="22"/>
        <v>6</v>
      </c>
      <c r="CC80">
        <f t="shared" si="19"/>
        <v>1</v>
      </c>
      <c r="CD80">
        <f t="shared" si="23"/>
        <v>3</v>
      </c>
      <c r="CE80">
        <f t="shared" si="24"/>
        <v>4</v>
      </c>
      <c r="CF80">
        <f t="shared" si="25"/>
        <v>1</v>
      </c>
      <c r="CG80">
        <f t="shared" si="26"/>
        <v>8.6206896551724146</v>
      </c>
      <c r="CH80">
        <f t="shared" si="27"/>
        <v>0</v>
      </c>
      <c r="CI80" t="s">
        <v>77</v>
      </c>
      <c r="CJ80">
        <f t="shared" si="29"/>
        <v>0</v>
      </c>
      <c r="CK80">
        <f t="shared" si="20"/>
        <v>0</v>
      </c>
      <c r="CL80">
        <f t="shared" si="30"/>
        <v>5</v>
      </c>
      <c r="CM80">
        <f t="shared" si="31"/>
        <v>53</v>
      </c>
    </row>
    <row r="81" spans="1:91" ht="15">
      <c r="A81">
        <v>80</v>
      </c>
      <c r="B81" t="s">
        <v>83</v>
      </c>
      <c r="C81">
        <v>203</v>
      </c>
      <c r="D81">
        <v>0</v>
      </c>
      <c r="E81">
        <v>0</v>
      </c>
      <c r="F81">
        <v>1</v>
      </c>
      <c r="G81">
        <v>37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12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19</v>
      </c>
      <c r="AL81">
        <v>1</v>
      </c>
      <c r="AM81">
        <v>2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 t="s">
        <v>77</v>
      </c>
      <c r="BM81" t="s">
        <v>77</v>
      </c>
      <c r="BN81" t="s">
        <v>77</v>
      </c>
      <c r="BO81" t="s">
        <v>77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 s="3">
        <v>150</v>
      </c>
      <c r="BW81" s="3">
        <f t="shared" si="21"/>
        <v>450</v>
      </c>
      <c r="BX81">
        <v>4</v>
      </c>
      <c r="BY81">
        <v>37</v>
      </c>
      <c r="BZ81">
        <f t="shared" si="18"/>
        <v>37</v>
      </c>
      <c r="CA81">
        <v>70</v>
      </c>
      <c r="CB81">
        <f t="shared" si="22"/>
        <v>4</v>
      </c>
      <c r="CC81">
        <f t="shared" si="19"/>
        <v>2</v>
      </c>
      <c r="CD81">
        <f t="shared" si="23"/>
        <v>2</v>
      </c>
      <c r="CE81">
        <f t="shared" si="24"/>
        <v>2</v>
      </c>
      <c r="CF81">
        <f t="shared" si="25"/>
        <v>0</v>
      </c>
      <c r="CG81">
        <f t="shared" si="26"/>
        <v>80</v>
      </c>
      <c r="CH81">
        <f t="shared" si="27"/>
        <v>0</v>
      </c>
      <c r="CI81">
        <f t="shared" si="28"/>
        <v>0</v>
      </c>
      <c r="CJ81">
        <f t="shared" si="29"/>
        <v>0</v>
      </c>
      <c r="CK81">
        <f t="shared" si="20"/>
        <v>52.857142857142861</v>
      </c>
      <c r="CL81">
        <f t="shared" si="30"/>
        <v>18.666666666666668</v>
      </c>
      <c r="CM81">
        <f t="shared" si="31"/>
        <v>4.666666666666667</v>
      </c>
    </row>
    <row r="82" spans="1:91" ht="15">
      <c r="A82">
        <v>81</v>
      </c>
      <c r="B82" t="s">
        <v>83</v>
      </c>
      <c r="C82">
        <v>204</v>
      </c>
      <c r="D82">
        <v>0</v>
      </c>
      <c r="E82">
        <v>0</v>
      </c>
      <c r="F82">
        <v>1</v>
      </c>
      <c r="G82">
        <v>156</v>
      </c>
      <c r="H82">
        <v>1</v>
      </c>
      <c r="I82">
        <v>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116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 t="s">
        <v>77</v>
      </c>
      <c r="BM82" t="s">
        <v>77</v>
      </c>
      <c r="BN82" t="s">
        <v>77</v>
      </c>
      <c r="BO82" t="s">
        <v>77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 s="3">
        <v>150</v>
      </c>
      <c r="BW82" s="3">
        <f t="shared" si="21"/>
        <v>450</v>
      </c>
      <c r="BX82">
        <v>3</v>
      </c>
      <c r="BY82">
        <v>158</v>
      </c>
      <c r="BZ82">
        <f t="shared" si="18"/>
        <v>158</v>
      </c>
      <c r="CA82">
        <v>274</v>
      </c>
      <c r="CB82">
        <f t="shared" si="22"/>
        <v>3</v>
      </c>
      <c r="CC82">
        <f t="shared" si="19"/>
        <v>2</v>
      </c>
      <c r="CD82">
        <f t="shared" si="23"/>
        <v>1</v>
      </c>
      <c r="CE82">
        <f t="shared" si="24"/>
        <v>0</v>
      </c>
      <c r="CF82">
        <f t="shared" si="25"/>
        <v>1</v>
      </c>
      <c r="CG82">
        <f t="shared" si="26"/>
        <v>57.664233576642332</v>
      </c>
      <c r="CH82">
        <f t="shared" si="27"/>
        <v>0</v>
      </c>
      <c r="CI82">
        <f t="shared" si="28"/>
        <v>0</v>
      </c>
      <c r="CJ82">
        <f t="shared" si="29"/>
        <v>42.335766423357661</v>
      </c>
      <c r="CK82">
        <f t="shared" si="20"/>
        <v>57.664233576642332</v>
      </c>
      <c r="CL82">
        <f t="shared" si="30"/>
        <v>52.666666666666664</v>
      </c>
      <c r="CM82">
        <f t="shared" si="31"/>
        <v>38.666666666666664</v>
      </c>
    </row>
    <row r="83" spans="1:91" ht="15">
      <c r="A83">
        <v>82</v>
      </c>
      <c r="B83" t="s">
        <v>84</v>
      </c>
      <c r="C83">
        <v>5</v>
      </c>
      <c r="D83">
        <v>0</v>
      </c>
      <c r="E83">
        <v>0</v>
      </c>
      <c r="F83">
        <v>1</v>
      </c>
      <c r="G83">
        <v>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18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1</v>
      </c>
      <c r="Z83">
        <v>1</v>
      </c>
      <c r="AA83">
        <v>75</v>
      </c>
      <c r="AB83">
        <v>1</v>
      </c>
      <c r="AC83">
        <v>286</v>
      </c>
      <c r="AD83">
        <v>1</v>
      </c>
      <c r="AE83">
        <v>4</v>
      </c>
      <c r="AF83">
        <v>0</v>
      </c>
      <c r="AG83">
        <v>0</v>
      </c>
      <c r="AH83">
        <v>1</v>
      </c>
      <c r="AI83">
        <v>29</v>
      </c>
      <c r="AJ83">
        <v>1</v>
      </c>
      <c r="AK83">
        <v>38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 t="s">
        <v>77</v>
      </c>
      <c r="BM83" t="s">
        <v>77</v>
      </c>
      <c r="BN83" t="s">
        <v>77</v>
      </c>
      <c r="BO83" t="s">
        <v>77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 s="3">
        <v>117</v>
      </c>
      <c r="BW83" s="3">
        <f t="shared" si="21"/>
        <v>351</v>
      </c>
      <c r="BX83">
        <v>8</v>
      </c>
      <c r="BY83">
        <v>2</v>
      </c>
      <c r="BZ83">
        <f t="shared" si="18"/>
        <v>2</v>
      </c>
      <c r="CA83">
        <v>453</v>
      </c>
      <c r="CB83">
        <f t="shared" si="22"/>
        <v>8</v>
      </c>
      <c r="CC83">
        <f t="shared" si="19"/>
        <v>2</v>
      </c>
      <c r="CD83">
        <f t="shared" si="23"/>
        <v>3</v>
      </c>
      <c r="CE83">
        <f t="shared" si="24"/>
        <v>4</v>
      </c>
      <c r="CF83">
        <f t="shared" si="25"/>
        <v>2</v>
      </c>
      <c r="CG83">
        <f t="shared" si="26"/>
        <v>8.8300220750551883</v>
      </c>
      <c r="CH83">
        <f t="shared" si="27"/>
        <v>0</v>
      </c>
      <c r="CI83">
        <f t="shared" si="28"/>
        <v>0</v>
      </c>
      <c r="CJ83">
        <f t="shared" si="29"/>
        <v>0.22075055187637968</v>
      </c>
      <c r="CK83">
        <f t="shared" si="20"/>
        <v>0.44150110375275936</v>
      </c>
      <c r="CL83">
        <f t="shared" si="30"/>
        <v>17.094017094017094</v>
      </c>
      <c r="CM83">
        <f t="shared" si="31"/>
        <v>176.4957264957265</v>
      </c>
    </row>
    <row r="84" spans="1:91" ht="15">
      <c r="A84" s="2">
        <v>83</v>
      </c>
      <c r="B84" s="2" t="s">
        <v>84</v>
      </c>
      <c r="C84" s="2">
        <v>48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1</v>
      </c>
      <c r="AK84" s="2">
        <v>14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 t="s">
        <v>77</v>
      </c>
      <c r="BM84" s="2" t="s">
        <v>77</v>
      </c>
      <c r="BN84" s="2" t="s">
        <v>77</v>
      </c>
      <c r="BO84" s="2" t="s">
        <v>77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4">
        <v>100</v>
      </c>
      <c r="BW84" s="4">
        <f t="shared" si="21"/>
        <v>300</v>
      </c>
      <c r="BX84" s="2">
        <v>1</v>
      </c>
      <c r="BY84" s="2">
        <v>0</v>
      </c>
      <c r="BZ84" s="2">
        <f t="shared" si="18"/>
        <v>0</v>
      </c>
      <c r="CA84" s="2">
        <v>14</v>
      </c>
      <c r="CB84" s="2"/>
      <c r="CC84" s="2">
        <f t="shared" si="19"/>
        <v>1</v>
      </c>
      <c r="CD84" s="2">
        <f t="shared" si="23"/>
        <v>0</v>
      </c>
      <c r="CE84">
        <f t="shared" si="24"/>
        <v>0</v>
      </c>
      <c r="CF84" s="2">
        <f t="shared" si="25"/>
        <v>0</v>
      </c>
      <c r="CG84">
        <f t="shared" si="26"/>
        <v>100</v>
      </c>
      <c r="CH84">
        <f t="shared" si="27"/>
        <v>0</v>
      </c>
      <c r="CI84" t="s">
        <v>77</v>
      </c>
      <c r="CJ84">
        <f t="shared" si="29"/>
        <v>0</v>
      </c>
      <c r="CK84" s="2">
        <f t="shared" si="20"/>
        <v>0</v>
      </c>
      <c r="CL84">
        <f t="shared" si="30"/>
        <v>7</v>
      </c>
      <c r="CM84" s="2">
        <f t="shared" si="31"/>
        <v>0</v>
      </c>
    </row>
    <row r="85" spans="1:91" ht="15">
      <c r="A85" s="2">
        <v>84</v>
      </c>
      <c r="B85" s="2" t="s">
        <v>84</v>
      </c>
      <c r="C85" s="2">
        <v>10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</v>
      </c>
      <c r="AK85" s="2">
        <v>5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 t="s">
        <v>77</v>
      </c>
      <c r="BM85" s="2" t="s">
        <v>77</v>
      </c>
      <c r="BN85" s="2" t="s">
        <v>77</v>
      </c>
      <c r="BO85" s="2" t="s">
        <v>77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4">
        <v>61</v>
      </c>
      <c r="BW85" s="4">
        <f t="shared" si="21"/>
        <v>183</v>
      </c>
      <c r="BX85" s="2">
        <v>1</v>
      </c>
      <c r="BY85" s="2">
        <v>0</v>
      </c>
      <c r="BZ85" s="2">
        <f t="shared" si="18"/>
        <v>0</v>
      </c>
      <c r="CA85" s="2">
        <v>5</v>
      </c>
      <c r="CB85" s="2"/>
      <c r="CC85" s="2">
        <f t="shared" si="19"/>
        <v>1</v>
      </c>
      <c r="CD85" s="2">
        <f t="shared" si="23"/>
        <v>0</v>
      </c>
      <c r="CE85">
        <f t="shared" si="24"/>
        <v>0</v>
      </c>
      <c r="CF85" s="2">
        <f t="shared" si="25"/>
        <v>0</v>
      </c>
      <c r="CG85">
        <f t="shared" si="26"/>
        <v>100</v>
      </c>
      <c r="CH85">
        <f t="shared" si="27"/>
        <v>0</v>
      </c>
      <c r="CI85" t="s">
        <v>77</v>
      </c>
      <c r="CJ85">
        <f t="shared" si="29"/>
        <v>0</v>
      </c>
      <c r="CK85" s="2">
        <f t="shared" si="20"/>
        <v>0</v>
      </c>
      <c r="CL85">
        <f t="shared" si="30"/>
        <v>4.0983606557377046</v>
      </c>
      <c r="CM85" s="2">
        <f t="shared" si="31"/>
        <v>0</v>
      </c>
    </row>
    <row r="86" spans="1:91" ht="15">
      <c r="A86">
        <v>85</v>
      </c>
      <c r="B86" t="s">
        <v>84</v>
      </c>
      <c r="C86">
        <v>17</v>
      </c>
      <c r="D86">
        <v>0</v>
      </c>
      <c r="E86">
        <v>0</v>
      </c>
      <c r="F86">
        <v>1</v>
      </c>
      <c r="G86">
        <v>3</v>
      </c>
      <c r="H86">
        <v>0</v>
      </c>
      <c r="I86">
        <v>0</v>
      </c>
      <c r="J86">
        <v>0</v>
      </c>
      <c r="K86">
        <v>0</v>
      </c>
      <c r="L86">
        <v>1</v>
      </c>
      <c r="M86">
        <v>2</v>
      </c>
      <c r="N86">
        <v>1</v>
      </c>
      <c r="O86">
        <v>2</v>
      </c>
      <c r="P86">
        <v>1</v>
      </c>
      <c r="Q86">
        <v>277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3</v>
      </c>
      <c r="Z86">
        <v>1</v>
      </c>
      <c r="AA86">
        <v>24</v>
      </c>
      <c r="AB86">
        <v>1</v>
      </c>
      <c r="AC86">
        <v>37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 t="s">
        <v>77</v>
      </c>
      <c r="BM86" t="s">
        <v>77</v>
      </c>
      <c r="BN86" t="s">
        <v>77</v>
      </c>
      <c r="BO86" t="s">
        <v>77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 s="3">
        <v>100</v>
      </c>
      <c r="BW86" s="3">
        <f t="shared" si="21"/>
        <v>300</v>
      </c>
      <c r="BX86">
        <v>7</v>
      </c>
      <c r="BY86">
        <v>3</v>
      </c>
      <c r="BZ86">
        <f t="shared" si="18"/>
        <v>3</v>
      </c>
      <c r="CA86">
        <v>348</v>
      </c>
      <c r="CB86">
        <f t="shared" si="22"/>
        <v>7</v>
      </c>
      <c r="CC86">
        <f t="shared" si="19"/>
        <v>2</v>
      </c>
      <c r="CD86">
        <f t="shared" si="23"/>
        <v>3</v>
      </c>
      <c r="CE86">
        <f t="shared" si="24"/>
        <v>4</v>
      </c>
      <c r="CF86">
        <f t="shared" si="25"/>
        <v>3</v>
      </c>
      <c r="CG86">
        <f t="shared" si="26"/>
        <v>80.459770114942529</v>
      </c>
      <c r="CH86">
        <f t="shared" si="27"/>
        <v>79.597701149425291</v>
      </c>
      <c r="CI86">
        <f t="shared" si="28"/>
        <v>0</v>
      </c>
      <c r="CJ86">
        <f t="shared" si="29"/>
        <v>0.86206896551724133</v>
      </c>
      <c r="CK86">
        <f t="shared" si="20"/>
        <v>0.86206896551724133</v>
      </c>
      <c r="CL86">
        <f t="shared" si="30"/>
        <v>140</v>
      </c>
      <c r="CM86">
        <f t="shared" si="31"/>
        <v>34</v>
      </c>
    </row>
    <row r="87" spans="1:91" ht="15">
      <c r="A87">
        <v>86</v>
      </c>
      <c r="B87" t="s">
        <v>84</v>
      </c>
      <c r="C87" t="s">
        <v>85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13</v>
      </c>
      <c r="Z87">
        <v>1</v>
      </c>
      <c r="AA87">
        <v>25</v>
      </c>
      <c r="AB87">
        <v>1</v>
      </c>
      <c r="AC87">
        <v>3</v>
      </c>
      <c r="AD87">
        <v>1</v>
      </c>
      <c r="AE87">
        <v>1</v>
      </c>
      <c r="AF87">
        <v>0</v>
      </c>
      <c r="AG87">
        <v>0</v>
      </c>
      <c r="AH87">
        <v>1</v>
      </c>
      <c r="AI87">
        <v>6</v>
      </c>
      <c r="AJ87">
        <v>1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 t="s">
        <v>77</v>
      </c>
      <c r="BM87" t="s">
        <v>77</v>
      </c>
      <c r="BN87" t="s">
        <v>77</v>
      </c>
      <c r="BO87" t="s">
        <v>77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 s="3">
        <v>52</v>
      </c>
      <c r="BW87" s="3">
        <f t="shared" si="21"/>
        <v>156</v>
      </c>
      <c r="BX87">
        <v>7</v>
      </c>
      <c r="BY87">
        <v>0</v>
      </c>
      <c r="BZ87">
        <f t="shared" si="18"/>
        <v>0</v>
      </c>
      <c r="CA87">
        <v>51</v>
      </c>
      <c r="CB87">
        <f t="shared" si="22"/>
        <v>7</v>
      </c>
      <c r="CC87">
        <f t="shared" si="19"/>
        <v>1</v>
      </c>
      <c r="CD87">
        <f t="shared" si="23"/>
        <v>3</v>
      </c>
      <c r="CE87">
        <f t="shared" si="24"/>
        <v>4</v>
      </c>
      <c r="CF87">
        <f t="shared" si="25"/>
        <v>2</v>
      </c>
      <c r="CG87">
        <f t="shared" si="26"/>
        <v>3.9215686274509802</v>
      </c>
      <c r="CH87">
        <f t="shared" si="27"/>
        <v>0</v>
      </c>
      <c r="CI87" t="s">
        <v>77</v>
      </c>
      <c r="CJ87">
        <f t="shared" si="29"/>
        <v>25.490196078431371</v>
      </c>
      <c r="CK87">
        <f t="shared" si="20"/>
        <v>0</v>
      </c>
      <c r="CL87">
        <f t="shared" si="30"/>
        <v>1.9230769230769229</v>
      </c>
      <c r="CM87">
        <f t="shared" si="31"/>
        <v>47.115384615384613</v>
      </c>
    </row>
    <row r="88" spans="1:91" ht="15">
      <c r="A88">
        <v>87</v>
      </c>
      <c r="B88" t="s">
        <v>84</v>
      </c>
      <c r="C88">
        <v>24</v>
      </c>
      <c r="D88">
        <v>1</v>
      </c>
      <c r="E88">
        <v>72</v>
      </c>
      <c r="F88">
        <v>1</v>
      </c>
      <c r="G88">
        <v>28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3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1</v>
      </c>
      <c r="AJ88">
        <v>0</v>
      </c>
      <c r="AK88">
        <v>0</v>
      </c>
      <c r="AL88">
        <v>1</v>
      </c>
      <c r="AM88">
        <v>6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 t="s">
        <v>77</v>
      </c>
      <c r="BM88" t="s">
        <v>77</v>
      </c>
      <c r="BN88" t="s">
        <v>77</v>
      </c>
      <c r="BO88" t="s">
        <v>77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 s="3">
        <v>100</v>
      </c>
      <c r="BW88" s="3">
        <f t="shared" si="21"/>
        <v>300</v>
      </c>
      <c r="BX88">
        <v>5</v>
      </c>
      <c r="BY88">
        <v>100</v>
      </c>
      <c r="BZ88">
        <f t="shared" si="18"/>
        <v>100</v>
      </c>
      <c r="CA88">
        <v>110</v>
      </c>
      <c r="CB88">
        <f t="shared" si="22"/>
        <v>5</v>
      </c>
      <c r="CC88">
        <f t="shared" si="19"/>
        <v>2</v>
      </c>
      <c r="CD88">
        <f t="shared" si="23"/>
        <v>2</v>
      </c>
      <c r="CE88">
        <f t="shared" si="24"/>
        <v>2</v>
      </c>
      <c r="CF88">
        <f t="shared" si="25"/>
        <v>1</v>
      </c>
      <c r="CG88">
        <f t="shared" si="26"/>
        <v>90.909090909090907</v>
      </c>
      <c r="CH88">
        <f t="shared" si="27"/>
        <v>65.454545454545453</v>
      </c>
      <c r="CI88">
        <f t="shared" si="28"/>
        <v>72</v>
      </c>
      <c r="CJ88">
        <f t="shared" si="29"/>
        <v>0</v>
      </c>
      <c r="CK88">
        <f t="shared" si="20"/>
        <v>90.909090909090907</v>
      </c>
      <c r="CL88">
        <f t="shared" si="30"/>
        <v>50</v>
      </c>
      <c r="CM88">
        <f t="shared" si="31"/>
        <v>5</v>
      </c>
    </row>
    <row r="89" spans="1:91" ht="15">
      <c r="A89">
        <v>88</v>
      </c>
      <c r="B89" t="s">
        <v>84</v>
      </c>
      <c r="C89">
        <v>61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1</v>
      </c>
      <c r="M89">
        <v>20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11</v>
      </c>
      <c r="X89">
        <v>1</v>
      </c>
      <c r="Y89">
        <v>57</v>
      </c>
      <c r="Z89">
        <v>1</v>
      </c>
      <c r="AA89">
        <v>29</v>
      </c>
      <c r="AB89">
        <v>1</v>
      </c>
      <c r="AC89">
        <v>44</v>
      </c>
      <c r="AD89">
        <v>1</v>
      </c>
      <c r="AE89">
        <v>127</v>
      </c>
      <c r="AF89">
        <v>0</v>
      </c>
      <c r="AG89">
        <v>0</v>
      </c>
      <c r="AH89">
        <v>1</v>
      </c>
      <c r="AI89">
        <v>82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32</v>
      </c>
      <c r="AP89">
        <v>1</v>
      </c>
      <c r="AQ89">
        <v>5</v>
      </c>
      <c r="AR89">
        <v>0</v>
      </c>
      <c r="AS89">
        <v>0</v>
      </c>
      <c r="AT89">
        <v>1</v>
      </c>
      <c r="AU89">
        <v>12</v>
      </c>
      <c r="AV89">
        <v>1</v>
      </c>
      <c r="AW89">
        <v>39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7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 t="s">
        <v>77</v>
      </c>
      <c r="BM89" t="s">
        <v>77</v>
      </c>
      <c r="BN89" t="s">
        <v>77</v>
      </c>
      <c r="BO89" t="s">
        <v>77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 s="3">
        <v>110</v>
      </c>
      <c r="BW89" s="3">
        <f t="shared" si="21"/>
        <v>330</v>
      </c>
      <c r="BX89">
        <v>13</v>
      </c>
      <c r="BY89">
        <v>8</v>
      </c>
      <c r="BZ89">
        <f t="shared" si="18"/>
        <v>1</v>
      </c>
      <c r="CA89">
        <v>466</v>
      </c>
      <c r="CB89">
        <f t="shared" si="22"/>
        <v>13</v>
      </c>
      <c r="CC89">
        <f t="shared" si="19"/>
        <v>1</v>
      </c>
      <c r="CD89">
        <f t="shared" si="23"/>
        <v>5</v>
      </c>
      <c r="CE89">
        <f t="shared" si="24"/>
        <v>8</v>
      </c>
      <c r="CF89">
        <f t="shared" si="25"/>
        <v>3</v>
      </c>
      <c r="CG89">
        <f t="shared" si="26"/>
        <v>0.21459227467811159</v>
      </c>
      <c r="CH89">
        <f t="shared" si="27"/>
        <v>0</v>
      </c>
      <c r="CI89">
        <f t="shared" si="28"/>
        <v>0</v>
      </c>
      <c r="CJ89">
        <f t="shared" si="29"/>
        <v>12.231759656652361</v>
      </c>
      <c r="CK89">
        <f t="shared" si="20"/>
        <v>1.7167381974248928</v>
      </c>
      <c r="CL89">
        <f t="shared" si="30"/>
        <v>0.45454545454545453</v>
      </c>
      <c r="CM89">
        <f t="shared" si="31"/>
        <v>211.36363636363637</v>
      </c>
    </row>
    <row r="90" spans="1:91" ht="15">
      <c r="A90" s="2">
        <v>89</v>
      </c>
      <c r="B90" s="2" t="s">
        <v>76</v>
      </c>
      <c r="C90" s="2">
        <v>23</v>
      </c>
      <c r="D90" s="2">
        <v>1</v>
      </c>
      <c r="E90" s="2">
        <v>5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1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4">
        <v>60</v>
      </c>
      <c r="BW90" s="4">
        <f t="shared" si="21"/>
        <v>180</v>
      </c>
      <c r="BX90" s="2">
        <v>2</v>
      </c>
      <c r="BY90" s="2">
        <v>5</v>
      </c>
      <c r="BZ90" s="2">
        <f t="shared" si="18"/>
        <v>5</v>
      </c>
      <c r="CA90" s="2">
        <v>5</v>
      </c>
      <c r="CB90" s="2"/>
      <c r="CC90" s="2">
        <f t="shared" si="19"/>
        <v>1</v>
      </c>
      <c r="CD90" s="2">
        <f t="shared" si="23"/>
        <v>1</v>
      </c>
      <c r="CE90">
        <f t="shared" si="24"/>
        <v>1</v>
      </c>
      <c r="CF90" s="2">
        <f t="shared" si="25"/>
        <v>0</v>
      </c>
      <c r="CG90">
        <f t="shared" si="26"/>
        <v>100</v>
      </c>
      <c r="CH90">
        <f t="shared" si="27"/>
        <v>100</v>
      </c>
      <c r="CI90">
        <f t="shared" si="28"/>
        <v>100</v>
      </c>
      <c r="CJ90">
        <f t="shared" si="29"/>
        <v>0</v>
      </c>
      <c r="CK90" s="2">
        <f t="shared" si="20"/>
        <v>100</v>
      </c>
      <c r="CL90">
        <f t="shared" si="30"/>
        <v>4.1666666666666661</v>
      </c>
      <c r="CM90" s="2">
        <f t="shared" si="31"/>
        <v>0</v>
      </c>
    </row>
    <row r="91" spans="1:91" ht="15">
      <c r="A91">
        <v>90</v>
      </c>
      <c r="B91" t="s">
        <v>76</v>
      </c>
      <c r="C91">
        <v>25</v>
      </c>
      <c r="D91">
        <v>1</v>
      </c>
      <c r="E91">
        <v>7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4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54</v>
      </c>
      <c r="Z91">
        <v>1</v>
      </c>
      <c r="AA91">
        <v>30</v>
      </c>
      <c r="AB91">
        <v>1</v>
      </c>
      <c r="AC91">
        <v>5</v>
      </c>
      <c r="AD91">
        <v>1</v>
      </c>
      <c r="AE91">
        <v>6</v>
      </c>
      <c r="AF91">
        <v>1</v>
      </c>
      <c r="AG91">
        <v>11</v>
      </c>
      <c r="AH91">
        <v>0</v>
      </c>
      <c r="AI91">
        <v>0</v>
      </c>
      <c r="AJ91">
        <v>1</v>
      </c>
      <c r="AK91">
        <v>36</v>
      </c>
      <c r="AL91">
        <v>1</v>
      </c>
      <c r="AM91">
        <v>55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1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 s="3">
        <v>130</v>
      </c>
      <c r="BW91" s="3">
        <f t="shared" si="21"/>
        <v>390</v>
      </c>
      <c r="BX91">
        <v>10</v>
      </c>
      <c r="BY91">
        <v>8</v>
      </c>
      <c r="BZ91">
        <f t="shared" si="18"/>
        <v>7</v>
      </c>
      <c r="CA91">
        <v>209</v>
      </c>
      <c r="CB91">
        <f t="shared" si="22"/>
        <v>10</v>
      </c>
      <c r="CC91">
        <f t="shared" si="19"/>
        <v>2</v>
      </c>
      <c r="CD91">
        <f t="shared" si="23"/>
        <v>4</v>
      </c>
      <c r="CE91">
        <f t="shared" si="24"/>
        <v>5</v>
      </c>
      <c r="CF91">
        <f t="shared" si="25"/>
        <v>2</v>
      </c>
      <c r="CG91">
        <f t="shared" si="26"/>
        <v>20.574162679425836</v>
      </c>
      <c r="CH91">
        <f t="shared" si="27"/>
        <v>3.3492822966507179</v>
      </c>
      <c r="CI91">
        <f t="shared" si="28"/>
        <v>100</v>
      </c>
      <c r="CJ91">
        <f t="shared" si="29"/>
        <v>25.837320574162682</v>
      </c>
      <c r="CK91">
        <f t="shared" si="20"/>
        <v>3.8277511961722488</v>
      </c>
      <c r="CL91">
        <f t="shared" si="30"/>
        <v>16.538461538461537</v>
      </c>
      <c r="CM91">
        <f t="shared" si="31"/>
        <v>63.846153846153847</v>
      </c>
    </row>
    <row r="92" spans="1:91" ht="15">
      <c r="A92">
        <v>91</v>
      </c>
      <c r="B92" t="s">
        <v>76</v>
      </c>
      <c r="C92">
        <v>28</v>
      </c>
      <c r="D92">
        <v>0</v>
      </c>
      <c r="E92">
        <v>0</v>
      </c>
      <c r="F92">
        <v>1</v>
      </c>
      <c r="G92">
        <v>3</v>
      </c>
      <c r="H92">
        <v>1</v>
      </c>
      <c r="I92">
        <v>2</v>
      </c>
      <c r="J92">
        <v>0</v>
      </c>
      <c r="K92">
        <v>0</v>
      </c>
      <c r="L92">
        <v>1</v>
      </c>
      <c r="M92">
        <v>3</v>
      </c>
      <c r="N92">
        <v>0</v>
      </c>
      <c r="O92">
        <v>0</v>
      </c>
      <c r="P92">
        <v>1</v>
      </c>
      <c r="Q92">
        <v>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45</v>
      </c>
      <c r="Z92">
        <v>1</v>
      </c>
      <c r="AA92">
        <v>77</v>
      </c>
      <c r="AB92">
        <v>1</v>
      </c>
      <c r="AC92">
        <v>1</v>
      </c>
      <c r="AD92">
        <v>1</v>
      </c>
      <c r="AE92">
        <v>32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4</v>
      </c>
      <c r="BF92">
        <v>0</v>
      </c>
      <c r="BG92">
        <v>0</v>
      </c>
      <c r="BH92">
        <v>1</v>
      </c>
      <c r="BI92">
        <v>3</v>
      </c>
      <c r="BJ92">
        <v>0</v>
      </c>
      <c r="BK92">
        <v>0</v>
      </c>
      <c r="BL92">
        <v>1</v>
      </c>
      <c r="BM92">
        <v>2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 s="3">
        <v>150</v>
      </c>
      <c r="BW92" s="3">
        <f t="shared" si="21"/>
        <v>450</v>
      </c>
      <c r="BX92">
        <v>11</v>
      </c>
      <c r="BY92">
        <v>9</v>
      </c>
      <c r="BZ92">
        <f t="shared" si="18"/>
        <v>5</v>
      </c>
      <c r="CA92">
        <v>173</v>
      </c>
      <c r="CB92">
        <f t="shared" si="22"/>
        <v>11</v>
      </c>
      <c r="CC92">
        <f t="shared" si="19"/>
        <v>3</v>
      </c>
      <c r="CD92">
        <f t="shared" si="23"/>
        <v>3</v>
      </c>
      <c r="CE92">
        <f t="shared" si="24"/>
        <v>4</v>
      </c>
      <c r="CF92">
        <f t="shared" si="25"/>
        <v>5</v>
      </c>
      <c r="CG92">
        <f t="shared" si="26"/>
        <v>4.0462427745664744</v>
      </c>
      <c r="CH92">
        <f t="shared" si="27"/>
        <v>1.1560693641618496</v>
      </c>
      <c r="CI92">
        <f t="shared" si="28"/>
        <v>0</v>
      </c>
      <c r="CJ92">
        <f t="shared" si="29"/>
        <v>26.011560693641616</v>
      </c>
      <c r="CK92">
        <f t="shared" si="20"/>
        <v>5.202312138728324</v>
      </c>
      <c r="CL92">
        <f t="shared" si="30"/>
        <v>2.3333333333333335</v>
      </c>
      <c r="CM92">
        <f t="shared" si="31"/>
        <v>55.333333333333329</v>
      </c>
    </row>
    <row r="93" spans="1:91" ht="15">
      <c r="A93">
        <v>92</v>
      </c>
      <c r="B93" t="s">
        <v>76</v>
      </c>
      <c r="C93">
        <v>70</v>
      </c>
      <c r="D93">
        <v>0</v>
      </c>
      <c r="E93">
        <v>0</v>
      </c>
      <c r="F93">
        <v>1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8</v>
      </c>
      <c r="Z93">
        <v>1</v>
      </c>
      <c r="AA93">
        <v>40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3</v>
      </c>
      <c r="AH93">
        <v>0</v>
      </c>
      <c r="AI93">
        <v>0</v>
      </c>
      <c r="AJ93">
        <v>1</v>
      </c>
      <c r="AK93">
        <v>124</v>
      </c>
      <c r="AL93">
        <v>1</v>
      </c>
      <c r="AM93">
        <v>15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1</v>
      </c>
      <c r="BM93">
        <v>2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 s="3">
        <v>90</v>
      </c>
      <c r="BW93" s="3">
        <f t="shared" si="21"/>
        <v>270</v>
      </c>
      <c r="BX93">
        <v>7</v>
      </c>
      <c r="BY93">
        <v>2</v>
      </c>
      <c r="BZ93">
        <f t="shared" si="18"/>
        <v>2</v>
      </c>
      <c r="CA93">
        <v>194</v>
      </c>
      <c r="CB93">
        <f t="shared" si="22"/>
        <v>7</v>
      </c>
      <c r="CC93">
        <f t="shared" si="19"/>
        <v>3</v>
      </c>
      <c r="CD93">
        <f t="shared" si="23"/>
        <v>3</v>
      </c>
      <c r="CE93">
        <f t="shared" si="24"/>
        <v>2</v>
      </c>
      <c r="CF93">
        <f t="shared" si="25"/>
        <v>3</v>
      </c>
      <c r="CG93">
        <f t="shared" si="26"/>
        <v>65.979381443298962</v>
      </c>
      <c r="CH93">
        <f t="shared" si="27"/>
        <v>1.0309278350515463</v>
      </c>
      <c r="CI93">
        <f t="shared" si="28"/>
        <v>0</v>
      </c>
      <c r="CJ93">
        <f t="shared" si="29"/>
        <v>4.1237113402061851</v>
      </c>
      <c r="CK93">
        <f t="shared" si="20"/>
        <v>1.0309278350515463</v>
      </c>
      <c r="CL93">
        <f t="shared" si="30"/>
        <v>71.111111111111114</v>
      </c>
      <c r="CM93">
        <f t="shared" si="31"/>
        <v>36.666666666666664</v>
      </c>
    </row>
    <row r="94" spans="1:91" ht="15">
      <c r="A94">
        <v>93</v>
      </c>
      <c r="B94" t="s">
        <v>76</v>
      </c>
      <c r="C94">
        <v>73</v>
      </c>
      <c r="D94">
        <v>1</v>
      </c>
      <c r="E94">
        <v>33</v>
      </c>
      <c r="F94">
        <v>1</v>
      </c>
      <c r="G94">
        <v>49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243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2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1</v>
      </c>
      <c r="BM94">
        <v>228</v>
      </c>
      <c r="BN94">
        <v>1</v>
      </c>
      <c r="BO94">
        <v>15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 s="3">
        <v>116</v>
      </c>
      <c r="BW94" s="3">
        <f t="shared" si="21"/>
        <v>348</v>
      </c>
      <c r="BX94">
        <v>4</v>
      </c>
      <c r="BY94">
        <v>82</v>
      </c>
      <c r="BZ94">
        <f t="shared" si="18"/>
        <v>82</v>
      </c>
      <c r="CA94">
        <v>327</v>
      </c>
      <c r="CB94">
        <f t="shared" si="22"/>
        <v>4</v>
      </c>
      <c r="CC94">
        <f t="shared" si="19"/>
        <v>4</v>
      </c>
      <c r="CD94">
        <f t="shared" si="23"/>
        <v>0</v>
      </c>
      <c r="CE94">
        <f t="shared" si="24"/>
        <v>0</v>
      </c>
      <c r="CF94">
        <f t="shared" si="25"/>
        <v>1</v>
      </c>
      <c r="CG94">
        <f t="shared" si="26"/>
        <v>100</v>
      </c>
      <c r="CH94">
        <f t="shared" si="27"/>
        <v>84.403669724770651</v>
      </c>
      <c r="CI94">
        <f t="shared" si="28"/>
        <v>40.243902439024396</v>
      </c>
      <c r="CJ94">
        <f t="shared" si="29"/>
        <v>0</v>
      </c>
      <c r="CK94">
        <f t="shared" si="20"/>
        <v>25.076452599388375</v>
      </c>
      <c r="CL94">
        <f t="shared" si="30"/>
        <v>140.94827586206898</v>
      </c>
      <c r="CM94">
        <f t="shared" si="31"/>
        <v>0</v>
      </c>
    </row>
    <row r="95" spans="1:91" ht="15">
      <c r="A95">
        <v>94</v>
      </c>
      <c r="B95" t="s">
        <v>76</v>
      </c>
      <c r="C95">
        <v>78</v>
      </c>
      <c r="D95">
        <v>0</v>
      </c>
      <c r="E95">
        <v>0</v>
      </c>
      <c r="F95">
        <v>1</v>
      </c>
      <c r="G95">
        <v>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18</v>
      </c>
      <c r="Z95">
        <v>0</v>
      </c>
      <c r="AA95">
        <v>0</v>
      </c>
      <c r="AB95">
        <v>1</v>
      </c>
      <c r="AC95">
        <v>72</v>
      </c>
      <c r="AD95">
        <v>1</v>
      </c>
      <c r="AE95">
        <v>3</v>
      </c>
      <c r="AF95">
        <v>1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2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2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3</v>
      </c>
      <c r="BR95">
        <v>0</v>
      </c>
      <c r="BS95">
        <v>0</v>
      </c>
      <c r="BT95">
        <v>0</v>
      </c>
      <c r="BU95">
        <v>0</v>
      </c>
      <c r="BV95" s="3">
        <v>150</v>
      </c>
      <c r="BW95" s="3">
        <f t="shared" si="21"/>
        <v>450</v>
      </c>
      <c r="BX95">
        <v>9</v>
      </c>
      <c r="BY95">
        <v>3</v>
      </c>
      <c r="BZ95">
        <f t="shared" si="18"/>
        <v>3</v>
      </c>
      <c r="CA95">
        <v>105</v>
      </c>
      <c r="CB95">
        <f t="shared" si="22"/>
        <v>9</v>
      </c>
      <c r="CC95">
        <f t="shared" si="19"/>
        <v>1</v>
      </c>
      <c r="CD95">
        <f t="shared" si="23"/>
        <v>3</v>
      </c>
      <c r="CE95">
        <f t="shared" si="24"/>
        <v>5</v>
      </c>
      <c r="CF95">
        <f t="shared" si="25"/>
        <v>2</v>
      </c>
      <c r="CG95">
        <f t="shared" si="26"/>
        <v>2.8571428571428572</v>
      </c>
      <c r="CH95">
        <f t="shared" si="27"/>
        <v>2.8571428571428572</v>
      </c>
      <c r="CI95">
        <f t="shared" si="28"/>
        <v>0</v>
      </c>
      <c r="CJ95">
        <f t="shared" si="29"/>
        <v>17.142857142857142</v>
      </c>
      <c r="CK95">
        <f t="shared" si="20"/>
        <v>2.8571428571428572</v>
      </c>
      <c r="CL95">
        <f t="shared" si="30"/>
        <v>1</v>
      </c>
      <c r="CM95">
        <f t="shared" si="31"/>
        <v>34</v>
      </c>
    </row>
    <row r="96" spans="1:91" ht="15">
      <c r="A96" s="2">
        <v>95</v>
      </c>
      <c r="B96" s="2" t="s">
        <v>76</v>
      </c>
      <c r="C96" s="2" t="s">
        <v>86</v>
      </c>
      <c r="D96" s="2">
        <v>1</v>
      </c>
      <c r="E96" s="2">
        <v>1</v>
      </c>
      <c r="F96" s="2">
        <v>1</v>
      </c>
      <c r="G96" s="2">
        <v>1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4">
        <v>50</v>
      </c>
      <c r="BW96" s="4">
        <f t="shared" si="21"/>
        <v>150</v>
      </c>
      <c r="BX96" s="2">
        <v>2</v>
      </c>
      <c r="BY96" s="2">
        <v>2</v>
      </c>
      <c r="BZ96" s="2">
        <f t="shared" si="18"/>
        <v>2</v>
      </c>
      <c r="CA96" s="2">
        <v>2</v>
      </c>
      <c r="CB96" s="2"/>
      <c r="CC96" s="2">
        <f t="shared" si="19"/>
        <v>2</v>
      </c>
      <c r="CD96" s="2">
        <f t="shared" si="23"/>
        <v>0</v>
      </c>
      <c r="CE96">
        <f t="shared" si="24"/>
        <v>0</v>
      </c>
      <c r="CF96" s="2">
        <f t="shared" si="25"/>
        <v>0</v>
      </c>
      <c r="CG96">
        <f t="shared" si="26"/>
        <v>100</v>
      </c>
      <c r="CH96">
        <f t="shared" si="27"/>
        <v>50</v>
      </c>
      <c r="CI96">
        <f t="shared" si="28"/>
        <v>50</v>
      </c>
      <c r="CJ96">
        <f t="shared" si="29"/>
        <v>0</v>
      </c>
      <c r="CK96" s="2">
        <f t="shared" si="20"/>
        <v>100</v>
      </c>
      <c r="CL96">
        <f t="shared" si="30"/>
        <v>2</v>
      </c>
      <c r="CM96" s="2">
        <f t="shared" si="31"/>
        <v>0</v>
      </c>
    </row>
    <row r="97" spans="1:91" ht="15">
      <c r="A97">
        <v>96</v>
      </c>
      <c r="B97" t="s">
        <v>76</v>
      </c>
      <c r="C97">
        <v>112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2</v>
      </c>
      <c r="N97">
        <v>1</v>
      </c>
      <c r="O97">
        <v>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17</v>
      </c>
      <c r="Z97">
        <v>1</v>
      </c>
      <c r="AA97">
        <v>101</v>
      </c>
      <c r="AB97">
        <v>1</v>
      </c>
      <c r="AC97">
        <v>21</v>
      </c>
      <c r="AD97">
        <v>1</v>
      </c>
      <c r="AE97">
        <v>61</v>
      </c>
      <c r="AF97">
        <v>1</v>
      </c>
      <c r="AG97">
        <v>13</v>
      </c>
      <c r="AH97">
        <v>0</v>
      </c>
      <c r="AI97">
        <v>0</v>
      </c>
      <c r="AJ97">
        <v>1</v>
      </c>
      <c r="AK97">
        <v>1</v>
      </c>
      <c r="AL97">
        <v>1</v>
      </c>
      <c r="AM97">
        <v>4</v>
      </c>
      <c r="AN97">
        <v>1</v>
      </c>
      <c r="AO97">
        <v>11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 s="3">
        <v>88</v>
      </c>
      <c r="BW97" s="3">
        <f t="shared" si="21"/>
        <v>264</v>
      </c>
      <c r="BX97">
        <v>11</v>
      </c>
      <c r="BY97">
        <v>0</v>
      </c>
      <c r="BZ97">
        <f t="shared" si="18"/>
        <v>0</v>
      </c>
      <c r="CA97">
        <v>241</v>
      </c>
      <c r="CB97">
        <f t="shared" si="22"/>
        <v>11</v>
      </c>
      <c r="CC97">
        <f t="shared" si="19"/>
        <v>1</v>
      </c>
      <c r="CD97">
        <f t="shared" si="23"/>
        <v>5</v>
      </c>
      <c r="CE97">
        <f t="shared" si="24"/>
        <v>8</v>
      </c>
      <c r="CF97">
        <f t="shared" si="25"/>
        <v>3</v>
      </c>
      <c r="CG97">
        <f t="shared" si="26"/>
        <v>0.41493775933609961</v>
      </c>
      <c r="CH97">
        <f t="shared" si="27"/>
        <v>0</v>
      </c>
      <c r="CI97" t="s">
        <v>77</v>
      </c>
      <c r="CJ97">
        <f t="shared" si="29"/>
        <v>7.0539419087136928</v>
      </c>
      <c r="CK97">
        <f t="shared" si="20"/>
        <v>0</v>
      </c>
      <c r="CL97">
        <f t="shared" si="30"/>
        <v>0.56818181818181823</v>
      </c>
      <c r="CM97">
        <f t="shared" si="31"/>
        <v>136.36363636363635</v>
      </c>
    </row>
    <row r="98" spans="1:91" ht="15">
      <c r="A98">
        <v>97</v>
      </c>
      <c r="B98" t="s">
        <v>76</v>
      </c>
      <c r="C98">
        <v>151</v>
      </c>
      <c r="D98">
        <v>0</v>
      </c>
      <c r="E98">
        <v>0</v>
      </c>
      <c r="F98">
        <v>1</v>
      </c>
      <c r="G98">
        <v>45</v>
      </c>
      <c r="H98">
        <v>1</v>
      </c>
      <c r="I98">
        <v>5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 s="3">
        <v>150</v>
      </c>
      <c r="BW98" s="3">
        <f t="shared" si="21"/>
        <v>450</v>
      </c>
      <c r="BX98">
        <v>3</v>
      </c>
      <c r="BY98">
        <v>50</v>
      </c>
      <c r="BZ98">
        <f t="shared" ref="BZ98:BZ129" si="32">E98+G98+I98+K98</f>
        <v>50</v>
      </c>
      <c r="CA98">
        <v>51</v>
      </c>
      <c r="CB98">
        <f t="shared" ref="CB98:CB129" si="33">SUM(BT98+BR98+BP98+BJ98+BH98+BF98+BD98+BB98+AZ98+AX98+AV98+AT98+AR98+AP98+AN98+AL98+AJ98+AH98+AF98+AD98+AB98+Z98+X98+V98+T98+R98+P98+N98+L98+J98+H98+F98+D98)</f>
        <v>3</v>
      </c>
      <c r="CC98">
        <f t="shared" ref="CC98:CC129" si="34">SUM(BJ98+AJ98+P98+F98+D98+H98)</f>
        <v>3</v>
      </c>
      <c r="CD98">
        <f t="shared" si="23"/>
        <v>0</v>
      </c>
      <c r="CE98">
        <f t="shared" si="24"/>
        <v>0</v>
      </c>
      <c r="CF98">
        <f t="shared" si="25"/>
        <v>1</v>
      </c>
      <c r="CG98">
        <f t="shared" si="26"/>
        <v>100</v>
      </c>
      <c r="CH98">
        <f t="shared" si="27"/>
        <v>1.9607843137254901</v>
      </c>
      <c r="CI98">
        <f t="shared" si="28"/>
        <v>0</v>
      </c>
      <c r="CJ98">
        <f t="shared" si="29"/>
        <v>0</v>
      </c>
      <c r="CK98">
        <f t="shared" ref="CK98:CK129" si="35">SUM(E98+G98+I98+BE98)/CA98*100</f>
        <v>98.039215686274503</v>
      </c>
      <c r="CL98">
        <f t="shared" si="30"/>
        <v>17</v>
      </c>
      <c r="CM98">
        <f t="shared" si="31"/>
        <v>0</v>
      </c>
    </row>
    <row r="99" spans="1:91" ht="15">
      <c r="A99">
        <v>98</v>
      </c>
      <c r="B99" t="s">
        <v>76</v>
      </c>
      <c r="C99">
        <v>153</v>
      </c>
      <c r="D99">
        <v>0</v>
      </c>
      <c r="E99">
        <v>0</v>
      </c>
      <c r="F99">
        <v>0</v>
      </c>
      <c r="G99">
        <v>0</v>
      </c>
      <c r="H99">
        <v>1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125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6</v>
      </c>
      <c r="AH99">
        <v>0</v>
      </c>
      <c r="AI99">
        <v>0</v>
      </c>
      <c r="AJ99">
        <v>1</v>
      </c>
      <c r="AK99">
        <v>3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1</v>
      </c>
      <c r="BL99">
        <v>1</v>
      </c>
      <c r="BM99">
        <v>114</v>
      </c>
      <c r="BN99">
        <v>1</v>
      </c>
      <c r="BO99">
        <v>11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 s="3">
        <v>84</v>
      </c>
      <c r="BW99" s="3">
        <f t="shared" si="21"/>
        <v>252</v>
      </c>
      <c r="BX99">
        <v>5</v>
      </c>
      <c r="BY99">
        <v>3</v>
      </c>
      <c r="BZ99">
        <f t="shared" si="32"/>
        <v>3</v>
      </c>
      <c r="CA99">
        <v>138</v>
      </c>
      <c r="CB99">
        <f t="shared" si="33"/>
        <v>5</v>
      </c>
      <c r="CC99">
        <f t="shared" si="34"/>
        <v>4</v>
      </c>
      <c r="CD99">
        <f t="shared" si="23"/>
        <v>0</v>
      </c>
      <c r="CE99">
        <f t="shared" si="24"/>
        <v>0</v>
      </c>
      <c r="CF99">
        <f t="shared" si="25"/>
        <v>2</v>
      </c>
      <c r="CG99">
        <f t="shared" si="26"/>
        <v>95.652173913043484</v>
      </c>
      <c r="CH99">
        <f t="shared" si="27"/>
        <v>91.304347826086953</v>
      </c>
      <c r="CI99">
        <f t="shared" si="28"/>
        <v>0</v>
      </c>
      <c r="CJ99">
        <f t="shared" si="29"/>
        <v>0</v>
      </c>
      <c r="CK99">
        <f t="shared" si="35"/>
        <v>2.1739130434782608</v>
      </c>
      <c r="CL99">
        <f t="shared" si="30"/>
        <v>78.571428571428569</v>
      </c>
      <c r="CM99">
        <f t="shared" si="31"/>
        <v>3.5714285714285712</v>
      </c>
    </row>
    <row r="100" spans="1:91" ht="15">
      <c r="A100">
        <v>99</v>
      </c>
      <c r="B100" t="s">
        <v>76</v>
      </c>
      <c r="C100">
        <v>165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16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124</v>
      </c>
      <c r="Z100">
        <v>1</v>
      </c>
      <c r="AA100">
        <v>11</v>
      </c>
      <c r="AB100">
        <v>1</v>
      </c>
      <c r="AC100">
        <v>25</v>
      </c>
      <c r="AD100">
        <v>1</v>
      </c>
      <c r="AE100">
        <v>5</v>
      </c>
      <c r="AF100">
        <v>1</v>
      </c>
      <c r="AG100">
        <v>9</v>
      </c>
      <c r="AH100">
        <v>1</v>
      </c>
      <c r="AI100">
        <v>1</v>
      </c>
      <c r="AJ100">
        <v>1</v>
      </c>
      <c r="AK100">
        <v>13</v>
      </c>
      <c r="AL100">
        <v>1</v>
      </c>
      <c r="AM100">
        <v>38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 s="3">
        <v>100</v>
      </c>
      <c r="BW100" s="3">
        <f t="shared" si="21"/>
        <v>300</v>
      </c>
      <c r="BX100">
        <v>9</v>
      </c>
      <c r="BY100">
        <v>0</v>
      </c>
      <c r="BZ100">
        <f t="shared" si="32"/>
        <v>0</v>
      </c>
      <c r="CA100">
        <v>242</v>
      </c>
      <c r="CB100">
        <f t="shared" si="33"/>
        <v>9</v>
      </c>
      <c r="CC100">
        <f t="shared" si="34"/>
        <v>1</v>
      </c>
      <c r="CD100">
        <f t="shared" si="23"/>
        <v>4</v>
      </c>
      <c r="CE100">
        <f t="shared" si="24"/>
        <v>5</v>
      </c>
      <c r="CF100">
        <f t="shared" si="25"/>
        <v>3</v>
      </c>
      <c r="CG100">
        <f t="shared" si="26"/>
        <v>5.3719008264462813</v>
      </c>
      <c r="CH100">
        <f t="shared" si="27"/>
        <v>0</v>
      </c>
      <c r="CI100" t="s">
        <v>77</v>
      </c>
      <c r="CJ100">
        <f t="shared" si="29"/>
        <v>51.239669421487598</v>
      </c>
      <c r="CK100">
        <f t="shared" si="35"/>
        <v>0</v>
      </c>
      <c r="CL100">
        <f t="shared" si="30"/>
        <v>6.5</v>
      </c>
      <c r="CM100">
        <f t="shared" si="31"/>
        <v>114.5</v>
      </c>
    </row>
    <row r="101" spans="1:91" ht="15">
      <c r="A101">
        <v>100</v>
      </c>
      <c r="B101" t="s">
        <v>83</v>
      </c>
      <c r="C101">
        <v>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10</v>
      </c>
      <c r="AL101">
        <v>1</v>
      </c>
      <c r="AM101">
        <v>82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 s="3">
        <v>56</v>
      </c>
      <c r="BW101" s="3">
        <f t="shared" si="21"/>
        <v>168</v>
      </c>
      <c r="BX101">
        <v>4</v>
      </c>
      <c r="BY101">
        <v>0</v>
      </c>
      <c r="BZ101">
        <f t="shared" si="32"/>
        <v>0</v>
      </c>
      <c r="CA101">
        <v>94</v>
      </c>
      <c r="CB101">
        <f t="shared" si="33"/>
        <v>4</v>
      </c>
      <c r="CC101">
        <f t="shared" si="34"/>
        <v>1</v>
      </c>
      <c r="CD101">
        <f t="shared" si="23"/>
        <v>3</v>
      </c>
      <c r="CE101">
        <f t="shared" si="24"/>
        <v>3</v>
      </c>
      <c r="CF101">
        <f t="shared" si="25"/>
        <v>0</v>
      </c>
      <c r="CG101">
        <f t="shared" si="26"/>
        <v>10.638297872340425</v>
      </c>
      <c r="CH101">
        <f t="shared" si="27"/>
        <v>0</v>
      </c>
      <c r="CI101" t="s">
        <v>77</v>
      </c>
      <c r="CJ101">
        <f t="shared" si="29"/>
        <v>0</v>
      </c>
      <c r="CK101">
        <f t="shared" si="35"/>
        <v>0</v>
      </c>
      <c r="CL101">
        <f t="shared" si="30"/>
        <v>8.9285714285714288</v>
      </c>
      <c r="CM101">
        <f t="shared" si="31"/>
        <v>75</v>
      </c>
    </row>
    <row r="102" spans="1:91" ht="15">
      <c r="A102">
        <v>101</v>
      </c>
      <c r="B102" t="s">
        <v>83</v>
      </c>
      <c r="C102">
        <v>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2</v>
      </c>
      <c r="N102">
        <v>1</v>
      </c>
      <c r="O102">
        <v>204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86</v>
      </c>
      <c r="Z102">
        <v>1</v>
      </c>
      <c r="AA102">
        <v>124</v>
      </c>
      <c r="AB102">
        <v>1</v>
      </c>
      <c r="AC102">
        <v>306</v>
      </c>
      <c r="AD102">
        <v>1</v>
      </c>
      <c r="AE102">
        <v>208</v>
      </c>
      <c r="AF102">
        <v>1</v>
      </c>
      <c r="AG102">
        <v>10</v>
      </c>
      <c r="AH102">
        <v>1</v>
      </c>
      <c r="AI102">
        <v>222</v>
      </c>
      <c r="AJ102">
        <v>1</v>
      </c>
      <c r="AK102">
        <v>2</v>
      </c>
      <c r="AL102">
        <v>1</v>
      </c>
      <c r="AM102">
        <v>7</v>
      </c>
      <c r="AN102">
        <v>1</v>
      </c>
      <c r="AO102">
        <v>7</v>
      </c>
      <c r="AP102">
        <v>1</v>
      </c>
      <c r="AQ102">
        <v>45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1</v>
      </c>
      <c r="BB102">
        <v>1</v>
      </c>
      <c r="BC102">
        <v>74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 s="3">
        <v>150</v>
      </c>
      <c r="BW102" s="3">
        <f t="shared" si="21"/>
        <v>450</v>
      </c>
      <c r="BX102">
        <v>14</v>
      </c>
      <c r="BY102">
        <v>0</v>
      </c>
      <c r="BZ102">
        <f t="shared" si="32"/>
        <v>0</v>
      </c>
      <c r="CA102">
        <v>1298</v>
      </c>
      <c r="CB102">
        <f t="shared" si="33"/>
        <v>14</v>
      </c>
      <c r="CC102">
        <f t="shared" si="34"/>
        <v>1</v>
      </c>
      <c r="CD102">
        <f t="shared" si="23"/>
        <v>5</v>
      </c>
      <c r="CE102">
        <f t="shared" si="24"/>
        <v>10</v>
      </c>
      <c r="CF102">
        <f t="shared" si="25"/>
        <v>4</v>
      </c>
      <c r="CG102">
        <f t="shared" si="26"/>
        <v>0.15408320493066258</v>
      </c>
      <c r="CH102">
        <f t="shared" si="27"/>
        <v>0</v>
      </c>
      <c r="CI102" t="s">
        <v>77</v>
      </c>
      <c r="CJ102">
        <f t="shared" si="29"/>
        <v>6.6255778120184905</v>
      </c>
      <c r="CK102">
        <f t="shared" si="35"/>
        <v>0</v>
      </c>
      <c r="CL102">
        <f t="shared" si="30"/>
        <v>0.66666666666666663</v>
      </c>
      <c r="CM102">
        <f t="shared" si="31"/>
        <v>432</v>
      </c>
    </row>
    <row r="103" spans="1:91" ht="15">
      <c r="A103" s="2">
        <v>102</v>
      </c>
      <c r="B103" s="2" t="s">
        <v>83</v>
      </c>
      <c r="C103" s="2">
        <v>21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1</v>
      </c>
      <c r="AK103" s="2">
        <v>12</v>
      </c>
      <c r="AL103" s="2">
        <v>1</v>
      </c>
      <c r="AM103" s="2">
        <v>8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4">
        <v>50</v>
      </c>
      <c r="BW103" s="4">
        <f t="shared" si="21"/>
        <v>150</v>
      </c>
      <c r="BX103" s="2">
        <v>2</v>
      </c>
      <c r="BY103" s="2">
        <v>0</v>
      </c>
      <c r="BZ103" s="2">
        <f t="shared" si="32"/>
        <v>0</v>
      </c>
      <c r="CA103" s="2">
        <v>20</v>
      </c>
      <c r="CB103" s="2"/>
      <c r="CC103" s="2">
        <f t="shared" si="34"/>
        <v>1</v>
      </c>
      <c r="CD103" s="2">
        <f t="shared" si="23"/>
        <v>1</v>
      </c>
      <c r="CE103">
        <f t="shared" si="24"/>
        <v>1</v>
      </c>
      <c r="CF103" s="2">
        <f t="shared" si="25"/>
        <v>0</v>
      </c>
      <c r="CG103">
        <f t="shared" si="26"/>
        <v>60</v>
      </c>
      <c r="CH103">
        <f t="shared" si="27"/>
        <v>0</v>
      </c>
      <c r="CI103" t="s">
        <v>77</v>
      </c>
      <c r="CJ103">
        <f t="shared" si="29"/>
        <v>0</v>
      </c>
      <c r="CK103" s="2">
        <f t="shared" si="35"/>
        <v>0</v>
      </c>
      <c r="CL103">
        <f t="shared" si="30"/>
        <v>12</v>
      </c>
      <c r="CM103" s="2">
        <f t="shared" si="31"/>
        <v>8</v>
      </c>
    </row>
    <row r="104" spans="1:91" ht="15">
      <c r="A104">
        <v>103</v>
      </c>
      <c r="B104" t="s">
        <v>83</v>
      </c>
      <c r="C104">
        <v>24</v>
      </c>
      <c r="D104">
        <v>0</v>
      </c>
      <c r="E104">
        <v>0</v>
      </c>
      <c r="F104">
        <v>1</v>
      </c>
      <c r="G104">
        <v>12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2</v>
      </c>
      <c r="AB104">
        <v>1</v>
      </c>
      <c r="AC104">
        <v>10</v>
      </c>
      <c r="AD104">
        <v>0</v>
      </c>
      <c r="AE104">
        <v>0</v>
      </c>
      <c r="AF104">
        <v>1</v>
      </c>
      <c r="AG104">
        <v>15</v>
      </c>
      <c r="AH104">
        <v>1</v>
      </c>
      <c r="AI104">
        <v>59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1</v>
      </c>
      <c r="BG104">
        <v>2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 s="3">
        <v>90</v>
      </c>
      <c r="BW104" s="3">
        <f t="shared" si="21"/>
        <v>270</v>
      </c>
      <c r="BX104">
        <v>6</v>
      </c>
      <c r="BY104">
        <v>12</v>
      </c>
      <c r="BZ104">
        <f t="shared" si="32"/>
        <v>12</v>
      </c>
      <c r="CA104">
        <v>100</v>
      </c>
      <c r="CB104">
        <f t="shared" si="33"/>
        <v>6</v>
      </c>
      <c r="CC104">
        <f t="shared" si="34"/>
        <v>1</v>
      </c>
      <c r="CD104">
        <f t="shared" si="23"/>
        <v>2</v>
      </c>
      <c r="CE104">
        <f t="shared" si="24"/>
        <v>2</v>
      </c>
      <c r="CF104">
        <f t="shared" si="25"/>
        <v>2</v>
      </c>
      <c r="CG104">
        <f t="shared" si="26"/>
        <v>12</v>
      </c>
      <c r="CH104">
        <f t="shared" si="27"/>
        <v>0</v>
      </c>
      <c r="CI104">
        <f t="shared" si="28"/>
        <v>0</v>
      </c>
      <c r="CJ104">
        <f t="shared" si="29"/>
        <v>0</v>
      </c>
      <c r="CK104">
        <f t="shared" si="35"/>
        <v>12</v>
      </c>
      <c r="CL104">
        <f t="shared" si="30"/>
        <v>6.666666666666667</v>
      </c>
      <c r="CM104">
        <f t="shared" si="31"/>
        <v>48.888888888888893</v>
      </c>
    </row>
    <row r="105" spans="1:91" ht="15">
      <c r="A105">
        <v>104</v>
      </c>
      <c r="B105" t="s">
        <v>83</v>
      </c>
      <c r="C105">
        <v>28</v>
      </c>
      <c r="D105">
        <v>0</v>
      </c>
      <c r="E105">
        <v>0</v>
      </c>
      <c r="F105">
        <v>1</v>
      </c>
      <c r="G105">
        <v>113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 s="3">
        <v>100</v>
      </c>
      <c r="BW105" s="3">
        <f t="shared" si="21"/>
        <v>300</v>
      </c>
      <c r="BX105">
        <v>2</v>
      </c>
      <c r="BY105">
        <v>113</v>
      </c>
      <c r="BZ105">
        <f t="shared" si="32"/>
        <v>113</v>
      </c>
      <c r="CA105">
        <v>114</v>
      </c>
      <c r="CB105">
        <f t="shared" si="33"/>
        <v>2</v>
      </c>
      <c r="CC105">
        <f t="shared" si="34"/>
        <v>1</v>
      </c>
      <c r="CD105">
        <f t="shared" si="23"/>
        <v>0</v>
      </c>
      <c r="CE105">
        <f t="shared" si="24"/>
        <v>0</v>
      </c>
      <c r="CF105">
        <f t="shared" si="25"/>
        <v>1</v>
      </c>
      <c r="CG105">
        <f t="shared" si="26"/>
        <v>99.122807017543863</v>
      </c>
      <c r="CH105">
        <f t="shared" si="27"/>
        <v>0</v>
      </c>
      <c r="CI105">
        <f t="shared" si="28"/>
        <v>0</v>
      </c>
      <c r="CJ105">
        <f t="shared" si="29"/>
        <v>0</v>
      </c>
      <c r="CK105">
        <f t="shared" si="35"/>
        <v>99.122807017543863</v>
      </c>
      <c r="CL105">
        <f t="shared" si="30"/>
        <v>56.5</v>
      </c>
      <c r="CM105">
        <f t="shared" si="31"/>
        <v>0.5</v>
      </c>
    </row>
    <row r="106" spans="1:91" ht="15">
      <c r="A106">
        <v>105</v>
      </c>
      <c r="B106" t="s">
        <v>83</v>
      </c>
      <c r="C106">
        <v>37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38</v>
      </c>
      <c r="AL106">
        <v>1</v>
      </c>
      <c r="AM106">
        <v>6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 s="3">
        <v>50</v>
      </c>
      <c r="BW106" s="3">
        <f t="shared" si="21"/>
        <v>150</v>
      </c>
      <c r="BX106">
        <v>3</v>
      </c>
      <c r="BY106">
        <v>0</v>
      </c>
      <c r="BZ106">
        <f t="shared" si="32"/>
        <v>0</v>
      </c>
      <c r="CA106">
        <v>45</v>
      </c>
      <c r="CB106">
        <f t="shared" si="33"/>
        <v>3</v>
      </c>
      <c r="CC106">
        <f t="shared" si="34"/>
        <v>1</v>
      </c>
      <c r="CD106">
        <f t="shared" si="23"/>
        <v>2</v>
      </c>
      <c r="CE106">
        <f t="shared" si="24"/>
        <v>2</v>
      </c>
      <c r="CF106">
        <f t="shared" si="25"/>
        <v>0</v>
      </c>
      <c r="CG106">
        <f t="shared" si="26"/>
        <v>84.444444444444443</v>
      </c>
      <c r="CH106">
        <f t="shared" si="27"/>
        <v>0</v>
      </c>
      <c r="CI106" t="s">
        <v>77</v>
      </c>
      <c r="CJ106">
        <f t="shared" si="29"/>
        <v>0</v>
      </c>
      <c r="CK106">
        <f t="shared" si="35"/>
        <v>0</v>
      </c>
      <c r="CL106">
        <f t="shared" si="30"/>
        <v>38</v>
      </c>
      <c r="CM106">
        <f t="shared" si="31"/>
        <v>7</v>
      </c>
    </row>
    <row r="107" spans="1:91" ht="15">
      <c r="A107">
        <v>106</v>
      </c>
      <c r="B107" t="s">
        <v>83</v>
      </c>
      <c r="C107">
        <v>42</v>
      </c>
      <c r="D107">
        <v>0</v>
      </c>
      <c r="E107">
        <v>0</v>
      </c>
      <c r="F107">
        <v>1</v>
      </c>
      <c r="G107">
        <v>28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1</v>
      </c>
      <c r="Z107">
        <v>1</v>
      </c>
      <c r="AA107">
        <v>75</v>
      </c>
      <c r="AB107">
        <v>1</v>
      </c>
      <c r="AC107">
        <v>33</v>
      </c>
      <c r="AD107">
        <v>1</v>
      </c>
      <c r="AE107">
        <v>195</v>
      </c>
      <c r="AF107">
        <v>1</v>
      </c>
      <c r="AG107">
        <v>3</v>
      </c>
      <c r="AH107">
        <v>1</v>
      </c>
      <c r="AI107">
        <v>63</v>
      </c>
      <c r="AJ107">
        <v>1</v>
      </c>
      <c r="AK107">
        <v>17</v>
      </c>
      <c r="AL107">
        <v>1</v>
      </c>
      <c r="AM107">
        <v>12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 s="3">
        <v>150</v>
      </c>
      <c r="BW107" s="3">
        <f t="shared" si="21"/>
        <v>450</v>
      </c>
      <c r="BX107">
        <v>9</v>
      </c>
      <c r="BY107">
        <v>28</v>
      </c>
      <c r="BZ107">
        <f t="shared" si="32"/>
        <v>28</v>
      </c>
      <c r="CA107">
        <v>427</v>
      </c>
      <c r="CB107">
        <f t="shared" si="33"/>
        <v>9</v>
      </c>
      <c r="CC107">
        <f t="shared" si="34"/>
        <v>2</v>
      </c>
      <c r="CD107">
        <f t="shared" si="23"/>
        <v>4</v>
      </c>
      <c r="CE107">
        <f t="shared" si="24"/>
        <v>4</v>
      </c>
      <c r="CF107">
        <f t="shared" si="25"/>
        <v>3</v>
      </c>
      <c r="CG107">
        <f t="shared" si="26"/>
        <v>10.53864168618267</v>
      </c>
      <c r="CH107">
        <f t="shared" si="27"/>
        <v>0</v>
      </c>
      <c r="CI107">
        <f t="shared" si="28"/>
        <v>0</v>
      </c>
      <c r="CJ107">
        <f t="shared" si="29"/>
        <v>0.23419203747072601</v>
      </c>
      <c r="CK107">
        <f t="shared" si="35"/>
        <v>6.557377049180328</v>
      </c>
      <c r="CL107">
        <f t="shared" si="30"/>
        <v>15</v>
      </c>
      <c r="CM107">
        <f t="shared" si="31"/>
        <v>127.33333333333334</v>
      </c>
    </row>
    <row r="108" spans="1:91" ht="15">
      <c r="A108">
        <v>107</v>
      </c>
      <c r="B108" t="s">
        <v>83</v>
      </c>
      <c r="C108">
        <v>44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39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6</v>
      </c>
      <c r="Z108">
        <v>1</v>
      </c>
      <c r="AA108">
        <v>21</v>
      </c>
      <c r="AB108">
        <v>1</v>
      </c>
      <c r="AC108">
        <v>99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 s="3">
        <v>92</v>
      </c>
      <c r="BW108" s="3">
        <f t="shared" si="21"/>
        <v>276</v>
      </c>
      <c r="BX108">
        <v>4</v>
      </c>
      <c r="BY108">
        <v>0</v>
      </c>
      <c r="BZ108">
        <f t="shared" si="32"/>
        <v>0</v>
      </c>
      <c r="CA108">
        <v>165</v>
      </c>
      <c r="CB108">
        <f t="shared" si="33"/>
        <v>4</v>
      </c>
      <c r="CC108">
        <f t="shared" si="34"/>
        <v>0</v>
      </c>
      <c r="CD108">
        <f t="shared" si="23"/>
        <v>3</v>
      </c>
      <c r="CE108">
        <f t="shared" si="24"/>
        <v>3</v>
      </c>
      <c r="CF108">
        <f t="shared" si="25"/>
        <v>1</v>
      </c>
      <c r="CG108">
        <f t="shared" si="26"/>
        <v>0</v>
      </c>
      <c r="CH108">
        <f t="shared" si="27"/>
        <v>0</v>
      </c>
      <c r="CI108" t="s">
        <v>77</v>
      </c>
      <c r="CJ108">
        <f t="shared" si="29"/>
        <v>3.6363636363636362</v>
      </c>
      <c r="CK108">
        <f t="shared" si="35"/>
        <v>0</v>
      </c>
      <c r="CL108">
        <f t="shared" si="30"/>
        <v>0</v>
      </c>
      <c r="CM108">
        <f t="shared" si="31"/>
        <v>89.673913043478265</v>
      </c>
    </row>
    <row r="109" spans="1:91" ht="15">
      <c r="A109">
        <v>108</v>
      </c>
      <c r="B109" t="s">
        <v>83</v>
      </c>
      <c r="C109">
        <v>49</v>
      </c>
      <c r="D109">
        <v>0</v>
      </c>
      <c r="E109">
        <v>0</v>
      </c>
      <c r="F109">
        <v>1</v>
      </c>
      <c r="G109">
        <v>5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51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10</v>
      </c>
      <c r="Z109">
        <v>1</v>
      </c>
      <c r="AA109">
        <v>55</v>
      </c>
      <c r="AB109">
        <v>1</v>
      </c>
      <c r="AC109">
        <v>93</v>
      </c>
      <c r="AD109">
        <v>1</v>
      </c>
      <c r="AE109">
        <v>52</v>
      </c>
      <c r="AF109">
        <v>0</v>
      </c>
      <c r="AG109">
        <v>0</v>
      </c>
      <c r="AH109">
        <v>1</v>
      </c>
      <c r="AI109">
        <v>35</v>
      </c>
      <c r="AJ109">
        <v>0</v>
      </c>
      <c r="AK109">
        <v>0</v>
      </c>
      <c r="AL109">
        <v>1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 s="3">
        <v>146</v>
      </c>
      <c r="BW109" s="3">
        <f t="shared" si="21"/>
        <v>438</v>
      </c>
      <c r="BX109">
        <v>9</v>
      </c>
      <c r="BY109">
        <v>5</v>
      </c>
      <c r="BZ109">
        <f t="shared" si="32"/>
        <v>5</v>
      </c>
      <c r="CA109">
        <v>303</v>
      </c>
      <c r="CB109">
        <f t="shared" si="33"/>
        <v>9</v>
      </c>
      <c r="CC109">
        <f t="shared" si="34"/>
        <v>1</v>
      </c>
      <c r="CD109">
        <f t="shared" si="23"/>
        <v>4</v>
      </c>
      <c r="CE109">
        <f t="shared" si="24"/>
        <v>6</v>
      </c>
      <c r="CF109">
        <f t="shared" si="25"/>
        <v>3</v>
      </c>
      <c r="CG109">
        <f t="shared" si="26"/>
        <v>1.6501650165016499</v>
      </c>
      <c r="CH109">
        <f t="shared" si="27"/>
        <v>0</v>
      </c>
      <c r="CI109">
        <f t="shared" si="28"/>
        <v>0</v>
      </c>
      <c r="CJ109">
        <f t="shared" si="29"/>
        <v>3.3003300330032999</v>
      </c>
      <c r="CK109">
        <f t="shared" si="35"/>
        <v>1.6501650165016499</v>
      </c>
      <c r="CL109">
        <f t="shared" si="30"/>
        <v>1.7123287671232876</v>
      </c>
      <c r="CM109">
        <f t="shared" si="31"/>
        <v>102.05479452054794</v>
      </c>
    </row>
    <row r="110" spans="1:91" ht="15">
      <c r="A110">
        <v>109</v>
      </c>
      <c r="B110" t="s">
        <v>83</v>
      </c>
      <c r="C110">
        <v>50</v>
      </c>
      <c r="D110">
        <v>0</v>
      </c>
      <c r="E110">
        <v>0</v>
      </c>
      <c r="F110">
        <v>1</v>
      </c>
      <c r="G110">
        <v>2</v>
      </c>
      <c r="H110">
        <v>1</v>
      </c>
      <c r="I110">
        <v>1</v>
      </c>
      <c r="J110">
        <v>0</v>
      </c>
      <c r="K110">
        <v>0</v>
      </c>
      <c r="L110">
        <v>1</v>
      </c>
      <c r="M110">
        <v>31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4</v>
      </c>
      <c r="Z110">
        <v>1</v>
      </c>
      <c r="AA110">
        <v>1</v>
      </c>
      <c r="AB110">
        <v>1</v>
      </c>
      <c r="AC110">
        <v>15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5</v>
      </c>
      <c r="AJ110">
        <v>0</v>
      </c>
      <c r="AK110">
        <v>0</v>
      </c>
      <c r="AL110">
        <v>1</v>
      </c>
      <c r="AM110">
        <v>2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1</v>
      </c>
      <c r="BS110">
        <v>1</v>
      </c>
      <c r="BT110">
        <v>0</v>
      </c>
      <c r="BU110">
        <v>0</v>
      </c>
      <c r="BV110" s="3">
        <v>60</v>
      </c>
      <c r="BW110" s="3">
        <f t="shared" si="21"/>
        <v>180</v>
      </c>
      <c r="BX110">
        <v>10</v>
      </c>
      <c r="BY110">
        <v>3</v>
      </c>
      <c r="BZ110">
        <f t="shared" si="32"/>
        <v>3</v>
      </c>
      <c r="CA110">
        <v>63</v>
      </c>
      <c r="CB110">
        <f t="shared" si="33"/>
        <v>10</v>
      </c>
      <c r="CC110">
        <f t="shared" si="34"/>
        <v>2</v>
      </c>
      <c r="CD110">
        <f t="shared" si="23"/>
        <v>4</v>
      </c>
      <c r="CE110">
        <f t="shared" si="24"/>
        <v>5</v>
      </c>
      <c r="CF110">
        <f t="shared" si="25"/>
        <v>4</v>
      </c>
      <c r="CG110">
        <f t="shared" si="26"/>
        <v>4.7619047619047619</v>
      </c>
      <c r="CH110">
        <f t="shared" si="27"/>
        <v>0</v>
      </c>
      <c r="CI110">
        <f t="shared" si="28"/>
        <v>0</v>
      </c>
      <c r="CJ110">
        <f t="shared" si="29"/>
        <v>6.3492063492063489</v>
      </c>
      <c r="CK110">
        <f t="shared" si="35"/>
        <v>4.7619047619047619</v>
      </c>
      <c r="CL110">
        <f t="shared" si="30"/>
        <v>2.5</v>
      </c>
      <c r="CM110">
        <f t="shared" si="31"/>
        <v>50</v>
      </c>
    </row>
    <row r="111" spans="1:91" ht="15">
      <c r="A111">
        <v>110</v>
      </c>
      <c r="B111" t="s">
        <v>83</v>
      </c>
      <c r="C111">
        <v>53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33</v>
      </c>
      <c r="AB111">
        <v>1</v>
      </c>
      <c r="AC111">
        <v>11</v>
      </c>
      <c r="AD111">
        <v>0</v>
      </c>
      <c r="AE111">
        <v>0</v>
      </c>
      <c r="AF111">
        <v>1</v>
      </c>
      <c r="AG111">
        <v>15</v>
      </c>
      <c r="AH111">
        <v>1</v>
      </c>
      <c r="AI111">
        <v>12</v>
      </c>
      <c r="AJ111">
        <v>1</v>
      </c>
      <c r="AK111">
        <v>41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 s="3">
        <v>50</v>
      </c>
      <c r="BW111" s="3">
        <f t="shared" si="21"/>
        <v>150</v>
      </c>
      <c r="BX111">
        <v>6</v>
      </c>
      <c r="BY111">
        <v>0</v>
      </c>
      <c r="BZ111">
        <f t="shared" si="32"/>
        <v>0</v>
      </c>
      <c r="CA111">
        <v>113</v>
      </c>
      <c r="CB111">
        <f t="shared" si="33"/>
        <v>6</v>
      </c>
      <c r="CC111">
        <f t="shared" si="34"/>
        <v>1</v>
      </c>
      <c r="CD111">
        <f t="shared" si="23"/>
        <v>2</v>
      </c>
      <c r="CE111">
        <f t="shared" si="24"/>
        <v>3</v>
      </c>
      <c r="CF111">
        <f t="shared" si="25"/>
        <v>2</v>
      </c>
      <c r="CG111">
        <f t="shared" si="26"/>
        <v>36.283185840707965</v>
      </c>
      <c r="CH111">
        <f t="shared" si="27"/>
        <v>0</v>
      </c>
      <c r="CI111" t="s">
        <v>77</v>
      </c>
      <c r="CJ111">
        <f t="shared" si="29"/>
        <v>0</v>
      </c>
      <c r="CK111">
        <f t="shared" si="35"/>
        <v>0</v>
      </c>
      <c r="CL111">
        <f t="shared" si="30"/>
        <v>41</v>
      </c>
      <c r="CM111">
        <f t="shared" si="31"/>
        <v>72</v>
      </c>
    </row>
    <row r="112" spans="1:91" ht="15">
      <c r="A112">
        <v>111</v>
      </c>
      <c r="B112" t="s">
        <v>83</v>
      </c>
      <c r="C112">
        <v>54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63</v>
      </c>
      <c r="N112">
        <v>1</v>
      </c>
      <c r="O112">
        <v>65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71</v>
      </c>
      <c r="Z112">
        <v>1</v>
      </c>
      <c r="AA112">
        <v>120</v>
      </c>
      <c r="AB112">
        <v>1</v>
      </c>
      <c r="AC112">
        <v>93</v>
      </c>
      <c r="AD112">
        <v>1</v>
      </c>
      <c r="AE112">
        <v>183</v>
      </c>
      <c r="AF112">
        <v>1</v>
      </c>
      <c r="AG112">
        <v>8</v>
      </c>
      <c r="AH112">
        <v>1</v>
      </c>
      <c r="AI112">
        <v>61</v>
      </c>
      <c r="AJ112">
        <v>0</v>
      </c>
      <c r="AK112">
        <v>0</v>
      </c>
      <c r="AL112">
        <v>1</v>
      </c>
      <c r="AM112">
        <v>2</v>
      </c>
      <c r="AN112">
        <v>1</v>
      </c>
      <c r="AO112">
        <v>26</v>
      </c>
      <c r="AP112">
        <v>1</v>
      </c>
      <c r="AQ112">
        <v>105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2</v>
      </c>
      <c r="AX112">
        <v>0</v>
      </c>
      <c r="AY112">
        <v>0</v>
      </c>
      <c r="AZ112">
        <v>1</v>
      </c>
      <c r="BA112">
        <v>3</v>
      </c>
      <c r="BB112">
        <v>1</v>
      </c>
      <c r="BC112">
        <v>31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 s="3">
        <v>150</v>
      </c>
      <c r="BW112" s="3">
        <f t="shared" si="21"/>
        <v>450</v>
      </c>
      <c r="BX112">
        <v>14</v>
      </c>
      <c r="BY112">
        <v>0</v>
      </c>
      <c r="BZ112">
        <f t="shared" si="32"/>
        <v>0</v>
      </c>
      <c r="CA112">
        <v>833</v>
      </c>
      <c r="CB112">
        <f t="shared" si="33"/>
        <v>14</v>
      </c>
      <c r="CC112">
        <f t="shared" si="34"/>
        <v>0</v>
      </c>
      <c r="CD112">
        <f t="shared" si="23"/>
        <v>5</v>
      </c>
      <c r="CE112">
        <f t="shared" si="24"/>
        <v>11</v>
      </c>
      <c r="CF112">
        <f t="shared" si="25"/>
        <v>4</v>
      </c>
      <c r="CG112">
        <f t="shared" si="26"/>
        <v>0</v>
      </c>
      <c r="CH112">
        <f t="shared" si="27"/>
        <v>0</v>
      </c>
      <c r="CI112" t="s">
        <v>77</v>
      </c>
      <c r="CJ112">
        <f t="shared" si="29"/>
        <v>8.5234093637454986</v>
      </c>
      <c r="CK112">
        <f t="shared" si="35"/>
        <v>0</v>
      </c>
      <c r="CL112">
        <f t="shared" si="30"/>
        <v>0</v>
      </c>
      <c r="CM112">
        <f t="shared" si="31"/>
        <v>277.66666666666669</v>
      </c>
    </row>
    <row r="113" spans="1:91" ht="15">
      <c r="A113">
        <v>112</v>
      </c>
      <c r="B113" t="s">
        <v>83</v>
      </c>
      <c r="C113">
        <v>58</v>
      </c>
      <c r="D113">
        <v>0</v>
      </c>
      <c r="E113">
        <v>0</v>
      </c>
      <c r="F113">
        <v>1</v>
      </c>
      <c r="G113">
        <v>4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14</v>
      </c>
      <c r="N113">
        <v>1</v>
      </c>
      <c r="O113">
        <v>2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62</v>
      </c>
      <c r="Z113">
        <v>1</v>
      </c>
      <c r="AA113">
        <v>52</v>
      </c>
      <c r="AB113">
        <v>1</v>
      </c>
      <c r="AC113">
        <v>53</v>
      </c>
      <c r="AD113">
        <v>1</v>
      </c>
      <c r="AE113">
        <v>32</v>
      </c>
      <c r="AF113">
        <v>1</v>
      </c>
      <c r="AG113">
        <v>7</v>
      </c>
      <c r="AH113">
        <v>1</v>
      </c>
      <c r="AI113">
        <v>3</v>
      </c>
      <c r="AJ113">
        <v>0</v>
      </c>
      <c r="AK113">
        <v>0</v>
      </c>
      <c r="AL113">
        <v>1</v>
      </c>
      <c r="AM113">
        <v>7</v>
      </c>
      <c r="AN113">
        <v>1</v>
      </c>
      <c r="AO113">
        <v>3</v>
      </c>
      <c r="AP113">
        <v>1</v>
      </c>
      <c r="AQ113">
        <v>39</v>
      </c>
      <c r="AR113">
        <v>0</v>
      </c>
      <c r="AS113">
        <v>0</v>
      </c>
      <c r="AT113">
        <v>1</v>
      </c>
      <c r="AU113">
        <v>1</v>
      </c>
      <c r="AV113">
        <v>1</v>
      </c>
      <c r="AW113">
        <v>1</v>
      </c>
      <c r="AX113">
        <v>0</v>
      </c>
      <c r="AY113">
        <v>0</v>
      </c>
      <c r="AZ113">
        <v>1</v>
      </c>
      <c r="BA113">
        <v>1</v>
      </c>
      <c r="BB113">
        <v>1</v>
      </c>
      <c r="BC113">
        <v>27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 s="3">
        <v>150</v>
      </c>
      <c r="BW113" s="3">
        <f t="shared" si="21"/>
        <v>450</v>
      </c>
      <c r="BX113">
        <v>16</v>
      </c>
      <c r="BY113">
        <v>4</v>
      </c>
      <c r="BZ113">
        <f t="shared" si="32"/>
        <v>4</v>
      </c>
      <c r="CA113">
        <v>308</v>
      </c>
      <c r="CB113">
        <f t="shared" si="33"/>
        <v>16</v>
      </c>
      <c r="CC113">
        <f t="shared" si="34"/>
        <v>1</v>
      </c>
      <c r="CD113">
        <f t="shared" si="23"/>
        <v>6</v>
      </c>
      <c r="CE113">
        <f t="shared" si="24"/>
        <v>11</v>
      </c>
      <c r="CF113">
        <f t="shared" si="25"/>
        <v>4</v>
      </c>
      <c r="CG113">
        <f t="shared" si="26"/>
        <v>1.2987012987012987</v>
      </c>
      <c r="CH113">
        <f t="shared" si="27"/>
        <v>0</v>
      </c>
      <c r="CI113">
        <f t="shared" si="28"/>
        <v>0</v>
      </c>
      <c r="CJ113">
        <f t="shared" si="29"/>
        <v>20.129870129870131</v>
      </c>
      <c r="CK113">
        <f t="shared" si="35"/>
        <v>1.2987012987012987</v>
      </c>
      <c r="CL113">
        <f t="shared" si="30"/>
        <v>1.3333333333333333</v>
      </c>
      <c r="CM113">
        <f t="shared" si="31"/>
        <v>101.33333333333334</v>
      </c>
    </row>
    <row r="114" spans="1:91" ht="15">
      <c r="A114" s="2">
        <v>113</v>
      </c>
      <c r="B114" s="2" t="s">
        <v>83</v>
      </c>
      <c r="C114" s="2">
        <v>72</v>
      </c>
      <c r="D114" s="2">
        <v>0</v>
      </c>
      <c r="E114" s="2">
        <v>0</v>
      </c>
      <c r="F114" s="2">
        <v>1</v>
      </c>
      <c r="G114" s="2">
        <v>20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4">
        <v>60</v>
      </c>
      <c r="BW114" s="4">
        <f t="shared" si="21"/>
        <v>180</v>
      </c>
      <c r="BX114" s="2">
        <v>1</v>
      </c>
      <c r="BY114" s="2">
        <v>20</v>
      </c>
      <c r="BZ114" s="2">
        <f t="shared" si="32"/>
        <v>20</v>
      </c>
      <c r="CA114" s="2">
        <v>20</v>
      </c>
      <c r="CB114" s="2"/>
      <c r="CC114" s="2">
        <f t="shared" si="34"/>
        <v>1</v>
      </c>
      <c r="CD114" s="2">
        <f t="shared" si="23"/>
        <v>0</v>
      </c>
      <c r="CE114">
        <f t="shared" si="24"/>
        <v>0</v>
      </c>
      <c r="CF114" s="2">
        <f t="shared" si="25"/>
        <v>0</v>
      </c>
      <c r="CG114">
        <f t="shared" si="26"/>
        <v>100</v>
      </c>
      <c r="CH114">
        <f t="shared" si="27"/>
        <v>0</v>
      </c>
      <c r="CI114">
        <f t="shared" si="28"/>
        <v>0</v>
      </c>
      <c r="CJ114">
        <f t="shared" si="29"/>
        <v>0</v>
      </c>
      <c r="CK114" s="2">
        <f t="shared" si="35"/>
        <v>100</v>
      </c>
      <c r="CL114">
        <f t="shared" si="30"/>
        <v>16.666666666666664</v>
      </c>
      <c r="CM114" s="2">
        <f t="shared" si="31"/>
        <v>0</v>
      </c>
    </row>
    <row r="115" spans="1:91" ht="15">
      <c r="A115">
        <v>114</v>
      </c>
      <c r="B115" t="s">
        <v>83</v>
      </c>
      <c r="C115">
        <v>81</v>
      </c>
      <c r="D115">
        <v>0</v>
      </c>
      <c r="E115">
        <v>0</v>
      </c>
      <c r="F115">
        <v>1</v>
      </c>
      <c r="G115">
        <v>16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6</v>
      </c>
      <c r="Z115">
        <v>1</v>
      </c>
      <c r="AA115">
        <v>13</v>
      </c>
      <c r="AB115">
        <v>1</v>
      </c>
      <c r="AC115">
        <v>25</v>
      </c>
      <c r="AD115">
        <v>1</v>
      </c>
      <c r="AE115">
        <v>1</v>
      </c>
      <c r="AF115">
        <v>1</v>
      </c>
      <c r="AG115">
        <v>2</v>
      </c>
      <c r="AH115">
        <v>1</v>
      </c>
      <c r="AI115">
        <v>50</v>
      </c>
      <c r="AJ115">
        <v>0</v>
      </c>
      <c r="AK115">
        <v>0</v>
      </c>
      <c r="AL115">
        <v>1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 s="3">
        <v>128</v>
      </c>
      <c r="BW115" s="3">
        <f t="shared" si="21"/>
        <v>384</v>
      </c>
      <c r="BX115">
        <v>8</v>
      </c>
      <c r="BY115">
        <v>16</v>
      </c>
      <c r="BZ115">
        <f t="shared" si="32"/>
        <v>16</v>
      </c>
      <c r="CA115">
        <v>114</v>
      </c>
      <c r="CB115">
        <f t="shared" si="33"/>
        <v>8</v>
      </c>
      <c r="CC115">
        <f t="shared" si="34"/>
        <v>1</v>
      </c>
      <c r="CD115">
        <f t="shared" si="23"/>
        <v>4</v>
      </c>
      <c r="CE115">
        <f t="shared" si="24"/>
        <v>4</v>
      </c>
      <c r="CF115">
        <f t="shared" si="25"/>
        <v>3</v>
      </c>
      <c r="CG115">
        <f t="shared" si="26"/>
        <v>14.035087719298245</v>
      </c>
      <c r="CH115">
        <f t="shared" si="27"/>
        <v>0</v>
      </c>
      <c r="CI115">
        <f t="shared" si="28"/>
        <v>0</v>
      </c>
      <c r="CJ115">
        <f t="shared" si="29"/>
        <v>5.2631578947368416</v>
      </c>
      <c r="CK115">
        <f t="shared" si="35"/>
        <v>14.035087719298245</v>
      </c>
      <c r="CL115">
        <f t="shared" si="30"/>
        <v>6.25</v>
      </c>
      <c r="CM115">
        <f t="shared" si="31"/>
        <v>38.28125</v>
      </c>
    </row>
    <row r="116" spans="1:91" ht="15">
      <c r="A116">
        <v>115</v>
      </c>
      <c r="B116" t="s">
        <v>83</v>
      </c>
      <c r="C116">
        <v>85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13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123</v>
      </c>
      <c r="AB116">
        <v>1</v>
      </c>
      <c r="AC116">
        <v>82</v>
      </c>
      <c r="AD116">
        <v>1</v>
      </c>
      <c r="AE116">
        <v>214</v>
      </c>
      <c r="AF116">
        <v>1</v>
      </c>
      <c r="AG116">
        <v>10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3</v>
      </c>
      <c r="AN116">
        <v>0</v>
      </c>
      <c r="AO116">
        <v>0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 s="3">
        <v>90</v>
      </c>
      <c r="BW116" s="3">
        <f t="shared" si="21"/>
        <v>270</v>
      </c>
      <c r="BX116">
        <v>7</v>
      </c>
      <c r="BY116">
        <v>0</v>
      </c>
      <c r="BZ116">
        <f t="shared" si="32"/>
        <v>0</v>
      </c>
      <c r="CA116">
        <v>446</v>
      </c>
      <c r="CB116">
        <f t="shared" si="33"/>
        <v>7</v>
      </c>
      <c r="CC116">
        <f t="shared" si="34"/>
        <v>0</v>
      </c>
      <c r="CD116">
        <f t="shared" si="23"/>
        <v>3</v>
      </c>
      <c r="CE116">
        <f t="shared" si="24"/>
        <v>6</v>
      </c>
      <c r="CF116">
        <f t="shared" si="25"/>
        <v>1</v>
      </c>
      <c r="CG116">
        <f t="shared" si="26"/>
        <v>0</v>
      </c>
      <c r="CH116">
        <f t="shared" si="27"/>
        <v>0</v>
      </c>
      <c r="CI116" t="s">
        <v>77</v>
      </c>
      <c r="CJ116">
        <f t="shared" si="29"/>
        <v>0</v>
      </c>
      <c r="CK116">
        <f t="shared" si="35"/>
        <v>0</v>
      </c>
      <c r="CL116">
        <f t="shared" si="30"/>
        <v>0</v>
      </c>
      <c r="CM116">
        <f t="shared" si="31"/>
        <v>247.77777777777777</v>
      </c>
    </row>
    <row r="117" spans="1:91" ht="15">
      <c r="A117">
        <v>116</v>
      </c>
      <c r="B117" t="s">
        <v>83</v>
      </c>
      <c r="C117">
        <v>89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27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2</v>
      </c>
      <c r="AL117">
        <v>1</v>
      </c>
      <c r="AM117">
        <v>2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 s="3">
        <v>58</v>
      </c>
      <c r="BW117" s="3">
        <f t="shared" si="21"/>
        <v>174</v>
      </c>
      <c r="BX117">
        <v>3</v>
      </c>
      <c r="BY117">
        <v>0</v>
      </c>
      <c r="BZ117">
        <f t="shared" si="32"/>
        <v>0</v>
      </c>
      <c r="CA117">
        <v>31</v>
      </c>
      <c r="CB117">
        <f t="shared" si="33"/>
        <v>3</v>
      </c>
      <c r="CC117">
        <f t="shared" si="34"/>
        <v>1</v>
      </c>
      <c r="CD117">
        <f t="shared" si="23"/>
        <v>2</v>
      </c>
      <c r="CE117">
        <f t="shared" si="24"/>
        <v>2</v>
      </c>
      <c r="CF117">
        <f t="shared" si="25"/>
        <v>0</v>
      </c>
      <c r="CG117">
        <f t="shared" si="26"/>
        <v>6.4516129032258061</v>
      </c>
      <c r="CH117">
        <f t="shared" si="27"/>
        <v>0</v>
      </c>
      <c r="CI117" t="s">
        <v>77</v>
      </c>
      <c r="CJ117">
        <f t="shared" si="29"/>
        <v>0</v>
      </c>
      <c r="CK117">
        <f t="shared" si="35"/>
        <v>0</v>
      </c>
      <c r="CL117">
        <f t="shared" si="30"/>
        <v>1.7241379310344827</v>
      </c>
      <c r="CM117">
        <f t="shared" si="31"/>
        <v>25</v>
      </c>
    </row>
    <row r="118" spans="1:91" ht="15">
      <c r="A118">
        <v>117</v>
      </c>
      <c r="B118" t="s">
        <v>83</v>
      </c>
      <c r="C118">
        <v>97</v>
      </c>
      <c r="D118">
        <v>0</v>
      </c>
      <c r="E118">
        <v>0</v>
      </c>
      <c r="F118">
        <v>1</v>
      </c>
      <c r="G118">
        <v>349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1</v>
      </c>
      <c r="AL118">
        <v>1</v>
      </c>
      <c r="AM118">
        <v>2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 s="3">
        <v>121</v>
      </c>
      <c r="BW118" s="3">
        <f t="shared" si="21"/>
        <v>363</v>
      </c>
      <c r="BX118">
        <v>3</v>
      </c>
      <c r="BY118">
        <v>349</v>
      </c>
      <c r="BZ118">
        <f t="shared" si="32"/>
        <v>349</v>
      </c>
      <c r="CA118">
        <v>352</v>
      </c>
      <c r="CB118">
        <f t="shared" si="33"/>
        <v>3</v>
      </c>
      <c r="CC118">
        <f t="shared" si="34"/>
        <v>2</v>
      </c>
      <c r="CD118">
        <f t="shared" si="23"/>
        <v>1</v>
      </c>
      <c r="CE118">
        <f t="shared" si="24"/>
        <v>1</v>
      </c>
      <c r="CF118">
        <f t="shared" si="25"/>
        <v>0</v>
      </c>
      <c r="CG118">
        <f t="shared" si="26"/>
        <v>99.431818181818173</v>
      </c>
      <c r="CH118">
        <f t="shared" si="27"/>
        <v>0</v>
      </c>
      <c r="CI118">
        <f t="shared" si="28"/>
        <v>0</v>
      </c>
      <c r="CJ118">
        <f t="shared" si="29"/>
        <v>0</v>
      </c>
      <c r="CK118">
        <f t="shared" si="35"/>
        <v>99.147727272727266</v>
      </c>
      <c r="CL118">
        <f t="shared" si="30"/>
        <v>144.62809917355372</v>
      </c>
      <c r="CM118">
        <f t="shared" si="31"/>
        <v>0.82644628099173556</v>
      </c>
    </row>
    <row r="119" spans="1:91" ht="15">
      <c r="A119">
        <v>118</v>
      </c>
      <c r="B119" t="s">
        <v>83</v>
      </c>
      <c r="C119">
        <v>106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2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29</v>
      </c>
      <c r="AB119">
        <v>1</v>
      </c>
      <c r="AC119">
        <v>25</v>
      </c>
      <c r="AD119">
        <v>1</v>
      </c>
      <c r="AE119">
        <v>15</v>
      </c>
      <c r="AF119">
        <v>1</v>
      </c>
      <c r="AG119">
        <v>6</v>
      </c>
      <c r="AH119">
        <v>1</v>
      </c>
      <c r="AI119">
        <v>26</v>
      </c>
      <c r="AJ119">
        <v>0</v>
      </c>
      <c r="AK119">
        <v>0</v>
      </c>
      <c r="AL119">
        <v>1</v>
      </c>
      <c r="AM119">
        <v>6</v>
      </c>
      <c r="AN119">
        <v>0</v>
      </c>
      <c r="AO119">
        <v>0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5</v>
      </c>
      <c r="BD119">
        <v>0</v>
      </c>
      <c r="BE119">
        <v>0</v>
      </c>
      <c r="BF119">
        <v>1</v>
      </c>
      <c r="BG119">
        <v>1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 s="3">
        <v>93</v>
      </c>
      <c r="BW119" s="3">
        <f t="shared" si="21"/>
        <v>279</v>
      </c>
      <c r="BX119">
        <v>10</v>
      </c>
      <c r="BY119">
        <v>0</v>
      </c>
      <c r="BZ119">
        <f t="shared" si="32"/>
        <v>0</v>
      </c>
      <c r="CA119">
        <v>116</v>
      </c>
      <c r="CB119">
        <f t="shared" si="33"/>
        <v>10</v>
      </c>
      <c r="CC119">
        <f t="shared" si="34"/>
        <v>0</v>
      </c>
      <c r="CD119">
        <f t="shared" si="23"/>
        <v>3</v>
      </c>
      <c r="CE119">
        <f t="shared" si="24"/>
        <v>7</v>
      </c>
      <c r="CF119">
        <f t="shared" si="25"/>
        <v>2</v>
      </c>
      <c r="CG119">
        <f t="shared" si="26"/>
        <v>0</v>
      </c>
      <c r="CH119">
        <f t="shared" si="27"/>
        <v>0</v>
      </c>
      <c r="CI119" t="s">
        <v>77</v>
      </c>
      <c r="CJ119">
        <f t="shared" si="29"/>
        <v>0</v>
      </c>
      <c r="CK119">
        <f t="shared" si="35"/>
        <v>0</v>
      </c>
      <c r="CL119">
        <f t="shared" si="30"/>
        <v>0</v>
      </c>
      <c r="CM119">
        <f t="shared" si="31"/>
        <v>62.365591397849457</v>
      </c>
    </row>
    <row r="120" spans="1:91" ht="15">
      <c r="A120">
        <v>119</v>
      </c>
      <c r="B120" t="s">
        <v>83</v>
      </c>
      <c r="C120">
        <v>109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56</v>
      </c>
      <c r="AB120">
        <v>1</v>
      </c>
      <c r="AC120">
        <v>2</v>
      </c>
      <c r="AD120">
        <v>1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70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 s="3">
        <v>67</v>
      </c>
      <c r="BW120" s="3">
        <f t="shared" si="21"/>
        <v>201</v>
      </c>
      <c r="BX120">
        <v>4</v>
      </c>
      <c r="BY120">
        <v>0</v>
      </c>
      <c r="BZ120">
        <f t="shared" si="32"/>
        <v>0</v>
      </c>
      <c r="CA120">
        <v>129</v>
      </c>
      <c r="CB120">
        <f t="shared" si="33"/>
        <v>4</v>
      </c>
      <c r="CC120">
        <f t="shared" si="34"/>
        <v>1</v>
      </c>
      <c r="CD120">
        <f t="shared" si="23"/>
        <v>2</v>
      </c>
      <c r="CE120">
        <f t="shared" si="24"/>
        <v>3</v>
      </c>
      <c r="CF120">
        <f t="shared" si="25"/>
        <v>0</v>
      </c>
      <c r="CG120">
        <f t="shared" si="26"/>
        <v>54.263565891472865</v>
      </c>
      <c r="CH120">
        <f t="shared" si="27"/>
        <v>0</v>
      </c>
      <c r="CI120" t="s">
        <v>77</v>
      </c>
      <c r="CJ120">
        <f t="shared" si="29"/>
        <v>0</v>
      </c>
      <c r="CK120">
        <f t="shared" si="35"/>
        <v>0</v>
      </c>
      <c r="CL120">
        <f t="shared" si="30"/>
        <v>52.238805970149258</v>
      </c>
      <c r="CM120">
        <f t="shared" si="31"/>
        <v>44.029850746268657</v>
      </c>
    </row>
    <row r="121" spans="1:91" ht="15">
      <c r="A121">
        <v>120</v>
      </c>
      <c r="B121" t="s">
        <v>83</v>
      </c>
      <c r="C121">
        <v>118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3</v>
      </c>
      <c r="N121">
        <v>1</v>
      </c>
      <c r="O121">
        <v>2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6</v>
      </c>
      <c r="Z121">
        <v>1</v>
      </c>
      <c r="AA121">
        <v>14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8</v>
      </c>
      <c r="AL121">
        <v>1</v>
      </c>
      <c r="AM121">
        <v>5</v>
      </c>
      <c r="AN121">
        <v>0</v>
      </c>
      <c r="AO121">
        <v>0</v>
      </c>
      <c r="AP121">
        <v>1</v>
      </c>
      <c r="AQ121">
        <v>3</v>
      </c>
      <c r="AR121">
        <v>0</v>
      </c>
      <c r="AS121">
        <v>0</v>
      </c>
      <c r="AT121">
        <v>1</v>
      </c>
      <c r="AU121">
        <v>18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 s="3">
        <v>69</v>
      </c>
      <c r="BW121" s="3">
        <f t="shared" si="21"/>
        <v>207</v>
      </c>
      <c r="BX121">
        <v>9</v>
      </c>
      <c r="BY121">
        <v>0</v>
      </c>
      <c r="BZ121">
        <f t="shared" si="32"/>
        <v>0</v>
      </c>
      <c r="CA121">
        <v>60</v>
      </c>
      <c r="CB121">
        <f t="shared" si="33"/>
        <v>9</v>
      </c>
      <c r="CC121">
        <f t="shared" si="34"/>
        <v>1</v>
      </c>
      <c r="CD121">
        <f t="shared" si="23"/>
        <v>5</v>
      </c>
      <c r="CE121">
        <f t="shared" si="24"/>
        <v>6</v>
      </c>
      <c r="CF121">
        <f t="shared" si="25"/>
        <v>2</v>
      </c>
      <c r="CG121">
        <f t="shared" si="26"/>
        <v>13.333333333333334</v>
      </c>
      <c r="CH121">
        <f t="shared" si="27"/>
        <v>0</v>
      </c>
      <c r="CI121" t="s">
        <v>77</v>
      </c>
      <c r="CJ121">
        <f t="shared" si="29"/>
        <v>10</v>
      </c>
      <c r="CK121">
        <f t="shared" si="35"/>
        <v>0</v>
      </c>
      <c r="CL121">
        <f t="shared" si="30"/>
        <v>5.7971014492753623</v>
      </c>
      <c r="CM121">
        <f t="shared" si="31"/>
        <v>37.681159420289859</v>
      </c>
    </row>
    <row r="122" spans="1:91" ht="15">
      <c r="A122">
        <v>121</v>
      </c>
      <c r="B122" t="s">
        <v>83</v>
      </c>
      <c r="C122" t="s">
        <v>87</v>
      </c>
      <c r="D122">
        <v>0</v>
      </c>
      <c r="E122">
        <v>0</v>
      </c>
      <c r="F122">
        <v>1</v>
      </c>
      <c r="G122">
        <v>13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56</v>
      </c>
      <c r="Z122">
        <v>1</v>
      </c>
      <c r="AA122">
        <v>20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1</v>
      </c>
      <c r="AL122">
        <v>1</v>
      </c>
      <c r="AM122">
        <v>11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12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1</v>
      </c>
      <c r="BS122">
        <v>2</v>
      </c>
      <c r="BT122">
        <v>0</v>
      </c>
      <c r="BU122">
        <v>0</v>
      </c>
      <c r="BV122" s="3">
        <v>104</v>
      </c>
      <c r="BW122" s="3">
        <f t="shared" si="21"/>
        <v>312</v>
      </c>
      <c r="BX122">
        <v>8</v>
      </c>
      <c r="BY122">
        <v>13</v>
      </c>
      <c r="BZ122">
        <f t="shared" si="32"/>
        <v>13</v>
      </c>
      <c r="CA122">
        <v>118</v>
      </c>
      <c r="CB122">
        <f t="shared" si="33"/>
        <v>8</v>
      </c>
      <c r="CC122">
        <f t="shared" si="34"/>
        <v>2</v>
      </c>
      <c r="CD122">
        <f t="shared" si="23"/>
        <v>4</v>
      </c>
      <c r="CE122">
        <f t="shared" si="24"/>
        <v>3</v>
      </c>
      <c r="CF122">
        <f t="shared" si="25"/>
        <v>3</v>
      </c>
      <c r="CG122">
        <f t="shared" si="26"/>
        <v>11.864406779661017</v>
      </c>
      <c r="CH122">
        <f t="shared" si="27"/>
        <v>0</v>
      </c>
      <c r="CI122">
        <f t="shared" si="28"/>
        <v>0</v>
      </c>
      <c r="CJ122">
        <f t="shared" si="29"/>
        <v>47.457627118644069</v>
      </c>
      <c r="CK122">
        <f t="shared" si="35"/>
        <v>11.016949152542372</v>
      </c>
      <c r="CL122">
        <f t="shared" si="30"/>
        <v>6.7307692307692308</v>
      </c>
      <c r="CM122">
        <f t="shared" si="31"/>
        <v>50</v>
      </c>
    </row>
    <row r="123" spans="1:91" ht="15">
      <c r="A123">
        <v>122</v>
      </c>
      <c r="B123" t="s">
        <v>83</v>
      </c>
      <c r="C123">
        <v>121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98</v>
      </c>
      <c r="AB123">
        <v>1</v>
      </c>
      <c r="AC123">
        <v>23</v>
      </c>
      <c r="AD123">
        <v>0</v>
      </c>
      <c r="AE123">
        <v>0</v>
      </c>
      <c r="AF123">
        <v>1</v>
      </c>
      <c r="AG123">
        <v>3</v>
      </c>
      <c r="AH123">
        <v>1</v>
      </c>
      <c r="AI123">
        <v>18</v>
      </c>
      <c r="AJ123">
        <v>1</v>
      </c>
      <c r="AK123">
        <v>22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15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 s="3">
        <v>50</v>
      </c>
      <c r="BW123" s="3">
        <f t="shared" si="21"/>
        <v>150</v>
      </c>
      <c r="BX123">
        <v>6</v>
      </c>
      <c r="BY123">
        <v>0</v>
      </c>
      <c r="BZ123">
        <f t="shared" si="32"/>
        <v>0</v>
      </c>
      <c r="CA123">
        <v>179</v>
      </c>
      <c r="CB123">
        <f t="shared" si="33"/>
        <v>6</v>
      </c>
      <c r="CC123">
        <f t="shared" si="34"/>
        <v>1</v>
      </c>
      <c r="CD123">
        <f t="shared" si="23"/>
        <v>2</v>
      </c>
      <c r="CE123">
        <f t="shared" si="24"/>
        <v>3</v>
      </c>
      <c r="CF123">
        <f t="shared" si="25"/>
        <v>2</v>
      </c>
      <c r="CG123">
        <f t="shared" si="26"/>
        <v>12.290502793296088</v>
      </c>
      <c r="CH123">
        <f t="shared" si="27"/>
        <v>0</v>
      </c>
      <c r="CI123" t="s">
        <v>77</v>
      </c>
      <c r="CJ123">
        <f t="shared" si="29"/>
        <v>0</v>
      </c>
      <c r="CK123">
        <f t="shared" si="35"/>
        <v>0</v>
      </c>
      <c r="CL123">
        <f t="shared" si="30"/>
        <v>22</v>
      </c>
      <c r="CM123">
        <f t="shared" si="31"/>
        <v>157</v>
      </c>
    </row>
    <row r="124" spans="1:91" ht="15">
      <c r="A124">
        <v>123</v>
      </c>
      <c r="B124" t="s">
        <v>83</v>
      </c>
      <c r="C124">
        <v>125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19</v>
      </c>
      <c r="Z124">
        <v>1</v>
      </c>
      <c r="AA124">
        <v>93</v>
      </c>
      <c r="AB124">
        <v>0</v>
      </c>
      <c r="AC124">
        <v>0</v>
      </c>
      <c r="AD124">
        <v>1</v>
      </c>
      <c r="AE124">
        <v>94</v>
      </c>
      <c r="AF124">
        <v>1</v>
      </c>
      <c r="AG124">
        <v>17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 s="3">
        <v>54</v>
      </c>
      <c r="BW124" s="3">
        <f t="shared" si="21"/>
        <v>162</v>
      </c>
      <c r="BX124">
        <v>6</v>
      </c>
      <c r="BY124">
        <v>1</v>
      </c>
      <c r="BZ124">
        <f t="shared" si="32"/>
        <v>0</v>
      </c>
      <c r="CA124">
        <v>228</v>
      </c>
      <c r="CB124">
        <f t="shared" si="33"/>
        <v>6</v>
      </c>
      <c r="CC124">
        <f t="shared" si="34"/>
        <v>0</v>
      </c>
      <c r="CD124">
        <f t="shared" si="23"/>
        <v>2</v>
      </c>
      <c r="CE124">
        <f t="shared" si="24"/>
        <v>3</v>
      </c>
      <c r="CF124">
        <f t="shared" si="25"/>
        <v>3</v>
      </c>
      <c r="CG124">
        <f t="shared" si="26"/>
        <v>0</v>
      </c>
      <c r="CH124">
        <f t="shared" si="27"/>
        <v>0</v>
      </c>
      <c r="CI124" t="s">
        <v>77</v>
      </c>
      <c r="CJ124">
        <f t="shared" si="29"/>
        <v>8.3333333333333321</v>
      </c>
      <c r="CK124">
        <f t="shared" si="35"/>
        <v>0.43859649122807015</v>
      </c>
      <c r="CL124">
        <f t="shared" si="30"/>
        <v>0</v>
      </c>
      <c r="CM124">
        <f t="shared" si="31"/>
        <v>211.11111111111111</v>
      </c>
    </row>
    <row r="125" spans="1:91" ht="15">
      <c r="A125">
        <v>124</v>
      </c>
      <c r="B125" t="s">
        <v>83</v>
      </c>
      <c r="C125">
        <v>140</v>
      </c>
      <c r="D125">
        <v>0</v>
      </c>
      <c r="E125">
        <v>0</v>
      </c>
      <c r="F125">
        <v>1</v>
      </c>
      <c r="G125">
        <v>58</v>
      </c>
      <c r="H125">
        <v>1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1</v>
      </c>
      <c r="Z125">
        <v>1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18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 s="3">
        <v>100</v>
      </c>
      <c r="BW125" s="3">
        <f t="shared" si="21"/>
        <v>300</v>
      </c>
      <c r="BX125">
        <v>5</v>
      </c>
      <c r="BY125">
        <v>60</v>
      </c>
      <c r="BZ125">
        <f t="shared" si="32"/>
        <v>60</v>
      </c>
      <c r="CA125">
        <v>80</v>
      </c>
      <c r="CB125">
        <f t="shared" si="33"/>
        <v>5</v>
      </c>
      <c r="CC125">
        <f t="shared" si="34"/>
        <v>2</v>
      </c>
      <c r="CD125">
        <f t="shared" si="23"/>
        <v>3</v>
      </c>
      <c r="CE125">
        <f t="shared" si="24"/>
        <v>2</v>
      </c>
      <c r="CF125">
        <f t="shared" si="25"/>
        <v>1</v>
      </c>
      <c r="CG125">
        <f t="shared" si="26"/>
        <v>75</v>
      </c>
      <c r="CH125">
        <f t="shared" si="27"/>
        <v>0</v>
      </c>
      <c r="CI125">
        <f t="shared" si="28"/>
        <v>0</v>
      </c>
      <c r="CJ125">
        <f t="shared" si="29"/>
        <v>1.25</v>
      </c>
      <c r="CK125">
        <f t="shared" si="35"/>
        <v>75</v>
      </c>
      <c r="CL125">
        <f t="shared" si="30"/>
        <v>30</v>
      </c>
      <c r="CM125">
        <f t="shared" si="31"/>
        <v>10</v>
      </c>
    </row>
    <row r="126" spans="1:91" ht="15">
      <c r="A126">
        <v>125</v>
      </c>
      <c r="B126" t="s">
        <v>83</v>
      </c>
      <c r="C126">
        <v>153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1</v>
      </c>
      <c r="N126">
        <v>1</v>
      </c>
      <c r="O126">
        <v>73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174</v>
      </c>
      <c r="Z126">
        <v>1</v>
      </c>
      <c r="AA126">
        <v>224</v>
      </c>
      <c r="AB126">
        <v>1</v>
      </c>
      <c r="AC126">
        <v>368</v>
      </c>
      <c r="AD126">
        <v>1</v>
      </c>
      <c r="AE126">
        <v>171</v>
      </c>
      <c r="AF126">
        <v>1</v>
      </c>
      <c r="AG126">
        <v>46</v>
      </c>
      <c r="AH126">
        <v>1</v>
      </c>
      <c r="AI126">
        <v>218</v>
      </c>
      <c r="AJ126">
        <v>1</v>
      </c>
      <c r="AK126">
        <v>1</v>
      </c>
      <c r="AL126">
        <v>1</v>
      </c>
      <c r="AM126">
        <v>2</v>
      </c>
      <c r="AN126">
        <v>1</v>
      </c>
      <c r="AO126">
        <v>12</v>
      </c>
      <c r="AP126">
        <v>1</v>
      </c>
      <c r="AQ126">
        <v>143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1</v>
      </c>
      <c r="BC126">
        <v>28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 s="3">
        <v>150</v>
      </c>
      <c r="BW126" s="3">
        <f t="shared" si="21"/>
        <v>450</v>
      </c>
      <c r="BX126">
        <v>13</v>
      </c>
      <c r="BY126">
        <v>0</v>
      </c>
      <c r="BZ126">
        <f t="shared" si="32"/>
        <v>0</v>
      </c>
      <c r="CA126">
        <v>1461</v>
      </c>
      <c r="CB126">
        <f t="shared" si="33"/>
        <v>13</v>
      </c>
      <c r="CC126">
        <f t="shared" si="34"/>
        <v>1</v>
      </c>
      <c r="CD126">
        <f t="shared" si="23"/>
        <v>5</v>
      </c>
      <c r="CE126">
        <f t="shared" si="24"/>
        <v>9</v>
      </c>
      <c r="CF126">
        <f t="shared" si="25"/>
        <v>4</v>
      </c>
      <c r="CG126">
        <f t="shared" si="26"/>
        <v>6.8446269678302529E-2</v>
      </c>
      <c r="CH126">
        <f t="shared" si="27"/>
        <v>0</v>
      </c>
      <c r="CI126" t="s">
        <v>77</v>
      </c>
      <c r="CJ126">
        <f t="shared" si="29"/>
        <v>11.909650924024641</v>
      </c>
      <c r="CK126">
        <f t="shared" si="35"/>
        <v>0</v>
      </c>
      <c r="CL126">
        <f t="shared" si="30"/>
        <v>0.33333333333333331</v>
      </c>
      <c r="CM126">
        <f t="shared" si="31"/>
        <v>486.66666666666669</v>
      </c>
    </row>
    <row r="127" spans="1:91" ht="15">
      <c r="A127">
        <v>126</v>
      </c>
      <c r="B127" t="s">
        <v>83</v>
      </c>
      <c r="C127">
        <v>154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43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84</v>
      </c>
      <c r="Z127">
        <v>1</v>
      </c>
      <c r="AA127">
        <v>72</v>
      </c>
      <c r="AB127">
        <v>0</v>
      </c>
      <c r="AC127">
        <v>0</v>
      </c>
      <c r="AD127">
        <v>1</v>
      </c>
      <c r="AE127">
        <v>179</v>
      </c>
      <c r="AF127">
        <v>1</v>
      </c>
      <c r="AG127">
        <v>65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 s="3">
        <v>150</v>
      </c>
      <c r="BW127" s="3">
        <f t="shared" si="21"/>
        <v>450</v>
      </c>
      <c r="BX127">
        <v>6</v>
      </c>
      <c r="BY127">
        <v>1</v>
      </c>
      <c r="BZ127">
        <f t="shared" si="32"/>
        <v>0</v>
      </c>
      <c r="CA127">
        <v>444</v>
      </c>
      <c r="CB127">
        <f t="shared" si="33"/>
        <v>6</v>
      </c>
      <c r="CC127">
        <f t="shared" si="34"/>
        <v>0</v>
      </c>
      <c r="CD127">
        <f t="shared" si="23"/>
        <v>2</v>
      </c>
      <c r="CE127">
        <f t="shared" si="24"/>
        <v>3</v>
      </c>
      <c r="CF127">
        <f t="shared" si="25"/>
        <v>3</v>
      </c>
      <c r="CG127">
        <f t="shared" si="26"/>
        <v>0</v>
      </c>
      <c r="CH127">
        <f t="shared" si="27"/>
        <v>0</v>
      </c>
      <c r="CI127" t="s">
        <v>77</v>
      </c>
      <c r="CJ127">
        <f t="shared" si="29"/>
        <v>18.918918918918919</v>
      </c>
      <c r="CK127">
        <f t="shared" si="35"/>
        <v>0.22522522522522523</v>
      </c>
      <c r="CL127">
        <f t="shared" si="30"/>
        <v>0</v>
      </c>
      <c r="CM127">
        <f t="shared" si="31"/>
        <v>148</v>
      </c>
    </row>
    <row r="128" spans="1:91" ht="15">
      <c r="A128">
        <v>127</v>
      </c>
      <c r="B128" t="s">
        <v>83</v>
      </c>
      <c r="C128">
        <v>157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9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28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 s="3">
        <v>96</v>
      </c>
      <c r="BW128" s="3">
        <f t="shared" si="21"/>
        <v>288</v>
      </c>
      <c r="BX128">
        <v>2</v>
      </c>
      <c r="BY128">
        <v>0</v>
      </c>
      <c r="BZ128">
        <f t="shared" si="32"/>
        <v>0</v>
      </c>
      <c r="CA128">
        <v>37</v>
      </c>
      <c r="CB128">
        <f t="shared" si="33"/>
        <v>2</v>
      </c>
      <c r="CC128">
        <f t="shared" si="34"/>
        <v>1</v>
      </c>
      <c r="CD128">
        <f t="shared" si="23"/>
        <v>1</v>
      </c>
      <c r="CE128">
        <f t="shared" si="24"/>
        <v>1</v>
      </c>
      <c r="CF128">
        <f t="shared" si="25"/>
        <v>0</v>
      </c>
      <c r="CG128">
        <f t="shared" si="26"/>
        <v>75.675675675675677</v>
      </c>
      <c r="CH128">
        <f t="shared" si="27"/>
        <v>0</v>
      </c>
      <c r="CI128" t="s">
        <v>77</v>
      </c>
      <c r="CJ128">
        <f t="shared" si="29"/>
        <v>0</v>
      </c>
      <c r="CK128">
        <f t="shared" si="35"/>
        <v>0</v>
      </c>
      <c r="CL128">
        <f t="shared" si="30"/>
        <v>14.583333333333334</v>
      </c>
      <c r="CM128">
        <f t="shared" si="31"/>
        <v>4.6875</v>
      </c>
    </row>
    <row r="129" spans="1:91" ht="15">
      <c r="A129">
        <v>128</v>
      </c>
      <c r="B129" t="s">
        <v>83</v>
      </c>
      <c r="C129">
        <v>165</v>
      </c>
      <c r="D129">
        <v>0</v>
      </c>
      <c r="E129">
        <v>0</v>
      </c>
      <c r="F129">
        <v>1</v>
      </c>
      <c r="G129">
        <v>17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5</v>
      </c>
      <c r="N129">
        <v>1</v>
      </c>
      <c r="O129">
        <v>10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304</v>
      </c>
      <c r="Z129">
        <v>1</v>
      </c>
      <c r="AA129">
        <v>51</v>
      </c>
      <c r="AB129">
        <v>1</v>
      </c>
      <c r="AC129">
        <v>55</v>
      </c>
      <c r="AD129">
        <v>1</v>
      </c>
      <c r="AE129">
        <v>14</v>
      </c>
      <c r="AF129">
        <v>1</v>
      </c>
      <c r="AG129">
        <v>9</v>
      </c>
      <c r="AH129">
        <v>1</v>
      </c>
      <c r="AI129">
        <v>88</v>
      </c>
      <c r="AJ129">
        <v>0</v>
      </c>
      <c r="AK129">
        <v>0</v>
      </c>
      <c r="AL129">
        <v>1</v>
      </c>
      <c r="AM129">
        <v>1</v>
      </c>
      <c r="AN129">
        <v>1</v>
      </c>
      <c r="AO129">
        <v>5</v>
      </c>
      <c r="AP129">
        <v>1</v>
      </c>
      <c r="AQ129">
        <v>133</v>
      </c>
      <c r="AR129">
        <v>0</v>
      </c>
      <c r="AS129">
        <v>0</v>
      </c>
      <c r="AT129">
        <v>1</v>
      </c>
      <c r="AU129">
        <v>9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37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</v>
      </c>
      <c r="BU129">
        <v>1</v>
      </c>
      <c r="BV129" s="3">
        <v>150</v>
      </c>
      <c r="BW129" s="3">
        <f t="shared" si="21"/>
        <v>450</v>
      </c>
      <c r="BX129">
        <v>15</v>
      </c>
      <c r="BY129">
        <v>17</v>
      </c>
      <c r="BZ129">
        <f t="shared" si="32"/>
        <v>17</v>
      </c>
      <c r="CA129">
        <v>739</v>
      </c>
      <c r="CB129">
        <f t="shared" si="33"/>
        <v>15</v>
      </c>
      <c r="CC129">
        <f t="shared" si="34"/>
        <v>1</v>
      </c>
      <c r="CD129">
        <f t="shared" si="23"/>
        <v>6</v>
      </c>
      <c r="CE129">
        <f t="shared" si="24"/>
        <v>9</v>
      </c>
      <c r="CF129">
        <f t="shared" si="25"/>
        <v>5</v>
      </c>
      <c r="CG129">
        <f t="shared" si="26"/>
        <v>2.3004059539918806</v>
      </c>
      <c r="CH129">
        <f t="shared" si="27"/>
        <v>0</v>
      </c>
      <c r="CI129">
        <f t="shared" si="28"/>
        <v>0</v>
      </c>
      <c r="CJ129">
        <f t="shared" si="29"/>
        <v>41.136671177266578</v>
      </c>
      <c r="CK129">
        <f t="shared" si="35"/>
        <v>2.3004059539918806</v>
      </c>
      <c r="CL129">
        <f t="shared" si="30"/>
        <v>5.666666666666667</v>
      </c>
      <c r="CM129">
        <f t="shared" si="31"/>
        <v>240.66666666666666</v>
      </c>
    </row>
    <row r="130" spans="1:91" ht="15">
      <c r="A130">
        <v>129</v>
      </c>
      <c r="B130" t="s">
        <v>83</v>
      </c>
      <c r="C130">
        <v>168</v>
      </c>
      <c r="D130">
        <v>0</v>
      </c>
      <c r="E130">
        <v>0</v>
      </c>
      <c r="F130">
        <v>1</v>
      </c>
      <c r="G130">
        <v>92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7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26</v>
      </c>
      <c r="AJ130">
        <v>0</v>
      </c>
      <c r="AK130">
        <v>0</v>
      </c>
      <c r="AL130">
        <v>1</v>
      </c>
      <c r="AM130">
        <v>3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 s="3">
        <v>150</v>
      </c>
      <c r="BW130" s="3">
        <f t="shared" si="21"/>
        <v>450</v>
      </c>
      <c r="BX130">
        <v>4</v>
      </c>
      <c r="BY130">
        <v>92</v>
      </c>
      <c r="BZ130">
        <f t="shared" ref="BZ130:BZ142" si="36">E130+G130+I130+K130</f>
        <v>92</v>
      </c>
      <c r="CA130">
        <v>128</v>
      </c>
      <c r="CB130">
        <f t="shared" ref="CB130:CB142" si="37">SUM(BT130+BR130+BP130+BJ130+BH130+BF130+BD130+BB130+AZ130+AX130+AV130+AT130+AR130+AP130+AN130+AL130+AJ130+AH130+AF130+AD130+AB130+Z130+X130+V130+T130+R130+P130+N130+L130+J130+H130+F130+D130)</f>
        <v>4</v>
      </c>
      <c r="CC130">
        <f t="shared" ref="CC130:CC142" si="38">SUM(BJ130+AJ130+P130+F130+D130+H130)</f>
        <v>1</v>
      </c>
      <c r="CD130">
        <f t="shared" si="23"/>
        <v>2</v>
      </c>
      <c r="CE130">
        <f t="shared" si="24"/>
        <v>1</v>
      </c>
      <c r="CF130">
        <f t="shared" si="25"/>
        <v>2</v>
      </c>
      <c r="CG130">
        <f t="shared" si="26"/>
        <v>71.875</v>
      </c>
      <c r="CH130">
        <f t="shared" si="27"/>
        <v>0</v>
      </c>
      <c r="CI130">
        <f t="shared" ref="CI130:CI142" si="39">(E130/BZ130)*100</f>
        <v>0</v>
      </c>
      <c r="CJ130">
        <f t="shared" si="29"/>
        <v>5.46875</v>
      </c>
      <c r="CK130">
        <f t="shared" ref="CK130:CK142" si="40">SUM(E130+G130+I130+BE130)/CA130*100</f>
        <v>71.875</v>
      </c>
      <c r="CL130">
        <f t="shared" si="30"/>
        <v>30.666666666666668</v>
      </c>
      <c r="CM130">
        <f t="shared" si="31"/>
        <v>12</v>
      </c>
    </row>
    <row r="131" spans="1:91" ht="15">
      <c r="A131" s="2">
        <v>130</v>
      </c>
      <c r="B131" s="2" t="s">
        <v>83</v>
      </c>
      <c r="C131" s="2">
        <v>169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1</v>
      </c>
      <c r="AK131" s="2">
        <v>22</v>
      </c>
      <c r="AL131" s="2">
        <v>1</v>
      </c>
      <c r="AM131" s="2">
        <v>2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4">
        <v>50</v>
      </c>
      <c r="BW131" s="4">
        <f t="shared" ref="BW131:BW142" si="41">BV131*3</f>
        <v>150</v>
      </c>
      <c r="BX131" s="2">
        <v>2</v>
      </c>
      <c r="BY131" s="2">
        <v>0</v>
      </c>
      <c r="BZ131" s="2">
        <f t="shared" si="36"/>
        <v>0</v>
      </c>
      <c r="CA131" s="2">
        <v>24</v>
      </c>
      <c r="CB131" s="2"/>
      <c r="CC131" s="2">
        <f t="shared" si="38"/>
        <v>1</v>
      </c>
      <c r="CD131" s="2">
        <f t="shared" ref="CD131:CD142" si="42">SUM(R131+AL131+AN131+AB131+Z131+X131+AT131)</f>
        <v>1</v>
      </c>
      <c r="CE131">
        <f t="shared" ref="CE131:CE142" si="43">SUM(BB131+AZ131+AV131+AP131+AN131+AL131+AD131+AB131+Z131+T131+N131+L131+BP131+V131)</f>
        <v>1</v>
      </c>
      <c r="CF131" s="2">
        <f t="shared" ref="CF131:CF142" si="44">SUM(BT131+BR131+BH131+AR131+AH131+AF131+X131+P131+L131)</f>
        <v>0</v>
      </c>
      <c r="CG131">
        <f t="shared" ref="CG131:CG142" si="45">(BK131+AK131+Q131+I131+G131+E131+K131)/CA131*100</f>
        <v>91.666666666666657</v>
      </c>
      <c r="CH131">
        <f t="shared" ref="CH131:CH142" si="46">(BK131+Q131+BQ131+E131)/CA131*100</f>
        <v>0</v>
      </c>
      <c r="CI131" t="s">
        <v>77</v>
      </c>
      <c r="CJ131">
        <f t="shared" ref="CJ131:CJ142" si="47">(Y131/CA131)*100</f>
        <v>0</v>
      </c>
      <c r="CK131" s="2">
        <f t="shared" si="40"/>
        <v>0</v>
      </c>
      <c r="CL131">
        <f t="shared" ref="CL131:CL142" si="48">SUM(BK131+Q131+G131+I131+E131+AK131)/BW131*150</f>
        <v>22</v>
      </c>
      <c r="CM131" s="2">
        <f t="shared" ref="CM131:CM142" si="49">SUM(BU131+BS131+BQ131+BI131+BG131+BE131+BC131+BA131+AY131+AW131+AU131+AS131+AQ131+AO131+AM131+AI131+AG131+AE131+AC131+AA131+Y131+W131+U131+S131+O131+M131)/BW131*150</f>
        <v>2</v>
      </c>
    </row>
    <row r="132" spans="1:91" ht="15">
      <c r="A132">
        <v>131</v>
      </c>
      <c r="B132" t="s">
        <v>83</v>
      </c>
      <c r="C132">
        <v>173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8</v>
      </c>
      <c r="Z132">
        <v>1</v>
      </c>
      <c r="AA132">
        <v>131</v>
      </c>
      <c r="AB132">
        <v>1</v>
      </c>
      <c r="AC132">
        <v>2</v>
      </c>
      <c r="AD132">
        <v>0</v>
      </c>
      <c r="AE132">
        <v>0</v>
      </c>
      <c r="AF132">
        <v>1</v>
      </c>
      <c r="AG132">
        <v>3</v>
      </c>
      <c r="AH132">
        <v>1</v>
      </c>
      <c r="AI132">
        <v>17</v>
      </c>
      <c r="AJ132">
        <v>1</v>
      </c>
      <c r="AK132">
        <v>11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 s="3">
        <v>90</v>
      </c>
      <c r="BW132" s="3">
        <f t="shared" si="41"/>
        <v>270</v>
      </c>
      <c r="BX132">
        <v>7</v>
      </c>
      <c r="BY132">
        <v>0</v>
      </c>
      <c r="BZ132">
        <f t="shared" si="36"/>
        <v>0</v>
      </c>
      <c r="CA132">
        <v>173</v>
      </c>
      <c r="CB132">
        <f t="shared" si="37"/>
        <v>7</v>
      </c>
      <c r="CC132">
        <f t="shared" si="38"/>
        <v>1</v>
      </c>
      <c r="CD132">
        <f t="shared" si="42"/>
        <v>3</v>
      </c>
      <c r="CE132">
        <f t="shared" si="43"/>
        <v>2</v>
      </c>
      <c r="CF132">
        <f t="shared" si="44"/>
        <v>3</v>
      </c>
      <c r="CG132">
        <f t="shared" si="45"/>
        <v>6.3583815028901727</v>
      </c>
      <c r="CH132">
        <f t="shared" si="46"/>
        <v>0</v>
      </c>
      <c r="CI132" t="s">
        <v>77</v>
      </c>
      <c r="CJ132">
        <f t="shared" si="47"/>
        <v>4.6242774566473983</v>
      </c>
      <c r="CK132">
        <f t="shared" si="40"/>
        <v>0</v>
      </c>
      <c r="CL132">
        <f t="shared" si="48"/>
        <v>6.1111111111111116</v>
      </c>
      <c r="CM132">
        <f t="shared" si="49"/>
        <v>90</v>
      </c>
    </row>
    <row r="133" spans="1:91" ht="15">
      <c r="A133">
        <v>132</v>
      </c>
      <c r="B133" t="s">
        <v>83</v>
      </c>
      <c r="C133">
        <v>177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16</v>
      </c>
      <c r="AB133">
        <v>1</v>
      </c>
      <c r="AC133">
        <v>54</v>
      </c>
      <c r="AD133">
        <v>1</v>
      </c>
      <c r="AE133">
        <v>1</v>
      </c>
      <c r="AF133">
        <v>0</v>
      </c>
      <c r="AG133">
        <v>0</v>
      </c>
      <c r="AH133">
        <v>1</v>
      </c>
      <c r="AI133">
        <v>13</v>
      </c>
      <c r="AJ133">
        <v>0</v>
      </c>
      <c r="AK133">
        <v>0</v>
      </c>
      <c r="AL133">
        <v>1</v>
      </c>
      <c r="AM133">
        <v>18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 s="3">
        <v>50</v>
      </c>
      <c r="BW133" s="3">
        <f t="shared" si="41"/>
        <v>150</v>
      </c>
      <c r="BX133">
        <v>5</v>
      </c>
      <c r="BY133">
        <v>0</v>
      </c>
      <c r="BZ133">
        <f t="shared" si="36"/>
        <v>0</v>
      </c>
      <c r="CA133">
        <v>102</v>
      </c>
      <c r="CB133">
        <f t="shared" si="37"/>
        <v>5</v>
      </c>
      <c r="CC133">
        <f t="shared" si="38"/>
        <v>0</v>
      </c>
      <c r="CD133">
        <f t="shared" si="42"/>
        <v>3</v>
      </c>
      <c r="CE133">
        <f t="shared" si="43"/>
        <v>4</v>
      </c>
      <c r="CF133">
        <f t="shared" si="44"/>
        <v>1</v>
      </c>
      <c r="CG133">
        <f t="shared" si="45"/>
        <v>0</v>
      </c>
      <c r="CH133">
        <f t="shared" si="46"/>
        <v>0</v>
      </c>
      <c r="CI133" t="s">
        <v>77</v>
      </c>
      <c r="CJ133">
        <f t="shared" si="47"/>
        <v>0</v>
      </c>
      <c r="CK133">
        <f t="shared" si="40"/>
        <v>0</v>
      </c>
      <c r="CL133">
        <f t="shared" si="48"/>
        <v>0</v>
      </c>
      <c r="CM133">
        <f t="shared" si="49"/>
        <v>102.00000000000001</v>
      </c>
    </row>
    <row r="134" spans="1:91" ht="15">
      <c r="A134">
        <v>133</v>
      </c>
      <c r="B134" t="s">
        <v>83</v>
      </c>
      <c r="C134">
        <v>189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12</v>
      </c>
      <c r="AB134">
        <v>1</v>
      </c>
      <c r="AC134">
        <v>8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13</v>
      </c>
      <c r="AJ134">
        <v>1</v>
      </c>
      <c r="AK134">
        <v>2</v>
      </c>
      <c r="AL134">
        <v>1</v>
      </c>
      <c r="AM134">
        <v>5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 s="3">
        <v>80</v>
      </c>
      <c r="BW134" s="3">
        <f t="shared" si="41"/>
        <v>240</v>
      </c>
      <c r="BX134">
        <v>5</v>
      </c>
      <c r="BY134">
        <v>0</v>
      </c>
      <c r="BZ134">
        <f t="shared" si="36"/>
        <v>0</v>
      </c>
      <c r="CA134">
        <v>40</v>
      </c>
      <c r="CB134">
        <f t="shared" si="37"/>
        <v>5</v>
      </c>
      <c r="CC134">
        <f t="shared" si="38"/>
        <v>1</v>
      </c>
      <c r="CD134">
        <f t="shared" si="42"/>
        <v>3</v>
      </c>
      <c r="CE134">
        <f t="shared" si="43"/>
        <v>3</v>
      </c>
      <c r="CF134">
        <f t="shared" si="44"/>
        <v>1</v>
      </c>
      <c r="CG134">
        <f t="shared" si="45"/>
        <v>5</v>
      </c>
      <c r="CH134">
        <f t="shared" si="46"/>
        <v>0</v>
      </c>
      <c r="CI134" t="s">
        <v>77</v>
      </c>
      <c r="CJ134">
        <f t="shared" si="47"/>
        <v>0</v>
      </c>
      <c r="CK134">
        <f t="shared" si="40"/>
        <v>0</v>
      </c>
      <c r="CL134">
        <f t="shared" si="48"/>
        <v>1.25</v>
      </c>
      <c r="CM134">
        <f t="shared" si="49"/>
        <v>23.75</v>
      </c>
    </row>
    <row r="135" spans="1:91" ht="15">
      <c r="A135" s="2">
        <v>134</v>
      </c>
      <c r="B135" s="2" t="s">
        <v>83</v>
      </c>
      <c r="C135" s="2">
        <v>190</v>
      </c>
      <c r="D135" s="2">
        <v>0</v>
      </c>
      <c r="E135" s="2">
        <v>0</v>
      </c>
      <c r="F135" s="2">
        <v>1</v>
      </c>
      <c r="G135" s="2">
        <v>1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</v>
      </c>
      <c r="AA135" s="2">
        <v>3</v>
      </c>
      <c r="AB135" s="2">
        <v>1</v>
      </c>
      <c r="AC135" s="2">
        <v>6</v>
      </c>
      <c r="AD135" s="2">
        <v>1</v>
      </c>
      <c r="AE135" s="2">
        <v>3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4">
        <v>84</v>
      </c>
      <c r="BW135" s="4">
        <f t="shared" si="41"/>
        <v>252</v>
      </c>
      <c r="BX135" s="2">
        <v>4</v>
      </c>
      <c r="BY135" s="2">
        <v>1</v>
      </c>
      <c r="BZ135" s="2">
        <f t="shared" si="36"/>
        <v>1</v>
      </c>
      <c r="CA135" s="2">
        <v>13</v>
      </c>
      <c r="CB135" s="2"/>
      <c r="CC135" s="2">
        <f t="shared" si="38"/>
        <v>1</v>
      </c>
      <c r="CD135" s="2">
        <f t="shared" si="42"/>
        <v>2</v>
      </c>
      <c r="CE135">
        <f t="shared" si="43"/>
        <v>3</v>
      </c>
      <c r="CF135" s="2">
        <f t="shared" si="44"/>
        <v>0</v>
      </c>
      <c r="CG135">
        <f t="shared" si="45"/>
        <v>7.6923076923076925</v>
      </c>
      <c r="CH135">
        <f t="shared" si="46"/>
        <v>0</v>
      </c>
      <c r="CI135">
        <f t="shared" si="39"/>
        <v>0</v>
      </c>
      <c r="CJ135">
        <f t="shared" si="47"/>
        <v>0</v>
      </c>
      <c r="CK135" s="2">
        <f t="shared" si="40"/>
        <v>7.6923076923076925</v>
      </c>
      <c r="CL135">
        <f t="shared" si="48"/>
        <v>0.59523809523809523</v>
      </c>
      <c r="CM135" s="2">
        <f t="shared" si="49"/>
        <v>7.1428571428571423</v>
      </c>
    </row>
    <row r="136" spans="1:91" ht="15">
      <c r="A136">
        <v>135</v>
      </c>
      <c r="B136" t="s">
        <v>84</v>
      </c>
      <c r="C136">
        <v>8</v>
      </c>
      <c r="D136">
        <v>0</v>
      </c>
      <c r="E136">
        <v>0</v>
      </c>
      <c r="F136">
        <v>1</v>
      </c>
      <c r="G136">
        <v>37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5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29</v>
      </c>
      <c r="AJ136">
        <v>1</v>
      </c>
      <c r="AK136">
        <v>10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1</v>
      </c>
      <c r="BM136">
        <v>2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 s="3">
        <v>100</v>
      </c>
      <c r="BW136" s="3">
        <f t="shared" si="41"/>
        <v>300</v>
      </c>
      <c r="BX136">
        <v>6</v>
      </c>
      <c r="BY136">
        <v>37</v>
      </c>
      <c r="BZ136">
        <f t="shared" si="36"/>
        <v>37</v>
      </c>
      <c r="CA136">
        <v>84</v>
      </c>
      <c r="CB136">
        <f t="shared" si="37"/>
        <v>6</v>
      </c>
      <c r="CC136">
        <f t="shared" si="38"/>
        <v>3</v>
      </c>
      <c r="CD136">
        <f t="shared" si="42"/>
        <v>2</v>
      </c>
      <c r="CE136">
        <f t="shared" si="43"/>
        <v>2</v>
      </c>
      <c r="CF136">
        <f t="shared" si="44"/>
        <v>2</v>
      </c>
      <c r="CG136">
        <f t="shared" si="45"/>
        <v>58.333333333333336</v>
      </c>
      <c r="CH136">
        <f t="shared" si="46"/>
        <v>2.3809523809523809</v>
      </c>
      <c r="CI136">
        <f t="shared" si="39"/>
        <v>0</v>
      </c>
      <c r="CJ136">
        <f t="shared" si="47"/>
        <v>0</v>
      </c>
      <c r="CK136">
        <f t="shared" si="40"/>
        <v>44.047619047619044</v>
      </c>
      <c r="CL136">
        <f t="shared" si="48"/>
        <v>24.5</v>
      </c>
      <c r="CM136">
        <f t="shared" si="49"/>
        <v>17.5</v>
      </c>
    </row>
    <row r="137" spans="1:91" ht="15">
      <c r="A137">
        <v>136</v>
      </c>
      <c r="B137" t="s">
        <v>84</v>
      </c>
      <c r="C137">
        <v>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1</v>
      </c>
      <c r="AB137">
        <v>1</v>
      </c>
      <c r="AC137">
        <v>110</v>
      </c>
      <c r="AD137">
        <v>1</v>
      </c>
      <c r="AE137">
        <v>2</v>
      </c>
      <c r="AF137">
        <v>0</v>
      </c>
      <c r="AG137">
        <v>0</v>
      </c>
      <c r="AH137">
        <v>0</v>
      </c>
      <c r="AI137">
        <v>0</v>
      </c>
      <c r="AJ137">
        <v>1</v>
      </c>
      <c r="AK137">
        <v>9</v>
      </c>
      <c r="AL137">
        <v>1</v>
      </c>
      <c r="AM137">
        <v>12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 s="3">
        <v>62</v>
      </c>
      <c r="BW137" s="3">
        <f t="shared" si="41"/>
        <v>186</v>
      </c>
      <c r="BX137">
        <v>5</v>
      </c>
      <c r="BY137">
        <v>0</v>
      </c>
      <c r="BZ137">
        <f t="shared" si="36"/>
        <v>0</v>
      </c>
      <c r="CA137">
        <v>134</v>
      </c>
      <c r="CB137">
        <f t="shared" si="37"/>
        <v>5</v>
      </c>
      <c r="CC137">
        <f t="shared" si="38"/>
        <v>1</v>
      </c>
      <c r="CD137">
        <f t="shared" si="42"/>
        <v>3</v>
      </c>
      <c r="CE137">
        <f t="shared" si="43"/>
        <v>4</v>
      </c>
      <c r="CF137">
        <f t="shared" si="44"/>
        <v>0</v>
      </c>
      <c r="CG137">
        <f t="shared" si="45"/>
        <v>6.7164179104477615</v>
      </c>
      <c r="CH137">
        <f t="shared" si="46"/>
        <v>0</v>
      </c>
      <c r="CI137" t="s">
        <v>77</v>
      </c>
      <c r="CJ137">
        <f t="shared" si="47"/>
        <v>0</v>
      </c>
      <c r="CK137">
        <f t="shared" si="40"/>
        <v>0</v>
      </c>
      <c r="CL137">
        <f t="shared" si="48"/>
        <v>7.258064516129032</v>
      </c>
      <c r="CM137">
        <f t="shared" si="49"/>
        <v>100.80645161290322</v>
      </c>
    </row>
    <row r="138" spans="1:91" ht="15">
      <c r="A138">
        <v>137</v>
      </c>
      <c r="B138" t="s">
        <v>84</v>
      </c>
      <c r="C138">
        <v>15</v>
      </c>
      <c r="D138">
        <v>1</v>
      </c>
      <c r="E138">
        <v>1</v>
      </c>
      <c r="F138">
        <v>1</v>
      </c>
      <c r="G138">
        <v>84</v>
      </c>
      <c r="H138">
        <v>1</v>
      </c>
      <c r="I138">
        <v>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1</v>
      </c>
      <c r="Z138">
        <v>0</v>
      </c>
      <c r="AA138">
        <v>0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 s="3">
        <v>92</v>
      </c>
      <c r="BW138" s="3">
        <f t="shared" si="41"/>
        <v>276</v>
      </c>
      <c r="BX138">
        <v>6</v>
      </c>
      <c r="BY138">
        <v>88</v>
      </c>
      <c r="BZ138">
        <f t="shared" si="36"/>
        <v>88</v>
      </c>
      <c r="CA138">
        <v>91</v>
      </c>
      <c r="CB138">
        <f t="shared" si="37"/>
        <v>6</v>
      </c>
      <c r="CC138">
        <f t="shared" si="38"/>
        <v>3</v>
      </c>
      <c r="CD138">
        <f t="shared" si="42"/>
        <v>2</v>
      </c>
      <c r="CE138">
        <f t="shared" si="43"/>
        <v>1</v>
      </c>
      <c r="CF138">
        <f t="shared" si="44"/>
        <v>2</v>
      </c>
      <c r="CG138">
        <f t="shared" si="45"/>
        <v>96.703296703296701</v>
      </c>
      <c r="CH138">
        <f t="shared" si="46"/>
        <v>1.098901098901099</v>
      </c>
      <c r="CI138">
        <f t="shared" si="39"/>
        <v>1.1363636363636365</v>
      </c>
      <c r="CJ138">
        <f t="shared" si="47"/>
        <v>1.098901098901099</v>
      </c>
      <c r="CK138">
        <f t="shared" si="40"/>
        <v>96.703296703296701</v>
      </c>
      <c r="CL138">
        <f t="shared" si="48"/>
        <v>47.826086956521735</v>
      </c>
      <c r="CM138">
        <f t="shared" si="49"/>
        <v>1.6304347826086956</v>
      </c>
    </row>
    <row r="139" spans="1:91" ht="15">
      <c r="A139">
        <v>138</v>
      </c>
      <c r="B139" t="s">
        <v>84</v>
      </c>
      <c r="C139">
        <v>20</v>
      </c>
      <c r="D139">
        <v>0</v>
      </c>
      <c r="E139">
        <v>0</v>
      </c>
      <c r="F139">
        <v>1</v>
      </c>
      <c r="G139">
        <v>15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26</v>
      </c>
      <c r="AB139">
        <v>1</v>
      </c>
      <c r="AC139">
        <v>4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8</v>
      </c>
      <c r="AJ139">
        <v>1</v>
      </c>
      <c r="AK139">
        <v>2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 s="3">
        <v>64</v>
      </c>
      <c r="BW139" s="3">
        <f t="shared" si="41"/>
        <v>192</v>
      </c>
      <c r="BX139">
        <v>6</v>
      </c>
      <c r="BY139">
        <v>15</v>
      </c>
      <c r="BZ139">
        <f t="shared" si="36"/>
        <v>15</v>
      </c>
      <c r="CA139">
        <v>56</v>
      </c>
      <c r="CB139">
        <f t="shared" si="37"/>
        <v>6</v>
      </c>
      <c r="CC139">
        <f t="shared" si="38"/>
        <v>2</v>
      </c>
      <c r="CD139">
        <f t="shared" si="42"/>
        <v>2</v>
      </c>
      <c r="CE139">
        <f t="shared" si="43"/>
        <v>3</v>
      </c>
      <c r="CF139">
        <f t="shared" si="44"/>
        <v>1</v>
      </c>
      <c r="CG139">
        <f t="shared" si="45"/>
        <v>30.357142857142854</v>
      </c>
      <c r="CH139">
        <f t="shared" si="46"/>
        <v>0</v>
      </c>
      <c r="CI139">
        <f t="shared" si="39"/>
        <v>0</v>
      </c>
      <c r="CJ139">
        <f t="shared" si="47"/>
        <v>0</v>
      </c>
      <c r="CK139">
        <f t="shared" si="40"/>
        <v>26.785714285714285</v>
      </c>
      <c r="CL139">
        <f t="shared" si="48"/>
        <v>13.28125</v>
      </c>
      <c r="CM139">
        <f t="shared" si="49"/>
        <v>30.46875</v>
      </c>
    </row>
    <row r="140" spans="1:91" ht="15">
      <c r="A140">
        <v>139</v>
      </c>
      <c r="B140" t="s">
        <v>84</v>
      </c>
      <c r="C140">
        <v>22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72</v>
      </c>
      <c r="AJ140">
        <v>1</v>
      </c>
      <c r="AK140">
        <v>3</v>
      </c>
      <c r="AL140">
        <v>1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 s="3">
        <v>50</v>
      </c>
      <c r="BW140" s="3">
        <f t="shared" si="41"/>
        <v>150</v>
      </c>
      <c r="BX140">
        <v>4</v>
      </c>
      <c r="BY140">
        <v>0</v>
      </c>
      <c r="BZ140">
        <f t="shared" si="36"/>
        <v>0</v>
      </c>
      <c r="CA140">
        <v>77</v>
      </c>
      <c r="CB140">
        <f t="shared" si="37"/>
        <v>4</v>
      </c>
      <c r="CC140">
        <f t="shared" si="38"/>
        <v>1</v>
      </c>
      <c r="CD140">
        <f t="shared" si="42"/>
        <v>2</v>
      </c>
      <c r="CE140">
        <f t="shared" si="43"/>
        <v>2</v>
      </c>
      <c r="CF140">
        <f t="shared" si="44"/>
        <v>1</v>
      </c>
      <c r="CG140">
        <f t="shared" si="45"/>
        <v>3.8961038961038961</v>
      </c>
      <c r="CH140">
        <f t="shared" si="46"/>
        <v>0</v>
      </c>
      <c r="CI140" t="s">
        <v>77</v>
      </c>
      <c r="CJ140">
        <f t="shared" si="47"/>
        <v>0</v>
      </c>
      <c r="CK140">
        <f t="shared" si="40"/>
        <v>0</v>
      </c>
      <c r="CL140">
        <f t="shared" si="48"/>
        <v>3</v>
      </c>
      <c r="CM140">
        <f t="shared" si="49"/>
        <v>74</v>
      </c>
    </row>
    <row r="141" spans="1:91" ht="15">
      <c r="A141">
        <v>140</v>
      </c>
      <c r="B141" t="s">
        <v>84</v>
      </c>
      <c r="C141">
        <v>23</v>
      </c>
      <c r="D141">
        <v>0</v>
      </c>
      <c r="E141">
        <v>0</v>
      </c>
      <c r="F141">
        <v>1</v>
      </c>
      <c r="G141">
        <v>22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100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1</v>
      </c>
      <c r="BM141">
        <v>90</v>
      </c>
      <c r="BN141">
        <v>1</v>
      </c>
      <c r="BO141">
        <v>10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 s="3">
        <v>56</v>
      </c>
      <c r="BW141" s="3">
        <f t="shared" si="41"/>
        <v>168</v>
      </c>
      <c r="BX141">
        <v>2</v>
      </c>
      <c r="BY141">
        <v>22</v>
      </c>
      <c r="BZ141">
        <f t="shared" si="36"/>
        <v>22</v>
      </c>
      <c r="CA141">
        <v>122</v>
      </c>
      <c r="CB141">
        <f t="shared" si="37"/>
        <v>2</v>
      </c>
      <c r="CC141">
        <f t="shared" si="38"/>
        <v>2</v>
      </c>
      <c r="CD141">
        <f t="shared" si="42"/>
        <v>0</v>
      </c>
      <c r="CE141">
        <f t="shared" si="43"/>
        <v>0</v>
      </c>
      <c r="CF141">
        <f t="shared" si="44"/>
        <v>1</v>
      </c>
      <c r="CG141">
        <f t="shared" si="45"/>
        <v>100</v>
      </c>
      <c r="CH141">
        <f t="shared" si="46"/>
        <v>81.967213114754102</v>
      </c>
      <c r="CI141">
        <f t="shared" si="39"/>
        <v>0</v>
      </c>
      <c r="CJ141">
        <f t="shared" si="47"/>
        <v>0</v>
      </c>
      <c r="CK141">
        <f t="shared" si="40"/>
        <v>18.032786885245901</v>
      </c>
      <c r="CL141">
        <f t="shared" si="48"/>
        <v>108.92857142857143</v>
      </c>
      <c r="CM141">
        <f t="shared" si="49"/>
        <v>0</v>
      </c>
    </row>
    <row r="142" spans="1:91" ht="15">
      <c r="A142">
        <v>141</v>
      </c>
      <c r="B142" t="s">
        <v>84</v>
      </c>
      <c r="C142">
        <v>26</v>
      </c>
      <c r="D142">
        <v>0</v>
      </c>
      <c r="E142">
        <v>0</v>
      </c>
      <c r="F142">
        <v>1</v>
      </c>
      <c r="G142">
        <v>31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7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12</v>
      </c>
      <c r="AJ142">
        <v>1</v>
      </c>
      <c r="AK142">
        <v>2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1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 s="3">
        <v>75</v>
      </c>
      <c r="BW142" s="3">
        <f t="shared" si="41"/>
        <v>225</v>
      </c>
      <c r="BX142">
        <v>6</v>
      </c>
      <c r="BY142">
        <v>32</v>
      </c>
      <c r="BZ142">
        <f t="shared" si="36"/>
        <v>32</v>
      </c>
      <c r="CA142">
        <v>54</v>
      </c>
      <c r="CB142">
        <f t="shared" si="37"/>
        <v>6</v>
      </c>
      <c r="CC142">
        <f t="shared" si="38"/>
        <v>3</v>
      </c>
      <c r="CD142">
        <f t="shared" si="42"/>
        <v>1</v>
      </c>
      <c r="CE142">
        <f t="shared" si="43"/>
        <v>1</v>
      </c>
      <c r="CF142">
        <f t="shared" si="44"/>
        <v>1</v>
      </c>
      <c r="CG142">
        <f t="shared" si="45"/>
        <v>62.962962962962962</v>
      </c>
      <c r="CH142">
        <f t="shared" si="46"/>
        <v>0</v>
      </c>
      <c r="CI142">
        <f t="shared" si="39"/>
        <v>0</v>
      </c>
      <c r="CJ142">
        <f t="shared" si="47"/>
        <v>0</v>
      </c>
      <c r="CK142">
        <f t="shared" si="40"/>
        <v>59.259259259259252</v>
      </c>
      <c r="CL142">
        <f t="shared" si="48"/>
        <v>22.666666666666668</v>
      </c>
      <c r="CM142">
        <f t="shared" si="49"/>
        <v>13.333333333333334</v>
      </c>
    </row>
    <row r="143" spans="1:91">
      <c r="CA143" t="s">
        <v>103</v>
      </c>
      <c r="CB143">
        <f>MIN(CB2:CB142)</f>
        <v>1</v>
      </c>
      <c r="CC143">
        <f t="shared" ref="CC143:CM143" si="50">MIN(CC2:CC142)</f>
        <v>0</v>
      </c>
      <c r="CD143">
        <f t="shared" si="50"/>
        <v>0</v>
      </c>
      <c r="CE143">
        <f t="shared" si="50"/>
        <v>0</v>
      </c>
      <c r="CF143">
        <f t="shared" si="50"/>
        <v>0</v>
      </c>
      <c r="CG143" t="e">
        <f t="shared" si="50"/>
        <v>#DIV/0!</v>
      </c>
      <c r="CH143">
        <f t="shared" si="50"/>
        <v>0</v>
      </c>
      <c r="CI143" s="5">
        <f t="shared" si="50"/>
        <v>0</v>
      </c>
      <c r="CJ143">
        <f t="shared" si="50"/>
        <v>0</v>
      </c>
      <c r="CK143" t="e">
        <f t="shared" si="50"/>
        <v>#DIV/0!</v>
      </c>
      <c r="CL143">
        <f t="shared" si="50"/>
        <v>0</v>
      </c>
      <c r="CM143">
        <f t="shared" si="50"/>
        <v>0</v>
      </c>
    </row>
    <row r="144" spans="1:91">
      <c r="CA144" t="s">
        <v>104</v>
      </c>
      <c r="CB144">
        <f>AVERAGE(CB2:CB142)</f>
        <v>6.4871794871794872</v>
      </c>
      <c r="CC144">
        <f t="shared" ref="CC144:CM144" si="51">AVERAGE(CC2:CC142)</f>
        <v>1.4113475177304964</v>
      </c>
      <c r="CD144">
        <f t="shared" si="51"/>
        <v>2.2836879432624113</v>
      </c>
      <c r="CE144">
        <f t="shared" si="51"/>
        <v>2.8226950354609928</v>
      </c>
      <c r="CF144">
        <f t="shared" si="51"/>
        <v>1.7092198581560283</v>
      </c>
      <c r="CG144" t="e">
        <f t="shared" si="51"/>
        <v>#DIV/0!</v>
      </c>
      <c r="CH144">
        <f t="shared" si="51"/>
        <v>8.3371068142942732</v>
      </c>
      <c r="CI144">
        <f t="shared" si="51"/>
        <v>11.792755763080423</v>
      </c>
      <c r="CJ144">
        <f t="shared" si="51"/>
        <v>11.115699976039629</v>
      </c>
      <c r="CK144" t="e">
        <f t="shared" si="51"/>
        <v>#DIV/0!</v>
      </c>
      <c r="CL144">
        <f t="shared" si="51"/>
        <v>23.718578748633043</v>
      </c>
      <c r="CM144">
        <f t="shared" si="51"/>
        <v>56.963041251428592</v>
      </c>
    </row>
    <row r="145" spans="78:91">
      <c r="BZ145" s="2"/>
      <c r="CA145" t="s">
        <v>105</v>
      </c>
      <c r="CB145">
        <f>MEDIAN(CB2:CB142)</f>
        <v>6</v>
      </c>
      <c r="CC145">
        <f t="shared" ref="CC145:CM145" si="52">MEDIAN(CC2:CC142)</f>
        <v>1</v>
      </c>
      <c r="CD145">
        <f t="shared" si="52"/>
        <v>2</v>
      </c>
      <c r="CE145">
        <f t="shared" si="52"/>
        <v>2</v>
      </c>
      <c r="CF145">
        <f t="shared" si="52"/>
        <v>1</v>
      </c>
      <c r="CG145" t="e">
        <f t="shared" si="52"/>
        <v>#DIV/0!</v>
      </c>
      <c r="CH145">
        <f t="shared" si="52"/>
        <v>0</v>
      </c>
      <c r="CI145">
        <f t="shared" si="52"/>
        <v>0</v>
      </c>
      <c r="CJ145">
        <f t="shared" si="52"/>
        <v>2.2508038585209005</v>
      </c>
      <c r="CK145" t="e">
        <f t="shared" si="52"/>
        <v>#DIV/0!</v>
      </c>
      <c r="CL145">
        <f t="shared" si="52"/>
        <v>8.3333333333333321</v>
      </c>
      <c r="CM145">
        <f t="shared" si="52"/>
        <v>26</v>
      </c>
    </row>
    <row r="146" spans="78:91">
      <c r="CA146" t="s">
        <v>106</v>
      </c>
      <c r="CB146">
        <f>STDEV(CB2:CB142)</f>
        <v>3.4003432499538384</v>
      </c>
      <c r="CC146">
        <f t="shared" ref="CC146:CM146" si="53">STDEV(CC2:CC142)</f>
        <v>0.98612460807674229</v>
      </c>
      <c r="CD146">
        <f t="shared" si="53"/>
        <v>1.6094641572130761</v>
      </c>
      <c r="CE146">
        <f t="shared" si="53"/>
        <v>2.6893538468329483</v>
      </c>
      <c r="CF146">
        <f t="shared" si="53"/>
        <v>1.3811951713342769</v>
      </c>
      <c r="CG146" t="e">
        <f t="shared" si="53"/>
        <v>#DIV/0!</v>
      </c>
      <c r="CH146">
        <f t="shared" si="53"/>
        <v>21.45910840262189</v>
      </c>
      <c r="CI146">
        <f t="shared" si="53"/>
        <v>28.192057436395935</v>
      </c>
      <c r="CJ146">
        <f t="shared" si="53"/>
        <v>16.830510144806013</v>
      </c>
      <c r="CK146" t="e">
        <f t="shared" si="53"/>
        <v>#DIV/0!</v>
      </c>
      <c r="CL146">
        <f t="shared" si="53"/>
        <v>36.981753207450545</v>
      </c>
      <c r="CM146">
        <f t="shared" si="53"/>
        <v>81.585174359505288</v>
      </c>
    </row>
    <row r="147" spans="78:91">
      <c r="CA147" t="s">
        <v>107</v>
      </c>
      <c r="CB147">
        <f>MAX(CB2:CB142)</f>
        <v>16</v>
      </c>
      <c r="CC147">
        <f t="shared" ref="CC147:CM147" si="54">MAX(CC2:CC142)</f>
        <v>5</v>
      </c>
      <c r="CD147">
        <f t="shared" si="54"/>
        <v>6</v>
      </c>
      <c r="CE147">
        <f t="shared" si="54"/>
        <v>11</v>
      </c>
      <c r="CF147">
        <f t="shared" si="54"/>
        <v>5</v>
      </c>
      <c r="CG147" t="e">
        <f t="shared" si="54"/>
        <v>#DIV/0!</v>
      </c>
      <c r="CH147">
        <f t="shared" si="54"/>
        <v>100</v>
      </c>
      <c r="CI147">
        <f t="shared" si="54"/>
        <v>100</v>
      </c>
      <c r="CJ147">
        <f t="shared" si="54"/>
        <v>65.254237288135599</v>
      </c>
      <c r="CK147" t="e">
        <f t="shared" si="54"/>
        <v>#DIV/0!</v>
      </c>
      <c r="CL147">
        <f t="shared" si="54"/>
        <v>219</v>
      </c>
      <c r="CM147">
        <f t="shared" si="54"/>
        <v>486.66666666666669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workbookViewId="0">
      <pane ySplit="1" topLeftCell="A87" activePane="bottomLeft" state="frozen"/>
      <selection pane="bottomLeft" sqref="A1:B118"/>
    </sheetView>
  </sheetViews>
  <sheetFormatPr baseColWidth="10" defaultRowHeight="14" x14ac:dyDescent="0"/>
  <sheetData>
    <row r="1" spans="1:15">
      <c r="A1" s="1" t="s">
        <v>1</v>
      </c>
      <c r="B1" s="1" t="s">
        <v>2</v>
      </c>
      <c r="C1" s="1" t="s">
        <v>114</v>
      </c>
      <c r="D1" s="1" t="s">
        <v>88</v>
      </c>
      <c r="E1" s="1" t="s">
        <v>91</v>
      </c>
      <c r="F1" s="1" t="s">
        <v>89</v>
      </c>
      <c r="G1" s="1" t="s">
        <v>90</v>
      </c>
      <c r="H1" s="1" t="s">
        <v>93</v>
      </c>
      <c r="I1" s="1" t="s">
        <v>94</v>
      </c>
      <c r="J1" s="1" t="s">
        <v>95</v>
      </c>
      <c r="K1" s="1" t="s">
        <v>115</v>
      </c>
      <c r="L1" s="1" t="s">
        <v>96</v>
      </c>
      <c r="M1" s="1" t="s">
        <v>97</v>
      </c>
      <c r="N1" s="1" t="s">
        <v>98</v>
      </c>
      <c r="O1" s="1" t="s">
        <v>99</v>
      </c>
    </row>
    <row r="2" spans="1:15">
      <c r="A2" t="s">
        <v>76</v>
      </c>
      <c r="B2">
        <v>1</v>
      </c>
      <c r="C2">
        <v>6</v>
      </c>
      <c r="D2">
        <v>2</v>
      </c>
      <c r="E2">
        <v>3</v>
      </c>
      <c r="F2">
        <v>2</v>
      </c>
      <c r="G2">
        <v>2</v>
      </c>
      <c r="H2">
        <v>42.222222222222221</v>
      </c>
      <c r="I2">
        <v>0</v>
      </c>
      <c r="J2" t="s">
        <v>77</v>
      </c>
      <c r="K2">
        <v>0</v>
      </c>
      <c r="L2">
        <v>46.666666666666664</v>
      </c>
      <c r="M2">
        <v>31.111111111111111</v>
      </c>
      <c r="N2">
        <v>42.222222222222221</v>
      </c>
      <c r="O2">
        <v>13.541666666666666</v>
      </c>
    </row>
    <row r="3" spans="1:15">
      <c r="A3" t="s">
        <v>76</v>
      </c>
      <c r="B3">
        <v>8</v>
      </c>
      <c r="C3">
        <v>14</v>
      </c>
      <c r="D3">
        <v>0</v>
      </c>
      <c r="E3">
        <v>6</v>
      </c>
      <c r="F3">
        <v>9</v>
      </c>
      <c r="G3">
        <v>5</v>
      </c>
      <c r="H3">
        <v>0</v>
      </c>
      <c r="I3">
        <v>0</v>
      </c>
      <c r="J3" t="s">
        <v>77</v>
      </c>
      <c r="K3" t="s">
        <v>77</v>
      </c>
      <c r="L3">
        <v>16.890080428954423</v>
      </c>
      <c r="M3">
        <v>0</v>
      </c>
      <c r="N3">
        <v>0</v>
      </c>
      <c r="O3">
        <v>124.33333333333333</v>
      </c>
    </row>
    <row r="4" spans="1:15">
      <c r="A4" t="s">
        <v>76</v>
      </c>
      <c r="B4">
        <v>10</v>
      </c>
      <c r="C4">
        <v>7</v>
      </c>
      <c r="D4">
        <v>2</v>
      </c>
      <c r="E4">
        <v>3</v>
      </c>
      <c r="F4">
        <v>2</v>
      </c>
      <c r="G4">
        <v>3</v>
      </c>
      <c r="H4">
        <v>1.4705882352941175</v>
      </c>
      <c r="I4">
        <v>0</v>
      </c>
      <c r="J4" t="s">
        <v>77</v>
      </c>
      <c r="K4">
        <v>0</v>
      </c>
      <c r="L4">
        <v>29.411764705882355</v>
      </c>
      <c r="M4">
        <v>0.73529411764705876</v>
      </c>
      <c r="N4">
        <v>1.4705882352941175</v>
      </c>
      <c r="O4">
        <v>44.666666666666664</v>
      </c>
    </row>
    <row r="5" spans="1:15">
      <c r="A5" t="s">
        <v>76</v>
      </c>
      <c r="B5">
        <v>12</v>
      </c>
      <c r="C5">
        <v>4</v>
      </c>
      <c r="D5">
        <v>3</v>
      </c>
      <c r="E5">
        <v>1</v>
      </c>
      <c r="F5">
        <v>1</v>
      </c>
      <c r="G5">
        <v>0</v>
      </c>
      <c r="H5">
        <v>99.545454545454547</v>
      </c>
      <c r="I5">
        <v>0.45454545454545453</v>
      </c>
      <c r="J5">
        <v>20</v>
      </c>
      <c r="K5">
        <v>20</v>
      </c>
      <c r="L5">
        <v>0</v>
      </c>
      <c r="M5">
        <v>2.2727272727272729</v>
      </c>
      <c r="N5">
        <v>99.545454545454547</v>
      </c>
      <c r="O5">
        <v>1</v>
      </c>
    </row>
    <row r="6" spans="1:15">
      <c r="A6" t="s">
        <v>76</v>
      </c>
      <c r="B6">
        <v>13</v>
      </c>
      <c r="C6">
        <v>8</v>
      </c>
      <c r="D6">
        <v>1</v>
      </c>
      <c r="E6">
        <v>5</v>
      </c>
      <c r="F6">
        <v>5</v>
      </c>
      <c r="G6">
        <v>2</v>
      </c>
      <c r="H6">
        <v>24.271844660194176</v>
      </c>
      <c r="I6">
        <v>0</v>
      </c>
      <c r="J6" t="s">
        <v>77</v>
      </c>
      <c r="K6" t="s">
        <v>77</v>
      </c>
      <c r="L6">
        <v>3.8834951456310676</v>
      </c>
      <c r="M6">
        <v>0</v>
      </c>
      <c r="N6">
        <v>24.271844660194176</v>
      </c>
      <c r="O6">
        <v>26</v>
      </c>
    </row>
    <row r="7" spans="1:15">
      <c r="A7" t="s">
        <v>76</v>
      </c>
      <c r="B7">
        <v>16</v>
      </c>
      <c r="C7">
        <v>4</v>
      </c>
      <c r="D7">
        <v>1</v>
      </c>
      <c r="E7">
        <v>2</v>
      </c>
      <c r="F7">
        <v>2</v>
      </c>
      <c r="G7">
        <v>1</v>
      </c>
      <c r="H7">
        <v>52.777777777777779</v>
      </c>
      <c r="I7">
        <v>0</v>
      </c>
      <c r="J7" t="s">
        <v>77</v>
      </c>
      <c r="K7" t="s">
        <v>77</v>
      </c>
      <c r="L7">
        <v>0</v>
      </c>
      <c r="M7">
        <v>0</v>
      </c>
      <c r="N7">
        <v>52.777777777777779</v>
      </c>
      <c r="O7">
        <v>34</v>
      </c>
    </row>
    <row r="8" spans="1:15">
      <c r="A8" t="s">
        <v>76</v>
      </c>
      <c r="B8">
        <v>18</v>
      </c>
      <c r="C8">
        <v>3</v>
      </c>
      <c r="D8">
        <v>3</v>
      </c>
      <c r="E8">
        <v>0</v>
      </c>
      <c r="F8">
        <v>0</v>
      </c>
      <c r="G8">
        <v>1</v>
      </c>
      <c r="H8">
        <v>100</v>
      </c>
      <c r="I8">
        <v>6.3829787234042552</v>
      </c>
      <c r="J8" t="s">
        <v>77</v>
      </c>
      <c r="K8">
        <v>0</v>
      </c>
      <c r="L8">
        <v>0</v>
      </c>
      <c r="M8">
        <v>1.4184397163120568</v>
      </c>
      <c r="N8">
        <v>100</v>
      </c>
      <c r="O8">
        <v>0</v>
      </c>
    </row>
    <row r="9" spans="1:15">
      <c r="A9" t="s">
        <v>76</v>
      </c>
      <c r="B9">
        <v>22</v>
      </c>
      <c r="C9">
        <v>2</v>
      </c>
      <c r="D9">
        <v>1</v>
      </c>
      <c r="E9">
        <v>1</v>
      </c>
      <c r="F9">
        <v>0</v>
      </c>
      <c r="G9">
        <v>1</v>
      </c>
      <c r="H9">
        <v>34.745762711864408</v>
      </c>
      <c r="I9">
        <v>0</v>
      </c>
      <c r="J9" t="s">
        <v>77</v>
      </c>
      <c r="K9">
        <v>0</v>
      </c>
      <c r="L9">
        <v>65.254237288135599</v>
      </c>
      <c r="M9">
        <v>34.745762711864408</v>
      </c>
      <c r="N9">
        <v>34.745762711864408</v>
      </c>
      <c r="O9">
        <v>32.083333333333329</v>
      </c>
    </row>
    <row r="10" spans="1:15">
      <c r="A10" t="s">
        <v>76</v>
      </c>
      <c r="B10">
        <v>26</v>
      </c>
      <c r="C10">
        <v>13</v>
      </c>
      <c r="D10">
        <v>1</v>
      </c>
      <c r="E10">
        <v>4</v>
      </c>
      <c r="F10">
        <v>9</v>
      </c>
      <c r="G10">
        <v>4</v>
      </c>
      <c r="H10">
        <v>0.59347181008902083</v>
      </c>
      <c r="I10">
        <v>0</v>
      </c>
      <c r="J10" t="s">
        <v>77</v>
      </c>
      <c r="K10">
        <v>0</v>
      </c>
      <c r="L10">
        <v>12.908011869436201</v>
      </c>
      <c r="M10">
        <v>0.59347181008902083</v>
      </c>
      <c r="N10">
        <v>0.59347181008902083</v>
      </c>
      <c r="O10">
        <v>223.33333333333334</v>
      </c>
    </row>
    <row r="11" spans="1:15">
      <c r="A11" t="s">
        <v>76</v>
      </c>
      <c r="B11">
        <v>27</v>
      </c>
      <c r="C11">
        <v>6</v>
      </c>
      <c r="D11">
        <v>0</v>
      </c>
      <c r="E11">
        <v>3</v>
      </c>
      <c r="F11">
        <v>4</v>
      </c>
      <c r="G11">
        <v>2</v>
      </c>
      <c r="H11">
        <v>0</v>
      </c>
      <c r="I11">
        <v>0</v>
      </c>
      <c r="J11" t="s">
        <v>77</v>
      </c>
      <c r="K11" t="s">
        <v>77</v>
      </c>
      <c r="L11">
        <v>11.009174311926607</v>
      </c>
      <c r="M11">
        <v>0</v>
      </c>
      <c r="N11">
        <v>0</v>
      </c>
      <c r="O11">
        <v>136.25</v>
      </c>
    </row>
    <row r="12" spans="1:15">
      <c r="A12" t="s">
        <v>76</v>
      </c>
      <c r="B12">
        <v>34</v>
      </c>
      <c r="C12">
        <v>8</v>
      </c>
      <c r="D12">
        <v>4</v>
      </c>
      <c r="E12">
        <v>2</v>
      </c>
      <c r="F12">
        <v>2</v>
      </c>
      <c r="G12">
        <v>3</v>
      </c>
      <c r="H12">
        <v>61.855670103092784</v>
      </c>
      <c r="I12">
        <v>53.092783505154642</v>
      </c>
      <c r="J12">
        <v>85.321100917431195</v>
      </c>
      <c r="K12">
        <v>85.321100917431195</v>
      </c>
      <c r="L12">
        <v>5.6701030927835054</v>
      </c>
      <c r="M12">
        <v>56.185567010309278</v>
      </c>
      <c r="N12">
        <v>61.855670103092784</v>
      </c>
      <c r="O12">
        <v>24.666666666666668</v>
      </c>
    </row>
    <row r="13" spans="1:15">
      <c r="A13" t="s">
        <v>76</v>
      </c>
      <c r="B13">
        <v>35</v>
      </c>
      <c r="C13">
        <v>3</v>
      </c>
      <c r="D13">
        <v>3</v>
      </c>
      <c r="E13">
        <v>0</v>
      </c>
      <c r="F13">
        <v>0</v>
      </c>
      <c r="G13">
        <v>1</v>
      </c>
      <c r="H13">
        <v>100</v>
      </c>
      <c r="I13">
        <v>52.513966480446925</v>
      </c>
      <c r="J13">
        <v>2.2988505747126435</v>
      </c>
      <c r="K13">
        <v>2.2988505747126435</v>
      </c>
      <c r="L13">
        <v>0</v>
      </c>
      <c r="M13">
        <v>48.603351955307261</v>
      </c>
      <c r="N13">
        <v>100</v>
      </c>
      <c r="O13">
        <v>0</v>
      </c>
    </row>
    <row r="14" spans="1:15">
      <c r="A14" t="s">
        <v>76</v>
      </c>
      <c r="B14">
        <v>38</v>
      </c>
      <c r="C14">
        <v>3</v>
      </c>
      <c r="D14">
        <v>1</v>
      </c>
      <c r="E14">
        <v>1</v>
      </c>
      <c r="F14">
        <v>0</v>
      </c>
      <c r="G14">
        <v>1</v>
      </c>
      <c r="H14">
        <v>35.294117647058826</v>
      </c>
      <c r="I14">
        <v>0</v>
      </c>
      <c r="J14" t="s">
        <v>77</v>
      </c>
      <c r="K14">
        <v>0</v>
      </c>
      <c r="L14">
        <v>63.725490196078425</v>
      </c>
      <c r="M14">
        <v>36.274509803921568</v>
      </c>
      <c r="N14">
        <v>35.294117647058826</v>
      </c>
      <c r="O14">
        <v>36.263736263736263</v>
      </c>
    </row>
    <row r="15" spans="1:15">
      <c r="A15" t="s">
        <v>76</v>
      </c>
      <c r="B15">
        <v>48</v>
      </c>
      <c r="C15">
        <v>6</v>
      </c>
      <c r="D15">
        <v>1</v>
      </c>
      <c r="E15">
        <v>3</v>
      </c>
      <c r="F15">
        <v>3</v>
      </c>
      <c r="G15">
        <v>3</v>
      </c>
      <c r="H15">
        <v>7.8740157480314963</v>
      </c>
      <c r="I15">
        <v>0</v>
      </c>
      <c r="J15" t="s">
        <v>77</v>
      </c>
      <c r="K15" t="s">
        <v>77</v>
      </c>
      <c r="L15">
        <v>3.1496062992125982</v>
      </c>
      <c r="M15">
        <v>0</v>
      </c>
      <c r="N15">
        <v>7.8740157480314963</v>
      </c>
      <c r="O15">
        <v>46.8</v>
      </c>
    </row>
    <row r="16" spans="1:15">
      <c r="A16" t="s">
        <v>76</v>
      </c>
      <c r="B16">
        <v>85</v>
      </c>
      <c r="C16">
        <v>3</v>
      </c>
      <c r="D16">
        <v>3</v>
      </c>
      <c r="E16">
        <v>0</v>
      </c>
      <c r="F16">
        <v>0</v>
      </c>
      <c r="G16">
        <v>1</v>
      </c>
      <c r="H16">
        <v>100</v>
      </c>
      <c r="I16">
        <v>31.506849315068493</v>
      </c>
      <c r="J16">
        <v>0.99009900990099009</v>
      </c>
      <c r="K16">
        <v>0.99009900990099009</v>
      </c>
      <c r="L16">
        <v>0</v>
      </c>
      <c r="M16">
        <v>69.178082191780817</v>
      </c>
      <c r="N16">
        <v>100</v>
      </c>
      <c r="O16">
        <v>0</v>
      </c>
    </row>
    <row r="17" spans="1:15">
      <c r="A17" t="s">
        <v>76</v>
      </c>
      <c r="B17">
        <v>86</v>
      </c>
      <c r="C17">
        <v>7</v>
      </c>
      <c r="D17">
        <v>1</v>
      </c>
      <c r="E17">
        <v>3</v>
      </c>
      <c r="F17">
        <v>3</v>
      </c>
      <c r="G17">
        <v>2</v>
      </c>
      <c r="H17">
        <v>14.285714285714285</v>
      </c>
      <c r="I17">
        <v>0</v>
      </c>
      <c r="J17" t="s">
        <v>77</v>
      </c>
      <c r="K17">
        <v>0</v>
      </c>
      <c r="L17">
        <v>22.448979591836736</v>
      </c>
      <c r="M17">
        <v>14.285714285714285</v>
      </c>
      <c r="N17">
        <v>14.285714285714285</v>
      </c>
      <c r="O17">
        <v>46.666666666666664</v>
      </c>
    </row>
    <row r="18" spans="1:15">
      <c r="A18" t="s">
        <v>76</v>
      </c>
      <c r="B18">
        <v>93</v>
      </c>
      <c r="C18">
        <v>5</v>
      </c>
      <c r="D18">
        <v>2</v>
      </c>
      <c r="E18">
        <v>2</v>
      </c>
      <c r="F18">
        <v>2</v>
      </c>
      <c r="G18">
        <v>1</v>
      </c>
      <c r="H18">
        <v>32.835820895522389</v>
      </c>
      <c r="I18">
        <v>7.4626865671641784</v>
      </c>
      <c r="J18">
        <v>100</v>
      </c>
      <c r="K18">
        <v>100</v>
      </c>
      <c r="L18">
        <v>0</v>
      </c>
      <c r="M18">
        <v>7.4626865671641784</v>
      </c>
      <c r="N18">
        <v>32.835820895522389</v>
      </c>
      <c r="O18">
        <v>45</v>
      </c>
    </row>
    <row r="19" spans="1:15">
      <c r="A19" t="s">
        <v>76</v>
      </c>
      <c r="B19">
        <v>96</v>
      </c>
      <c r="C19">
        <v>9</v>
      </c>
      <c r="D19">
        <v>0</v>
      </c>
      <c r="E19">
        <v>5</v>
      </c>
      <c r="F19">
        <v>7</v>
      </c>
      <c r="G19">
        <v>3</v>
      </c>
      <c r="H19">
        <v>0</v>
      </c>
      <c r="I19">
        <v>0</v>
      </c>
      <c r="J19" t="s">
        <v>77</v>
      </c>
      <c r="K19" t="s">
        <v>77</v>
      </c>
      <c r="L19">
        <v>5.0847457627118651</v>
      </c>
      <c r="M19">
        <v>0</v>
      </c>
      <c r="N19">
        <v>0</v>
      </c>
      <c r="O19">
        <v>137.66666666666666</v>
      </c>
    </row>
    <row r="20" spans="1:15">
      <c r="A20" t="s">
        <v>76</v>
      </c>
      <c r="B20">
        <v>108</v>
      </c>
      <c r="C20">
        <v>8</v>
      </c>
      <c r="D20">
        <v>1</v>
      </c>
      <c r="E20">
        <v>4</v>
      </c>
      <c r="F20">
        <v>5</v>
      </c>
      <c r="G20">
        <v>3</v>
      </c>
      <c r="H20">
        <v>20</v>
      </c>
      <c r="I20">
        <v>0</v>
      </c>
      <c r="J20" t="s">
        <v>77</v>
      </c>
      <c r="K20" t="s">
        <v>77</v>
      </c>
      <c r="L20">
        <v>4.4444444444444446</v>
      </c>
      <c r="M20">
        <v>0</v>
      </c>
      <c r="N20">
        <v>20</v>
      </c>
      <c r="O20">
        <v>24</v>
      </c>
    </row>
    <row r="21" spans="1:15">
      <c r="A21" t="s">
        <v>76</v>
      </c>
      <c r="B21">
        <v>117</v>
      </c>
      <c r="C21">
        <v>3</v>
      </c>
      <c r="D21">
        <v>3</v>
      </c>
      <c r="E21">
        <v>0</v>
      </c>
      <c r="F21">
        <v>0</v>
      </c>
      <c r="G21">
        <v>1</v>
      </c>
      <c r="H21">
        <v>100</v>
      </c>
      <c r="I21">
        <v>23.770491803278688</v>
      </c>
      <c r="J21">
        <v>6.0606060606060606</v>
      </c>
      <c r="K21">
        <v>6.0606060606060606</v>
      </c>
      <c r="L21">
        <v>0</v>
      </c>
      <c r="M21">
        <v>81.147540983606561</v>
      </c>
      <c r="N21">
        <v>100</v>
      </c>
      <c r="O21">
        <v>0</v>
      </c>
    </row>
    <row r="22" spans="1:15">
      <c r="A22" t="s">
        <v>76</v>
      </c>
      <c r="B22">
        <v>118</v>
      </c>
      <c r="C22">
        <v>13</v>
      </c>
      <c r="D22">
        <v>0</v>
      </c>
      <c r="E22">
        <v>4</v>
      </c>
      <c r="F22">
        <v>9</v>
      </c>
      <c r="G22">
        <v>5</v>
      </c>
      <c r="H22">
        <v>0</v>
      </c>
      <c r="I22">
        <v>0</v>
      </c>
      <c r="J22" t="s">
        <v>77</v>
      </c>
      <c r="K22" t="s">
        <v>77</v>
      </c>
      <c r="L22">
        <v>18.565400843881857</v>
      </c>
      <c r="M22">
        <v>0</v>
      </c>
      <c r="N22">
        <v>0</v>
      </c>
      <c r="O22">
        <v>78.999999999999986</v>
      </c>
    </row>
    <row r="23" spans="1:15">
      <c r="A23" t="s">
        <v>76</v>
      </c>
      <c r="B23">
        <v>123</v>
      </c>
      <c r="C23">
        <v>7</v>
      </c>
      <c r="D23">
        <v>1</v>
      </c>
      <c r="E23">
        <v>3</v>
      </c>
      <c r="F23">
        <v>3</v>
      </c>
      <c r="G23">
        <v>3</v>
      </c>
      <c r="H23">
        <v>23.684210526315788</v>
      </c>
      <c r="I23">
        <v>0</v>
      </c>
      <c r="J23" t="s">
        <v>77</v>
      </c>
      <c r="K23">
        <v>0</v>
      </c>
      <c r="L23">
        <v>56.578947368421048</v>
      </c>
      <c r="M23">
        <v>23.684210526315788</v>
      </c>
      <c r="N23">
        <v>23.684210526315788</v>
      </c>
      <c r="O23">
        <v>19.333333333333332</v>
      </c>
    </row>
    <row r="24" spans="1:15">
      <c r="A24" t="s">
        <v>76</v>
      </c>
      <c r="B24">
        <v>128</v>
      </c>
      <c r="C24">
        <v>1</v>
      </c>
      <c r="D24">
        <v>1</v>
      </c>
      <c r="E24">
        <v>0</v>
      </c>
      <c r="F24">
        <v>0</v>
      </c>
      <c r="G24">
        <v>0</v>
      </c>
      <c r="H24">
        <v>100</v>
      </c>
      <c r="I24">
        <v>0</v>
      </c>
      <c r="J24" t="s">
        <v>77</v>
      </c>
      <c r="K24" t="s">
        <v>77</v>
      </c>
      <c r="L24">
        <v>0</v>
      </c>
      <c r="M24">
        <v>0</v>
      </c>
      <c r="N24">
        <v>100</v>
      </c>
      <c r="O24">
        <v>0</v>
      </c>
    </row>
    <row r="25" spans="1:15">
      <c r="A25" t="s">
        <v>76</v>
      </c>
      <c r="B25">
        <v>130</v>
      </c>
      <c r="C25">
        <v>4</v>
      </c>
      <c r="D25">
        <v>4</v>
      </c>
      <c r="E25">
        <v>0</v>
      </c>
      <c r="F25">
        <v>0</v>
      </c>
      <c r="G25">
        <v>1</v>
      </c>
      <c r="H25">
        <v>100</v>
      </c>
      <c r="I25">
        <v>47.619047619047613</v>
      </c>
      <c r="J25">
        <v>18.75</v>
      </c>
      <c r="K25">
        <v>18.75</v>
      </c>
      <c r="L25">
        <v>0</v>
      </c>
      <c r="M25">
        <v>38.095238095238095</v>
      </c>
      <c r="N25">
        <v>100</v>
      </c>
      <c r="O25">
        <v>0</v>
      </c>
    </row>
    <row r="26" spans="1:15">
      <c r="A26" t="s">
        <v>76</v>
      </c>
      <c r="B26">
        <v>135</v>
      </c>
      <c r="C26">
        <v>6</v>
      </c>
      <c r="D26">
        <v>1</v>
      </c>
      <c r="E26">
        <v>3</v>
      </c>
      <c r="F26">
        <v>3</v>
      </c>
      <c r="G26">
        <v>2</v>
      </c>
      <c r="H26">
        <v>1.1111111111111112</v>
      </c>
      <c r="I26">
        <v>0</v>
      </c>
      <c r="J26" t="s">
        <v>77</v>
      </c>
      <c r="K26" t="s">
        <v>77</v>
      </c>
      <c r="L26">
        <v>23.333333333333332</v>
      </c>
      <c r="M26">
        <v>0</v>
      </c>
      <c r="N26">
        <v>1.1111111111111112</v>
      </c>
      <c r="O26">
        <v>55.625</v>
      </c>
    </row>
    <row r="27" spans="1:15">
      <c r="A27" t="s">
        <v>76</v>
      </c>
      <c r="B27">
        <v>149</v>
      </c>
      <c r="C27">
        <v>5</v>
      </c>
      <c r="D27">
        <v>3</v>
      </c>
      <c r="E27">
        <v>2</v>
      </c>
      <c r="F27">
        <v>1</v>
      </c>
      <c r="G27">
        <v>1</v>
      </c>
      <c r="H27">
        <v>98.679867986798669</v>
      </c>
      <c r="I27">
        <v>38.283828382838287</v>
      </c>
      <c r="J27">
        <v>38.926174496644293</v>
      </c>
      <c r="K27">
        <v>38.926174496644293</v>
      </c>
      <c r="L27">
        <v>0.66006600660066006</v>
      </c>
      <c r="M27">
        <v>98.349834983498354</v>
      </c>
      <c r="N27">
        <v>98.679867986798669</v>
      </c>
      <c r="O27">
        <v>1.3333333333333333</v>
      </c>
    </row>
    <row r="28" spans="1:15">
      <c r="A28" t="s">
        <v>76</v>
      </c>
      <c r="B28">
        <v>154</v>
      </c>
      <c r="C28">
        <v>5</v>
      </c>
      <c r="D28">
        <v>2</v>
      </c>
      <c r="E28">
        <v>2</v>
      </c>
      <c r="F28">
        <v>0</v>
      </c>
      <c r="G28">
        <v>1</v>
      </c>
      <c r="H28">
        <v>53.921568627450981</v>
      </c>
      <c r="I28">
        <v>18.627450980392158</v>
      </c>
      <c r="J28">
        <v>34.545454545454547</v>
      </c>
      <c r="K28">
        <v>34.545454545454547</v>
      </c>
      <c r="L28">
        <v>45.588235294117645</v>
      </c>
      <c r="M28">
        <v>53.431372549019606</v>
      </c>
      <c r="N28">
        <v>53.921568627450981</v>
      </c>
      <c r="O28">
        <v>40.17094017094017</v>
      </c>
    </row>
    <row r="29" spans="1:15">
      <c r="A29" t="s">
        <v>76</v>
      </c>
      <c r="B29">
        <v>156</v>
      </c>
      <c r="C29">
        <v>2</v>
      </c>
      <c r="D29">
        <v>2</v>
      </c>
      <c r="E29">
        <v>0</v>
      </c>
      <c r="F29">
        <v>0</v>
      </c>
      <c r="G29">
        <v>0</v>
      </c>
      <c r="H29">
        <v>100</v>
      </c>
      <c r="I29">
        <v>74.074074074074076</v>
      </c>
      <c r="J29">
        <v>74.074074074074076</v>
      </c>
      <c r="K29">
        <v>74.074074074074076</v>
      </c>
      <c r="L29">
        <v>0</v>
      </c>
      <c r="M29">
        <v>100</v>
      </c>
      <c r="N29">
        <v>100</v>
      </c>
      <c r="O29">
        <v>0</v>
      </c>
    </row>
    <row r="30" spans="1:15">
      <c r="A30" t="s">
        <v>76</v>
      </c>
      <c r="B30">
        <v>157</v>
      </c>
      <c r="C30">
        <v>8</v>
      </c>
      <c r="D30">
        <v>5</v>
      </c>
      <c r="E30">
        <v>3</v>
      </c>
      <c r="F30">
        <v>2</v>
      </c>
      <c r="G30">
        <v>2</v>
      </c>
      <c r="H30">
        <v>52.97450424929179</v>
      </c>
      <c r="I30">
        <v>7.0821529745042495</v>
      </c>
      <c r="J30">
        <v>1.2345679012345678</v>
      </c>
      <c r="K30">
        <v>1.2345679012345678</v>
      </c>
      <c r="L30">
        <v>44.192634560906512</v>
      </c>
      <c r="M30">
        <v>45.892351274787536</v>
      </c>
      <c r="N30">
        <v>52.97450424929179</v>
      </c>
      <c r="O30">
        <v>55.333333333333329</v>
      </c>
    </row>
    <row r="31" spans="1:15">
      <c r="A31" t="s">
        <v>76</v>
      </c>
      <c r="B31">
        <v>163</v>
      </c>
      <c r="C31">
        <v>2</v>
      </c>
      <c r="D31">
        <v>2</v>
      </c>
      <c r="E31">
        <v>0</v>
      </c>
      <c r="F31">
        <v>0</v>
      </c>
      <c r="G31">
        <v>1</v>
      </c>
      <c r="H31">
        <v>100</v>
      </c>
      <c r="I31">
        <v>61.111111111111114</v>
      </c>
      <c r="J31" t="s">
        <v>77</v>
      </c>
      <c r="K31">
        <v>0</v>
      </c>
      <c r="L31">
        <v>0</v>
      </c>
      <c r="M31">
        <v>38.888888888888893</v>
      </c>
      <c r="N31">
        <v>100</v>
      </c>
      <c r="O31">
        <v>0</v>
      </c>
    </row>
    <row r="32" spans="1:15">
      <c r="A32" t="s">
        <v>76</v>
      </c>
      <c r="B32">
        <v>170</v>
      </c>
      <c r="C32">
        <v>1</v>
      </c>
      <c r="D32">
        <v>1</v>
      </c>
      <c r="E32">
        <v>0</v>
      </c>
      <c r="F32">
        <v>0</v>
      </c>
      <c r="G32">
        <v>0</v>
      </c>
      <c r="H32">
        <v>100</v>
      </c>
      <c r="I32">
        <v>0</v>
      </c>
      <c r="J32" t="s">
        <v>77</v>
      </c>
      <c r="K32" t="s">
        <v>77</v>
      </c>
      <c r="L32">
        <v>0</v>
      </c>
      <c r="M32">
        <v>0</v>
      </c>
      <c r="N32">
        <v>100</v>
      </c>
      <c r="O32">
        <v>0</v>
      </c>
    </row>
    <row r="33" spans="1:15">
      <c r="A33" t="s">
        <v>76</v>
      </c>
      <c r="B33" t="s">
        <v>79</v>
      </c>
      <c r="C33">
        <v>4</v>
      </c>
      <c r="D33">
        <v>1</v>
      </c>
      <c r="E33">
        <v>2</v>
      </c>
      <c r="F33">
        <v>1</v>
      </c>
      <c r="G33">
        <v>2</v>
      </c>
      <c r="H33">
        <v>14.0625</v>
      </c>
      <c r="I33">
        <v>0</v>
      </c>
      <c r="J33" t="s">
        <v>77</v>
      </c>
      <c r="K33" t="s">
        <v>77</v>
      </c>
      <c r="L33">
        <v>3.125</v>
      </c>
      <c r="M33">
        <v>0</v>
      </c>
      <c r="N33">
        <v>14.0625</v>
      </c>
      <c r="O33">
        <v>54.999999999999993</v>
      </c>
    </row>
    <row r="34" spans="1:15">
      <c r="A34" t="s">
        <v>76</v>
      </c>
      <c r="B34" t="s">
        <v>80</v>
      </c>
      <c r="C34">
        <v>7</v>
      </c>
      <c r="D34">
        <v>1</v>
      </c>
      <c r="E34">
        <v>4</v>
      </c>
      <c r="F34">
        <v>5</v>
      </c>
      <c r="G34">
        <v>1</v>
      </c>
      <c r="H34">
        <v>13.513513513513514</v>
      </c>
      <c r="I34">
        <v>0</v>
      </c>
      <c r="J34" t="s">
        <v>77</v>
      </c>
      <c r="K34" t="s">
        <v>77</v>
      </c>
      <c r="L34">
        <v>29.72972972972973</v>
      </c>
      <c r="M34">
        <v>0</v>
      </c>
      <c r="N34">
        <v>13.513513513513514</v>
      </c>
      <c r="O34">
        <v>22.857142857142858</v>
      </c>
    </row>
    <row r="35" spans="1:15">
      <c r="A35" t="s">
        <v>76</v>
      </c>
      <c r="B35" t="s">
        <v>81</v>
      </c>
      <c r="C35">
        <v>3</v>
      </c>
      <c r="D35">
        <v>2</v>
      </c>
      <c r="E35">
        <v>1</v>
      </c>
      <c r="F35">
        <v>1</v>
      </c>
      <c r="G35">
        <v>0</v>
      </c>
      <c r="H35">
        <v>98.387096774193552</v>
      </c>
      <c r="I35">
        <v>0</v>
      </c>
      <c r="J35" t="s">
        <v>77</v>
      </c>
      <c r="K35">
        <v>0</v>
      </c>
      <c r="L35">
        <v>0</v>
      </c>
      <c r="M35">
        <v>80.645161290322577</v>
      </c>
      <c r="N35">
        <v>98.387096774193552</v>
      </c>
      <c r="O35">
        <v>0.51020408163265307</v>
      </c>
    </row>
    <row r="36" spans="1:15">
      <c r="A36" t="s">
        <v>76</v>
      </c>
      <c r="B36" t="s">
        <v>82</v>
      </c>
      <c r="C36">
        <v>3</v>
      </c>
      <c r="D36">
        <v>1</v>
      </c>
      <c r="E36">
        <v>1</v>
      </c>
      <c r="F36">
        <v>0</v>
      </c>
      <c r="G36">
        <v>2</v>
      </c>
      <c r="H36">
        <v>50.549450549450547</v>
      </c>
      <c r="I36">
        <v>0</v>
      </c>
      <c r="J36" t="s">
        <v>77</v>
      </c>
      <c r="K36">
        <v>0</v>
      </c>
      <c r="L36">
        <v>48.35164835164835</v>
      </c>
      <c r="M36">
        <v>50.549450549450547</v>
      </c>
      <c r="N36">
        <v>50.549450549450547</v>
      </c>
      <c r="O36">
        <v>25</v>
      </c>
    </row>
    <row r="37" spans="1:15">
      <c r="A37" t="s">
        <v>83</v>
      </c>
      <c r="B37">
        <v>1</v>
      </c>
      <c r="C37">
        <v>8</v>
      </c>
      <c r="D37">
        <v>1</v>
      </c>
      <c r="E37">
        <v>3</v>
      </c>
      <c r="F37">
        <v>4</v>
      </c>
      <c r="G37">
        <v>4</v>
      </c>
      <c r="H37">
        <v>8.6021505376344098</v>
      </c>
      <c r="I37">
        <v>0</v>
      </c>
      <c r="J37" t="s">
        <v>77</v>
      </c>
      <c r="K37">
        <v>0</v>
      </c>
      <c r="L37">
        <v>58.064516129032263</v>
      </c>
      <c r="M37">
        <v>8.6021505376344098</v>
      </c>
      <c r="N37">
        <v>8.6021505376344098</v>
      </c>
      <c r="O37">
        <v>85</v>
      </c>
    </row>
    <row r="38" spans="1:15">
      <c r="A38" t="s">
        <v>83</v>
      </c>
      <c r="B38">
        <v>4</v>
      </c>
      <c r="C38">
        <v>2</v>
      </c>
      <c r="D38">
        <v>1</v>
      </c>
      <c r="E38">
        <v>0</v>
      </c>
      <c r="F38">
        <v>0</v>
      </c>
      <c r="G38">
        <v>1</v>
      </c>
      <c r="H38">
        <v>98.68421052631578</v>
      </c>
      <c r="I38">
        <v>0</v>
      </c>
      <c r="J38" t="s">
        <v>77</v>
      </c>
      <c r="K38">
        <v>0</v>
      </c>
      <c r="L38">
        <v>0</v>
      </c>
      <c r="M38">
        <v>98.68421052631578</v>
      </c>
      <c r="N38">
        <v>98.68421052631578</v>
      </c>
      <c r="O38">
        <v>0.41666666666666669</v>
      </c>
    </row>
    <row r="39" spans="1:15">
      <c r="A39" t="s">
        <v>83</v>
      </c>
      <c r="B39">
        <v>17</v>
      </c>
      <c r="C39">
        <v>8</v>
      </c>
      <c r="D39">
        <v>2</v>
      </c>
      <c r="E39">
        <v>4</v>
      </c>
      <c r="F39">
        <v>4</v>
      </c>
      <c r="G39">
        <v>2</v>
      </c>
      <c r="H39">
        <v>3.3898305084745761</v>
      </c>
      <c r="I39">
        <v>0</v>
      </c>
      <c r="J39" t="s">
        <v>77</v>
      </c>
      <c r="K39">
        <v>0</v>
      </c>
      <c r="L39">
        <v>52.542372881355938</v>
      </c>
      <c r="M39">
        <v>1.6949152542372881</v>
      </c>
      <c r="N39">
        <v>3.3898305084745761</v>
      </c>
      <c r="O39">
        <v>35.625</v>
      </c>
    </row>
    <row r="40" spans="1:15">
      <c r="A40" t="s">
        <v>83</v>
      </c>
      <c r="B40">
        <v>20</v>
      </c>
      <c r="C40">
        <v>6</v>
      </c>
      <c r="D40">
        <v>1</v>
      </c>
      <c r="E40">
        <v>2</v>
      </c>
      <c r="F40">
        <v>3</v>
      </c>
      <c r="G40">
        <v>2</v>
      </c>
      <c r="H40">
        <v>41.618497109826592</v>
      </c>
      <c r="I40">
        <v>0</v>
      </c>
      <c r="J40" t="s">
        <v>77</v>
      </c>
      <c r="K40">
        <v>0</v>
      </c>
      <c r="L40">
        <v>0</v>
      </c>
      <c r="M40">
        <v>41.618497109826592</v>
      </c>
      <c r="N40">
        <v>41.618497109826592</v>
      </c>
      <c r="O40">
        <v>33.666666666666664</v>
      </c>
    </row>
    <row r="41" spans="1:15">
      <c r="A41" t="s">
        <v>83</v>
      </c>
      <c r="B41">
        <v>29</v>
      </c>
      <c r="C41">
        <v>7</v>
      </c>
      <c r="D41">
        <v>1</v>
      </c>
      <c r="E41">
        <v>2</v>
      </c>
      <c r="F41">
        <v>2</v>
      </c>
      <c r="G41">
        <v>3</v>
      </c>
      <c r="H41">
        <v>1.4598540145985401</v>
      </c>
      <c r="I41">
        <v>0</v>
      </c>
      <c r="J41" t="s">
        <v>77</v>
      </c>
      <c r="K41">
        <v>0</v>
      </c>
      <c r="L41">
        <v>23.357664233576642</v>
      </c>
      <c r="M41">
        <v>6.5693430656934311</v>
      </c>
      <c r="N41">
        <v>1.4598540145985401</v>
      </c>
      <c r="O41">
        <v>135</v>
      </c>
    </row>
    <row r="42" spans="1:15">
      <c r="A42" t="s">
        <v>83</v>
      </c>
      <c r="B42">
        <v>36</v>
      </c>
      <c r="C42">
        <v>1</v>
      </c>
      <c r="D42">
        <v>1</v>
      </c>
      <c r="E42">
        <v>0</v>
      </c>
      <c r="F42">
        <v>0</v>
      </c>
      <c r="G42">
        <v>0</v>
      </c>
      <c r="H42">
        <v>100</v>
      </c>
      <c r="I42">
        <v>0</v>
      </c>
      <c r="J42" t="s">
        <v>77</v>
      </c>
      <c r="K42" t="s">
        <v>77</v>
      </c>
      <c r="L42">
        <v>0</v>
      </c>
      <c r="M42">
        <v>0</v>
      </c>
      <c r="N42">
        <v>100</v>
      </c>
      <c r="O42">
        <v>0</v>
      </c>
    </row>
    <row r="43" spans="1:15">
      <c r="A43" t="s">
        <v>83</v>
      </c>
      <c r="B43">
        <v>40</v>
      </c>
      <c r="C43">
        <v>5</v>
      </c>
      <c r="D43">
        <v>2</v>
      </c>
      <c r="E43">
        <v>1</v>
      </c>
      <c r="F43">
        <v>1</v>
      </c>
      <c r="G43">
        <v>3</v>
      </c>
      <c r="H43">
        <v>38.495575221238937</v>
      </c>
      <c r="I43">
        <v>0</v>
      </c>
      <c r="J43" t="s">
        <v>77</v>
      </c>
      <c r="K43">
        <v>0</v>
      </c>
      <c r="L43">
        <v>57.079646017699112</v>
      </c>
      <c r="M43">
        <v>38.495575221238937</v>
      </c>
      <c r="N43">
        <v>38.495575221238937</v>
      </c>
      <c r="O43">
        <v>46.333333333333329</v>
      </c>
    </row>
    <row r="44" spans="1:15">
      <c r="A44" t="s">
        <v>83</v>
      </c>
      <c r="B44">
        <v>41</v>
      </c>
      <c r="C44">
        <v>12</v>
      </c>
      <c r="D44">
        <v>0</v>
      </c>
      <c r="E44">
        <v>4</v>
      </c>
      <c r="F44">
        <v>6</v>
      </c>
      <c r="G44">
        <v>4</v>
      </c>
      <c r="H44">
        <v>0</v>
      </c>
      <c r="I44">
        <v>0</v>
      </c>
      <c r="J44" t="s">
        <v>77</v>
      </c>
      <c r="K44" t="s">
        <v>77</v>
      </c>
      <c r="L44">
        <v>15.09433962264151</v>
      </c>
      <c r="M44">
        <v>1.5723270440251573</v>
      </c>
      <c r="N44">
        <v>0</v>
      </c>
      <c r="O44">
        <v>106</v>
      </c>
    </row>
    <row r="45" spans="1:15">
      <c r="A45" t="s">
        <v>83</v>
      </c>
      <c r="B45">
        <v>52</v>
      </c>
      <c r="C45">
        <v>6</v>
      </c>
      <c r="D45">
        <v>2</v>
      </c>
      <c r="E45">
        <v>3</v>
      </c>
      <c r="F45">
        <v>4</v>
      </c>
      <c r="G45">
        <v>0</v>
      </c>
      <c r="H45">
        <v>50</v>
      </c>
      <c r="I45">
        <v>0</v>
      </c>
      <c r="J45" t="s">
        <v>77</v>
      </c>
      <c r="K45">
        <v>0</v>
      </c>
      <c r="L45">
        <v>0</v>
      </c>
      <c r="M45">
        <v>3.8461538461538463</v>
      </c>
      <c r="N45">
        <v>50</v>
      </c>
      <c r="O45">
        <v>13</v>
      </c>
    </row>
    <row r="46" spans="1:15">
      <c r="A46" t="s">
        <v>83</v>
      </c>
      <c r="B46">
        <v>56</v>
      </c>
      <c r="C46">
        <v>9</v>
      </c>
      <c r="D46">
        <v>1</v>
      </c>
      <c r="E46">
        <v>3</v>
      </c>
      <c r="F46">
        <v>5</v>
      </c>
      <c r="G46">
        <v>4</v>
      </c>
      <c r="H46">
        <v>10.559006211180124</v>
      </c>
      <c r="I46">
        <v>0</v>
      </c>
      <c r="J46" t="s">
        <v>77</v>
      </c>
      <c r="K46">
        <v>0</v>
      </c>
      <c r="L46">
        <v>7.4534161490683228</v>
      </c>
      <c r="M46">
        <v>10.559006211180124</v>
      </c>
      <c r="N46">
        <v>10.559006211180124</v>
      </c>
      <c r="O46">
        <v>48</v>
      </c>
    </row>
    <row r="47" spans="1:15">
      <c r="A47" t="s">
        <v>83</v>
      </c>
      <c r="B47">
        <v>57</v>
      </c>
      <c r="C47">
        <v>10</v>
      </c>
      <c r="D47">
        <v>0</v>
      </c>
      <c r="E47">
        <v>4</v>
      </c>
      <c r="F47">
        <v>7</v>
      </c>
      <c r="G47">
        <v>2</v>
      </c>
      <c r="H47">
        <v>0</v>
      </c>
      <c r="I47">
        <v>0</v>
      </c>
      <c r="J47" t="s">
        <v>77</v>
      </c>
      <c r="K47" t="s">
        <v>77</v>
      </c>
      <c r="L47">
        <v>16.107382550335569</v>
      </c>
      <c r="M47">
        <v>0.67114093959731547</v>
      </c>
      <c r="N47">
        <v>0</v>
      </c>
      <c r="O47">
        <v>149</v>
      </c>
    </row>
    <row r="48" spans="1:15">
      <c r="A48" t="s">
        <v>83</v>
      </c>
      <c r="B48">
        <v>65</v>
      </c>
      <c r="C48">
        <v>9</v>
      </c>
      <c r="D48">
        <v>1</v>
      </c>
      <c r="E48">
        <v>4</v>
      </c>
      <c r="F48">
        <v>6</v>
      </c>
      <c r="G48">
        <v>3</v>
      </c>
      <c r="H48">
        <v>19.047619047619047</v>
      </c>
      <c r="I48">
        <v>0</v>
      </c>
      <c r="J48" t="s">
        <v>77</v>
      </c>
      <c r="K48">
        <v>0</v>
      </c>
      <c r="L48">
        <v>10.714285714285714</v>
      </c>
      <c r="M48">
        <v>19.047619047619047</v>
      </c>
      <c r="N48">
        <v>19.047619047619047</v>
      </c>
      <c r="O48">
        <v>47.222222222222221</v>
      </c>
    </row>
    <row r="49" spans="1:15">
      <c r="A49" t="s">
        <v>83</v>
      </c>
      <c r="B49">
        <v>73</v>
      </c>
      <c r="C49">
        <v>13</v>
      </c>
      <c r="D49">
        <v>1</v>
      </c>
      <c r="E49">
        <v>3</v>
      </c>
      <c r="F49">
        <v>7</v>
      </c>
      <c r="G49">
        <v>4</v>
      </c>
      <c r="H49">
        <v>1.2903225806451613</v>
      </c>
      <c r="I49">
        <v>0</v>
      </c>
      <c r="J49" t="s">
        <v>77</v>
      </c>
      <c r="K49">
        <v>0</v>
      </c>
      <c r="L49">
        <v>25.161290322580644</v>
      </c>
      <c r="M49">
        <v>1.935483870967742</v>
      </c>
      <c r="N49">
        <v>1.2903225806451613</v>
      </c>
      <c r="O49">
        <v>63.75</v>
      </c>
    </row>
    <row r="50" spans="1:15">
      <c r="A50" t="s">
        <v>83</v>
      </c>
      <c r="B50">
        <v>77</v>
      </c>
      <c r="C50">
        <v>12</v>
      </c>
      <c r="D50">
        <v>1</v>
      </c>
      <c r="E50">
        <v>5</v>
      </c>
      <c r="F50">
        <v>8</v>
      </c>
      <c r="G50">
        <v>4</v>
      </c>
      <c r="H50">
        <v>1.4336917562724014</v>
      </c>
      <c r="I50">
        <v>0</v>
      </c>
      <c r="J50" t="s">
        <v>77</v>
      </c>
      <c r="K50">
        <v>0</v>
      </c>
      <c r="L50">
        <v>17.20430107526882</v>
      </c>
      <c r="M50">
        <v>1.4336917562724014</v>
      </c>
      <c r="N50">
        <v>1.4336917562724014</v>
      </c>
      <c r="O50">
        <v>245.53571428571428</v>
      </c>
    </row>
    <row r="51" spans="1:15">
      <c r="A51" t="s">
        <v>83</v>
      </c>
      <c r="B51">
        <v>82</v>
      </c>
      <c r="C51">
        <v>2</v>
      </c>
      <c r="D51">
        <v>2</v>
      </c>
      <c r="E51">
        <v>0</v>
      </c>
      <c r="F51">
        <v>0</v>
      </c>
      <c r="G51">
        <v>1</v>
      </c>
      <c r="H51">
        <v>100</v>
      </c>
      <c r="I51">
        <v>48.148148148148145</v>
      </c>
      <c r="J51" t="s">
        <v>77</v>
      </c>
      <c r="K51">
        <v>0</v>
      </c>
      <c r="L51">
        <v>0</v>
      </c>
      <c r="M51">
        <v>51.851851851851848</v>
      </c>
      <c r="N51">
        <v>100</v>
      </c>
      <c r="O51">
        <v>0</v>
      </c>
    </row>
    <row r="52" spans="1:15">
      <c r="A52" t="s">
        <v>83</v>
      </c>
      <c r="B52">
        <v>101</v>
      </c>
      <c r="C52">
        <v>9</v>
      </c>
      <c r="D52">
        <v>1</v>
      </c>
      <c r="E52">
        <v>4</v>
      </c>
      <c r="F52">
        <v>5</v>
      </c>
      <c r="G52">
        <v>3</v>
      </c>
      <c r="H52">
        <v>2.2508038585209005</v>
      </c>
      <c r="I52">
        <v>0</v>
      </c>
      <c r="J52" t="s">
        <v>77</v>
      </c>
      <c r="K52" t="s">
        <v>77</v>
      </c>
      <c r="L52">
        <v>2.2508038585209005</v>
      </c>
      <c r="M52">
        <v>0</v>
      </c>
      <c r="N52">
        <v>2.2508038585209005</v>
      </c>
      <c r="O52">
        <v>276.36363636363637</v>
      </c>
    </row>
    <row r="53" spans="1:15">
      <c r="A53" t="s">
        <v>83</v>
      </c>
      <c r="B53">
        <v>103</v>
      </c>
      <c r="C53">
        <v>4</v>
      </c>
      <c r="D53">
        <v>2</v>
      </c>
      <c r="E53">
        <v>1</v>
      </c>
      <c r="F53">
        <v>1</v>
      </c>
      <c r="G53">
        <v>0</v>
      </c>
      <c r="H53">
        <v>67.1875</v>
      </c>
      <c r="I53">
        <v>57.8125</v>
      </c>
      <c r="J53">
        <v>86.04651162790698</v>
      </c>
      <c r="K53">
        <v>86.04651162790698</v>
      </c>
      <c r="L53">
        <v>0</v>
      </c>
      <c r="M53">
        <v>65.625</v>
      </c>
      <c r="N53">
        <v>67.1875</v>
      </c>
      <c r="O53">
        <v>10.096153846153845</v>
      </c>
    </row>
    <row r="54" spans="1:15">
      <c r="A54" t="s">
        <v>83</v>
      </c>
      <c r="B54">
        <v>105</v>
      </c>
      <c r="C54">
        <v>2</v>
      </c>
      <c r="D54">
        <v>1</v>
      </c>
      <c r="E54">
        <v>1</v>
      </c>
      <c r="F54">
        <v>1</v>
      </c>
      <c r="G54">
        <v>0</v>
      </c>
      <c r="H54">
        <v>96.666666666666671</v>
      </c>
      <c r="I54">
        <v>0</v>
      </c>
      <c r="J54" t="s">
        <v>77</v>
      </c>
      <c r="K54" t="s">
        <v>77</v>
      </c>
      <c r="L54">
        <v>0</v>
      </c>
      <c r="M54">
        <v>0</v>
      </c>
      <c r="N54">
        <v>96.666666666666671</v>
      </c>
      <c r="O54">
        <v>1</v>
      </c>
    </row>
    <row r="55" spans="1:15">
      <c r="A55" t="s">
        <v>83</v>
      </c>
      <c r="B55">
        <v>113</v>
      </c>
      <c r="C55">
        <v>5</v>
      </c>
      <c r="D55">
        <v>0</v>
      </c>
      <c r="E55">
        <v>3</v>
      </c>
      <c r="F55">
        <v>4</v>
      </c>
      <c r="G55">
        <v>1</v>
      </c>
      <c r="H55">
        <v>0</v>
      </c>
      <c r="I55">
        <v>0</v>
      </c>
      <c r="J55" t="s">
        <v>77</v>
      </c>
      <c r="K55" t="s">
        <v>77</v>
      </c>
      <c r="L55">
        <v>0</v>
      </c>
      <c r="M55">
        <v>0</v>
      </c>
      <c r="N55">
        <v>0</v>
      </c>
      <c r="O55">
        <v>69</v>
      </c>
    </row>
    <row r="56" spans="1:15">
      <c r="A56" t="s">
        <v>83</v>
      </c>
      <c r="B56">
        <v>119</v>
      </c>
      <c r="C56">
        <v>8</v>
      </c>
      <c r="D56">
        <v>1</v>
      </c>
      <c r="E56">
        <v>4</v>
      </c>
      <c r="F56">
        <v>5</v>
      </c>
      <c r="G56">
        <v>2</v>
      </c>
      <c r="H56">
        <v>0.95541401273885351</v>
      </c>
      <c r="I56">
        <v>0</v>
      </c>
      <c r="J56" t="s">
        <v>77</v>
      </c>
      <c r="K56" t="s">
        <v>77</v>
      </c>
      <c r="L56">
        <v>24.522292993630572</v>
      </c>
      <c r="M56">
        <v>4.7770700636942678</v>
      </c>
      <c r="N56">
        <v>0.95541401273885351</v>
      </c>
      <c r="O56">
        <v>129.58333333333334</v>
      </c>
    </row>
    <row r="57" spans="1:15">
      <c r="A57" t="s">
        <v>83</v>
      </c>
      <c r="B57">
        <v>120</v>
      </c>
      <c r="C57">
        <v>7</v>
      </c>
      <c r="D57">
        <v>1</v>
      </c>
      <c r="E57">
        <v>4</v>
      </c>
      <c r="F57">
        <v>3</v>
      </c>
      <c r="G57">
        <v>2</v>
      </c>
      <c r="H57">
        <v>54.320987654320987</v>
      </c>
      <c r="I57">
        <v>0</v>
      </c>
      <c r="J57" t="s">
        <v>77</v>
      </c>
      <c r="K57">
        <v>0</v>
      </c>
      <c r="L57">
        <v>12.345679012345679</v>
      </c>
      <c r="M57">
        <v>54.320987654320987</v>
      </c>
      <c r="N57">
        <v>54.320987654320987</v>
      </c>
      <c r="O57">
        <v>12.333333333333334</v>
      </c>
    </row>
    <row r="58" spans="1:15">
      <c r="A58" t="s">
        <v>83</v>
      </c>
      <c r="B58">
        <v>129</v>
      </c>
      <c r="C58">
        <v>7</v>
      </c>
      <c r="D58">
        <v>1</v>
      </c>
      <c r="E58">
        <v>3</v>
      </c>
      <c r="F58">
        <v>4</v>
      </c>
      <c r="G58">
        <v>2</v>
      </c>
      <c r="H58">
        <v>28.571428571428569</v>
      </c>
      <c r="I58">
        <v>0</v>
      </c>
      <c r="J58" t="s">
        <v>77</v>
      </c>
      <c r="K58" t="s">
        <v>77</v>
      </c>
      <c r="L58">
        <v>14.285714285714285</v>
      </c>
      <c r="M58">
        <v>0</v>
      </c>
      <c r="N58">
        <v>28.571428571428569</v>
      </c>
      <c r="O58">
        <v>25</v>
      </c>
    </row>
    <row r="59" spans="1:15">
      <c r="A59" t="s">
        <v>83</v>
      </c>
      <c r="B59">
        <v>150</v>
      </c>
      <c r="C59">
        <v>2</v>
      </c>
      <c r="D59">
        <v>1</v>
      </c>
      <c r="E59">
        <v>1</v>
      </c>
      <c r="F59">
        <v>1</v>
      </c>
      <c r="G59">
        <v>0</v>
      </c>
      <c r="H59">
        <v>50</v>
      </c>
      <c r="I59">
        <v>0</v>
      </c>
      <c r="J59" t="s">
        <v>77</v>
      </c>
      <c r="K59" t="s">
        <v>77</v>
      </c>
      <c r="L59">
        <v>0</v>
      </c>
      <c r="M59">
        <v>0</v>
      </c>
      <c r="N59">
        <v>50</v>
      </c>
      <c r="O59">
        <v>22</v>
      </c>
    </row>
    <row r="60" spans="1:15">
      <c r="A60" t="s">
        <v>83</v>
      </c>
      <c r="B60">
        <v>161</v>
      </c>
      <c r="C60">
        <v>10</v>
      </c>
      <c r="D60">
        <v>1</v>
      </c>
      <c r="E60">
        <v>4</v>
      </c>
      <c r="F60">
        <v>6</v>
      </c>
      <c r="G60">
        <v>4</v>
      </c>
      <c r="H60">
        <v>1.520912547528517</v>
      </c>
      <c r="I60">
        <v>0</v>
      </c>
      <c r="J60" t="s">
        <v>77</v>
      </c>
      <c r="K60">
        <v>0</v>
      </c>
      <c r="L60">
        <v>41.825095057034225</v>
      </c>
      <c r="M60">
        <v>1.520912547528517</v>
      </c>
      <c r="N60">
        <v>1.520912547528517</v>
      </c>
      <c r="O60">
        <v>239.81481481481481</v>
      </c>
    </row>
    <row r="61" spans="1:15">
      <c r="A61" t="s">
        <v>83</v>
      </c>
      <c r="B61">
        <v>178</v>
      </c>
      <c r="C61">
        <v>9</v>
      </c>
      <c r="D61">
        <v>4</v>
      </c>
      <c r="E61">
        <v>3</v>
      </c>
      <c r="F61">
        <v>2</v>
      </c>
      <c r="G61">
        <v>4</v>
      </c>
      <c r="H61">
        <v>82.159624413145536</v>
      </c>
      <c r="I61">
        <v>3.755868544600939</v>
      </c>
      <c r="J61" t="s">
        <v>77</v>
      </c>
      <c r="K61">
        <v>0</v>
      </c>
      <c r="L61">
        <v>3.755868544600939</v>
      </c>
      <c r="M61">
        <v>77.934272300469488</v>
      </c>
      <c r="N61">
        <v>82.159624413145536</v>
      </c>
      <c r="O61">
        <v>12.666666666666668</v>
      </c>
    </row>
    <row r="62" spans="1:15">
      <c r="A62" t="s">
        <v>83</v>
      </c>
      <c r="B62">
        <v>193</v>
      </c>
      <c r="C62">
        <v>8</v>
      </c>
      <c r="D62">
        <v>1</v>
      </c>
      <c r="E62">
        <v>2</v>
      </c>
      <c r="F62">
        <v>2</v>
      </c>
      <c r="G62">
        <v>3</v>
      </c>
      <c r="H62">
        <v>31.481481481481481</v>
      </c>
      <c r="I62">
        <v>0</v>
      </c>
      <c r="J62" t="s">
        <v>77</v>
      </c>
      <c r="K62">
        <v>0</v>
      </c>
      <c r="L62">
        <v>60.437710437710436</v>
      </c>
      <c r="M62">
        <v>31.986531986531986</v>
      </c>
      <c r="N62">
        <v>31.481481481481481</v>
      </c>
      <c r="O62">
        <v>135.66666666666669</v>
      </c>
    </row>
    <row r="63" spans="1:15">
      <c r="A63" t="s">
        <v>83</v>
      </c>
      <c r="B63">
        <v>201</v>
      </c>
      <c r="C63">
        <v>5</v>
      </c>
      <c r="D63">
        <v>3</v>
      </c>
      <c r="E63">
        <v>1</v>
      </c>
      <c r="F63">
        <v>0</v>
      </c>
      <c r="G63">
        <v>3</v>
      </c>
      <c r="H63">
        <v>93.043478260869563</v>
      </c>
      <c r="I63">
        <v>4.3478260869565215</v>
      </c>
      <c r="J63" t="s">
        <v>77</v>
      </c>
      <c r="K63">
        <v>0</v>
      </c>
      <c r="L63">
        <v>6.0869565217391308</v>
      </c>
      <c r="M63">
        <v>87.826086956521749</v>
      </c>
      <c r="N63">
        <v>93.043478260869563</v>
      </c>
      <c r="O63">
        <v>3.3333333333333335</v>
      </c>
    </row>
    <row r="64" spans="1:15">
      <c r="A64" t="s">
        <v>83</v>
      </c>
      <c r="B64">
        <v>202</v>
      </c>
      <c r="C64">
        <v>6</v>
      </c>
      <c r="D64">
        <v>1</v>
      </c>
      <c r="E64">
        <v>3</v>
      </c>
      <c r="F64">
        <v>4</v>
      </c>
      <c r="G64">
        <v>1</v>
      </c>
      <c r="H64">
        <v>8.6206896551724146</v>
      </c>
      <c r="I64">
        <v>0</v>
      </c>
      <c r="J64" t="s">
        <v>77</v>
      </c>
      <c r="K64" t="s">
        <v>77</v>
      </c>
      <c r="L64">
        <v>0</v>
      </c>
      <c r="M64">
        <v>0</v>
      </c>
      <c r="N64">
        <v>8.6206896551724146</v>
      </c>
      <c r="O64">
        <v>53</v>
      </c>
    </row>
    <row r="65" spans="1:15">
      <c r="A65" t="s">
        <v>83</v>
      </c>
      <c r="B65">
        <v>203</v>
      </c>
      <c r="C65">
        <v>4</v>
      </c>
      <c r="D65">
        <v>2</v>
      </c>
      <c r="E65">
        <v>2</v>
      </c>
      <c r="F65">
        <v>2</v>
      </c>
      <c r="G65">
        <v>0</v>
      </c>
      <c r="H65">
        <v>80</v>
      </c>
      <c r="I65">
        <v>0</v>
      </c>
      <c r="J65" t="s">
        <v>77</v>
      </c>
      <c r="K65">
        <v>0</v>
      </c>
      <c r="L65">
        <v>0</v>
      </c>
      <c r="M65">
        <v>52.857142857142861</v>
      </c>
      <c r="N65">
        <v>80</v>
      </c>
      <c r="O65">
        <v>4.666666666666667</v>
      </c>
    </row>
    <row r="66" spans="1:15">
      <c r="A66" t="s">
        <v>83</v>
      </c>
      <c r="B66">
        <v>204</v>
      </c>
      <c r="C66">
        <v>3</v>
      </c>
      <c r="D66">
        <v>2</v>
      </c>
      <c r="E66">
        <v>1</v>
      </c>
      <c r="F66">
        <v>0</v>
      </c>
      <c r="G66">
        <v>1</v>
      </c>
      <c r="H66">
        <v>57.664233576642332</v>
      </c>
      <c r="I66">
        <v>0</v>
      </c>
      <c r="J66" t="s">
        <v>77</v>
      </c>
      <c r="K66">
        <v>0</v>
      </c>
      <c r="L66">
        <v>42.335766423357661</v>
      </c>
      <c r="M66">
        <v>57.664233576642332</v>
      </c>
      <c r="N66">
        <v>57.664233576642332</v>
      </c>
      <c r="O66">
        <v>38.666666666666664</v>
      </c>
    </row>
    <row r="67" spans="1:15">
      <c r="A67" t="s">
        <v>84</v>
      </c>
      <c r="B67">
        <v>5</v>
      </c>
      <c r="C67">
        <v>8</v>
      </c>
      <c r="D67">
        <v>2</v>
      </c>
      <c r="E67">
        <v>3</v>
      </c>
      <c r="F67">
        <v>4</v>
      </c>
      <c r="G67">
        <v>2</v>
      </c>
      <c r="H67">
        <v>8.8300220750551883</v>
      </c>
      <c r="I67">
        <v>0</v>
      </c>
      <c r="J67" t="s">
        <v>77</v>
      </c>
      <c r="K67">
        <v>0</v>
      </c>
      <c r="L67">
        <v>0.22075055187637968</v>
      </c>
      <c r="M67">
        <v>0.44150110375275936</v>
      </c>
      <c r="N67">
        <v>8.8300220750551883</v>
      </c>
      <c r="O67">
        <v>176.4957264957265</v>
      </c>
    </row>
    <row r="68" spans="1:15">
      <c r="A68" t="s">
        <v>84</v>
      </c>
      <c r="B68">
        <v>17</v>
      </c>
      <c r="C68">
        <v>7</v>
      </c>
      <c r="D68">
        <v>2</v>
      </c>
      <c r="E68">
        <v>3</v>
      </c>
      <c r="F68">
        <v>4</v>
      </c>
      <c r="G68">
        <v>3</v>
      </c>
      <c r="H68">
        <v>80.459770114942529</v>
      </c>
      <c r="I68">
        <v>79.597701149425291</v>
      </c>
      <c r="J68" t="s">
        <v>77</v>
      </c>
      <c r="K68">
        <v>0</v>
      </c>
      <c r="L68">
        <v>0.86206896551724133</v>
      </c>
      <c r="M68">
        <v>0.86206896551724133</v>
      </c>
      <c r="N68">
        <v>80.459770114942529</v>
      </c>
      <c r="O68">
        <v>34</v>
      </c>
    </row>
    <row r="69" spans="1:15">
      <c r="A69" t="s">
        <v>84</v>
      </c>
      <c r="B69" t="s">
        <v>85</v>
      </c>
      <c r="C69">
        <v>7</v>
      </c>
      <c r="D69">
        <v>1</v>
      </c>
      <c r="E69">
        <v>3</v>
      </c>
      <c r="F69">
        <v>4</v>
      </c>
      <c r="G69">
        <v>2</v>
      </c>
      <c r="H69">
        <v>3.9215686274509802</v>
      </c>
      <c r="I69">
        <v>0</v>
      </c>
      <c r="J69" t="s">
        <v>77</v>
      </c>
      <c r="K69" t="s">
        <v>77</v>
      </c>
      <c r="L69">
        <v>25.490196078431371</v>
      </c>
      <c r="M69">
        <v>0</v>
      </c>
      <c r="N69">
        <v>3.9215686274509802</v>
      </c>
      <c r="O69">
        <v>47.115384615384613</v>
      </c>
    </row>
    <row r="70" spans="1:15">
      <c r="A70" t="s">
        <v>84</v>
      </c>
      <c r="B70">
        <v>24</v>
      </c>
      <c r="C70">
        <v>5</v>
      </c>
      <c r="D70">
        <v>2</v>
      </c>
      <c r="E70">
        <v>2</v>
      </c>
      <c r="F70">
        <v>2</v>
      </c>
      <c r="G70">
        <v>1</v>
      </c>
      <c r="H70">
        <v>90.909090909090907</v>
      </c>
      <c r="I70">
        <v>65.454545454545453</v>
      </c>
      <c r="J70">
        <v>72</v>
      </c>
      <c r="K70">
        <v>72</v>
      </c>
      <c r="L70">
        <v>0</v>
      </c>
      <c r="M70">
        <v>90.909090909090907</v>
      </c>
      <c r="N70">
        <v>90.909090909090907</v>
      </c>
      <c r="O70">
        <v>5</v>
      </c>
    </row>
    <row r="71" spans="1:15">
      <c r="A71" t="s">
        <v>84</v>
      </c>
      <c r="B71">
        <v>61</v>
      </c>
      <c r="C71">
        <v>13</v>
      </c>
      <c r="D71">
        <v>1</v>
      </c>
      <c r="E71">
        <v>5</v>
      </c>
      <c r="F71">
        <v>8</v>
      </c>
      <c r="G71">
        <v>3</v>
      </c>
      <c r="H71">
        <v>0.21459227467811159</v>
      </c>
      <c r="I71">
        <v>0</v>
      </c>
      <c r="J71" t="s">
        <v>77</v>
      </c>
      <c r="K71">
        <v>0</v>
      </c>
      <c r="L71">
        <v>12.231759656652361</v>
      </c>
      <c r="M71">
        <v>1.7167381974248928</v>
      </c>
      <c r="N71">
        <v>0.21459227467811159</v>
      </c>
      <c r="O71">
        <v>211.36363636363637</v>
      </c>
    </row>
    <row r="72" spans="1:15">
      <c r="A72" t="s">
        <v>76</v>
      </c>
      <c r="B72">
        <v>25</v>
      </c>
      <c r="C72">
        <v>10</v>
      </c>
      <c r="D72">
        <v>2</v>
      </c>
      <c r="E72">
        <v>4</v>
      </c>
      <c r="F72">
        <v>5</v>
      </c>
      <c r="G72">
        <v>2</v>
      </c>
      <c r="H72">
        <v>20.574162679425836</v>
      </c>
      <c r="I72">
        <v>3.3492822966507179</v>
      </c>
      <c r="J72">
        <v>100</v>
      </c>
      <c r="K72">
        <v>100</v>
      </c>
      <c r="L72">
        <v>25.837320574162682</v>
      </c>
      <c r="M72">
        <v>3.8277511961722488</v>
      </c>
      <c r="N72">
        <v>20.574162679425836</v>
      </c>
      <c r="O72">
        <v>63.846153846153847</v>
      </c>
    </row>
    <row r="73" spans="1:15">
      <c r="A73" t="s">
        <v>76</v>
      </c>
      <c r="B73">
        <v>28</v>
      </c>
      <c r="C73">
        <v>11</v>
      </c>
      <c r="D73">
        <v>3</v>
      </c>
      <c r="E73">
        <v>3</v>
      </c>
      <c r="F73">
        <v>4</v>
      </c>
      <c r="G73">
        <v>5</v>
      </c>
      <c r="H73">
        <v>4.0462427745664744</v>
      </c>
      <c r="I73">
        <v>1.1560693641618496</v>
      </c>
      <c r="J73" t="s">
        <v>77</v>
      </c>
      <c r="K73">
        <v>0</v>
      </c>
      <c r="L73">
        <v>26.011560693641616</v>
      </c>
      <c r="M73">
        <v>5.202312138728324</v>
      </c>
      <c r="N73">
        <v>4.0462427745664744</v>
      </c>
      <c r="O73">
        <v>55.333333333333329</v>
      </c>
    </row>
    <row r="74" spans="1:15">
      <c r="A74" t="s">
        <v>76</v>
      </c>
      <c r="B74">
        <v>70</v>
      </c>
      <c r="C74">
        <v>7</v>
      </c>
      <c r="D74">
        <v>3</v>
      </c>
      <c r="E74">
        <v>3</v>
      </c>
      <c r="F74">
        <v>2</v>
      </c>
      <c r="G74">
        <v>3</v>
      </c>
      <c r="H74">
        <v>65.979381443298962</v>
      </c>
      <c r="I74">
        <v>1.0309278350515463</v>
      </c>
      <c r="J74" t="s">
        <v>77</v>
      </c>
      <c r="K74">
        <v>0</v>
      </c>
      <c r="L74">
        <v>4.1237113402061851</v>
      </c>
      <c r="M74">
        <v>1.0309278350515463</v>
      </c>
      <c r="N74">
        <v>65.979381443298962</v>
      </c>
      <c r="O74">
        <v>36.666666666666664</v>
      </c>
    </row>
    <row r="75" spans="1:15">
      <c r="A75" t="s">
        <v>76</v>
      </c>
      <c r="B75">
        <v>73</v>
      </c>
      <c r="C75">
        <v>4</v>
      </c>
      <c r="D75">
        <v>4</v>
      </c>
      <c r="E75">
        <v>0</v>
      </c>
      <c r="F75">
        <v>0</v>
      </c>
      <c r="G75">
        <v>1</v>
      </c>
      <c r="H75">
        <v>100</v>
      </c>
      <c r="I75">
        <v>84.403669724770651</v>
      </c>
      <c r="J75">
        <v>40.243902439024396</v>
      </c>
      <c r="K75">
        <v>40.243902439024396</v>
      </c>
      <c r="L75">
        <v>0</v>
      </c>
      <c r="M75">
        <v>25.076452599388375</v>
      </c>
      <c r="N75">
        <v>100</v>
      </c>
      <c r="O75">
        <v>0</v>
      </c>
    </row>
    <row r="76" spans="1:15">
      <c r="A76" t="s">
        <v>76</v>
      </c>
      <c r="B76">
        <v>78</v>
      </c>
      <c r="C76">
        <v>9</v>
      </c>
      <c r="D76">
        <v>1</v>
      </c>
      <c r="E76">
        <v>3</v>
      </c>
      <c r="F76">
        <v>5</v>
      </c>
      <c r="G76">
        <v>2</v>
      </c>
      <c r="H76">
        <v>2.8571428571428572</v>
      </c>
      <c r="I76">
        <v>2.8571428571428572</v>
      </c>
      <c r="J76" t="s">
        <v>77</v>
      </c>
      <c r="K76">
        <v>0</v>
      </c>
      <c r="L76">
        <v>17.142857142857142</v>
      </c>
      <c r="M76">
        <v>2.8571428571428572</v>
      </c>
      <c r="N76">
        <v>2.8571428571428572</v>
      </c>
      <c r="O76">
        <v>34</v>
      </c>
    </row>
    <row r="77" spans="1:15">
      <c r="A77" t="s">
        <v>76</v>
      </c>
      <c r="B77">
        <v>112</v>
      </c>
      <c r="C77">
        <v>11</v>
      </c>
      <c r="D77">
        <v>1</v>
      </c>
      <c r="E77">
        <v>5</v>
      </c>
      <c r="F77">
        <v>8</v>
      </c>
      <c r="G77">
        <v>3</v>
      </c>
      <c r="H77">
        <v>0.41493775933609961</v>
      </c>
      <c r="I77">
        <v>0</v>
      </c>
      <c r="J77" t="s">
        <v>77</v>
      </c>
      <c r="K77" t="s">
        <v>77</v>
      </c>
      <c r="L77">
        <v>7.0539419087136928</v>
      </c>
      <c r="M77">
        <v>0</v>
      </c>
      <c r="N77">
        <v>0.41493775933609961</v>
      </c>
      <c r="O77">
        <v>136.36363636363635</v>
      </c>
    </row>
    <row r="78" spans="1:15">
      <c r="A78" t="s">
        <v>76</v>
      </c>
      <c r="B78">
        <v>151</v>
      </c>
      <c r="C78">
        <v>3</v>
      </c>
      <c r="D78">
        <v>3</v>
      </c>
      <c r="E78">
        <v>0</v>
      </c>
      <c r="F78">
        <v>0</v>
      </c>
      <c r="G78">
        <v>1</v>
      </c>
      <c r="H78">
        <v>100</v>
      </c>
      <c r="I78">
        <v>1.9607843137254901</v>
      </c>
      <c r="J78" t="s">
        <v>77</v>
      </c>
      <c r="K78">
        <v>0</v>
      </c>
      <c r="L78">
        <v>0</v>
      </c>
      <c r="M78">
        <v>98.039215686274503</v>
      </c>
      <c r="N78">
        <v>100</v>
      </c>
      <c r="O78">
        <v>0</v>
      </c>
    </row>
    <row r="79" spans="1:15">
      <c r="A79" t="s">
        <v>76</v>
      </c>
      <c r="B79">
        <v>153</v>
      </c>
      <c r="C79">
        <v>5</v>
      </c>
      <c r="D79">
        <v>4</v>
      </c>
      <c r="E79">
        <v>0</v>
      </c>
      <c r="F79">
        <v>0</v>
      </c>
      <c r="G79">
        <v>2</v>
      </c>
      <c r="H79">
        <v>95.652173913043484</v>
      </c>
      <c r="I79">
        <v>91.304347826086953</v>
      </c>
      <c r="J79" t="s">
        <v>77</v>
      </c>
      <c r="K79">
        <v>0</v>
      </c>
      <c r="L79">
        <v>0</v>
      </c>
      <c r="M79">
        <v>2.1739130434782608</v>
      </c>
      <c r="N79">
        <v>95.652173913043484</v>
      </c>
      <c r="O79">
        <v>3.5714285714285712</v>
      </c>
    </row>
    <row r="80" spans="1:15">
      <c r="A80" t="s">
        <v>76</v>
      </c>
      <c r="B80">
        <v>165</v>
      </c>
      <c r="C80">
        <v>9</v>
      </c>
      <c r="D80">
        <v>1</v>
      </c>
      <c r="E80">
        <v>4</v>
      </c>
      <c r="F80">
        <v>5</v>
      </c>
      <c r="G80">
        <v>3</v>
      </c>
      <c r="H80">
        <v>5.3719008264462813</v>
      </c>
      <c r="I80">
        <v>0</v>
      </c>
      <c r="J80" t="s">
        <v>77</v>
      </c>
      <c r="K80" t="s">
        <v>77</v>
      </c>
      <c r="L80">
        <v>51.239669421487598</v>
      </c>
      <c r="M80">
        <v>0</v>
      </c>
      <c r="N80">
        <v>5.3719008264462813</v>
      </c>
      <c r="O80">
        <v>114.5</v>
      </c>
    </row>
    <row r="81" spans="1:15">
      <c r="A81" t="s">
        <v>83</v>
      </c>
      <c r="B81">
        <v>5</v>
      </c>
      <c r="C81">
        <v>4</v>
      </c>
      <c r="D81">
        <v>1</v>
      </c>
      <c r="E81">
        <v>3</v>
      </c>
      <c r="F81">
        <v>3</v>
      </c>
      <c r="G81">
        <v>0</v>
      </c>
      <c r="H81">
        <v>10.638297872340425</v>
      </c>
      <c r="I81">
        <v>0</v>
      </c>
      <c r="J81" t="s">
        <v>77</v>
      </c>
      <c r="K81" t="s">
        <v>77</v>
      </c>
      <c r="L81">
        <v>0</v>
      </c>
      <c r="M81">
        <v>0</v>
      </c>
      <c r="N81">
        <v>10.638297872340425</v>
      </c>
      <c r="O81">
        <v>75</v>
      </c>
    </row>
    <row r="82" spans="1:15">
      <c r="A82" t="s">
        <v>83</v>
      </c>
      <c r="B82">
        <v>9</v>
      </c>
      <c r="C82">
        <v>14</v>
      </c>
      <c r="D82">
        <v>1</v>
      </c>
      <c r="E82">
        <v>5</v>
      </c>
      <c r="F82">
        <v>10</v>
      </c>
      <c r="G82">
        <v>4</v>
      </c>
      <c r="H82">
        <v>0.15408320493066258</v>
      </c>
      <c r="I82">
        <v>0</v>
      </c>
      <c r="J82" t="s">
        <v>77</v>
      </c>
      <c r="K82" t="s">
        <v>77</v>
      </c>
      <c r="L82">
        <v>6.6255778120184905</v>
      </c>
      <c r="M82">
        <v>0</v>
      </c>
      <c r="N82">
        <v>0.15408320493066258</v>
      </c>
      <c r="O82">
        <v>432</v>
      </c>
    </row>
    <row r="83" spans="1:15">
      <c r="A83" t="s">
        <v>83</v>
      </c>
      <c r="B83">
        <v>24</v>
      </c>
      <c r="C83">
        <v>6</v>
      </c>
      <c r="D83">
        <v>1</v>
      </c>
      <c r="E83">
        <v>2</v>
      </c>
      <c r="F83">
        <v>2</v>
      </c>
      <c r="G83">
        <v>2</v>
      </c>
      <c r="H83">
        <v>12</v>
      </c>
      <c r="I83">
        <v>0</v>
      </c>
      <c r="J83" t="s">
        <v>77</v>
      </c>
      <c r="K83">
        <v>0</v>
      </c>
      <c r="L83">
        <v>0</v>
      </c>
      <c r="M83">
        <v>12</v>
      </c>
      <c r="N83">
        <v>12</v>
      </c>
      <c r="O83">
        <v>48.888888888888893</v>
      </c>
    </row>
    <row r="84" spans="1:15">
      <c r="A84" t="s">
        <v>83</v>
      </c>
      <c r="B84">
        <v>28</v>
      </c>
      <c r="C84">
        <v>2</v>
      </c>
      <c r="D84">
        <v>1</v>
      </c>
      <c r="E84">
        <v>0</v>
      </c>
      <c r="F84">
        <v>0</v>
      </c>
      <c r="G84">
        <v>1</v>
      </c>
      <c r="H84">
        <v>99.122807017543863</v>
      </c>
      <c r="I84">
        <v>0</v>
      </c>
      <c r="J84" t="s">
        <v>77</v>
      </c>
      <c r="K84">
        <v>0</v>
      </c>
      <c r="L84">
        <v>0</v>
      </c>
      <c r="M84">
        <v>99.122807017543863</v>
      </c>
      <c r="N84">
        <v>99.122807017543863</v>
      </c>
      <c r="O84">
        <v>0.5</v>
      </c>
    </row>
    <row r="85" spans="1:15">
      <c r="A85" t="s">
        <v>83</v>
      </c>
      <c r="B85">
        <v>37</v>
      </c>
      <c r="C85">
        <v>3</v>
      </c>
      <c r="D85">
        <v>1</v>
      </c>
      <c r="E85">
        <v>2</v>
      </c>
      <c r="F85">
        <v>2</v>
      </c>
      <c r="G85">
        <v>0</v>
      </c>
      <c r="H85">
        <v>84.444444444444443</v>
      </c>
      <c r="I85">
        <v>0</v>
      </c>
      <c r="J85" t="s">
        <v>77</v>
      </c>
      <c r="K85" t="s">
        <v>77</v>
      </c>
      <c r="L85">
        <v>0</v>
      </c>
      <c r="M85">
        <v>0</v>
      </c>
      <c r="N85">
        <v>84.444444444444443</v>
      </c>
      <c r="O85">
        <v>7</v>
      </c>
    </row>
    <row r="86" spans="1:15">
      <c r="A86" t="s">
        <v>83</v>
      </c>
      <c r="B86">
        <v>42</v>
      </c>
      <c r="C86">
        <v>9</v>
      </c>
      <c r="D86">
        <v>2</v>
      </c>
      <c r="E86">
        <v>4</v>
      </c>
      <c r="F86">
        <v>4</v>
      </c>
      <c r="G86">
        <v>3</v>
      </c>
      <c r="H86">
        <v>10.53864168618267</v>
      </c>
      <c r="I86">
        <v>0</v>
      </c>
      <c r="J86" t="s">
        <v>77</v>
      </c>
      <c r="K86">
        <v>0</v>
      </c>
      <c r="L86">
        <v>0.23419203747072601</v>
      </c>
      <c r="M86">
        <v>6.557377049180328</v>
      </c>
      <c r="N86">
        <v>10.53864168618267</v>
      </c>
      <c r="O86">
        <v>127.33333333333334</v>
      </c>
    </row>
    <row r="87" spans="1:15">
      <c r="A87" t="s">
        <v>83</v>
      </c>
      <c r="B87">
        <v>44</v>
      </c>
      <c r="C87">
        <v>4</v>
      </c>
      <c r="D87">
        <v>0</v>
      </c>
      <c r="E87">
        <v>3</v>
      </c>
      <c r="F87">
        <v>3</v>
      </c>
      <c r="G87">
        <v>1</v>
      </c>
      <c r="H87">
        <v>0</v>
      </c>
      <c r="I87">
        <v>0</v>
      </c>
      <c r="J87" t="s">
        <v>77</v>
      </c>
      <c r="K87" t="s">
        <v>77</v>
      </c>
      <c r="L87">
        <v>3.6363636363636362</v>
      </c>
      <c r="M87">
        <v>0</v>
      </c>
      <c r="N87">
        <v>0</v>
      </c>
      <c r="O87">
        <v>89.673913043478265</v>
      </c>
    </row>
    <row r="88" spans="1:15">
      <c r="A88" t="s">
        <v>83</v>
      </c>
      <c r="B88">
        <v>49</v>
      </c>
      <c r="C88">
        <v>9</v>
      </c>
      <c r="D88">
        <v>1</v>
      </c>
      <c r="E88">
        <v>4</v>
      </c>
      <c r="F88">
        <v>6</v>
      </c>
      <c r="G88">
        <v>3</v>
      </c>
      <c r="H88">
        <v>1.6501650165016499</v>
      </c>
      <c r="I88">
        <v>0</v>
      </c>
      <c r="J88" t="s">
        <v>77</v>
      </c>
      <c r="K88">
        <v>0</v>
      </c>
      <c r="L88">
        <v>3.3003300330032999</v>
      </c>
      <c r="M88">
        <v>1.6501650165016499</v>
      </c>
      <c r="N88">
        <v>1.6501650165016499</v>
      </c>
      <c r="O88">
        <v>102.05479452054794</v>
      </c>
    </row>
    <row r="89" spans="1:15">
      <c r="A89" t="s">
        <v>83</v>
      </c>
      <c r="B89">
        <v>50</v>
      </c>
      <c r="C89">
        <v>10</v>
      </c>
      <c r="D89">
        <v>2</v>
      </c>
      <c r="E89">
        <v>4</v>
      </c>
      <c r="F89">
        <v>5</v>
      </c>
      <c r="G89">
        <v>4</v>
      </c>
      <c r="H89">
        <v>4.7619047619047619</v>
      </c>
      <c r="I89">
        <v>0</v>
      </c>
      <c r="J89" t="s">
        <v>77</v>
      </c>
      <c r="K89">
        <v>0</v>
      </c>
      <c r="L89">
        <v>6.3492063492063489</v>
      </c>
      <c r="M89">
        <v>4.7619047619047619</v>
      </c>
      <c r="N89">
        <v>4.7619047619047619</v>
      </c>
      <c r="O89">
        <v>50</v>
      </c>
    </row>
    <row r="90" spans="1:15">
      <c r="A90" t="s">
        <v>83</v>
      </c>
      <c r="B90">
        <v>53</v>
      </c>
      <c r="C90">
        <v>6</v>
      </c>
      <c r="D90">
        <v>1</v>
      </c>
      <c r="E90">
        <v>2</v>
      </c>
      <c r="F90">
        <v>3</v>
      </c>
      <c r="G90">
        <v>2</v>
      </c>
      <c r="H90">
        <v>36.283185840707965</v>
      </c>
      <c r="I90">
        <v>0</v>
      </c>
      <c r="J90" t="s">
        <v>77</v>
      </c>
      <c r="K90" t="s">
        <v>77</v>
      </c>
      <c r="L90">
        <v>0</v>
      </c>
      <c r="M90">
        <v>0</v>
      </c>
      <c r="N90">
        <v>36.283185840707965</v>
      </c>
      <c r="O90">
        <v>72</v>
      </c>
    </row>
    <row r="91" spans="1:15">
      <c r="A91" t="s">
        <v>83</v>
      </c>
      <c r="B91">
        <v>54</v>
      </c>
      <c r="C91">
        <v>14</v>
      </c>
      <c r="D91">
        <v>0</v>
      </c>
      <c r="E91">
        <v>5</v>
      </c>
      <c r="F91">
        <v>11</v>
      </c>
      <c r="G91">
        <v>4</v>
      </c>
      <c r="H91">
        <v>0</v>
      </c>
      <c r="I91">
        <v>0</v>
      </c>
      <c r="J91" t="s">
        <v>77</v>
      </c>
      <c r="K91" t="s">
        <v>77</v>
      </c>
      <c r="L91">
        <v>8.5234093637454986</v>
      </c>
      <c r="M91">
        <v>0</v>
      </c>
      <c r="N91">
        <v>0</v>
      </c>
      <c r="O91">
        <v>277.66666666666669</v>
      </c>
    </row>
    <row r="92" spans="1:15">
      <c r="A92" t="s">
        <v>83</v>
      </c>
      <c r="B92">
        <v>58</v>
      </c>
      <c r="C92">
        <v>16</v>
      </c>
      <c r="D92">
        <v>1</v>
      </c>
      <c r="E92">
        <v>6</v>
      </c>
      <c r="F92">
        <v>11</v>
      </c>
      <c r="G92">
        <v>4</v>
      </c>
      <c r="H92">
        <v>1.2987012987012987</v>
      </c>
      <c r="I92">
        <v>0</v>
      </c>
      <c r="J92" t="s">
        <v>77</v>
      </c>
      <c r="K92">
        <v>0</v>
      </c>
      <c r="L92">
        <v>20.129870129870131</v>
      </c>
      <c r="M92">
        <v>1.2987012987012987</v>
      </c>
      <c r="N92">
        <v>1.2987012987012987</v>
      </c>
      <c r="O92">
        <v>101.33333333333334</v>
      </c>
    </row>
    <row r="93" spans="1:15">
      <c r="A93" t="s">
        <v>83</v>
      </c>
      <c r="B93">
        <v>81</v>
      </c>
      <c r="C93">
        <v>8</v>
      </c>
      <c r="D93">
        <v>1</v>
      </c>
      <c r="E93">
        <v>4</v>
      </c>
      <c r="F93">
        <v>4</v>
      </c>
      <c r="G93">
        <v>3</v>
      </c>
      <c r="H93">
        <v>14.035087719298245</v>
      </c>
      <c r="I93">
        <v>0</v>
      </c>
      <c r="J93" t="s">
        <v>77</v>
      </c>
      <c r="K93">
        <v>0</v>
      </c>
      <c r="L93">
        <v>5.2631578947368416</v>
      </c>
      <c r="M93">
        <v>14.035087719298245</v>
      </c>
      <c r="N93">
        <v>14.035087719298245</v>
      </c>
      <c r="O93">
        <v>38.28125</v>
      </c>
    </row>
    <row r="94" spans="1:15">
      <c r="A94" t="s">
        <v>83</v>
      </c>
      <c r="B94">
        <v>85</v>
      </c>
      <c r="C94">
        <v>7</v>
      </c>
      <c r="D94">
        <v>0</v>
      </c>
      <c r="E94">
        <v>3</v>
      </c>
      <c r="F94">
        <v>6</v>
      </c>
      <c r="G94">
        <v>1</v>
      </c>
      <c r="H94">
        <v>0</v>
      </c>
      <c r="I94">
        <v>0</v>
      </c>
      <c r="J94" t="s">
        <v>77</v>
      </c>
      <c r="K94" t="s">
        <v>77</v>
      </c>
      <c r="L94">
        <v>0</v>
      </c>
      <c r="M94">
        <v>0</v>
      </c>
      <c r="N94">
        <v>0</v>
      </c>
      <c r="O94">
        <v>247.77777777777777</v>
      </c>
    </row>
    <row r="95" spans="1:15">
      <c r="A95" t="s">
        <v>83</v>
      </c>
      <c r="B95">
        <v>89</v>
      </c>
      <c r="C95">
        <v>3</v>
      </c>
      <c r="D95">
        <v>1</v>
      </c>
      <c r="E95">
        <v>2</v>
      </c>
      <c r="F95">
        <v>2</v>
      </c>
      <c r="G95">
        <v>0</v>
      </c>
      <c r="H95">
        <v>6.4516129032258061</v>
      </c>
      <c r="I95">
        <v>0</v>
      </c>
      <c r="J95" t="s">
        <v>77</v>
      </c>
      <c r="K95" t="s">
        <v>77</v>
      </c>
      <c r="L95">
        <v>0</v>
      </c>
      <c r="M95">
        <v>0</v>
      </c>
      <c r="N95">
        <v>6.4516129032258061</v>
      </c>
      <c r="O95">
        <v>25</v>
      </c>
    </row>
    <row r="96" spans="1:15">
      <c r="A96" t="s">
        <v>83</v>
      </c>
      <c r="B96">
        <v>97</v>
      </c>
      <c r="C96">
        <v>3</v>
      </c>
      <c r="D96">
        <v>2</v>
      </c>
      <c r="E96">
        <v>1</v>
      </c>
      <c r="F96">
        <v>1</v>
      </c>
      <c r="G96">
        <v>0</v>
      </c>
      <c r="H96">
        <v>99.431818181818173</v>
      </c>
      <c r="I96">
        <v>0</v>
      </c>
      <c r="J96" t="s">
        <v>77</v>
      </c>
      <c r="K96">
        <v>0</v>
      </c>
      <c r="L96">
        <v>0</v>
      </c>
      <c r="M96">
        <v>99.147727272727266</v>
      </c>
      <c r="N96">
        <v>99.431818181818173</v>
      </c>
      <c r="O96">
        <v>0.82644628099173556</v>
      </c>
    </row>
    <row r="97" spans="1:15">
      <c r="A97" t="s">
        <v>83</v>
      </c>
      <c r="B97">
        <v>106</v>
      </c>
      <c r="C97">
        <v>10</v>
      </c>
      <c r="D97">
        <v>0</v>
      </c>
      <c r="E97">
        <v>3</v>
      </c>
      <c r="F97">
        <v>7</v>
      </c>
      <c r="G97">
        <v>2</v>
      </c>
      <c r="H97">
        <v>0</v>
      </c>
      <c r="I97">
        <v>0</v>
      </c>
      <c r="J97" t="s">
        <v>77</v>
      </c>
      <c r="K97" t="s">
        <v>77</v>
      </c>
      <c r="L97">
        <v>0</v>
      </c>
      <c r="M97">
        <v>0</v>
      </c>
      <c r="N97">
        <v>0</v>
      </c>
      <c r="O97">
        <v>62.365591397849457</v>
      </c>
    </row>
    <row r="98" spans="1:15">
      <c r="A98" t="s">
        <v>83</v>
      </c>
      <c r="B98">
        <v>109</v>
      </c>
      <c r="C98">
        <v>4</v>
      </c>
      <c r="D98">
        <v>1</v>
      </c>
      <c r="E98">
        <v>2</v>
      </c>
      <c r="F98">
        <v>3</v>
      </c>
      <c r="G98">
        <v>0</v>
      </c>
      <c r="H98">
        <v>54.263565891472865</v>
      </c>
      <c r="I98">
        <v>0</v>
      </c>
      <c r="J98" t="s">
        <v>77</v>
      </c>
      <c r="K98" t="s">
        <v>77</v>
      </c>
      <c r="L98">
        <v>0</v>
      </c>
      <c r="M98">
        <v>0</v>
      </c>
      <c r="N98">
        <v>54.263565891472865</v>
      </c>
      <c r="O98">
        <v>44.029850746268657</v>
      </c>
    </row>
    <row r="99" spans="1:15">
      <c r="A99" t="s">
        <v>83</v>
      </c>
      <c r="B99">
        <v>118</v>
      </c>
      <c r="C99">
        <v>9</v>
      </c>
      <c r="D99">
        <v>1</v>
      </c>
      <c r="E99">
        <v>5</v>
      </c>
      <c r="F99">
        <v>6</v>
      </c>
      <c r="G99">
        <v>2</v>
      </c>
      <c r="H99">
        <v>13.333333333333334</v>
      </c>
      <c r="I99">
        <v>0</v>
      </c>
      <c r="J99" t="s">
        <v>77</v>
      </c>
      <c r="K99" t="s">
        <v>77</v>
      </c>
      <c r="L99">
        <v>10</v>
      </c>
      <c r="M99">
        <v>0</v>
      </c>
      <c r="N99">
        <v>13.333333333333334</v>
      </c>
      <c r="O99">
        <v>37.681159420289859</v>
      </c>
    </row>
    <row r="100" spans="1:15">
      <c r="A100" t="s">
        <v>83</v>
      </c>
      <c r="B100" t="s">
        <v>87</v>
      </c>
      <c r="C100">
        <v>8</v>
      </c>
      <c r="D100">
        <v>2</v>
      </c>
      <c r="E100">
        <v>4</v>
      </c>
      <c r="F100">
        <v>3</v>
      </c>
      <c r="G100">
        <v>3</v>
      </c>
      <c r="H100">
        <v>11.864406779661017</v>
      </c>
      <c r="I100">
        <v>0</v>
      </c>
      <c r="J100" t="s">
        <v>77</v>
      </c>
      <c r="K100">
        <v>0</v>
      </c>
      <c r="L100">
        <v>47.457627118644069</v>
      </c>
      <c r="M100">
        <v>11.016949152542372</v>
      </c>
      <c r="N100">
        <v>11.864406779661017</v>
      </c>
      <c r="O100">
        <v>50</v>
      </c>
    </row>
    <row r="101" spans="1:15">
      <c r="A101" t="s">
        <v>83</v>
      </c>
      <c r="B101">
        <v>121</v>
      </c>
      <c r="C101">
        <v>6</v>
      </c>
      <c r="D101">
        <v>1</v>
      </c>
      <c r="E101">
        <v>2</v>
      </c>
      <c r="F101">
        <v>3</v>
      </c>
      <c r="G101">
        <v>2</v>
      </c>
      <c r="H101">
        <v>12.290502793296088</v>
      </c>
      <c r="I101">
        <v>0</v>
      </c>
      <c r="J101" t="s">
        <v>77</v>
      </c>
      <c r="K101" t="s">
        <v>77</v>
      </c>
      <c r="L101">
        <v>0</v>
      </c>
      <c r="M101">
        <v>0</v>
      </c>
      <c r="N101">
        <v>12.290502793296088</v>
      </c>
      <c r="O101">
        <v>157</v>
      </c>
    </row>
    <row r="102" spans="1:15">
      <c r="A102" t="s">
        <v>83</v>
      </c>
      <c r="B102">
        <v>125</v>
      </c>
      <c r="C102">
        <v>6</v>
      </c>
      <c r="D102">
        <v>0</v>
      </c>
      <c r="E102">
        <v>2</v>
      </c>
      <c r="F102">
        <v>3</v>
      </c>
      <c r="G102">
        <v>3</v>
      </c>
      <c r="H102">
        <v>0</v>
      </c>
      <c r="I102">
        <v>0</v>
      </c>
      <c r="J102" t="s">
        <v>77</v>
      </c>
      <c r="K102" t="s">
        <v>77</v>
      </c>
      <c r="L102">
        <v>8.3333333333333321</v>
      </c>
      <c r="M102">
        <v>0.43859649122807015</v>
      </c>
      <c r="N102">
        <v>0</v>
      </c>
      <c r="O102">
        <v>211.11111111111111</v>
      </c>
    </row>
    <row r="103" spans="1:15">
      <c r="A103" t="s">
        <v>83</v>
      </c>
      <c r="B103">
        <v>140</v>
      </c>
      <c r="C103">
        <v>5</v>
      </c>
      <c r="D103">
        <v>2</v>
      </c>
      <c r="E103">
        <v>3</v>
      </c>
      <c r="F103">
        <v>2</v>
      </c>
      <c r="G103">
        <v>1</v>
      </c>
      <c r="H103">
        <v>75</v>
      </c>
      <c r="I103">
        <v>0</v>
      </c>
      <c r="J103" t="s">
        <v>77</v>
      </c>
      <c r="K103">
        <v>0</v>
      </c>
      <c r="L103">
        <v>1.25</v>
      </c>
      <c r="M103">
        <v>75</v>
      </c>
      <c r="N103">
        <v>75</v>
      </c>
      <c r="O103">
        <v>10</v>
      </c>
    </row>
    <row r="104" spans="1:15">
      <c r="A104" t="s">
        <v>83</v>
      </c>
      <c r="B104">
        <v>153</v>
      </c>
      <c r="C104">
        <v>13</v>
      </c>
      <c r="D104">
        <v>1</v>
      </c>
      <c r="E104">
        <v>5</v>
      </c>
      <c r="F104">
        <v>9</v>
      </c>
      <c r="G104">
        <v>4</v>
      </c>
      <c r="H104">
        <v>6.8446269678302529E-2</v>
      </c>
      <c r="I104">
        <v>0</v>
      </c>
      <c r="J104" t="s">
        <v>77</v>
      </c>
      <c r="K104" t="s">
        <v>77</v>
      </c>
      <c r="L104">
        <v>11.909650924024641</v>
      </c>
      <c r="M104">
        <v>0</v>
      </c>
      <c r="N104">
        <v>6.8446269678302529E-2</v>
      </c>
      <c r="O104">
        <v>486.66666666666669</v>
      </c>
    </row>
    <row r="105" spans="1:15">
      <c r="A105" t="s">
        <v>83</v>
      </c>
      <c r="B105">
        <v>154</v>
      </c>
      <c r="C105">
        <v>6</v>
      </c>
      <c r="D105">
        <v>0</v>
      </c>
      <c r="E105">
        <v>2</v>
      </c>
      <c r="F105">
        <v>3</v>
      </c>
      <c r="G105">
        <v>3</v>
      </c>
      <c r="H105">
        <v>0</v>
      </c>
      <c r="I105">
        <v>0</v>
      </c>
      <c r="J105" t="s">
        <v>77</v>
      </c>
      <c r="K105" t="s">
        <v>77</v>
      </c>
      <c r="L105">
        <v>18.918918918918919</v>
      </c>
      <c r="M105">
        <v>0.22522522522522523</v>
      </c>
      <c r="N105">
        <v>0</v>
      </c>
      <c r="O105">
        <v>148</v>
      </c>
    </row>
    <row r="106" spans="1:15">
      <c r="A106" t="s">
        <v>83</v>
      </c>
      <c r="B106">
        <v>157</v>
      </c>
      <c r="C106">
        <v>2</v>
      </c>
      <c r="D106">
        <v>1</v>
      </c>
      <c r="E106">
        <v>1</v>
      </c>
      <c r="F106">
        <v>1</v>
      </c>
      <c r="G106">
        <v>0</v>
      </c>
      <c r="H106">
        <v>75.675675675675677</v>
      </c>
      <c r="I106">
        <v>0</v>
      </c>
      <c r="J106" t="s">
        <v>77</v>
      </c>
      <c r="K106" t="s">
        <v>77</v>
      </c>
      <c r="L106">
        <v>0</v>
      </c>
      <c r="M106">
        <v>0</v>
      </c>
      <c r="N106">
        <v>75.675675675675677</v>
      </c>
      <c r="O106">
        <v>4.6875</v>
      </c>
    </row>
    <row r="107" spans="1:15">
      <c r="A107" t="s">
        <v>83</v>
      </c>
      <c r="B107">
        <v>165</v>
      </c>
      <c r="C107">
        <v>15</v>
      </c>
      <c r="D107">
        <v>1</v>
      </c>
      <c r="E107">
        <v>6</v>
      </c>
      <c r="F107">
        <v>9</v>
      </c>
      <c r="G107">
        <v>5</v>
      </c>
      <c r="H107">
        <v>2.3004059539918806</v>
      </c>
      <c r="I107">
        <v>0</v>
      </c>
      <c r="J107" t="s">
        <v>77</v>
      </c>
      <c r="K107">
        <v>0</v>
      </c>
      <c r="L107">
        <v>41.136671177266578</v>
      </c>
      <c r="M107">
        <v>2.3004059539918806</v>
      </c>
      <c r="N107">
        <v>2.3004059539918806</v>
      </c>
      <c r="O107">
        <v>240.66666666666666</v>
      </c>
    </row>
    <row r="108" spans="1:15">
      <c r="A108" t="s">
        <v>83</v>
      </c>
      <c r="B108">
        <v>168</v>
      </c>
      <c r="C108">
        <v>4</v>
      </c>
      <c r="D108">
        <v>1</v>
      </c>
      <c r="E108">
        <v>2</v>
      </c>
      <c r="F108">
        <v>1</v>
      </c>
      <c r="G108">
        <v>2</v>
      </c>
      <c r="H108">
        <v>71.875</v>
      </c>
      <c r="I108">
        <v>0</v>
      </c>
      <c r="J108" t="s">
        <v>77</v>
      </c>
      <c r="K108">
        <v>0</v>
      </c>
      <c r="L108">
        <v>5.46875</v>
      </c>
      <c r="M108">
        <v>71.875</v>
      </c>
      <c r="N108">
        <v>71.875</v>
      </c>
      <c r="O108">
        <v>12</v>
      </c>
    </row>
    <row r="109" spans="1:15">
      <c r="A109" t="s">
        <v>83</v>
      </c>
      <c r="B109">
        <v>173</v>
      </c>
      <c r="C109">
        <v>7</v>
      </c>
      <c r="D109">
        <v>1</v>
      </c>
      <c r="E109">
        <v>3</v>
      </c>
      <c r="F109">
        <v>2</v>
      </c>
      <c r="G109">
        <v>3</v>
      </c>
      <c r="H109">
        <v>6.3583815028901727</v>
      </c>
      <c r="I109">
        <v>0</v>
      </c>
      <c r="J109" t="s">
        <v>77</v>
      </c>
      <c r="K109" t="s">
        <v>77</v>
      </c>
      <c r="L109">
        <v>4.6242774566473983</v>
      </c>
      <c r="M109">
        <v>0</v>
      </c>
      <c r="N109">
        <v>6.3583815028901727</v>
      </c>
      <c r="O109">
        <v>90</v>
      </c>
    </row>
    <row r="110" spans="1:15">
      <c r="A110" t="s">
        <v>83</v>
      </c>
      <c r="B110">
        <v>177</v>
      </c>
      <c r="C110">
        <v>5</v>
      </c>
      <c r="D110">
        <v>0</v>
      </c>
      <c r="E110">
        <v>3</v>
      </c>
      <c r="F110">
        <v>4</v>
      </c>
      <c r="G110">
        <v>1</v>
      </c>
      <c r="H110">
        <v>0</v>
      </c>
      <c r="I110">
        <v>0</v>
      </c>
      <c r="J110" t="s">
        <v>77</v>
      </c>
      <c r="K110" t="s">
        <v>77</v>
      </c>
      <c r="L110">
        <v>0</v>
      </c>
      <c r="M110">
        <v>0</v>
      </c>
      <c r="N110">
        <v>0</v>
      </c>
      <c r="O110">
        <v>102.00000000000001</v>
      </c>
    </row>
    <row r="111" spans="1:15">
      <c r="A111" t="s">
        <v>83</v>
      </c>
      <c r="B111">
        <v>189</v>
      </c>
      <c r="C111">
        <v>5</v>
      </c>
      <c r="D111">
        <v>1</v>
      </c>
      <c r="E111">
        <v>3</v>
      </c>
      <c r="F111">
        <v>3</v>
      </c>
      <c r="G111">
        <v>1</v>
      </c>
      <c r="H111">
        <v>5</v>
      </c>
      <c r="I111">
        <v>0</v>
      </c>
      <c r="J111" t="s">
        <v>77</v>
      </c>
      <c r="K111" t="s">
        <v>77</v>
      </c>
      <c r="L111">
        <v>0</v>
      </c>
      <c r="M111">
        <v>0</v>
      </c>
      <c r="N111">
        <v>5</v>
      </c>
      <c r="O111">
        <v>23.75</v>
      </c>
    </row>
    <row r="112" spans="1:15">
      <c r="A112" t="s">
        <v>84</v>
      </c>
      <c r="B112">
        <v>8</v>
      </c>
      <c r="C112">
        <v>6</v>
      </c>
      <c r="D112">
        <v>3</v>
      </c>
      <c r="E112">
        <v>2</v>
      </c>
      <c r="F112">
        <v>2</v>
      </c>
      <c r="G112">
        <v>2</v>
      </c>
      <c r="H112">
        <v>58.333333333333336</v>
      </c>
      <c r="I112">
        <v>2.3809523809523809</v>
      </c>
      <c r="J112" t="s">
        <v>77</v>
      </c>
      <c r="K112">
        <v>0</v>
      </c>
      <c r="L112">
        <v>0</v>
      </c>
      <c r="M112">
        <v>44.047619047619044</v>
      </c>
      <c r="N112">
        <v>58.333333333333336</v>
      </c>
      <c r="O112">
        <v>17.5</v>
      </c>
    </row>
    <row r="113" spans="1:15">
      <c r="A113" t="s">
        <v>84</v>
      </c>
      <c r="B113">
        <v>9</v>
      </c>
      <c r="C113">
        <v>5</v>
      </c>
      <c r="D113">
        <v>1</v>
      </c>
      <c r="E113">
        <v>3</v>
      </c>
      <c r="F113">
        <v>4</v>
      </c>
      <c r="G113">
        <v>0</v>
      </c>
      <c r="H113">
        <v>6.7164179104477615</v>
      </c>
      <c r="I113">
        <v>0</v>
      </c>
      <c r="J113" t="s">
        <v>77</v>
      </c>
      <c r="K113" t="s">
        <v>77</v>
      </c>
      <c r="L113">
        <v>0</v>
      </c>
      <c r="M113">
        <v>0</v>
      </c>
      <c r="N113">
        <v>6.7164179104477615</v>
      </c>
      <c r="O113">
        <v>100.80645161290322</v>
      </c>
    </row>
    <row r="114" spans="1:15">
      <c r="A114" t="s">
        <v>84</v>
      </c>
      <c r="B114">
        <v>15</v>
      </c>
      <c r="C114">
        <v>6</v>
      </c>
      <c r="D114">
        <v>3</v>
      </c>
      <c r="E114">
        <v>2</v>
      </c>
      <c r="F114">
        <v>1</v>
      </c>
      <c r="G114">
        <v>2</v>
      </c>
      <c r="H114">
        <v>96.703296703296701</v>
      </c>
      <c r="I114">
        <v>1.098901098901099</v>
      </c>
      <c r="J114">
        <v>1.1363636363636365</v>
      </c>
      <c r="K114">
        <v>1.1363636363636365</v>
      </c>
      <c r="L114">
        <v>1.098901098901099</v>
      </c>
      <c r="M114">
        <v>96.703296703296701</v>
      </c>
      <c r="N114">
        <v>96.703296703296701</v>
      </c>
      <c r="O114">
        <v>1.6304347826086956</v>
      </c>
    </row>
    <row r="115" spans="1:15">
      <c r="A115" t="s">
        <v>84</v>
      </c>
      <c r="B115">
        <v>20</v>
      </c>
      <c r="C115">
        <v>6</v>
      </c>
      <c r="D115">
        <v>2</v>
      </c>
      <c r="E115">
        <v>2</v>
      </c>
      <c r="F115">
        <v>3</v>
      </c>
      <c r="G115">
        <v>1</v>
      </c>
      <c r="H115">
        <v>30.357142857142854</v>
      </c>
      <c r="I115">
        <v>0</v>
      </c>
      <c r="J115" t="s">
        <v>77</v>
      </c>
      <c r="K115">
        <v>0</v>
      </c>
      <c r="L115">
        <v>0</v>
      </c>
      <c r="M115">
        <v>26.785714285714285</v>
      </c>
      <c r="N115">
        <v>30.357142857142854</v>
      </c>
      <c r="O115">
        <v>30.46875</v>
      </c>
    </row>
    <row r="116" spans="1:15">
      <c r="A116" t="s">
        <v>84</v>
      </c>
      <c r="B116">
        <v>22</v>
      </c>
      <c r="C116">
        <v>4</v>
      </c>
      <c r="D116">
        <v>1</v>
      </c>
      <c r="E116">
        <v>2</v>
      </c>
      <c r="F116">
        <v>2</v>
      </c>
      <c r="G116">
        <v>1</v>
      </c>
      <c r="H116">
        <v>3.8961038961038961</v>
      </c>
      <c r="I116">
        <v>0</v>
      </c>
      <c r="J116" t="s">
        <v>77</v>
      </c>
      <c r="K116" t="s">
        <v>77</v>
      </c>
      <c r="L116">
        <v>0</v>
      </c>
      <c r="M116">
        <v>0</v>
      </c>
      <c r="N116">
        <v>3.8961038961038961</v>
      </c>
      <c r="O116">
        <v>74</v>
      </c>
    </row>
    <row r="117" spans="1:15">
      <c r="A117" t="s">
        <v>84</v>
      </c>
      <c r="B117">
        <v>23</v>
      </c>
      <c r="C117">
        <v>2</v>
      </c>
      <c r="D117">
        <v>2</v>
      </c>
      <c r="E117">
        <v>0</v>
      </c>
      <c r="F117">
        <v>0</v>
      </c>
      <c r="G117">
        <v>1</v>
      </c>
      <c r="H117">
        <v>100</v>
      </c>
      <c r="I117">
        <v>81.967213114754102</v>
      </c>
      <c r="J117" t="s">
        <v>77</v>
      </c>
      <c r="K117">
        <v>0</v>
      </c>
      <c r="L117">
        <v>0</v>
      </c>
      <c r="M117">
        <v>18.032786885245901</v>
      </c>
      <c r="N117">
        <v>100</v>
      </c>
      <c r="O117">
        <v>0</v>
      </c>
    </row>
    <row r="118" spans="1:15">
      <c r="A118" t="s">
        <v>84</v>
      </c>
      <c r="B118">
        <v>26</v>
      </c>
      <c r="C118">
        <v>6</v>
      </c>
      <c r="D118">
        <v>3</v>
      </c>
      <c r="E118">
        <v>1</v>
      </c>
      <c r="F118">
        <v>1</v>
      </c>
      <c r="G118">
        <v>1</v>
      </c>
      <c r="H118">
        <v>62.962962962962962</v>
      </c>
      <c r="I118">
        <v>0</v>
      </c>
      <c r="J118" t="s">
        <v>77</v>
      </c>
      <c r="K118">
        <v>0</v>
      </c>
      <c r="L118">
        <v>0</v>
      </c>
      <c r="M118">
        <v>59.259259259259252</v>
      </c>
      <c r="N118">
        <v>62.962962962962962</v>
      </c>
      <c r="O118">
        <v>13.333333333333334</v>
      </c>
    </row>
    <row r="119" spans="1:15">
      <c r="B119" t="s">
        <v>103</v>
      </c>
      <c r="H119">
        <f>MIN(H2:H118)</f>
        <v>0</v>
      </c>
      <c r="I119">
        <f>MIN(I2:I118)</f>
        <v>0</v>
      </c>
      <c r="K119">
        <f>MIN(K2:K118)</f>
        <v>0</v>
      </c>
      <c r="L119">
        <f t="shared" ref="L119:O119" si="0">MIN(L2:L118)</f>
        <v>0</v>
      </c>
      <c r="M119">
        <f t="shared" si="0"/>
        <v>0</v>
      </c>
      <c r="N119">
        <f t="shared" si="0"/>
        <v>0</v>
      </c>
      <c r="O119">
        <f t="shared" si="0"/>
        <v>0</v>
      </c>
    </row>
    <row r="120" spans="1:15">
      <c r="B120" t="s">
        <v>104</v>
      </c>
      <c r="H120">
        <f>AVERAGE(H2:H118)</f>
        <v>38.553170720154931</v>
      </c>
      <c r="I120">
        <f>AVERAGE(I2:I118)</f>
        <v>8.1419474118538826</v>
      </c>
      <c r="K120">
        <f>AVERAGE(K2:K118)</f>
        <v>9.7375386469050493</v>
      </c>
      <c r="L120">
        <f t="shared" ref="L120:O120" si="1">AVERAGE(L2:L118)</f>
        <v>12.18607667299603</v>
      </c>
      <c r="M120">
        <f t="shared" si="1"/>
        <v>21.461886406773878</v>
      </c>
      <c r="N120">
        <f t="shared" si="1"/>
        <v>38.553170720154931</v>
      </c>
      <c r="O120">
        <f t="shared" si="1"/>
        <v>67.721932627447359</v>
      </c>
    </row>
    <row r="121" spans="1:15">
      <c r="B121" t="s">
        <v>105</v>
      </c>
      <c r="H121">
        <f>MEDIAN(H2:H118)</f>
        <v>20.574162679425836</v>
      </c>
      <c r="I121">
        <f>MEDIAN(I2:I118)</f>
        <v>0</v>
      </c>
      <c r="K121">
        <f>MEDIAN(K2:K118)</f>
        <v>0</v>
      </c>
      <c r="L121">
        <f t="shared" ref="L121:O121" si="2">MEDIAN(L2:L118)</f>
        <v>3.6363636363636362</v>
      </c>
      <c r="M121">
        <f t="shared" si="2"/>
        <v>1.935483870967742</v>
      </c>
      <c r="N121">
        <f t="shared" si="2"/>
        <v>20.574162679425836</v>
      </c>
      <c r="O121">
        <f t="shared" si="2"/>
        <v>38.666666666666664</v>
      </c>
    </row>
    <row r="122" spans="1:15">
      <c r="B122" t="s">
        <v>106</v>
      </c>
      <c r="H122">
        <f>STDEV(H2:H118)</f>
        <v>38.893855153792657</v>
      </c>
      <c r="I122">
        <f>STDEV(I2:I118)</f>
        <v>21.040182445772395</v>
      </c>
      <c r="K122">
        <f>STDEV(K2:K118)</f>
        <v>25.207218273279882</v>
      </c>
      <c r="L122">
        <f t="shared" ref="L122:O122" si="3">STDEV(L2:L118)</f>
        <v>17.77827829862105</v>
      </c>
      <c r="M122">
        <f t="shared" si="3"/>
        <v>31.326981388588209</v>
      </c>
      <c r="N122">
        <f t="shared" si="3"/>
        <v>38.893855153792657</v>
      </c>
      <c r="O122">
        <f t="shared" si="3"/>
        <v>85.674308477684221</v>
      </c>
    </row>
    <row r="123" spans="1:15">
      <c r="B123" t="s">
        <v>107</v>
      </c>
      <c r="H123">
        <f>MAX(H2:H118)</f>
        <v>100</v>
      </c>
      <c r="I123">
        <f>MAX(I2:I118)</f>
        <v>91.304347826086953</v>
      </c>
      <c r="K123">
        <f>MAX(K2:K118)</f>
        <v>100</v>
      </c>
      <c r="L123">
        <f t="shared" ref="L123:O123" si="4">MAX(L2:L118)</f>
        <v>65.254237288135599</v>
      </c>
      <c r="M123">
        <f t="shared" si="4"/>
        <v>100</v>
      </c>
      <c r="N123">
        <f t="shared" si="4"/>
        <v>100</v>
      </c>
      <c r="O123">
        <f t="shared" si="4"/>
        <v>486.66666666666669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E1" workbookViewId="0">
      <selection activeCell="L15" sqref="L15"/>
    </sheetView>
  </sheetViews>
  <sheetFormatPr baseColWidth="10" defaultRowHeight="14" x14ac:dyDescent="0"/>
  <sheetData>
    <row r="1" spans="1:14">
      <c r="B1" s="1" t="s">
        <v>111</v>
      </c>
      <c r="C1" s="1"/>
      <c r="D1" s="1" t="s">
        <v>108</v>
      </c>
      <c r="E1" s="1"/>
      <c r="F1" s="1"/>
      <c r="G1" s="1"/>
      <c r="H1" s="1"/>
      <c r="I1" s="1" t="s">
        <v>110</v>
      </c>
      <c r="J1" s="1" t="s">
        <v>109</v>
      </c>
      <c r="K1" s="1"/>
      <c r="L1" s="1"/>
      <c r="M1" s="1"/>
    </row>
    <row r="2" spans="1:14">
      <c r="A2" s="1" t="s">
        <v>103</v>
      </c>
      <c r="D2">
        <f>MIN('WO fishless'!D2:D118)</f>
        <v>0</v>
      </c>
      <c r="E2">
        <f>MIN('WO fishless'!E2:E118)</f>
        <v>0</v>
      </c>
      <c r="F2">
        <f>MIN('WO fishless'!F2:F118)</f>
        <v>0</v>
      </c>
      <c r="G2">
        <f>MIN('WO fishless'!G2:G118)</f>
        <v>0</v>
      </c>
      <c r="H2">
        <v>0</v>
      </c>
      <c r="I2">
        <v>0</v>
      </c>
      <c r="J2">
        <f>MIN('WO fishless'!J2:J118)</f>
        <v>0.99009900990099009</v>
      </c>
      <c r="K2">
        <f>MIN('WO fishless'!L2:L118)</f>
        <v>0</v>
      </c>
      <c r="L2">
        <f>MIN('WO fishless'!M2:M118)</f>
        <v>0</v>
      </c>
      <c r="M2">
        <f>MIN('WO fishless'!N2:N118)</f>
        <v>0</v>
      </c>
      <c r="N2">
        <f>MIN('WO fishless'!O2:O118)</f>
        <v>0</v>
      </c>
    </row>
    <row r="3" spans="1:14">
      <c r="A3" s="1" t="s">
        <v>104</v>
      </c>
      <c r="D3">
        <f>AVERAGE('WO fishless'!D2:D118)</f>
        <v>1.4786324786324787</v>
      </c>
      <c r="E3">
        <f>AVERAGE('WO fishless'!E2:E118)</f>
        <v>2.5128205128205128</v>
      </c>
      <c r="F3">
        <f>AVERAGE('WO fishless'!F2:F118)</f>
        <v>3.1965811965811968</v>
      </c>
      <c r="G3">
        <f>AVERAGE('WO fishless'!G2:G118)</f>
        <v>1.9572649572649572</v>
      </c>
      <c r="H3">
        <v>8.3371068142942732</v>
      </c>
      <c r="I3">
        <v>11.792755763080423</v>
      </c>
      <c r="J3">
        <f>AVERAGE('WO fishless'!J2:J118)</f>
        <v>42.601731580209588</v>
      </c>
      <c r="K3">
        <f>AVERAGE('WO fishless'!L2:L118)</f>
        <v>12.18607667299603</v>
      </c>
      <c r="L3">
        <f>AVERAGE('WO fishless'!M2:M118)</f>
        <v>21.461886406773878</v>
      </c>
      <c r="M3">
        <f>AVERAGE('WO fishless'!N2:N118)</f>
        <v>38.553170720154931</v>
      </c>
      <c r="N3">
        <f>AVERAGE('WO fishless'!O2:O118)</f>
        <v>67.721932627447359</v>
      </c>
    </row>
    <row r="4" spans="1:14">
      <c r="A4" s="1" t="s">
        <v>105</v>
      </c>
      <c r="D4">
        <f>MEDIAN('WO fishless'!D2:D118)</f>
        <v>1</v>
      </c>
      <c r="E4">
        <f>MEDIAN('WO fishless'!E2:E118)</f>
        <v>3</v>
      </c>
      <c r="F4">
        <f>MEDIAN('WO fishless'!F2:F118)</f>
        <v>3</v>
      </c>
      <c r="G4">
        <f>MEDIAN('WO fishless'!G2:G118)</f>
        <v>2</v>
      </c>
      <c r="H4">
        <v>0</v>
      </c>
      <c r="I4">
        <v>0</v>
      </c>
      <c r="J4">
        <f>MEDIAN('WO fishless'!J2:J118)</f>
        <v>36.73581452104942</v>
      </c>
      <c r="K4">
        <f>MEDIAN('WO fishless'!L2:L118)</f>
        <v>3.6363636363636362</v>
      </c>
      <c r="L4">
        <f>MEDIAN('WO fishless'!M2:M118)</f>
        <v>1.935483870967742</v>
      </c>
      <c r="M4">
        <f>MEDIAN('WO fishless'!N2:N118)</f>
        <v>20.574162679425836</v>
      </c>
      <c r="N4">
        <f>MEDIAN('WO fishless'!O2:O118)</f>
        <v>38.666666666666664</v>
      </c>
    </row>
    <row r="5" spans="1:14">
      <c r="A5" s="1" t="s">
        <v>106</v>
      </c>
      <c r="D5">
        <f>STDEV('WO fishless'!D2:D118)</f>
        <v>1.0388844364915286</v>
      </c>
      <c r="E5">
        <f>STDEV('WO fishless'!E2:E118)</f>
        <v>1.5735715175850469</v>
      </c>
      <c r="F5">
        <f>STDEV('WO fishless'!F2:F118)</f>
        <v>2.7519250824284001</v>
      </c>
      <c r="G5">
        <f>STDEV('WO fishless'!G2:G118)</f>
        <v>1.3607373913279419</v>
      </c>
      <c r="H5">
        <v>21.45910840262189</v>
      </c>
      <c r="I5">
        <v>28.192057436395935</v>
      </c>
      <c r="J5">
        <f>STDEV('WO fishless'!J2:J118)</f>
        <v>37.808042748582572</v>
      </c>
      <c r="K5">
        <f>STDEV('WO fishless'!L2:L118)</f>
        <v>17.77827829862105</v>
      </c>
      <c r="L5">
        <f>STDEV('WO fishless'!M2:M118)</f>
        <v>31.326981388588209</v>
      </c>
      <c r="M5">
        <f>STDEV('WO fishless'!N2:N118)</f>
        <v>38.893855153792657</v>
      </c>
      <c r="N5">
        <f>STDEV('WO fishless'!O2:O118)</f>
        <v>85.674308477684221</v>
      </c>
    </row>
    <row r="6" spans="1:14">
      <c r="A6" s="1" t="s">
        <v>107</v>
      </c>
      <c r="D6">
        <f>MAX('WO fishless'!D2:D118)</f>
        <v>5</v>
      </c>
      <c r="E6">
        <f>MAX('WO fishless'!E2:E118)</f>
        <v>6</v>
      </c>
      <c r="F6">
        <f>MAX('WO fishless'!F2:F118)</f>
        <v>11</v>
      </c>
      <c r="G6">
        <f>MAX('WO fishless'!G2:G118)</f>
        <v>5</v>
      </c>
      <c r="H6">
        <v>100</v>
      </c>
      <c r="I6">
        <v>100</v>
      </c>
      <c r="J6">
        <f>MAX('WO fishless'!J2:J118)</f>
        <v>100</v>
      </c>
      <c r="K6">
        <f>MAX('WO fishless'!L2:L118)</f>
        <v>65.254237288135599</v>
      </c>
      <c r="L6">
        <f>MAX('WO fishless'!M2:M118)</f>
        <v>100</v>
      </c>
      <c r="M6">
        <f>MAX('WO fishless'!N2:N118)</f>
        <v>100</v>
      </c>
      <c r="N6">
        <f>MAX('WO fishless'!O2:O118)</f>
        <v>486.66666666666669</v>
      </c>
    </row>
    <row r="7" spans="1:14">
      <c r="B7" s="6" t="s">
        <v>113</v>
      </c>
      <c r="C7" s="6" t="s">
        <v>114</v>
      </c>
      <c r="D7" s="6" t="s">
        <v>88</v>
      </c>
      <c r="E7" s="6" t="s">
        <v>91</v>
      </c>
      <c r="F7" s="6" t="s">
        <v>89</v>
      </c>
      <c r="G7" s="6" t="s">
        <v>90</v>
      </c>
      <c r="H7" s="6" t="s">
        <v>93</v>
      </c>
      <c r="I7" s="6" t="s">
        <v>94</v>
      </c>
      <c r="J7" s="6" t="s">
        <v>95</v>
      </c>
      <c r="K7" s="6" t="s">
        <v>96</v>
      </c>
      <c r="L7" s="6" t="s">
        <v>97</v>
      </c>
      <c r="M7" s="6" t="s">
        <v>98</v>
      </c>
      <c r="N7" s="6" t="s">
        <v>99</v>
      </c>
    </row>
    <row r="8" spans="1:14">
      <c r="B8" s="1" t="s">
        <v>103</v>
      </c>
      <c r="C8" s="7">
        <f>MIN('WO fishless'!C2:C118)</f>
        <v>1</v>
      </c>
      <c r="D8" s="7">
        <f>MIN('WO fishless'!D2:D118)</f>
        <v>0</v>
      </c>
      <c r="E8" s="7">
        <f>MIN('WO fishless'!E2:E118)</f>
        <v>0</v>
      </c>
      <c r="F8" s="7">
        <f>MIN('WO fishless'!F2:F118)</f>
        <v>0</v>
      </c>
      <c r="G8" s="7">
        <f>MIN('WO fishless'!G2:G118)</f>
        <v>0</v>
      </c>
      <c r="H8" s="7">
        <v>0</v>
      </c>
      <c r="I8" s="7">
        <f>MIN('WO fishless'!I2:I118)</f>
        <v>0</v>
      </c>
      <c r="J8" s="7">
        <v>0</v>
      </c>
      <c r="K8" s="7">
        <f>MIN('WO fishless'!L2:L118)</f>
        <v>0</v>
      </c>
      <c r="L8" s="7">
        <f>MIN('WO fishless'!M2:M118)</f>
        <v>0</v>
      </c>
      <c r="M8" s="7">
        <v>0</v>
      </c>
      <c r="N8" s="7">
        <f>MIN('WO fishless'!O2:O118)</f>
        <v>0</v>
      </c>
    </row>
    <row r="9" spans="1:14">
      <c r="B9" s="1" t="s">
        <v>104</v>
      </c>
      <c r="C9" s="8">
        <f>AVERAGE('WO fishless'!C2:C118)</f>
        <v>6.4871794871794872</v>
      </c>
      <c r="D9" s="8">
        <f>AVERAGE('WO fishless'!D2:D118)</f>
        <v>1.4786324786324787</v>
      </c>
      <c r="E9" s="8">
        <f>AVERAGE('WO fishless'!E2:E118)</f>
        <v>2.5128205128205128</v>
      </c>
      <c r="F9" s="8">
        <f>AVERAGE('WO fishless'!F2:F118)</f>
        <v>3.1965811965811968</v>
      </c>
      <c r="G9" s="8">
        <f>AVERAGE('WO fishless'!G2:G118)</f>
        <v>1.9572649572649572</v>
      </c>
      <c r="H9" s="9">
        <v>38.553170720154931</v>
      </c>
      <c r="I9" s="8">
        <f>AVERAGE('WO fishless'!I2:I118)</f>
        <v>8.1419474118538826</v>
      </c>
      <c r="J9" s="9">
        <v>9.7375386469050493</v>
      </c>
      <c r="K9" s="9">
        <f>AVERAGE('WO fishless'!L2:L118)</f>
        <v>12.18607667299603</v>
      </c>
      <c r="L9" s="9">
        <f>AVERAGE('WO fishless'!M2:M118)</f>
        <v>21.461886406773878</v>
      </c>
      <c r="M9" s="9">
        <v>38.553170720154931</v>
      </c>
      <c r="N9" s="9">
        <f>AVERAGE('WO fishless'!O2:O118)</f>
        <v>67.721932627447359</v>
      </c>
    </row>
    <row r="10" spans="1:14">
      <c r="B10" s="1" t="s">
        <v>105</v>
      </c>
      <c r="C10" s="7">
        <f>MEDIAN('WO fishless'!C2:C118)</f>
        <v>6</v>
      </c>
      <c r="D10" s="7">
        <f>MEDIAN('WO fishless'!D2:D118)</f>
        <v>1</v>
      </c>
      <c r="E10" s="7">
        <f>MEDIAN('WO fishless'!E2:E118)</f>
        <v>3</v>
      </c>
      <c r="F10" s="7">
        <f>MEDIAN('WO fishless'!F2:F118)</f>
        <v>3</v>
      </c>
      <c r="G10" s="7">
        <f>MEDIAN('WO fishless'!G2:G118)</f>
        <v>2</v>
      </c>
      <c r="H10" s="9">
        <v>20.574162679425836</v>
      </c>
      <c r="I10" s="7">
        <f>MEDIAN('WO fishless'!I2:I118)</f>
        <v>0</v>
      </c>
      <c r="J10" s="7">
        <v>0</v>
      </c>
      <c r="K10" s="8">
        <f>MEDIAN('WO fishless'!L2:L118)</f>
        <v>3.6363636363636362</v>
      </c>
      <c r="L10" s="8">
        <f>MEDIAN('WO fishless'!M2:M118)</f>
        <v>1.935483870967742</v>
      </c>
      <c r="M10" s="7">
        <v>20.574162679425836</v>
      </c>
      <c r="N10" s="9">
        <f>MEDIAN('WO fishless'!O2:O118)</f>
        <v>38.666666666666664</v>
      </c>
    </row>
    <row r="11" spans="1:14">
      <c r="B11" s="1" t="s">
        <v>106</v>
      </c>
      <c r="C11" s="8">
        <f>STDEV('WO fishless'!C2:C118)</f>
        <v>3.4003432499538384</v>
      </c>
      <c r="D11" s="8">
        <f>STDEV('WO fishless'!D2:D118)</f>
        <v>1.0388844364915286</v>
      </c>
      <c r="E11" s="8">
        <f>STDEV('WO fishless'!E2:E118)</f>
        <v>1.5735715175850469</v>
      </c>
      <c r="F11" s="8">
        <f>STDEV('WO fishless'!F2:F118)</f>
        <v>2.7519250824284001</v>
      </c>
      <c r="G11" s="8">
        <f>STDEV('WO fishless'!G2:G118)</f>
        <v>1.3607373913279419</v>
      </c>
      <c r="H11" s="9">
        <v>38.893855153792657</v>
      </c>
      <c r="I11" s="9">
        <f>STDEV('WO fishless'!I2:I118)</f>
        <v>21.040182445772395</v>
      </c>
      <c r="J11" s="9">
        <v>25.207218273279882</v>
      </c>
      <c r="K11" s="9">
        <f>STDEV('WO fishless'!L2:L118)</f>
        <v>17.77827829862105</v>
      </c>
      <c r="L11" s="9">
        <f>STDEV('WO fishless'!M2:M118)</f>
        <v>31.326981388588209</v>
      </c>
      <c r="M11" s="9">
        <v>38.893855153792657</v>
      </c>
      <c r="N11" s="9">
        <f>STDEV('WO fishless'!O2:O118)</f>
        <v>85.674308477684221</v>
      </c>
    </row>
    <row r="12" spans="1:14">
      <c r="B12" s="1" t="s">
        <v>107</v>
      </c>
      <c r="C12" s="7">
        <f>MAX('WO fishless'!C2:C118)</f>
        <v>16</v>
      </c>
      <c r="D12" s="7">
        <f>MAX('WO fishless'!D2:D118)</f>
        <v>5</v>
      </c>
      <c r="E12" s="7">
        <f>MAX('WO fishless'!E2:E118)</f>
        <v>6</v>
      </c>
      <c r="F12" s="7">
        <f>MAX('WO fishless'!F2:F118)</f>
        <v>11</v>
      </c>
      <c r="G12" s="7">
        <f>MAX('WO fishless'!G2:G118)</f>
        <v>5</v>
      </c>
      <c r="H12" s="7">
        <v>100</v>
      </c>
      <c r="I12" s="9">
        <f>MAX('WO fishless'!I2:I118)</f>
        <v>91.304347826086953</v>
      </c>
      <c r="J12" s="7">
        <v>100</v>
      </c>
      <c r="K12" s="9">
        <f>MAX('WO fishless'!L2:L118)</f>
        <v>65.254237288135599</v>
      </c>
      <c r="L12" s="7">
        <f>MAX('WO fishless'!M2:M118)</f>
        <v>100</v>
      </c>
      <c r="M12" s="7">
        <v>100</v>
      </c>
      <c r="N12" s="10">
        <f>MAX('WO fishless'!O2:O118)</f>
        <v>486.66666666666669</v>
      </c>
    </row>
    <row r="20" spans="1:2">
      <c r="A20" s="1"/>
    </row>
    <row r="21" spans="1:2">
      <c r="A21" s="1"/>
    </row>
    <row r="22" spans="1:2">
      <c r="A22" s="1"/>
    </row>
    <row r="23" spans="1:2">
      <c r="A23" s="1"/>
    </row>
    <row r="24" spans="1:2">
      <c r="A24" s="1"/>
    </row>
    <row r="25" spans="1:2">
      <c r="A25" s="1"/>
    </row>
    <row r="28" spans="1:2">
      <c r="B28" t="s">
        <v>112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8"/>
  <sheetViews>
    <sheetView topLeftCell="O1" workbookViewId="0">
      <selection activeCell="Z1" activeCellId="9" sqref="H1:H1048576 J1:J1048576 L1:L1048576 N1:N1048576 P1:P1048576 R1:R1048576 T1:T1048576 V1:V1048576 X1:X1048576 Z1:Z1048576"/>
    </sheetView>
  </sheetViews>
  <sheetFormatPr baseColWidth="10" defaultRowHeight="14" x14ac:dyDescent="0"/>
  <cols>
    <col min="6" max="6" width="11.6640625" customWidth="1"/>
    <col min="8" max="8" width="12.1640625" customWidth="1"/>
    <col min="10" max="10" width="12.33203125" customWidth="1"/>
    <col min="12" max="12" width="12.33203125" customWidth="1"/>
    <col min="14" max="14" width="13.1640625" customWidth="1"/>
    <col min="16" max="16" width="12.5" customWidth="1"/>
    <col min="18" max="18" width="12.1640625" customWidth="1"/>
    <col min="22" max="22" width="14.5" customWidth="1"/>
    <col min="24" max="24" width="12.1640625" customWidth="1"/>
    <col min="26" max="26" width="12.1640625" customWidth="1"/>
  </cols>
  <sheetData>
    <row r="1" spans="1:26">
      <c r="A1" s="1" t="s">
        <v>1</v>
      </c>
      <c r="B1" s="1" t="s">
        <v>2</v>
      </c>
      <c r="C1" s="1" t="s">
        <v>114</v>
      </c>
      <c r="D1" s="11" t="s">
        <v>121</v>
      </c>
      <c r="E1" s="1" t="s">
        <v>88</v>
      </c>
      <c r="F1" s="11" t="s">
        <v>120</v>
      </c>
      <c r="G1" s="1" t="s">
        <v>91</v>
      </c>
      <c r="H1" s="11" t="s">
        <v>119</v>
      </c>
      <c r="I1" s="1" t="s">
        <v>89</v>
      </c>
      <c r="J1" s="11" t="s">
        <v>118</v>
      </c>
      <c r="K1" s="1" t="s">
        <v>90</v>
      </c>
      <c r="L1" s="11" t="s">
        <v>117</v>
      </c>
      <c r="M1" s="1" t="s">
        <v>93</v>
      </c>
      <c r="N1" s="11" t="s">
        <v>116</v>
      </c>
      <c r="O1" s="1" t="s">
        <v>94</v>
      </c>
      <c r="P1" s="11" t="s">
        <v>122</v>
      </c>
      <c r="Q1" s="1" t="s">
        <v>95</v>
      </c>
      <c r="R1" s="11" t="s">
        <v>123</v>
      </c>
      <c r="S1" s="1" t="s">
        <v>96</v>
      </c>
      <c r="T1" s="11" t="s">
        <v>124</v>
      </c>
      <c r="U1" s="1" t="s">
        <v>97</v>
      </c>
      <c r="V1" s="11" t="s">
        <v>127</v>
      </c>
      <c r="W1" s="1" t="s">
        <v>98</v>
      </c>
      <c r="X1" s="11" t="s">
        <v>125</v>
      </c>
      <c r="Y1" s="1" t="s">
        <v>99</v>
      </c>
      <c r="Z1" s="11" t="s">
        <v>126</v>
      </c>
    </row>
    <row r="2" spans="1:26">
      <c r="A2" t="s">
        <v>76</v>
      </c>
      <c r="B2">
        <v>1</v>
      </c>
      <c r="C2">
        <v>6</v>
      </c>
      <c r="D2" t="str">
        <f>IF(C2&gt;9,"0",IF(C2&gt;=5,"5",IF(C2&lt;5,"10")))</f>
        <v>5</v>
      </c>
      <c r="E2">
        <v>2</v>
      </c>
      <c r="F2" t="str">
        <f>IF(E2&lt;2,"0",IF(E2&lt;3,"5",IF(E2&gt;=3,"10")))</f>
        <v>5</v>
      </c>
      <c r="G2">
        <v>3</v>
      </c>
      <c r="H2" t="str">
        <f>IF(G2&gt;3,"0",IF(G2&gt;=2,"5",IF(G2&lt;2,"10")))</f>
        <v>5</v>
      </c>
      <c r="I2">
        <v>2</v>
      </c>
      <c r="J2" t="str">
        <f>IF(I2&gt;3,"0",IF(I2&gt;=2,"5",IF(I2&lt;2,"10")))</f>
        <v>5</v>
      </c>
      <c r="K2">
        <v>2</v>
      </c>
      <c r="L2" t="str">
        <f>IF(K2&gt;2,"0",IF(K2=2,"5",IF(K2&lt;2,"10")))</f>
        <v>5</v>
      </c>
      <c r="M2">
        <v>42.222222222222221</v>
      </c>
      <c r="N2" t="str">
        <f>IF(M2&lt;42,"0",IF(M2&lt;88,"5",IF(M2&gt;88,"10")))</f>
        <v>5</v>
      </c>
      <c r="O2">
        <v>0</v>
      </c>
      <c r="P2" t="str">
        <f>IF(O2&lt;10,"0",IF(O2&lt;43,"5",IF(O2&gt;43,"10")))</f>
        <v>0</v>
      </c>
      <c r="Q2">
        <v>0</v>
      </c>
      <c r="R2" t="str">
        <f>IF(Q2="NA","NA",IF(Q2&lt;12,"0",IF(Q2&lt;=92,"5",IF(Q2&gt;92,"10"))))</f>
        <v>0</v>
      </c>
      <c r="S2">
        <v>46.666666666666664</v>
      </c>
      <c r="T2" t="str">
        <f>IF(S2&gt;1.5,"0",IF(S2&gt;0,"5",IF(S2=0,"10")))</f>
        <v>0</v>
      </c>
      <c r="U2">
        <v>31.111111111111111</v>
      </c>
      <c r="V2" t="str">
        <f>IF(U2&lt;30,"0",IF(U2&lt;=72,"5",IF(U2&gt;72,"10")))</f>
        <v>5</v>
      </c>
      <c r="W2">
        <v>42.222222222222221</v>
      </c>
      <c r="X2" t="str">
        <f>IF(U2&lt;32,"0",IF(U2&lt;=75,"5",IF(U2&gt;75,"10")))</f>
        <v>0</v>
      </c>
      <c r="Y2">
        <v>13.541666666666666</v>
      </c>
      <c r="Z2" t="str">
        <f>IF(Y2&gt;60,"0",IF(Y2&gt;16,"5",IF(Y2&lt;16,"10")))</f>
        <v>10</v>
      </c>
    </row>
    <row r="3" spans="1:26">
      <c r="A3" t="s">
        <v>76</v>
      </c>
      <c r="B3">
        <v>8</v>
      </c>
      <c r="C3">
        <v>14</v>
      </c>
      <c r="D3" t="str">
        <f t="shared" ref="D3:D66" si="0">IF(C3&gt;9,"0",IF(C3&gt;=5,"5",IF(C3&lt;5,"10")))</f>
        <v>0</v>
      </c>
      <c r="E3">
        <v>0</v>
      </c>
      <c r="F3" t="str">
        <f t="shared" ref="F3:F66" si="1">IF(E3&lt;2,"0",IF(E3&lt;3,"5",IF(E3&gt;=3,"10")))</f>
        <v>0</v>
      </c>
      <c r="G3">
        <v>6</v>
      </c>
      <c r="H3" t="str">
        <f t="shared" ref="H3:H66" si="2">IF(G3&gt;3,"0",IF(G3&gt;=2,"5",IF(G3&lt;2,"10")))</f>
        <v>0</v>
      </c>
      <c r="I3">
        <v>9</v>
      </c>
      <c r="J3" t="str">
        <f t="shared" ref="J3:J66" si="3">IF(I3&gt;3,"0",IF(I3&gt;=2,"5",IF(I3&lt;2,"10")))</f>
        <v>0</v>
      </c>
      <c r="K3">
        <v>5</v>
      </c>
      <c r="L3" t="str">
        <f t="shared" ref="L3:L66" si="4">IF(K3&gt;2,"0",IF(K3=2,"5",IF(K3&lt;2,"10")))</f>
        <v>0</v>
      </c>
      <c r="M3">
        <v>0</v>
      </c>
      <c r="N3" t="str">
        <f t="shared" ref="N3:N66" si="5">IF(M3&lt;42,"0",IF(M3&lt;88,"5",IF(M3&gt;88,"10")))</f>
        <v>0</v>
      </c>
      <c r="O3">
        <v>0</v>
      </c>
      <c r="P3" t="str">
        <f t="shared" ref="P3:P66" si="6">IF(O3&lt;10,"0",IF(O3&lt;43,"5",IF(O3&gt;43,"10")))</f>
        <v>0</v>
      </c>
      <c r="Q3" t="s">
        <v>77</v>
      </c>
      <c r="R3" t="str">
        <f t="shared" ref="R3:R66" si="7">IF(Q3="NA","NA",IF(Q3&lt;12,"0",IF(Q3&lt;=92,"5",IF(Q3&gt;92,"10"))))</f>
        <v>NA</v>
      </c>
      <c r="S3">
        <v>16.890080428954423</v>
      </c>
      <c r="T3" t="str">
        <f t="shared" ref="T3:T66" si="8">IF(S3&gt;1.5,"0",IF(S3&gt;0,"5",IF(S3=0,"10")))</f>
        <v>0</v>
      </c>
      <c r="U3">
        <v>0</v>
      </c>
      <c r="V3" t="str">
        <f>IF(U3&lt;30,"0",IF(U3&lt;=72,"5",IF(U3&gt;72,"10")))</f>
        <v>0</v>
      </c>
      <c r="W3">
        <v>0</v>
      </c>
      <c r="X3" t="str">
        <f t="shared" ref="X3:X66" si="9">IF(U3&lt;32,"0",IF(U3&lt;=75,"5",IF(U3&gt;75,"10")))</f>
        <v>0</v>
      </c>
      <c r="Y3">
        <v>124.33333333333333</v>
      </c>
      <c r="Z3" t="str">
        <f t="shared" ref="Z3:Z66" si="10">IF(Y3&gt;60,"0",IF(Y3&gt;16,"5",IF(Y3&lt;16,"10")))</f>
        <v>0</v>
      </c>
    </row>
    <row r="4" spans="1:26">
      <c r="A4" t="s">
        <v>76</v>
      </c>
      <c r="B4">
        <v>10</v>
      </c>
      <c r="C4">
        <v>7</v>
      </c>
      <c r="D4" t="str">
        <f t="shared" si="0"/>
        <v>5</v>
      </c>
      <c r="E4">
        <v>2</v>
      </c>
      <c r="F4" t="str">
        <f t="shared" si="1"/>
        <v>5</v>
      </c>
      <c r="G4">
        <v>3</v>
      </c>
      <c r="H4" t="str">
        <f t="shared" si="2"/>
        <v>5</v>
      </c>
      <c r="I4">
        <v>2</v>
      </c>
      <c r="J4" t="str">
        <f t="shared" si="3"/>
        <v>5</v>
      </c>
      <c r="K4">
        <v>3</v>
      </c>
      <c r="L4" t="str">
        <f t="shared" si="4"/>
        <v>0</v>
      </c>
      <c r="M4">
        <v>1.4705882352941175</v>
      </c>
      <c r="N4" t="str">
        <f t="shared" si="5"/>
        <v>0</v>
      </c>
      <c r="O4">
        <v>0</v>
      </c>
      <c r="P4" t="str">
        <f t="shared" si="6"/>
        <v>0</v>
      </c>
      <c r="Q4">
        <v>0</v>
      </c>
      <c r="R4" t="str">
        <f t="shared" si="7"/>
        <v>0</v>
      </c>
      <c r="S4">
        <v>29.411764705882355</v>
      </c>
      <c r="T4" t="str">
        <f t="shared" si="8"/>
        <v>0</v>
      </c>
      <c r="U4">
        <v>0.73529411764705876</v>
      </c>
      <c r="V4" t="str">
        <f t="shared" ref="V4:V67" si="11">IF(U4&lt;30,"0",IF(U4&lt;=72,"5",IF(U4&gt;72,"10")))</f>
        <v>0</v>
      </c>
      <c r="W4">
        <v>1.4705882352941175</v>
      </c>
      <c r="X4" t="str">
        <f t="shared" si="9"/>
        <v>0</v>
      </c>
      <c r="Y4">
        <v>44.666666666666664</v>
      </c>
      <c r="Z4" t="str">
        <f t="shared" si="10"/>
        <v>5</v>
      </c>
    </row>
    <row r="5" spans="1:26">
      <c r="A5" t="s">
        <v>76</v>
      </c>
      <c r="B5">
        <v>12</v>
      </c>
      <c r="C5">
        <v>4</v>
      </c>
      <c r="D5" t="str">
        <f t="shared" si="0"/>
        <v>10</v>
      </c>
      <c r="E5">
        <v>3</v>
      </c>
      <c r="F5" t="str">
        <f t="shared" si="1"/>
        <v>10</v>
      </c>
      <c r="G5">
        <v>1</v>
      </c>
      <c r="H5" t="str">
        <f t="shared" si="2"/>
        <v>10</v>
      </c>
      <c r="I5">
        <v>1</v>
      </c>
      <c r="J5" t="str">
        <f t="shared" si="3"/>
        <v>10</v>
      </c>
      <c r="K5">
        <v>0</v>
      </c>
      <c r="L5" t="str">
        <f t="shared" si="4"/>
        <v>10</v>
      </c>
      <c r="M5">
        <v>99.545454545454547</v>
      </c>
      <c r="N5" t="str">
        <f t="shared" si="5"/>
        <v>10</v>
      </c>
      <c r="O5">
        <v>0.45454545454545453</v>
      </c>
      <c r="P5" t="str">
        <f t="shared" si="6"/>
        <v>0</v>
      </c>
      <c r="Q5">
        <v>20</v>
      </c>
      <c r="R5" t="str">
        <f t="shared" si="7"/>
        <v>5</v>
      </c>
      <c r="S5">
        <v>0</v>
      </c>
      <c r="T5" t="str">
        <f t="shared" si="8"/>
        <v>10</v>
      </c>
      <c r="U5">
        <v>2.2727272727272729</v>
      </c>
      <c r="V5" t="str">
        <f t="shared" si="11"/>
        <v>0</v>
      </c>
      <c r="W5">
        <v>99.545454545454547</v>
      </c>
      <c r="X5" t="str">
        <f t="shared" si="9"/>
        <v>0</v>
      </c>
      <c r="Y5">
        <v>1</v>
      </c>
      <c r="Z5" t="str">
        <f t="shared" si="10"/>
        <v>10</v>
      </c>
    </row>
    <row r="6" spans="1:26">
      <c r="A6" t="s">
        <v>76</v>
      </c>
      <c r="B6">
        <v>13</v>
      </c>
      <c r="C6">
        <v>8</v>
      </c>
      <c r="D6" t="str">
        <f t="shared" si="0"/>
        <v>5</v>
      </c>
      <c r="E6">
        <v>1</v>
      </c>
      <c r="F6" t="str">
        <f t="shared" si="1"/>
        <v>0</v>
      </c>
      <c r="G6">
        <v>5</v>
      </c>
      <c r="H6" t="str">
        <f t="shared" si="2"/>
        <v>0</v>
      </c>
      <c r="I6">
        <v>5</v>
      </c>
      <c r="J6" t="str">
        <f t="shared" si="3"/>
        <v>0</v>
      </c>
      <c r="K6">
        <v>2</v>
      </c>
      <c r="L6" t="str">
        <f t="shared" si="4"/>
        <v>5</v>
      </c>
      <c r="M6">
        <v>24.271844660194176</v>
      </c>
      <c r="N6" t="str">
        <f t="shared" si="5"/>
        <v>0</v>
      </c>
      <c r="O6">
        <v>0</v>
      </c>
      <c r="P6" t="str">
        <f t="shared" si="6"/>
        <v>0</v>
      </c>
      <c r="Q6" t="s">
        <v>77</v>
      </c>
      <c r="R6" t="str">
        <f t="shared" si="7"/>
        <v>NA</v>
      </c>
      <c r="S6">
        <v>3.8834951456310676</v>
      </c>
      <c r="T6" t="str">
        <f t="shared" si="8"/>
        <v>0</v>
      </c>
      <c r="U6">
        <v>0</v>
      </c>
      <c r="V6" t="str">
        <f t="shared" si="11"/>
        <v>0</v>
      </c>
      <c r="W6">
        <v>24.271844660194176</v>
      </c>
      <c r="X6" t="str">
        <f t="shared" si="9"/>
        <v>0</v>
      </c>
      <c r="Y6">
        <v>26</v>
      </c>
      <c r="Z6" t="str">
        <f t="shared" si="10"/>
        <v>5</v>
      </c>
    </row>
    <row r="7" spans="1:26">
      <c r="A7" t="s">
        <v>76</v>
      </c>
      <c r="B7">
        <v>16</v>
      </c>
      <c r="C7">
        <v>4</v>
      </c>
      <c r="D7" t="str">
        <f t="shared" si="0"/>
        <v>10</v>
      </c>
      <c r="E7">
        <v>1</v>
      </c>
      <c r="F7" t="str">
        <f t="shared" si="1"/>
        <v>0</v>
      </c>
      <c r="G7">
        <v>2</v>
      </c>
      <c r="H7" t="str">
        <f t="shared" si="2"/>
        <v>5</v>
      </c>
      <c r="I7">
        <v>2</v>
      </c>
      <c r="J7" t="str">
        <f t="shared" si="3"/>
        <v>5</v>
      </c>
      <c r="K7">
        <v>1</v>
      </c>
      <c r="L7" t="str">
        <f t="shared" si="4"/>
        <v>10</v>
      </c>
      <c r="M7">
        <v>52.777777777777779</v>
      </c>
      <c r="N7" t="str">
        <f t="shared" si="5"/>
        <v>5</v>
      </c>
      <c r="O7">
        <v>0</v>
      </c>
      <c r="P7" t="str">
        <f t="shared" si="6"/>
        <v>0</v>
      </c>
      <c r="Q7" t="s">
        <v>77</v>
      </c>
      <c r="R7" t="str">
        <f t="shared" si="7"/>
        <v>NA</v>
      </c>
      <c r="S7">
        <v>0</v>
      </c>
      <c r="T7" t="str">
        <f t="shared" si="8"/>
        <v>10</v>
      </c>
      <c r="U7">
        <v>0</v>
      </c>
      <c r="V7" t="str">
        <f t="shared" si="11"/>
        <v>0</v>
      </c>
      <c r="W7">
        <v>52.777777777777779</v>
      </c>
      <c r="X7" t="str">
        <f t="shared" si="9"/>
        <v>0</v>
      </c>
      <c r="Y7">
        <v>34</v>
      </c>
      <c r="Z7" t="str">
        <f t="shared" si="10"/>
        <v>5</v>
      </c>
    </row>
    <row r="8" spans="1:26">
      <c r="A8" t="s">
        <v>76</v>
      </c>
      <c r="B8">
        <v>18</v>
      </c>
      <c r="C8">
        <v>3</v>
      </c>
      <c r="D8" t="str">
        <f t="shared" si="0"/>
        <v>10</v>
      </c>
      <c r="E8">
        <v>3</v>
      </c>
      <c r="F8" t="str">
        <f t="shared" si="1"/>
        <v>10</v>
      </c>
      <c r="G8">
        <v>0</v>
      </c>
      <c r="H8" t="str">
        <f t="shared" si="2"/>
        <v>10</v>
      </c>
      <c r="I8">
        <v>0</v>
      </c>
      <c r="J8" t="str">
        <f t="shared" si="3"/>
        <v>10</v>
      </c>
      <c r="K8">
        <v>1</v>
      </c>
      <c r="L8" t="str">
        <f t="shared" si="4"/>
        <v>10</v>
      </c>
      <c r="M8">
        <v>100</v>
      </c>
      <c r="N8" t="str">
        <f t="shared" si="5"/>
        <v>10</v>
      </c>
      <c r="O8">
        <v>6.3829787234042552</v>
      </c>
      <c r="P8" t="str">
        <f t="shared" si="6"/>
        <v>0</v>
      </c>
      <c r="Q8">
        <v>0</v>
      </c>
      <c r="R8" t="str">
        <f t="shared" si="7"/>
        <v>0</v>
      </c>
      <c r="S8">
        <v>0</v>
      </c>
      <c r="T8" t="str">
        <f t="shared" si="8"/>
        <v>10</v>
      </c>
      <c r="U8">
        <v>1.4184397163120568</v>
      </c>
      <c r="V8" t="str">
        <f t="shared" si="11"/>
        <v>0</v>
      </c>
      <c r="W8">
        <v>100</v>
      </c>
      <c r="X8" t="str">
        <f t="shared" si="9"/>
        <v>0</v>
      </c>
      <c r="Y8">
        <v>0</v>
      </c>
      <c r="Z8" t="str">
        <f t="shared" si="10"/>
        <v>10</v>
      </c>
    </row>
    <row r="9" spans="1:26">
      <c r="A9" t="s">
        <v>76</v>
      </c>
      <c r="B9">
        <v>22</v>
      </c>
      <c r="C9">
        <v>2</v>
      </c>
      <c r="D9" t="str">
        <f t="shared" si="0"/>
        <v>10</v>
      </c>
      <c r="E9">
        <v>1</v>
      </c>
      <c r="F9" t="str">
        <f t="shared" si="1"/>
        <v>0</v>
      </c>
      <c r="G9">
        <v>1</v>
      </c>
      <c r="H9" t="str">
        <f t="shared" si="2"/>
        <v>10</v>
      </c>
      <c r="I9">
        <v>0</v>
      </c>
      <c r="J9" t="str">
        <f t="shared" si="3"/>
        <v>10</v>
      </c>
      <c r="K9">
        <v>1</v>
      </c>
      <c r="L9" t="str">
        <f t="shared" si="4"/>
        <v>10</v>
      </c>
      <c r="M9">
        <v>34.745762711864408</v>
      </c>
      <c r="N9" t="str">
        <f t="shared" si="5"/>
        <v>0</v>
      </c>
      <c r="O9">
        <v>0</v>
      </c>
      <c r="P9" t="str">
        <f t="shared" si="6"/>
        <v>0</v>
      </c>
      <c r="Q9">
        <v>0</v>
      </c>
      <c r="R9" t="str">
        <f t="shared" si="7"/>
        <v>0</v>
      </c>
      <c r="S9">
        <v>65.254237288135599</v>
      </c>
      <c r="T9" t="str">
        <f t="shared" si="8"/>
        <v>0</v>
      </c>
      <c r="U9">
        <v>34.745762711864408</v>
      </c>
      <c r="V9" t="str">
        <f t="shared" si="11"/>
        <v>5</v>
      </c>
      <c r="W9">
        <v>34.745762711864408</v>
      </c>
      <c r="X9" t="str">
        <f t="shared" si="9"/>
        <v>5</v>
      </c>
      <c r="Y9">
        <v>32.083333333333329</v>
      </c>
      <c r="Z9" t="str">
        <f t="shared" si="10"/>
        <v>5</v>
      </c>
    </row>
    <row r="10" spans="1:26">
      <c r="A10" t="s">
        <v>76</v>
      </c>
      <c r="B10">
        <v>26</v>
      </c>
      <c r="C10">
        <v>13</v>
      </c>
      <c r="D10" t="str">
        <f t="shared" si="0"/>
        <v>0</v>
      </c>
      <c r="E10">
        <v>1</v>
      </c>
      <c r="F10" t="str">
        <f t="shared" si="1"/>
        <v>0</v>
      </c>
      <c r="G10">
        <v>4</v>
      </c>
      <c r="H10" t="str">
        <f t="shared" si="2"/>
        <v>0</v>
      </c>
      <c r="I10">
        <v>9</v>
      </c>
      <c r="J10" t="str">
        <f>IF(I10&gt;3,"0",IF(I10&gt;=2,"5",IF(I10&lt;2,"10")))</f>
        <v>0</v>
      </c>
      <c r="K10">
        <v>4</v>
      </c>
      <c r="L10" t="str">
        <f t="shared" si="4"/>
        <v>0</v>
      </c>
      <c r="M10">
        <v>0.59347181008902083</v>
      </c>
      <c r="N10" t="str">
        <f t="shared" si="5"/>
        <v>0</v>
      </c>
      <c r="O10">
        <v>0</v>
      </c>
      <c r="P10" t="str">
        <f t="shared" si="6"/>
        <v>0</v>
      </c>
      <c r="Q10">
        <v>0</v>
      </c>
      <c r="R10" t="str">
        <f t="shared" si="7"/>
        <v>0</v>
      </c>
      <c r="S10">
        <v>12.908011869436201</v>
      </c>
      <c r="T10" t="str">
        <f t="shared" si="8"/>
        <v>0</v>
      </c>
      <c r="U10">
        <v>0.59347181008902083</v>
      </c>
      <c r="V10" t="str">
        <f t="shared" si="11"/>
        <v>0</v>
      </c>
      <c r="W10">
        <v>0.59347181008902083</v>
      </c>
      <c r="X10" t="str">
        <f t="shared" si="9"/>
        <v>0</v>
      </c>
      <c r="Y10">
        <v>223.33333333333334</v>
      </c>
      <c r="Z10" t="str">
        <f t="shared" si="10"/>
        <v>0</v>
      </c>
    </row>
    <row r="11" spans="1:26">
      <c r="A11" t="s">
        <v>76</v>
      </c>
      <c r="B11">
        <v>27</v>
      </c>
      <c r="C11">
        <v>6</v>
      </c>
      <c r="D11" t="str">
        <f t="shared" si="0"/>
        <v>5</v>
      </c>
      <c r="E11">
        <v>0</v>
      </c>
      <c r="F11" t="str">
        <f t="shared" si="1"/>
        <v>0</v>
      </c>
      <c r="G11">
        <v>3</v>
      </c>
      <c r="H11" t="str">
        <f t="shared" si="2"/>
        <v>5</v>
      </c>
      <c r="I11">
        <v>4</v>
      </c>
      <c r="J11" t="str">
        <f t="shared" si="3"/>
        <v>0</v>
      </c>
      <c r="K11">
        <v>2</v>
      </c>
      <c r="L11" t="str">
        <f t="shared" si="4"/>
        <v>5</v>
      </c>
      <c r="M11">
        <v>0</v>
      </c>
      <c r="N11" t="str">
        <f t="shared" si="5"/>
        <v>0</v>
      </c>
      <c r="O11">
        <v>0</v>
      </c>
      <c r="P11" t="str">
        <f t="shared" si="6"/>
        <v>0</v>
      </c>
      <c r="Q11" t="s">
        <v>77</v>
      </c>
      <c r="R11" t="str">
        <f t="shared" si="7"/>
        <v>NA</v>
      </c>
      <c r="S11">
        <v>11.009174311926607</v>
      </c>
      <c r="T11" t="str">
        <f t="shared" si="8"/>
        <v>0</v>
      </c>
      <c r="U11">
        <v>0</v>
      </c>
      <c r="V11" t="str">
        <f t="shared" si="11"/>
        <v>0</v>
      </c>
      <c r="W11">
        <v>0</v>
      </c>
      <c r="X11" t="str">
        <f t="shared" si="9"/>
        <v>0</v>
      </c>
      <c r="Y11">
        <v>136.25</v>
      </c>
      <c r="Z11" t="str">
        <f t="shared" si="10"/>
        <v>0</v>
      </c>
    </row>
    <row r="12" spans="1:26">
      <c r="A12" t="s">
        <v>76</v>
      </c>
      <c r="B12">
        <v>34</v>
      </c>
      <c r="C12">
        <v>8</v>
      </c>
      <c r="D12" t="str">
        <f t="shared" si="0"/>
        <v>5</v>
      </c>
      <c r="E12">
        <v>4</v>
      </c>
      <c r="F12" t="str">
        <f t="shared" si="1"/>
        <v>10</v>
      </c>
      <c r="G12">
        <v>2</v>
      </c>
      <c r="H12" t="str">
        <f t="shared" si="2"/>
        <v>5</v>
      </c>
      <c r="I12">
        <v>2</v>
      </c>
      <c r="J12" t="str">
        <f t="shared" si="3"/>
        <v>5</v>
      </c>
      <c r="K12">
        <v>3</v>
      </c>
      <c r="L12" t="str">
        <f t="shared" si="4"/>
        <v>0</v>
      </c>
      <c r="M12">
        <v>61.855670103092784</v>
      </c>
      <c r="N12" t="str">
        <f t="shared" si="5"/>
        <v>5</v>
      </c>
      <c r="O12">
        <v>53.092783505154642</v>
      </c>
      <c r="P12" t="str">
        <f t="shared" si="6"/>
        <v>10</v>
      </c>
      <c r="Q12">
        <v>85.321100917431195</v>
      </c>
      <c r="R12" t="str">
        <f t="shared" si="7"/>
        <v>5</v>
      </c>
      <c r="S12">
        <v>5.6701030927835054</v>
      </c>
      <c r="T12" t="str">
        <f t="shared" si="8"/>
        <v>0</v>
      </c>
      <c r="U12">
        <v>56.185567010309278</v>
      </c>
      <c r="V12" t="str">
        <f t="shared" si="11"/>
        <v>5</v>
      </c>
      <c r="W12">
        <v>61.855670103092784</v>
      </c>
      <c r="X12" t="str">
        <f t="shared" si="9"/>
        <v>5</v>
      </c>
      <c r="Y12">
        <v>24.666666666666668</v>
      </c>
      <c r="Z12" t="str">
        <f t="shared" si="10"/>
        <v>5</v>
      </c>
    </row>
    <row r="13" spans="1:26">
      <c r="A13" t="s">
        <v>76</v>
      </c>
      <c r="B13">
        <v>35</v>
      </c>
      <c r="C13">
        <v>3</v>
      </c>
      <c r="D13" t="str">
        <f t="shared" si="0"/>
        <v>10</v>
      </c>
      <c r="E13">
        <v>3</v>
      </c>
      <c r="F13" t="str">
        <f t="shared" si="1"/>
        <v>10</v>
      </c>
      <c r="G13">
        <v>0</v>
      </c>
      <c r="H13" t="str">
        <f t="shared" si="2"/>
        <v>10</v>
      </c>
      <c r="I13">
        <v>0</v>
      </c>
      <c r="J13" t="str">
        <f t="shared" si="3"/>
        <v>10</v>
      </c>
      <c r="K13">
        <v>1</v>
      </c>
      <c r="L13" t="str">
        <f t="shared" si="4"/>
        <v>10</v>
      </c>
      <c r="M13">
        <v>100</v>
      </c>
      <c r="N13" t="str">
        <f t="shared" si="5"/>
        <v>10</v>
      </c>
      <c r="O13">
        <v>52.513966480446925</v>
      </c>
      <c r="P13" t="str">
        <f t="shared" si="6"/>
        <v>10</v>
      </c>
      <c r="Q13">
        <v>2.2988505747126435</v>
      </c>
      <c r="R13" t="str">
        <f t="shared" si="7"/>
        <v>0</v>
      </c>
      <c r="S13">
        <v>0</v>
      </c>
      <c r="T13" t="str">
        <f t="shared" si="8"/>
        <v>10</v>
      </c>
      <c r="U13">
        <v>48.603351955307261</v>
      </c>
      <c r="V13" t="str">
        <f t="shared" si="11"/>
        <v>5</v>
      </c>
      <c r="W13">
        <v>100</v>
      </c>
      <c r="X13" t="str">
        <f t="shared" si="9"/>
        <v>5</v>
      </c>
      <c r="Y13">
        <v>0</v>
      </c>
      <c r="Z13" t="str">
        <f t="shared" si="10"/>
        <v>10</v>
      </c>
    </row>
    <row r="14" spans="1:26">
      <c r="A14" t="s">
        <v>76</v>
      </c>
      <c r="B14">
        <v>38</v>
      </c>
      <c r="C14">
        <v>3</v>
      </c>
      <c r="D14" t="str">
        <f t="shared" si="0"/>
        <v>10</v>
      </c>
      <c r="E14">
        <v>1</v>
      </c>
      <c r="F14" t="str">
        <f t="shared" si="1"/>
        <v>0</v>
      </c>
      <c r="G14">
        <v>1</v>
      </c>
      <c r="H14" t="str">
        <f t="shared" si="2"/>
        <v>10</v>
      </c>
      <c r="I14">
        <v>0</v>
      </c>
      <c r="J14" t="str">
        <f t="shared" si="3"/>
        <v>10</v>
      </c>
      <c r="K14">
        <v>1</v>
      </c>
      <c r="L14" t="str">
        <f t="shared" si="4"/>
        <v>10</v>
      </c>
      <c r="M14">
        <v>35.294117647058826</v>
      </c>
      <c r="N14" t="str">
        <f t="shared" si="5"/>
        <v>0</v>
      </c>
      <c r="O14">
        <v>0</v>
      </c>
      <c r="P14" t="str">
        <f t="shared" si="6"/>
        <v>0</v>
      </c>
      <c r="Q14">
        <v>0</v>
      </c>
      <c r="R14" t="str">
        <f t="shared" si="7"/>
        <v>0</v>
      </c>
      <c r="S14">
        <v>63.725490196078425</v>
      </c>
      <c r="T14" t="str">
        <f t="shared" si="8"/>
        <v>0</v>
      </c>
      <c r="U14">
        <v>36.274509803921568</v>
      </c>
      <c r="V14" t="str">
        <f t="shared" si="11"/>
        <v>5</v>
      </c>
      <c r="W14">
        <v>35.294117647058826</v>
      </c>
      <c r="X14" t="str">
        <f t="shared" si="9"/>
        <v>5</v>
      </c>
      <c r="Y14">
        <v>36.263736263736263</v>
      </c>
      <c r="Z14" t="str">
        <f t="shared" si="10"/>
        <v>5</v>
      </c>
    </row>
    <row r="15" spans="1:26">
      <c r="A15" t="s">
        <v>76</v>
      </c>
      <c r="B15">
        <v>48</v>
      </c>
      <c r="C15">
        <v>6</v>
      </c>
      <c r="D15" t="str">
        <f t="shared" si="0"/>
        <v>5</v>
      </c>
      <c r="E15">
        <v>1</v>
      </c>
      <c r="F15" t="str">
        <f t="shared" si="1"/>
        <v>0</v>
      </c>
      <c r="G15">
        <v>3</v>
      </c>
      <c r="H15" t="str">
        <f t="shared" si="2"/>
        <v>5</v>
      </c>
      <c r="I15">
        <v>3</v>
      </c>
      <c r="J15" t="str">
        <f t="shared" si="3"/>
        <v>5</v>
      </c>
      <c r="K15">
        <v>3</v>
      </c>
      <c r="L15" t="str">
        <f t="shared" si="4"/>
        <v>0</v>
      </c>
      <c r="M15">
        <v>7.8740157480314963</v>
      </c>
      <c r="N15" t="str">
        <f t="shared" si="5"/>
        <v>0</v>
      </c>
      <c r="O15">
        <v>0</v>
      </c>
      <c r="P15" t="str">
        <f t="shared" si="6"/>
        <v>0</v>
      </c>
      <c r="Q15" t="s">
        <v>77</v>
      </c>
      <c r="R15" t="str">
        <f t="shared" si="7"/>
        <v>NA</v>
      </c>
      <c r="S15">
        <v>3.1496062992125982</v>
      </c>
      <c r="T15" t="str">
        <f t="shared" si="8"/>
        <v>0</v>
      </c>
      <c r="U15">
        <v>0</v>
      </c>
      <c r="V15" t="str">
        <f t="shared" si="11"/>
        <v>0</v>
      </c>
      <c r="W15">
        <v>7.8740157480314963</v>
      </c>
      <c r="X15" t="str">
        <f t="shared" si="9"/>
        <v>0</v>
      </c>
      <c r="Y15">
        <v>46.8</v>
      </c>
      <c r="Z15" t="str">
        <f t="shared" si="10"/>
        <v>5</v>
      </c>
    </row>
    <row r="16" spans="1:26">
      <c r="A16" t="s">
        <v>76</v>
      </c>
      <c r="B16">
        <v>85</v>
      </c>
      <c r="C16">
        <v>3</v>
      </c>
      <c r="D16" t="str">
        <f t="shared" si="0"/>
        <v>10</v>
      </c>
      <c r="E16">
        <v>3</v>
      </c>
      <c r="F16" t="str">
        <f t="shared" si="1"/>
        <v>10</v>
      </c>
      <c r="G16">
        <v>0</v>
      </c>
      <c r="H16" t="str">
        <f t="shared" si="2"/>
        <v>10</v>
      </c>
      <c r="I16">
        <v>0</v>
      </c>
      <c r="J16" t="str">
        <f t="shared" si="3"/>
        <v>10</v>
      </c>
      <c r="K16">
        <v>1</v>
      </c>
      <c r="L16" t="str">
        <f t="shared" si="4"/>
        <v>10</v>
      </c>
      <c r="M16">
        <v>100</v>
      </c>
      <c r="N16" t="str">
        <f t="shared" si="5"/>
        <v>10</v>
      </c>
      <c r="O16">
        <v>31.506849315068493</v>
      </c>
      <c r="P16" t="str">
        <f t="shared" si="6"/>
        <v>5</v>
      </c>
      <c r="Q16">
        <v>0.99009900990099009</v>
      </c>
      <c r="R16" t="str">
        <f t="shared" si="7"/>
        <v>0</v>
      </c>
      <c r="S16">
        <v>0</v>
      </c>
      <c r="T16" t="str">
        <f t="shared" si="8"/>
        <v>10</v>
      </c>
      <c r="U16">
        <v>69.178082191780817</v>
      </c>
      <c r="V16" t="str">
        <f t="shared" si="11"/>
        <v>5</v>
      </c>
      <c r="W16">
        <v>100</v>
      </c>
      <c r="X16" t="str">
        <f t="shared" si="9"/>
        <v>5</v>
      </c>
      <c r="Y16">
        <v>0</v>
      </c>
      <c r="Z16" t="str">
        <f t="shared" si="10"/>
        <v>10</v>
      </c>
    </row>
    <row r="17" spans="1:26">
      <c r="A17" t="s">
        <v>76</v>
      </c>
      <c r="B17">
        <v>86</v>
      </c>
      <c r="C17">
        <v>7</v>
      </c>
      <c r="D17" t="str">
        <f t="shared" si="0"/>
        <v>5</v>
      </c>
      <c r="E17">
        <v>1</v>
      </c>
      <c r="F17" t="str">
        <f t="shared" si="1"/>
        <v>0</v>
      </c>
      <c r="G17">
        <v>3</v>
      </c>
      <c r="H17" t="str">
        <f t="shared" si="2"/>
        <v>5</v>
      </c>
      <c r="I17">
        <v>3</v>
      </c>
      <c r="J17" t="str">
        <f t="shared" si="3"/>
        <v>5</v>
      </c>
      <c r="K17">
        <v>2</v>
      </c>
      <c r="L17" t="str">
        <f t="shared" si="4"/>
        <v>5</v>
      </c>
      <c r="M17">
        <v>14.285714285714285</v>
      </c>
      <c r="N17" t="str">
        <f t="shared" si="5"/>
        <v>0</v>
      </c>
      <c r="O17">
        <v>0</v>
      </c>
      <c r="P17" t="str">
        <f t="shared" si="6"/>
        <v>0</v>
      </c>
      <c r="Q17">
        <v>0</v>
      </c>
      <c r="R17" t="str">
        <f t="shared" si="7"/>
        <v>0</v>
      </c>
      <c r="S17">
        <v>22.448979591836736</v>
      </c>
      <c r="T17" t="str">
        <f t="shared" si="8"/>
        <v>0</v>
      </c>
      <c r="U17">
        <v>14.285714285714285</v>
      </c>
      <c r="V17" t="str">
        <f t="shared" si="11"/>
        <v>0</v>
      </c>
      <c r="W17">
        <v>14.285714285714285</v>
      </c>
      <c r="X17" t="str">
        <f t="shared" si="9"/>
        <v>0</v>
      </c>
      <c r="Y17">
        <v>46.666666666666664</v>
      </c>
      <c r="Z17" t="str">
        <f t="shared" si="10"/>
        <v>5</v>
      </c>
    </row>
    <row r="18" spans="1:26">
      <c r="A18" t="s">
        <v>76</v>
      </c>
      <c r="B18">
        <v>93</v>
      </c>
      <c r="C18">
        <v>5</v>
      </c>
      <c r="D18" t="str">
        <f t="shared" si="0"/>
        <v>5</v>
      </c>
      <c r="E18">
        <v>2</v>
      </c>
      <c r="F18" t="str">
        <f t="shared" si="1"/>
        <v>5</v>
      </c>
      <c r="G18">
        <v>2</v>
      </c>
      <c r="H18" t="str">
        <f t="shared" si="2"/>
        <v>5</v>
      </c>
      <c r="I18">
        <v>2</v>
      </c>
      <c r="J18" t="str">
        <f t="shared" si="3"/>
        <v>5</v>
      </c>
      <c r="K18">
        <v>1</v>
      </c>
      <c r="L18" t="str">
        <f t="shared" si="4"/>
        <v>10</v>
      </c>
      <c r="M18">
        <v>32.835820895522389</v>
      </c>
      <c r="N18" t="str">
        <f t="shared" si="5"/>
        <v>0</v>
      </c>
      <c r="O18">
        <v>7.4626865671641784</v>
      </c>
      <c r="P18" t="str">
        <f t="shared" si="6"/>
        <v>0</v>
      </c>
      <c r="Q18">
        <v>100</v>
      </c>
      <c r="R18" t="str">
        <f t="shared" si="7"/>
        <v>10</v>
      </c>
      <c r="S18">
        <v>0</v>
      </c>
      <c r="T18" t="str">
        <f t="shared" si="8"/>
        <v>10</v>
      </c>
      <c r="U18">
        <v>7.4626865671641784</v>
      </c>
      <c r="V18" t="str">
        <f t="shared" si="11"/>
        <v>0</v>
      </c>
      <c r="W18">
        <v>32.835820895522389</v>
      </c>
      <c r="X18" t="str">
        <f t="shared" si="9"/>
        <v>0</v>
      </c>
      <c r="Y18">
        <v>45</v>
      </c>
      <c r="Z18" t="str">
        <f t="shared" si="10"/>
        <v>5</v>
      </c>
    </row>
    <row r="19" spans="1:26">
      <c r="A19" t="s">
        <v>76</v>
      </c>
      <c r="B19">
        <v>96</v>
      </c>
      <c r="C19">
        <v>9</v>
      </c>
      <c r="D19" t="str">
        <f t="shared" si="0"/>
        <v>5</v>
      </c>
      <c r="E19">
        <v>0</v>
      </c>
      <c r="F19" t="str">
        <f t="shared" si="1"/>
        <v>0</v>
      </c>
      <c r="G19">
        <v>5</v>
      </c>
      <c r="H19" t="str">
        <f t="shared" si="2"/>
        <v>0</v>
      </c>
      <c r="I19">
        <v>7</v>
      </c>
      <c r="J19" t="str">
        <f t="shared" si="3"/>
        <v>0</v>
      </c>
      <c r="K19">
        <v>3</v>
      </c>
      <c r="L19" t="str">
        <f t="shared" si="4"/>
        <v>0</v>
      </c>
      <c r="M19">
        <v>0</v>
      </c>
      <c r="N19" t="str">
        <f t="shared" si="5"/>
        <v>0</v>
      </c>
      <c r="O19">
        <v>0</v>
      </c>
      <c r="P19" t="str">
        <f t="shared" si="6"/>
        <v>0</v>
      </c>
      <c r="Q19" t="s">
        <v>77</v>
      </c>
      <c r="R19" t="str">
        <f t="shared" si="7"/>
        <v>NA</v>
      </c>
      <c r="S19">
        <v>5.0847457627118651</v>
      </c>
      <c r="T19" t="str">
        <f t="shared" si="8"/>
        <v>0</v>
      </c>
      <c r="U19">
        <v>0</v>
      </c>
      <c r="V19" t="str">
        <f t="shared" si="11"/>
        <v>0</v>
      </c>
      <c r="W19">
        <v>0</v>
      </c>
      <c r="X19" t="str">
        <f t="shared" si="9"/>
        <v>0</v>
      </c>
      <c r="Y19">
        <v>137.66666666666666</v>
      </c>
      <c r="Z19" t="str">
        <f t="shared" si="10"/>
        <v>0</v>
      </c>
    </row>
    <row r="20" spans="1:26">
      <c r="A20" t="s">
        <v>76</v>
      </c>
      <c r="B20">
        <v>108</v>
      </c>
      <c r="C20">
        <v>8</v>
      </c>
      <c r="D20" t="str">
        <f t="shared" si="0"/>
        <v>5</v>
      </c>
      <c r="E20">
        <v>1</v>
      </c>
      <c r="F20" t="str">
        <f t="shared" si="1"/>
        <v>0</v>
      </c>
      <c r="G20">
        <v>4</v>
      </c>
      <c r="H20" t="str">
        <f t="shared" si="2"/>
        <v>0</v>
      </c>
      <c r="I20">
        <v>5</v>
      </c>
      <c r="J20" t="str">
        <f t="shared" si="3"/>
        <v>0</v>
      </c>
      <c r="K20">
        <v>3</v>
      </c>
      <c r="L20" t="str">
        <f t="shared" si="4"/>
        <v>0</v>
      </c>
      <c r="M20">
        <v>20</v>
      </c>
      <c r="N20" t="str">
        <f t="shared" si="5"/>
        <v>0</v>
      </c>
      <c r="O20">
        <v>0</v>
      </c>
      <c r="P20" t="str">
        <f t="shared" si="6"/>
        <v>0</v>
      </c>
      <c r="Q20" t="s">
        <v>77</v>
      </c>
      <c r="R20" t="str">
        <f t="shared" si="7"/>
        <v>NA</v>
      </c>
      <c r="S20">
        <v>4.4444444444444446</v>
      </c>
      <c r="T20" t="str">
        <f t="shared" si="8"/>
        <v>0</v>
      </c>
      <c r="U20">
        <v>0</v>
      </c>
      <c r="V20" t="str">
        <f t="shared" si="11"/>
        <v>0</v>
      </c>
      <c r="W20">
        <v>20</v>
      </c>
      <c r="X20" t="str">
        <f t="shared" si="9"/>
        <v>0</v>
      </c>
      <c r="Y20">
        <v>24</v>
      </c>
      <c r="Z20" t="str">
        <f t="shared" si="10"/>
        <v>5</v>
      </c>
    </row>
    <row r="21" spans="1:26">
      <c r="A21" t="s">
        <v>76</v>
      </c>
      <c r="B21">
        <v>117</v>
      </c>
      <c r="C21">
        <v>3</v>
      </c>
      <c r="D21" t="str">
        <f t="shared" si="0"/>
        <v>10</v>
      </c>
      <c r="E21">
        <v>3</v>
      </c>
      <c r="F21" t="str">
        <f t="shared" si="1"/>
        <v>10</v>
      </c>
      <c r="G21">
        <v>0</v>
      </c>
      <c r="H21" t="str">
        <f t="shared" si="2"/>
        <v>10</v>
      </c>
      <c r="I21">
        <v>0</v>
      </c>
      <c r="J21" t="str">
        <f t="shared" si="3"/>
        <v>10</v>
      </c>
      <c r="K21">
        <v>1</v>
      </c>
      <c r="L21" t="str">
        <f t="shared" si="4"/>
        <v>10</v>
      </c>
      <c r="M21">
        <v>100</v>
      </c>
      <c r="N21" t="str">
        <f t="shared" si="5"/>
        <v>10</v>
      </c>
      <c r="O21">
        <v>23.770491803278688</v>
      </c>
      <c r="P21" t="str">
        <f t="shared" si="6"/>
        <v>5</v>
      </c>
      <c r="Q21">
        <v>6.0606060606060606</v>
      </c>
      <c r="R21" t="str">
        <f t="shared" si="7"/>
        <v>0</v>
      </c>
      <c r="S21">
        <v>0</v>
      </c>
      <c r="T21" t="str">
        <f t="shared" si="8"/>
        <v>10</v>
      </c>
      <c r="U21">
        <v>81.147540983606561</v>
      </c>
      <c r="V21" t="str">
        <f t="shared" si="11"/>
        <v>10</v>
      </c>
      <c r="W21">
        <v>100</v>
      </c>
      <c r="X21" t="str">
        <f t="shared" si="9"/>
        <v>10</v>
      </c>
      <c r="Y21">
        <v>0</v>
      </c>
      <c r="Z21" t="str">
        <f t="shared" si="10"/>
        <v>10</v>
      </c>
    </row>
    <row r="22" spans="1:26">
      <c r="A22" t="s">
        <v>76</v>
      </c>
      <c r="B22">
        <v>118</v>
      </c>
      <c r="C22">
        <v>13</v>
      </c>
      <c r="D22" t="str">
        <f t="shared" si="0"/>
        <v>0</v>
      </c>
      <c r="E22">
        <v>0</v>
      </c>
      <c r="F22" t="str">
        <f t="shared" si="1"/>
        <v>0</v>
      </c>
      <c r="G22">
        <v>4</v>
      </c>
      <c r="H22" t="str">
        <f t="shared" si="2"/>
        <v>0</v>
      </c>
      <c r="I22">
        <v>9</v>
      </c>
      <c r="J22" t="str">
        <f t="shared" si="3"/>
        <v>0</v>
      </c>
      <c r="K22">
        <v>5</v>
      </c>
      <c r="L22" t="str">
        <f t="shared" si="4"/>
        <v>0</v>
      </c>
      <c r="M22">
        <v>0</v>
      </c>
      <c r="N22" t="str">
        <f t="shared" si="5"/>
        <v>0</v>
      </c>
      <c r="O22">
        <v>0</v>
      </c>
      <c r="P22" t="str">
        <f t="shared" si="6"/>
        <v>0</v>
      </c>
      <c r="Q22" t="s">
        <v>77</v>
      </c>
      <c r="R22" t="str">
        <f t="shared" si="7"/>
        <v>NA</v>
      </c>
      <c r="S22">
        <v>18.565400843881857</v>
      </c>
      <c r="T22" t="str">
        <f t="shared" si="8"/>
        <v>0</v>
      </c>
      <c r="U22">
        <v>0</v>
      </c>
      <c r="V22" t="str">
        <f t="shared" si="11"/>
        <v>0</v>
      </c>
      <c r="W22">
        <v>0</v>
      </c>
      <c r="X22" t="str">
        <f t="shared" si="9"/>
        <v>0</v>
      </c>
      <c r="Y22">
        <v>78.999999999999986</v>
      </c>
      <c r="Z22" t="str">
        <f t="shared" si="10"/>
        <v>0</v>
      </c>
    </row>
    <row r="23" spans="1:26">
      <c r="A23" t="s">
        <v>76</v>
      </c>
      <c r="B23">
        <v>123</v>
      </c>
      <c r="C23">
        <v>7</v>
      </c>
      <c r="D23" t="str">
        <f t="shared" si="0"/>
        <v>5</v>
      </c>
      <c r="E23">
        <v>1</v>
      </c>
      <c r="F23" t="str">
        <f t="shared" si="1"/>
        <v>0</v>
      </c>
      <c r="G23">
        <v>3</v>
      </c>
      <c r="H23" t="str">
        <f t="shared" si="2"/>
        <v>5</v>
      </c>
      <c r="I23">
        <v>3</v>
      </c>
      <c r="J23" t="str">
        <f t="shared" si="3"/>
        <v>5</v>
      </c>
      <c r="K23">
        <v>3</v>
      </c>
      <c r="L23" t="str">
        <f t="shared" si="4"/>
        <v>0</v>
      </c>
      <c r="M23">
        <v>23.684210526315788</v>
      </c>
      <c r="N23" t="str">
        <f t="shared" si="5"/>
        <v>0</v>
      </c>
      <c r="O23">
        <v>0</v>
      </c>
      <c r="P23" t="str">
        <f t="shared" si="6"/>
        <v>0</v>
      </c>
      <c r="Q23">
        <v>0</v>
      </c>
      <c r="R23" t="str">
        <f t="shared" si="7"/>
        <v>0</v>
      </c>
      <c r="S23">
        <v>56.578947368421048</v>
      </c>
      <c r="T23" t="str">
        <f t="shared" si="8"/>
        <v>0</v>
      </c>
      <c r="U23">
        <v>23.684210526315788</v>
      </c>
      <c r="V23" t="str">
        <f t="shared" si="11"/>
        <v>0</v>
      </c>
      <c r="W23">
        <v>23.684210526315788</v>
      </c>
      <c r="X23" t="str">
        <f t="shared" si="9"/>
        <v>0</v>
      </c>
      <c r="Y23">
        <v>19.333333333333332</v>
      </c>
      <c r="Z23" t="str">
        <f t="shared" si="10"/>
        <v>5</v>
      </c>
    </row>
    <row r="24" spans="1:26">
      <c r="A24" t="s">
        <v>76</v>
      </c>
      <c r="B24">
        <v>128</v>
      </c>
      <c r="C24">
        <v>1</v>
      </c>
      <c r="D24" t="str">
        <f t="shared" si="0"/>
        <v>10</v>
      </c>
      <c r="E24">
        <v>1</v>
      </c>
      <c r="F24" t="str">
        <f t="shared" si="1"/>
        <v>0</v>
      </c>
      <c r="G24">
        <v>0</v>
      </c>
      <c r="H24" t="str">
        <f t="shared" si="2"/>
        <v>10</v>
      </c>
      <c r="I24">
        <v>0</v>
      </c>
      <c r="J24" t="str">
        <f t="shared" si="3"/>
        <v>10</v>
      </c>
      <c r="K24">
        <v>0</v>
      </c>
      <c r="L24" t="str">
        <f t="shared" si="4"/>
        <v>10</v>
      </c>
      <c r="M24">
        <v>100</v>
      </c>
      <c r="N24" t="str">
        <f t="shared" si="5"/>
        <v>10</v>
      </c>
      <c r="O24">
        <v>0</v>
      </c>
      <c r="P24" t="str">
        <f t="shared" si="6"/>
        <v>0</v>
      </c>
      <c r="Q24" t="s">
        <v>77</v>
      </c>
      <c r="R24" t="str">
        <f t="shared" si="7"/>
        <v>NA</v>
      </c>
      <c r="S24">
        <v>0</v>
      </c>
      <c r="T24" t="str">
        <f t="shared" si="8"/>
        <v>10</v>
      </c>
      <c r="U24">
        <v>0</v>
      </c>
      <c r="V24" t="str">
        <f t="shared" si="11"/>
        <v>0</v>
      </c>
      <c r="W24">
        <v>100</v>
      </c>
      <c r="X24" t="str">
        <f t="shared" si="9"/>
        <v>0</v>
      </c>
      <c r="Y24">
        <v>0</v>
      </c>
      <c r="Z24" t="str">
        <f t="shared" si="10"/>
        <v>10</v>
      </c>
    </row>
    <row r="25" spans="1:26">
      <c r="A25" t="s">
        <v>76</v>
      </c>
      <c r="B25">
        <v>130</v>
      </c>
      <c r="C25">
        <v>4</v>
      </c>
      <c r="D25" t="str">
        <f t="shared" si="0"/>
        <v>10</v>
      </c>
      <c r="E25">
        <v>4</v>
      </c>
      <c r="F25" t="str">
        <f t="shared" si="1"/>
        <v>10</v>
      </c>
      <c r="G25">
        <v>0</v>
      </c>
      <c r="H25" t="str">
        <f t="shared" si="2"/>
        <v>10</v>
      </c>
      <c r="I25">
        <v>0</v>
      </c>
      <c r="J25" t="str">
        <f t="shared" si="3"/>
        <v>10</v>
      </c>
      <c r="K25">
        <v>1</v>
      </c>
      <c r="L25" t="str">
        <f t="shared" si="4"/>
        <v>10</v>
      </c>
      <c r="M25">
        <v>100</v>
      </c>
      <c r="N25" t="str">
        <f t="shared" si="5"/>
        <v>10</v>
      </c>
      <c r="O25">
        <v>47.619047619047613</v>
      </c>
      <c r="P25" t="str">
        <f t="shared" si="6"/>
        <v>10</v>
      </c>
      <c r="Q25">
        <v>18.75</v>
      </c>
      <c r="R25" t="str">
        <f t="shared" si="7"/>
        <v>5</v>
      </c>
      <c r="S25">
        <v>0</v>
      </c>
      <c r="T25" t="str">
        <f t="shared" si="8"/>
        <v>10</v>
      </c>
      <c r="U25">
        <v>38.095238095238095</v>
      </c>
      <c r="V25" t="str">
        <f t="shared" si="11"/>
        <v>5</v>
      </c>
      <c r="W25">
        <v>100</v>
      </c>
      <c r="X25" t="str">
        <f t="shared" si="9"/>
        <v>5</v>
      </c>
      <c r="Y25">
        <v>0</v>
      </c>
      <c r="Z25" t="str">
        <f t="shared" si="10"/>
        <v>10</v>
      </c>
    </row>
    <row r="26" spans="1:26">
      <c r="A26" t="s">
        <v>76</v>
      </c>
      <c r="B26">
        <v>135</v>
      </c>
      <c r="C26">
        <v>6</v>
      </c>
      <c r="D26" t="str">
        <f t="shared" si="0"/>
        <v>5</v>
      </c>
      <c r="E26">
        <v>1</v>
      </c>
      <c r="F26" t="str">
        <f t="shared" si="1"/>
        <v>0</v>
      </c>
      <c r="G26">
        <v>3</v>
      </c>
      <c r="H26" t="str">
        <f t="shared" si="2"/>
        <v>5</v>
      </c>
      <c r="I26">
        <v>3</v>
      </c>
      <c r="J26" t="str">
        <f t="shared" si="3"/>
        <v>5</v>
      </c>
      <c r="K26">
        <v>2</v>
      </c>
      <c r="L26" t="str">
        <f t="shared" si="4"/>
        <v>5</v>
      </c>
      <c r="M26">
        <v>1.1111111111111112</v>
      </c>
      <c r="N26" t="str">
        <f t="shared" si="5"/>
        <v>0</v>
      </c>
      <c r="O26">
        <v>0</v>
      </c>
      <c r="P26" t="str">
        <f t="shared" si="6"/>
        <v>0</v>
      </c>
      <c r="Q26" t="s">
        <v>77</v>
      </c>
      <c r="R26" t="str">
        <f t="shared" si="7"/>
        <v>NA</v>
      </c>
      <c r="S26">
        <v>23.333333333333332</v>
      </c>
      <c r="T26" t="str">
        <f t="shared" si="8"/>
        <v>0</v>
      </c>
      <c r="U26">
        <v>0</v>
      </c>
      <c r="V26" t="str">
        <f t="shared" si="11"/>
        <v>0</v>
      </c>
      <c r="W26">
        <v>1.1111111111111112</v>
      </c>
      <c r="X26" t="str">
        <f t="shared" si="9"/>
        <v>0</v>
      </c>
      <c r="Y26">
        <v>55.625</v>
      </c>
      <c r="Z26" t="str">
        <f t="shared" si="10"/>
        <v>5</v>
      </c>
    </row>
    <row r="27" spans="1:26">
      <c r="A27" t="s">
        <v>76</v>
      </c>
      <c r="B27">
        <v>149</v>
      </c>
      <c r="C27">
        <v>5</v>
      </c>
      <c r="D27" t="str">
        <f t="shared" si="0"/>
        <v>5</v>
      </c>
      <c r="E27">
        <v>3</v>
      </c>
      <c r="F27" t="str">
        <f t="shared" si="1"/>
        <v>10</v>
      </c>
      <c r="G27">
        <v>2</v>
      </c>
      <c r="H27" t="str">
        <f t="shared" si="2"/>
        <v>5</v>
      </c>
      <c r="I27">
        <v>1</v>
      </c>
      <c r="J27" t="str">
        <f t="shared" si="3"/>
        <v>10</v>
      </c>
      <c r="K27">
        <v>1</v>
      </c>
      <c r="L27" t="str">
        <f t="shared" si="4"/>
        <v>10</v>
      </c>
      <c r="M27">
        <v>98.679867986798669</v>
      </c>
      <c r="N27" t="str">
        <f t="shared" si="5"/>
        <v>10</v>
      </c>
      <c r="O27">
        <v>38.283828382838287</v>
      </c>
      <c r="P27" t="str">
        <f t="shared" si="6"/>
        <v>5</v>
      </c>
      <c r="Q27">
        <v>38.926174496644293</v>
      </c>
      <c r="R27" t="str">
        <f t="shared" si="7"/>
        <v>5</v>
      </c>
      <c r="S27">
        <v>0.66006600660066006</v>
      </c>
      <c r="T27" t="str">
        <f t="shared" si="8"/>
        <v>5</v>
      </c>
      <c r="U27">
        <v>98.349834983498354</v>
      </c>
      <c r="V27" t="str">
        <f t="shared" si="11"/>
        <v>10</v>
      </c>
      <c r="W27">
        <v>98.679867986798669</v>
      </c>
      <c r="X27" t="str">
        <f t="shared" si="9"/>
        <v>10</v>
      </c>
      <c r="Y27">
        <v>1.3333333333333333</v>
      </c>
      <c r="Z27" t="str">
        <f t="shared" si="10"/>
        <v>10</v>
      </c>
    </row>
    <row r="28" spans="1:26">
      <c r="A28" t="s">
        <v>76</v>
      </c>
      <c r="B28">
        <v>154</v>
      </c>
      <c r="C28">
        <v>5</v>
      </c>
      <c r="D28" t="str">
        <f t="shared" si="0"/>
        <v>5</v>
      </c>
      <c r="E28">
        <v>2</v>
      </c>
      <c r="F28" t="str">
        <f t="shared" si="1"/>
        <v>5</v>
      </c>
      <c r="G28">
        <v>2</v>
      </c>
      <c r="H28" t="str">
        <f t="shared" si="2"/>
        <v>5</v>
      </c>
      <c r="I28">
        <v>0</v>
      </c>
      <c r="J28" t="str">
        <f t="shared" si="3"/>
        <v>10</v>
      </c>
      <c r="K28">
        <v>1</v>
      </c>
      <c r="L28" t="str">
        <f t="shared" si="4"/>
        <v>10</v>
      </c>
      <c r="M28">
        <v>53.921568627450981</v>
      </c>
      <c r="N28" t="str">
        <f t="shared" si="5"/>
        <v>5</v>
      </c>
      <c r="O28">
        <v>18.627450980392158</v>
      </c>
      <c r="P28" t="str">
        <f t="shared" si="6"/>
        <v>5</v>
      </c>
      <c r="Q28">
        <v>34.545454545454547</v>
      </c>
      <c r="R28" t="str">
        <f t="shared" si="7"/>
        <v>5</v>
      </c>
      <c r="S28">
        <v>45.588235294117645</v>
      </c>
      <c r="T28" t="str">
        <f t="shared" si="8"/>
        <v>0</v>
      </c>
      <c r="U28">
        <v>53.431372549019606</v>
      </c>
      <c r="V28" t="str">
        <f t="shared" si="11"/>
        <v>5</v>
      </c>
      <c r="W28">
        <v>53.921568627450981</v>
      </c>
      <c r="X28" t="str">
        <f t="shared" si="9"/>
        <v>5</v>
      </c>
      <c r="Y28">
        <v>40.17094017094017</v>
      </c>
      <c r="Z28" t="str">
        <f t="shared" si="10"/>
        <v>5</v>
      </c>
    </row>
    <row r="29" spans="1:26">
      <c r="A29" t="s">
        <v>76</v>
      </c>
      <c r="B29">
        <v>156</v>
      </c>
      <c r="C29">
        <v>2</v>
      </c>
      <c r="D29" t="str">
        <f t="shared" si="0"/>
        <v>10</v>
      </c>
      <c r="E29">
        <v>2</v>
      </c>
      <c r="F29" t="str">
        <f t="shared" si="1"/>
        <v>5</v>
      </c>
      <c r="G29">
        <v>0</v>
      </c>
      <c r="H29" t="str">
        <f t="shared" si="2"/>
        <v>10</v>
      </c>
      <c r="I29">
        <v>0</v>
      </c>
      <c r="J29" t="str">
        <f t="shared" si="3"/>
        <v>10</v>
      </c>
      <c r="K29">
        <v>0</v>
      </c>
      <c r="L29" t="str">
        <f t="shared" si="4"/>
        <v>10</v>
      </c>
      <c r="M29">
        <v>100</v>
      </c>
      <c r="N29" t="str">
        <f t="shared" si="5"/>
        <v>10</v>
      </c>
      <c r="O29">
        <v>74.074074074074076</v>
      </c>
      <c r="P29" t="str">
        <f t="shared" si="6"/>
        <v>10</v>
      </c>
      <c r="Q29">
        <v>74.074074074074076</v>
      </c>
      <c r="R29" t="str">
        <f t="shared" si="7"/>
        <v>5</v>
      </c>
      <c r="S29">
        <v>0</v>
      </c>
      <c r="T29" t="str">
        <f t="shared" si="8"/>
        <v>10</v>
      </c>
      <c r="U29">
        <v>100</v>
      </c>
      <c r="V29" t="str">
        <f t="shared" si="11"/>
        <v>10</v>
      </c>
      <c r="W29">
        <v>100</v>
      </c>
      <c r="X29" t="str">
        <f t="shared" si="9"/>
        <v>10</v>
      </c>
      <c r="Y29">
        <v>0</v>
      </c>
      <c r="Z29" t="str">
        <f t="shared" si="10"/>
        <v>10</v>
      </c>
    </row>
    <row r="30" spans="1:26">
      <c r="A30" t="s">
        <v>76</v>
      </c>
      <c r="B30">
        <v>157</v>
      </c>
      <c r="C30">
        <v>8</v>
      </c>
      <c r="D30" t="str">
        <f t="shared" si="0"/>
        <v>5</v>
      </c>
      <c r="E30">
        <v>5</v>
      </c>
      <c r="F30" t="str">
        <f t="shared" si="1"/>
        <v>10</v>
      </c>
      <c r="G30">
        <v>3</v>
      </c>
      <c r="H30" t="str">
        <f t="shared" si="2"/>
        <v>5</v>
      </c>
      <c r="I30">
        <v>2</v>
      </c>
      <c r="J30" t="str">
        <f t="shared" si="3"/>
        <v>5</v>
      </c>
      <c r="K30">
        <v>2</v>
      </c>
      <c r="L30" t="str">
        <f t="shared" si="4"/>
        <v>5</v>
      </c>
      <c r="M30">
        <v>52.97450424929179</v>
      </c>
      <c r="N30" t="str">
        <f t="shared" si="5"/>
        <v>5</v>
      </c>
      <c r="O30">
        <v>7.0821529745042495</v>
      </c>
      <c r="P30" t="str">
        <f t="shared" si="6"/>
        <v>0</v>
      </c>
      <c r="Q30">
        <v>1.2345679012345678</v>
      </c>
      <c r="R30" t="str">
        <f t="shared" si="7"/>
        <v>0</v>
      </c>
      <c r="S30">
        <v>44.192634560906512</v>
      </c>
      <c r="T30" t="str">
        <f t="shared" si="8"/>
        <v>0</v>
      </c>
      <c r="U30">
        <v>45.892351274787536</v>
      </c>
      <c r="V30" t="str">
        <f t="shared" si="11"/>
        <v>5</v>
      </c>
      <c r="W30">
        <v>52.97450424929179</v>
      </c>
      <c r="X30" t="str">
        <f t="shared" si="9"/>
        <v>5</v>
      </c>
      <c r="Y30">
        <v>55.333333333333329</v>
      </c>
      <c r="Z30" t="str">
        <f t="shared" si="10"/>
        <v>5</v>
      </c>
    </row>
    <row r="31" spans="1:26">
      <c r="A31" t="s">
        <v>76</v>
      </c>
      <c r="B31">
        <v>163</v>
      </c>
      <c r="C31">
        <v>2</v>
      </c>
      <c r="D31" t="str">
        <f t="shared" si="0"/>
        <v>10</v>
      </c>
      <c r="E31">
        <v>2</v>
      </c>
      <c r="F31" t="str">
        <f t="shared" si="1"/>
        <v>5</v>
      </c>
      <c r="G31">
        <v>0</v>
      </c>
      <c r="H31" t="str">
        <f t="shared" si="2"/>
        <v>10</v>
      </c>
      <c r="I31">
        <v>0</v>
      </c>
      <c r="J31" t="str">
        <f t="shared" si="3"/>
        <v>10</v>
      </c>
      <c r="K31">
        <v>1</v>
      </c>
      <c r="L31" t="str">
        <f t="shared" si="4"/>
        <v>10</v>
      </c>
      <c r="M31">
        <v>100</v>
      </c>
      <c r="N31" t="str">
        <f t="shared" si="5"/>
        <v>10</v>
      </c>
      <c r="O31">
        <v>61.111111111111114</v>
      </c>
      <c r="P31" t="str">
        <f t="shared" si="6"/>
        <v>10</v>
      </c>
      <c r="Q31">
        <v>0</v>
      </c>
      <c r="R31" t="str">
        <f t="shared" si="7"/>
        <v>0</v>
      </c>
      <c r="S31">
        <v>0</v>
      </c>
      <c r="T31" t="str">
        <f t="shared" si="8"/>
        <v>10</v>
      </c>
      <c r="U31">
        <v>38.888888888888893</v>
      </c>
      <c r="V31" t="str">
        <f t="shared" si="11"/>
        <v>5</v>
      </c>
      <c r="W31">
        <v>100</v>
      </c>
      <c r="X31" t="str">
        <f t="shared" si="9"/>
        <v>5</v>
      </c>
      <c r="Y31">
        <v>0</v>
      </c>
      <c r="Z31" t="str">
        <f t="shared" si="10"/>
        <v>10</v>
      </c>
    </row>
    <row r="32" spans="1:26">
      <c r="A32" t="s">
        <v>76</v>
      </c>
      <c r="B32">
        <v>170</v>
      </c>
      <c r="C32">
        <v>1</v>
      </c>
      <c r="D32" t="str">
        <f t="shared" si="0"/>
        <v>10</v>
      </c>
      <c r="E32">
        <v>1</v>
      </c>
      <c r="F32" t="str">
        <f t="shared" si="1"/>
        <v>0</v>
      </c>
      <c r="G32">
        <v>0</v>
      </c>
      <c r="H32" t="str">
        <f t="shared" si="2"/>
        <v>10</v>
      </c>
      <c r="I32">
        <v>0</v>
      </c>
      <c r="J32" t="str">
        <f t="shared" si="3"/>
        <v>10</v>
      </c>
      <c r="K32">
        <v>0</v>
      </c>
      <c r="L32" t="str">
        <f t="shared" si="4"/>
        <v>10</v>
      </c>
      <c r="M32">
        <v>100</v>
      </c>
      <c r="N32" t="str">
        <f t="shared" si="5"/>
        <v>10</v>
      </c>
      <c r="O32">
        <v>0</v>
      </c>
      <c r="P32" t="str">
        <f t="shared" si="6"/>
        <v>0</v>
      </c>
      <c r="Q32" t="s">
        <v>77</v>
      </c>
      <c r="R32" t="str">
        <f t="shared" si="7"/>
        <v>NA</v>
      </c>
      <c r="S32">
        <v>0</v>
      </c>
      <c r="T32" t="str">
        <f t="shared" si="8"/>
        <v>10</v>
      </c>
      <c r="U32">
        <v>0</v>
      </c>
      <c r="V32" t="str">
        <f t="shared" si="11"/>
        <v>0</v>
      </c>
      <c r="W32">
        <v>100</v>
      </c>
      <c r="X32" t="str">
        <f t="shared" si="9"/>
        <v>0</v>
      </c>
      <c r="Y32">
        <v>0</v>
      </c>
      <c r="Z32" t="str">
        <f t="shared" si="10"/>
        <v>10</v>
      </c>
    </row>
    <row r="33" spans="1:26">
      <c r="A33" t="s">
        <v>76</v>
      </c>
      <c r="B33" t="s">
        <v>79</v>
      </c>
      <c r="C33">
        <v>4</v>
      </c>
      <c r="D33" t="str">
        <f t="shared" si="0"/>
        <v>10</v>
      </c>
      <c r="E33">
        <v>1</v>
      </c>
      <c r="F33" t="str">
        <f t="shared" si="1"/>
        <v>0</v>
      </c>
      <c r="G33">
        <v>2</v>
      </c>
      <c r="H33" t="str">
        <f t="shared" si="2"/>
        <v>5</v>
      </c>
      <c r="I33">
        <v>1</v>
      </c>
      <c r="J33" t="str">
        <f t="shared" si="3"/>
        <v>10</v>
      </c>
      <c r="K33">
        <v>2</v>
      </c>
      <c r="L33" t="str">
        <f t="shared" si="4"/>
        <v>5</v>
      </c>
      <c r="M33">
        <v>14.0625</v>
      </c>
      <c r="N33" t="str">
        <f t="shared" si="5"/>
        <v>0</v>
      </c>
      <c r="O33">
        <v>0</v>
      </c>
      <c r="P33" t="str">
        <f t="shared" si="6"/>
        <v>0</v>
      </c>
      <c r="Q33" t="s">
        <v>77</v>
      </c>
      <c r="R33" t="str">
        <f t="shared" si="7"/>
        <v>NA</v>
      </c>
      <c r="S33">
        <v>3.125</v>
      </c>
      <c r="T33" t="str">
        <f t="shared" si="8"/>
        <v>0</v>
      </c>
      <c r="U33">
        <v>0</v>
      </c>
      <c r="V33" t="str">
        <f t="shared" si="11"/>
        <v>0</v>
      </c>
      <c r="W33">
        <v>14.0625</v>
      </c>
      <c r="X33" t="str">
        <f t="shared" si="9"/>
        <v>0</v>
      </c>
      <c r="Y33">
        <v>54.999999999999993</v>
      </c>
      <c r="Z33" t="str">
        <f t="shared" si="10"/>
        <v>5</v>
      </c>
    </row>
    <row r="34" spans="1:26">
      <c r="A34" t="s">
        <v>76</v>
      </c>
      <c r="B34" t="s">
        <v>80</v>
      </c>
      <c r="C34">
        <v>7</v>
      </c>
      <c r="D34" t="str">
        <f t="shared" si="0"/>
        <v>5</v>
      </c>
      <c r="E34">
        <v>1</v>
      </c>
      <c r="F34" t="str">
        <f t="shared" si="1"/>
        <v>0</v>
      </c>
      <c r="G34">
        <v>4</v>
      </c>
      <c r="H34" t="str">
        <f t="shared" si="2"/>
        <v>0</v>
      </c>
      <c r="I34">
        <v>5</v>
      </c>
      <c r="J34" t="str">
        <f t="shared" si="3"/>
        <v>0</v>
      </c>
      <c r="K34">
        <v>1</v>
      </c>
      <c r="L34" t="str">
        <f t="shared" si="4"/>
        <v>10</v>
      </c>
      <c r="M34">
        <v>13.513513513513514</v>
      </c>
      <c r="N34" t="str">
        <f t="shared" si="5"/>
        <v>0</v>
      </c>
      <c r="O34">
        <v>0</v>
      </c>
      <c r="P34" t="str">
        <f t="shared" si="6"/>
        <v>0</v>
      </c>
      <c r="Q34" t="s">
        <v>77</v>
      </c>
      <c r="R34" t="str">
        <f t="shared" si="7"/>
        <v>NA</v>
      </c>
      <c r="S34">
        <v>29.72972972972973</v>
      </c>
      <c r="T34" t="str">
        <f t="shared" si="8"/>
        <v>0</v>
      </c>
      <c r="U34">
        <v>0</v>
      </c>
      <c r="V34" t="str">
        <f t="shared" si="11"/>
        <v>0</v>
      </c>
      <c r="W34">
        <v>13.513513513513514</v>
      </c>
      <c r="X34" t="str">
        <f t="shared" si="9"/>
        <v>0</v>
      </c>
      <c r="Y34">
        <v>22.857142857142858</v>
      </c>
      <c r="Z34" t="str">
        <f t="shared" si="10"/>
        <v>5</v>
      </c>
    </row>
    <row r="35" spans="1:26">
      <c r="A35" t="s">
        <v>76</v>
      </c>
      <c r="B35" t="s">
        <v>81</v>
      </c>
      <c r="C35">
        <v>3</v>
      </c>
      <c r="D35" t="str">
        <f t="shared" si="0"/>
        <v>10</v>
      </c>
      <c r="E35">
        <v>2</v>
      </c>
      <c r="F35" t="str">
        <f t="shared" si="1"/>
        <v>5</v>
      </c>
      <c r="G35">
        <v>1</v>
      </c>
      <c r="H35" t="str">
        <f t="shared" si="2"/>
        <v>10</v>
      </c>
      <c r="I35">
        <v>1</v>
      </c>
      <c r="J35" t="str">
        <f t="shared" si="3"/>
        <v>10</v>
      </c>
      <c r="K35">
        <v>0</v>
      </c>
      <c r="L35" t="str">
        <f t="shared" si="4"/>
        <v>10</v>
      </c>
      <c r="M35">
        <v>98.387096774193552</v>
      </c>
      <c r="N35" t="str">
        <f t="shared" si="5"/>
        <v>10</v>
      </c>
      <c r="O35">
        <v>0</v>
      </c>
      <c r="P35" t="str">
        <f t="shared" si="6"/>
        <v>0</v>
      </c>
      <c r="Q35">
        <v>0</v>
      </c>
      <c r="R35" t="str">
        <f t="shared" si="7"/>
        <v>0</v>
      </c>
      <c r="S35">
        <v>0</v>
      </c>
      <c r="T35" t="str">
        <f t="shared" si="8"/>
        <v>10</v>
      </c>
      <c r="U35">
        <v>80.645161290322577</v>
      </c>
      <c r="V35" t="str">
        <f t="shared" si="11"/>
        <v>10</v>
      </c>
      <c r="W35">
        <v>98.387096774193552</v>
      </c>
      <c r="X35" t="str">
        <f t="shared" si="9"/>
        <v>10</v>
      </c>
      <c r="Y35">
        <v>0.51020408163265307</v>
      </c>
      <c r="Z35" t="str">
        <f t="shared" si="10"/>
        <v>10</v>
      </c>
    </row>
    <row r="36" spans="1:26">
      <c r="A36" t="s">
        <v>76</v>
      </c>
      <c r="B36" t="s">
        <v>82</v>
      </c>
      <c r="C36">
        <v>3</v>
      </c>
      <c r="D36" t="str">
        <f t="shared" si="0"/>
        <v>10</v>
      </c>
      <c r="E36">
        <v>1</v>
      </c>
      <c r="F36" t="str">
        <f t="shared" si="1"/>
        <v>0</v>
      </c>
      <c r="G36">
        <v>1</v>
      </c>
      <c r="H36" t="str">
        <f t="shared" si="2"/>
        <v>10</v>
      </c>
      <c r="I36">
        <v>0</v>
      </c>
      <c r="J36" t="str">
        <f t="shared" si="3"/>
        <v>10</v>
      </c>
      <c r="K36">
        <v>2</v>
      </c>
      <c r="L36" t="str">
        <f t="shared" si="4"/>
        <v>5</v>
      </c>
      <c r="M36">
        <v>50.549450549450547</v>
      </c>
      <c r="N36" t="str">
        <f t="shared" si="5"/>
        <v>5</v>
      </c>
      <c r="O36">
        <v>0</v>
      </c>
      <c r="P36" t="str">
        <f t="shared" si="6"/>
        <v>0</v>
      </c>
      <c r="Q36">
        <v>0</v>
      </c>
      <c r="R36" t="str">
        <f t="shared" si="7"/>
        <v>0</v>
      </c>
      <c r="S36">
        <v>48.35164835164835</v>
      </c>
      <c r="T36" t="str">
        <f t="shared" si="8"/>
        <v>0</v>
      </c>
      <c r="U36">
        <v>50.549450549450547</v>
      </c>
      <c r="V36" t="str">
        <f t="shared" si="11"/>
        <v>5</v>
      </c>
      <c r="W36">
        <v>50.549450549450547</v>
      </c>
      <c r="X36" t="str">
        <f t="shared" si="9"/>
        <v>5</v>
      </c>
      <c r="Y36">
        <v>25</v>
      </c>
      <c r="Z36" t="str">
        <f t="shared" si="10"/>
        <v>5</v>
      </c>
    </row>
    <row r="37" spans="1:26">
      <c r="A37" t="s">
        <v>83</v>
      </c>
      <c r="B37">
        <v>1</v>
      </c>
      <c r="C37">
        <v>8</v>
      </c>
      <c r="D37" t="str">
        <f t="shared" si="0"/>
        <v>5</v>
      </c>
      <c r="E37">
        <v>1</v>
      </c>
      <c r="F37" t="str">
        <f t="shared" si="1"/>
        <v>0</v>
      </c>
      <c r="G37">
        <v>3</v>
      </c>
      <c r="H37" t="str">
        <f t="shared" si="2"/>
        <v>5</v>
      </c>
      <c r="I37">
        <v>4</v>
      </c>
      <c r="J37" t="str">
        <f t="shared" si="3"/>
        <v>0</v>
      </c>
      <c r="K37">
        <v>4</v>
      </c>
      <c r="L37" t="str">
        <f t="shared" si="4"/>
        <v>0</v>
      </c>
      <c r="M37">
        <v>8.6021505376344098</v>
      </c>
      <c r="N37" t="str">
        <f t="shared" si="5"/>
        <v>0</v>
      </c>
      <c r="O37">
        <v>0</v>
      </c>
      <c r="P37" t="str">
        <f t="shared" si="6"/>
        <v>0</v>
      </c>
      <c r="Q37">
        <v>0</v>
      </c>
      <c r="R37" t="str">
        <f t="shared" si="7"/>
        <v>0</v>
      </c>
      <c r="S37">
        <v>58.064516129032263</v>
      </c>
      <c r="T37" t="str">
        <f t="shared" si="8"/>
        <v>0</v>
      </c>
      <c r="U37">
        <v>8.6021505376344098</v>
      </c>
      <c r="V37" t="str">
        <f t="shared" si="11"/>
        <v>0</v>
      </c>
      <c r="W37">
        <v>8.6021505376344098</v>
      </c>
      <c r="X37" t="str">
        <f t="shared" si="9"/>
        <v>0</v>
      </c>
      <c r="Y37">
        <v>85</v>
      </c>
      <c r="Z37" t="str">
        <f t="shared" si="10"/>
        <v>0</v>
      </c>
    </row>
    <row r="38" spans="1:26">
      <c r="A38" t="s">
        <v>83</v>
      </c>
      <c r="B38">
        <v>4</v>
      </c>
      <c r="C38">
        <v>2</v>
      </c>
      <c r="D38" t="str">
        <f t="shared" si="0"/>
        <v>10</v>
      </c>
      <c r="E38">
        <v>1</v>
      </c>
      <c r="F38" t="str">
        <f t="shared" si="1"/>
        <v>0</v>
      </c>
      <c r="G38">
        <v>0</v>
      </c>
      <c r="H38" t="str">
        <f t="shared" si="2"/>
        <v>10</v>
      </c>
      <c r="I38">
        <v>0</v>
      </c>
      <c r="J38" t="str">
        <f t="shared" si="3"/>
        <v>10</v>
      </c>
      <c r="K38">
        <v>1</v>
      </c>
      <c r="L38" t="str">
        <f t="shared" si="4"/>
        <v>10</v>
      </c>
      <c r="M38">
        <v>98.68421052631578</v>
      </c>
      <c r="N38" t="str">
        <f t="shared" si="5"/>
        <v>10</v>
      </c>
      <c r="O38">
        <v>0</v>
      </c>
      <c r="P38" t="str">
        <f t="shared" si="6"/>
        <v>0</v>
      </c>
      <c r="Q38">
        <v>0</v>
      </c>
      <c r="R38" t="str">
        <f t="shared" si="7"/>
        <v>0</v>
      </c>
      <c r="S38">
        <v>0</v>
      </c>
      <c r="T38" t="str">
        <f t="shared" si="8"/>
        <v>10</v>
      </c>
      <c r="U38">
        <v>98.68421052631578</v>
      </c>
      <c r="V38" t="str">
        <f t="shared" si="11"/>
        <v>10</v>
      </c>
      <c r="W38">
        <v>98.68421052631578</v>
      </c>
      <c r="X38" t="str">
        <f t="shared" si="9"/>
        <v>10</v>
      </c>
      <c r="Y38">
        <v>0.41666666666666669</v>
      </c>
      <c r="Z38" t="str">
        <f t="shared" si="10"/>
        <v>10</v>
      </c>
    </row>
    <row r="39" spans="1:26">
      <c r="A39" t="s">
        <v>83</v>
      </c>
      <c r="B39">
        <v>17</v>
      </c>
      <c r="C39">
        <v>8</v>
      </c>
      <c r="D39" t="str">
        <f t="shared" si="0"/>
        <v>5</v>
      </c>
      <c r="E39">
        <v>2</v>
      </c>
      <c r="F39" t="str">
        <f t="shared" si="1"/>
        <v>5</v>
      </c>
      <c r="G39">
        <v>4</v>
      </c>
      <c r="H39" t="str">
        <f t="shared" si="2"/>
        <v>0</v>
      </c>
      <c r="I39">
        <v>4</v>
      </c>
      <c r="J39" t="str">
        <f t="shared" si="3"/>
        <v>0</v>
      </c>
      <c r="K39">
        <v>2</v>
      </c>
      <c r="L39" t="str">
        <f t="shared" si="4"/>
        <v>5</v>
      </c>
      <c r="M39">
        <v>3.3898305084745761</v>
      </c>
      <c r="N39" t="str">
        <f t="shared" si="5"/>
        <v>0</v>
      </c>
      <c r="O39">
        <v>0</v>
      </c>
      <c r="P39" t="str">
        <f t="shared" si="6"/>
        <v>0</v>
      </c>
      <c r="Q39">
        <v>0</v>
      </c>
      <c r="R39" t="str">
        <f t="shared" si="7"/>
        <v>0</v>
      </c>
      <c r="S39">
        <v>52.542372881355938</v>
      </c>
      <c r="T39" t="str">
        <f t="shared" si="8"/>
        <v>0</v>
      </c>
      <c r="U39">
        <v>1.6949152542372881</v>
      </c>
      <c r="V39" t="str">
        <f t="shared" si="11"/>
        <v>0</v>
      </c>
      <c r="W39">
        <v>3.3898305084745761</v>
      </c>
      <c r="X39" t="str">
        <f t="shared" si="9"/>
        <v>0</v>
      </c>
      <c r="Y39">
        <v>35.625</v>
      </c>
      <c r="Z39" t="str">
        <f t="shared" si="10"/>
        <v>5</v>
      </c>
    </row>
    <row r="40" spans="1:26">
      <c r="A40" t="s">
        <v>83</v>
      </c>
      <c r="B40">
        <v>20</v>
      </c>
      <c r="C40">
        <v>6</v>
      </c>
      <c r="D40" t="str">
        <f t="shared" si="0"/>
        <v>5</v>
      </c>
      <c r="E40">
        <v>1</v>
      </c>
      <c r="F40" t="str">
        <f t="shared" si="1"/>
        <v>0</v>
      </c>
      <c r="G40">
        <v>2</v>
      </c>
      <c r="H40" t="str">
        <f t="shared" si="2"/>
        <v>5</v>
      </c>
      <c r="I40">
        <v>3</v>
      </c>
      <c r="J40" t="str">
        <f t="shared" si="3"/>
        <v>5</v>
      </c>
      <c r="K40">
        <v>2</v>
      </c>
      <c r="L40" t="str">
        <f t="shared" si="4"/>
        <v>5</v>
      </c>
      <c r="M40">
        <v>41.618497109826592</v>
      </c>
      <c r="N40" t="str">
        <f t="shared" si="5"/>
        <v>0</v>
      </c>
      <c r="O40">
        <v>0</v>
      </c>
      <c r="P40" t="str">
        <f t="shared" si="6"/>
        <v>0</v>
      </c>
      <c r="Q40">
        <v>0</v>
      </c>
      <c r="R40" t="str">
        <f t="shared" si="7"/>
        <v>0</v>
      </c>
      <c r="S40">
        <v>0</v>
      </c>
      <c r="T40" t="str">
        <f t="shared" si="8"/>
        <v>10</v>
      </c>
      <c r="U40">
        <v>41.618497109826592</v>
      </c>
      <c r="V40" t="str">
        <f t="shared" si="11"/>
        <v>5</v>
      </c>
      <c r="W40">
        <v>41.618497109826592</v>
      </c>
      <c r="X40" t="str">
        <f t="shared" si="9"/>
        <v>5</v>
      </c>
      <c r="Y40">
        <v>33.666666666666664</v>
      </c>
      <c r="Z40" t="str">
        <f t="shared" si="10"/>
        <v>5</v>
      </c>
    </row>
    <row r="41" spans="1:26">
      <c r="A41" t="s">
        <v>83</v>
      </c>
      <c r="B41">
        <v>29</v>
      </c>
      <c r="C41">
        <v>7</v>
      </c>
      <c r="D41" t="str">
        <f t="shared" si="0"/>
        <v>5</v>
      </c>
      <c r="E41">
        <v>1</v>
      </c>
      <c r="F41" t="str">
        <f t="shared" si="1"/>
        <v>0</v>
      </c>
      <c r="G41">
        <v>2</v>
      </c>
      <c r="H41" t="str">
        <f t="shared" si="2"/>
        <v>5</v>
      </c>
      <c r="I41">
        <v>2</v>
      </c>
      <c r="J41" t="str">
        <f t="shared" si="3"/>
        <v>5</v>
      </c>
      <c r="K41">
        <v>3</v>
      </c>
      <c r="L41" t="str">
        <f t="shared" si="4"/>
        <v>0</v>
      </c>
      <c r="M41">
        <v>1.4598540145985401</v>
      </c>
      <c r="N41" t="str">
        <f t="shared" si="5"/>
        <v>0</v>
      </c>
      <c r="O41">
        <v>0</v>
      </c>
      <c r="P41" t="str">
        <f t="shared" si="6"/>
        <v>0</v>
      </c>
      <c r="Q41">
        <v>0</v>
      </c>
      <c r="R41" t="str">
        <f t="shared" si="7"/>
        <v>0</v>
      </c>
      <c r="S41">
        <v>23.357664233576642</v>
      </c>
      <c r="T41" t="str">
        <f t="shared" si="8"/>
        <v>0</v>
      </c>
      <c r="U41">
        <v>6.5693430656934311</v>
      </c>
      <c r="V41" t="str">
        <f t="shared" si="11"/>
        <v>0</v>
      </c>
      <c r="W41">
        <v>1.4598540145985401</v>
      </c>
      <c r="X41" t="str">
        <f t="shared" si="9"/>
        <v>0</v>
      </c>
      <c r="Y41">
        <v>135</v>
      </c>
      <c r="Z41" t="str">
        <f t="shared" si="10"/>
        <v>0</v>
      </c>
    </row>
    <row r="42" spans="1:26">
      <c r="A42" t="s">
        <v>83</v>
      </c>
      <c r="B42">
        <v>36</v>
      </c>
      <c r="C42">
        <v>1</v>
      </c>
      <c r="D42" t="str">
        <f t="shared" si="0"/>
        <v>10</v>
      </c>
      <c r="E42">
        <v>1</v>
      </c>
      <c r="F42" t="str">
        <f t="shared" si="1"/>
        <v>0</v>
      </c>
      <c r="G42">
        <v>0</v>
      </c>
      <c r="H42" t="str">
        <f t="shared" si="2"/>
        <v>10</v>
      </c>
      <c r="I42">
        <v>0</v>
      </c>
      <c r="J42" t="str">
        <f t="shared" si="3"/>
        <v>10</v>
      </c>
      <c r="K42">
        <v>0</v>
      </c>
      <c r="L42" t="str">
        <f t="shared" si="4"/>
        <v>10</v>
      </c>
      <c r="M42">
        <v>100</v>
      </c>
      <c r="N42" t="str">
        <f t="shared" si="5"/>
        <v>10</v>
      </c>
      <c r="O42">
        <v>0</v>
      </c>
      <c r="P42" t="str">
        <f t="shared" si="6"/>
        <v>0</v>
      </c>
      <c r="Q42" t="s">
        <v>77</v>
      </c>
      <c r="R42" t="str">
        <f t="shared" si="7"/>
        <v>NA</v>
      </c>
      <c r="S42">
        <v>0</v>
      </c>
      <c r="T42" t="str">
        <f t="shared" si="8"/>
        <v>10</v>
      </c>
      <c r="U42">
        <v>0</v>
      </c>
      <c r="V42" t="str">
        <f t="shared" si="11"/>
        <v>0</v>
      </c>
      <c r="W42">
        <v>100</v>
      </c>
      <c r="X42" t="str">
        <f t="shared" si="9"/>
        <v>0</v>
      </c>
      <c r="Y42">
        <v>0</v>
      </c>
      <c r="Z42" t="str">
        <f t="shared" si="10"/>
        <v>10</v>
      </c>
    </row>
    <row r="43" spans="1:26">
      <c r="A43" t="s">
        <v>83</v>
      </c>
      <c r="B43">
        <v>40</v>
      </c>
      <c r="C43">
        <v>5</v>
      </c>
      <c r="D43" t="str">
        <f t="shared" si="0"/>
        <v>5</v>
      </c>
      <c r="E43">
        <v>2</v>
      </c>
      <c r="F43" t="str">
        <f t="shared" si="1"/>
        <v>5</v>
      </c>
      <c r="G43">
        <v>1</v>
      </c>
      <c r="H43" t="str">
        <f t="shared" si="2"/>
        <v>10</v>
      </c>
      <c r="I43">
        <v>1</v>
      </c>
      <c r="J43" t="str">
        <f t="shared" si="3"/>
        <v>10</v>
      </c>
      <c r="K43">
        <v>3</v>
      </c>
      <c r="L43" t="str">
        <f t="shared" si="4"/>
        <v>0</v>
      </c>
      <c r="M43">
        <v>38.495575221238937</v>
      </c>
      <c r="N43" t="str">
        <f t="shared" si="5"/>
        <v>0</v>
      </c>
      <c r="O43">
        <v>0</v>
      </c>
      <c r="P43" t="str">
        <f t="shared" si="6"/>
        <v>0</v>
      </c>
      <c r="Q43">
        <v>0</v>
      </c>
      <c r="R43" t="str">
        <f t="shared" si="7"/>
        <v>0</v>
      </c>
      <c r="S43">
        <v>57.079646017699112</v>
      </c>
      <c r="T43" t="str">
        <f t="shared" si="8"/>
        <v>0</v>
      </c>
      <c r="U43">
        <v>38.495575221238937</v>
      </c>
      <c r="V43" t="str">
        <f t="shared" si="11"/>
        <v>5</v>
      </c>
      <c r="W43">
        <v>38.495575221238937</v>
      </c>
      <c r="X43" t="str">
        <f t="shared" si="9"/>
        <v>5</v>
      </c>
      <c r="Y43">
        <v>46.333333333333329</v>
      </c>
      <c r="Z43" t="str">
        <f t="shared" si="10"/>
        <v>5</v>
      </c>
    </row>
    <row r="44" spans="1:26">
      <c r="A44" t="s">
        <v>83</v>
      </c>
      <c r="B44">
        <v>41</v>
      </c>
      <c r="C44">
        <v>12</v>
      </c>
      <c r="D44" t="str">
        <f t="shared" si="0"/>
        <v>0</v>
      </c>
      <c r="E44">
        <v>0</v>
      </c>
      <c r="F44" t="str">
        <f t="shared" si="1"/>
        <v>0</v>
      </c>
      <c r="G44">
        <v>4</v>
      </c>
      <c r="H44" t="str">
        <f t="shared" si="2"/>
        <v>0</v>
      </c>
      <c r="I44">
        <v>6</v>
      </c>
      <c r="J44" t="str">
        <f t="shared" si="3"/>
        <v>0</v>
      </c>
      <c r="K44">
        <v>4</v>
      </c>
      <c r="L44" t="str">
        <f t="shared" si="4"/>
        <v>0</v>
      </c>
      <c r="M44">
        <v>0</v>
      </c>
      <c r="N44" t="str">
        <f t="shared" si="5"/>
        <v>0</v>
      </c>
      <c r="O44">
        <v>0</v>
      </c>
      <c r="P44" t="str">
        <f t="shared" si="6"/>
        <v>0</v>
      </c>
      <c r="Q44" t="s">
        <v>77</v>
      </c>
      <c r="R44" t="str">
        <f t="shared" si="7"/>
        <v>NA</v>
      </c>
      <c r="S44">
        <v>15.09433962264151</v>
      </c>
      <c r="T44" t="str">
        <f t="shared" si="8"/>
        <v>0</v>
      </c>
      <c r="U44">
        <v>1.5723270440251573</v>
      </c>
      <c r="V44" t="str">
        <f t="shared" si="11"/>
        <v>0</v>
      </c>
      <c r="W44">
        <v>0</v>
      </c>
      <c r="X44" t="str">
        <f t="shared" si="9"/>
        <v>0</v>
      </c>
      <c r="Y44">
        <v>106</v>
      </c>
      <c r="Z44" t="str">
        <f t="shared" si="10"/>
        <v>0</v>
      </c>
    </row>
    <row r="45" spans="1:26">
      <c r="A45" t="s">
        <v>83</v>
      </c>
      <c r="B45">
        <v>52</v>
      </c>
      <c r="C45">
        <v>6</v>
      </c>
      <c r="D45" t="str">
        <f t="shared" si="0"/>
        <v>5</v>
      </c>
      <c r="E45">
        <v>2</v>
      </c>
      <c r="F45" t="str">
        <f t="shared" si="1"/>
        <v>5</v>
      </c>
      <c r="G45">
        <v>3</v>
      </c>
      <c r="H45" t="str">
        <f t="shared" si="2"/>
        <v>5</v>
      </c>
      <c r="I45">
        <v>4</v>
      </c>
      <c r="J45" t="str">
        <f t="shared" si="3"/>
        <v>0</v>
      </c>
      <c r="K45">
        <v>0</v>
      </c>
      <c r="L45" t="str">
        <f t="shared" si="4"/>
        <v>10</v>
      </c>
      <c r="M45">
        <v>50</v>
      </c>
      <c r="N45" t="str">
        <f t="shared" si="5"/>
        <v>5</v>
      </c>
      <c r="O45">
        <v>0</v>
      </c>
      <c r="P45" t="str">
        <f t="shared" si="6"/>
        <v>0</v>
      </c>
      <c r="Q45">
        <v>0</v>
      </c>
      <c r="R45" t="str">
        <f t="shared" si="7"/>
        <v>0</v>
      </c>
      <c r="S45">
        <v>0</v>
      </c>
      <c r="T45" t="str">
        <f t="shared" si="8"/>
        <v>10</v>
      </c>
      <c r="U45">
        <v>3.8461538461538463</v>
      </c>
      <c r="V45" t="str">
        <f t="shared" si="11"/>
        <v>0</v>
      </c>
      <c r="W45">
        <v>50</v>
      </c>
      <c r="X45" t="str">
        <f t="shared" si="9"/>
        <v>0</v>
      </c>
      <c r="Y45">
        <v>13</v>
      </c>
      <c r="Z45" t="str">
        <f t="shared" si="10"/>
        <v>10</v>
      </c>
    </row>
    <row r="46" spans="1:26">
      <c r="A46" t="s">
        <v>83</v>
      </c>
      <c r="B46">
        <v>56</v>
      </c>
      <c r="C46">
        <v>9</v>
      </c>
      <c r="D46" t="str">
        <f t="shared" si="0"/>
        <v>5</v>
      </c>
      <c r="E46">
        <v>1</v>
      </c>
      <c r="F46" t="str">
        <f t="shared" si="1"/>
        <v>0</v>
      </c>
      <c r="G46">
        <v>3</v>
      </c>
      <c r="H46" t="str">
        <f t="shared" si="2"/>
        <v>5</v>
      </c>
      <c r="I46">
        <v>5</v>
      </c>
      <c r="J46" t="str">
        <f t="shared" si="3"/>
        <v>0</v>
      </c>
      <c r="K46">
        <v>4</v>
      </c>
      <c r="L46" t="str">
        <f t="shared" si="4"/>
        <v>0</v>
      </c>
      <c r="M46">
        <v>10.559006211180124</v>
      </c>
      <c r="N46" t="str">
        <f t="shared" si="5"/>
        <v>0</v>
      </c>
      <c r="O46">
        <v>0</v>
      </c>
      <c r="P46" t="str">
        <f t="shared" si="6"/>
        <v>0</v>
      </c>
      <c r="Q46">
        <v>0</v>
      </c>
      <c r="R46" t="str">
        <f t="shared" si="7"/>
        <v>0</v>
      </c>
      <c r="S46">
        <v>7.4534161490683228</v>
      </c>
      <c r="T46" t="str">
        <f t="shared" si="8"/>
        <v>0</v>
      </c>
      <c r="U46">
        <v>10.559006211180124</v>
      </c>
      <c r="V46" t="str">
        <f t="shared" si="11"/>
        <v>0</v>
      </c>
      <c r="W46">
        <v>10.559006211180124</v>
      </c>
      <c r="X46" t="str">
        <f t="shared" si="9"/>
        <v>0</v>
      </c>
      <c r="Y46">
        <v>48</v>
      </c>
      <c r="Z46" t="str">
        <f t="shared" si="10"/>
        <v>5</v>
      </c>
    </row>
    <row r="47" spans="1:26">
      <c r="A47" t="s">
        <v>83</v>
      </c>
      <c r="B47">
        <v>57</v>
      </c>
      <c r="C47">
        <v>10</v>
      </c>
      <c r="D47" t="str">
        <f t="shared" si="0"/>
        <v>0</v>
      </c>
      <c r="E47">
        <v>0</v>
      </c>
      <c r="F47" t="str">
        <f t="shared" si="1"/>
        <v>0</v>
      </c>
      <c r="G47">
        <v>4</v>
      </c>
      <c r="H47" t="str">
        <f t="shared" si="2"/>
        <v>0</v>
      </c>
      <c r="I47">
        <v>7</v>
      </c>
      <c r="J47" t="str">
        <f t="shared" si="3"/>
        <v>0</v>
      </c>
      <c r="K47">
        <v>2</v>
      </c>
      <c r="L47" t="str">
        <f t="shared" si="4"/>
        <v>5</v>
      </c>
      <c r="M47">
        <v>0</v>
      </c>
      <c r="N47" t="str">
        <f t="shared" si="5"/>
        <v>0</v>
      </c>
      <c r="O47">
        <v>0</v>
      </c>
      <c r="P47" t="str">
        <f t="shared" si="6"/>
        <v>0</v>
      </c>
      <c r="Q47" t="s">
        <v>77</v>
      </c>
      <c r="R47" t="str">
        <f t="shared" si="7"/>
        <v>NA</v>
      </c>
      <c r="S47">
        <v>16.107382550335569</v>
      </c>
      <c r="T47" t="str">
        <f t="shared" si="8"/>
        <v>0</v>
      </c>
      <c r="U47">
        <v>0.67114093959731547</v>
      </c>
      <c r="V47" t="str">
        <f t="shared" si="11"/>
        <v>0</v>
      </c>
      <c r="W47">
        <v>0</v>
      </c>
      <c r="X47" t="str">
        <f t="shared" si="9"/>
        <v>0</v>
      </c>
      <c r="Y47">
        <v>149</v>
      </c>
      <c r="Z47" t="str">
        <f t="shared" si="10"/>
        <v>0</v>
      </c>
    </row>
    <row r="48" spans="1:26">
      <c r="A48" t="s">
        <v>83</v>
      </c>
      <c r="B48">
        <v>65</v>
      </c>
      <c r="C48">
        <v>9</v>
      </c>
      <c r="D48" t="str">
        <f t="shared" si="0"/>
        <v>5</v>
      </c>
      <c r="E48">
        <v>1</v>
      </c>
      <c r="F48" t="str">
        <f t="shared" si="1"/>
        <v>0</v>
      </c>
      <c r="G48">
        <v>4</v>
      </c>
      <c r="H48" t="str">
        <f t="shared" si="2"/>
        <v>0</v>
      </c>
      <c r="I48">
        <v>6</v>
      </c>
      <c r="J48" t="str">
        <f t="shared" si="3"/>
        <v>0</v>
      </c>
      <c r="K48">
        <v>3</v>
      </c>
      <c r="L48" t="str">
        <f t="shared" si="4"/>
        <v>0</v>
      </c>
      <c r="M48">
        <v>19.047619047619047</v>
      </c>
      <c r="N48" t="str">
        <f t="shared" si="5"/>
        <v>0</v>
      </c>
      <c r="O48">
        <v>0</v>
      </c>
      <c r="P48" t="str">
        <f t="shared" si="6"/>
        <v>0</v>
      </c>
      <c r="Q48">
        <v>0</v>
      </c>
      <c r="R48" t="str">
        <f t="shared" si="7"/>
        <v>0</v>
      </c>
      <c r="S48">
        <v>10.714285714285714</v>
      </c>
      <c r="T48" t="str">
        <f t="shared" si="8"/>
        <v>0</v>
      </c>
      <c r="U48">
        <v>19.047619047619047</v>
      </c>
      <c r="V48" t="str">
        <f t="shared" si="11"/>
        <v>0</v>
      </c>
      <c r="W48">
        <v>19.047619047619047</v>
      </c>
      <c r="X48" t="str">
        <f t="shared" si="9"/>
        <v>0</v>
      </c>
      <c r="Y48">
        <v>47.222222222222221</v>
      </c>
      <c r="Z48" t="str">
        <f t="shared" si="10"/>
        <v>5</v>
      </c>
    </row>
    <row r="49" spans="1:26">
      <c r="A49" t="s">
        <v>83</v>
      </c>
      <c r="B49">
        <v>73</v>
      </c>
      <c r="C49">
        <v>13</v>
      </c>
      <c r="D49" t="str">
        <f t="shared" si="0"/>
        <v>0</v>
      </c>
      <c r="E49">
        <v>1</v>
      </c>
      <c r="F49" t="str">
        <f t="shared" si="1"/>
        <v>0</v>
      </c>
      <c r="G49">
        <v>3</v>
      </c>
      <c r="H49" t="str">
        <f t="shared" si="2"/>
        <v>5</v>
      </c>
      <c r="I49">
        <v>7</v>
      </c>
      <c r="J49" t="str">
        <f t="shared" si="3"/>
        <v>0</v>
      </c>
      <c r="K49">
        <v>4</v>
      </c>
      <c r="L49" t="str">
        <f t="shared" si="4"/>
        <v>0</v>
      </c>
      <c r="M49">
        <v>1.2903225806451613</v>
      </c>
      <c r="N49" t="str">
        <f t="shared" si="5"/>
        <v>0</v>
      </c>
      <c r="O49">
        <v>0</v>
      </c>
      <c r="P49" t="str">
        <f t="shared" si="6"/>
        <v>0</v>
      </c>
      <c r="Q49">
        <v>0</v>
      </c>
      <c r="R49" t="str">
        <f t="shared" si="7"/>
        <v>0</v>
      </c>
      <c r="S49">
        <v>25.161290322580644</v>
      </c>
      <c r="T49" t="str">
        <f t="shared" si="8"/>
        <v>0</v>
      </c>
      <c r="U49">
        <v>1.935483870967742</v>
      </c>
      <c r="V49" t="str">
        <f t="shared" si="11"/>
        <v>0</v>
      </c>
      <c r="W49">
        <v>1.2903225806451613</v>
      </c>
      <c r="X49" t="str">
        <f t="shared" si="9"/>
        <v>0</v>
      </c>
      <c r="Y49">
        <v>63.75</v>
      </c>
      <c r="Z49" t="str">
        <f t="shared" si="10"/>
        <v>0</v>
      </c>
    </row>
    <row r="50" spans="1:26">
      <c r="A50" t="s">
        <v>83</v>
      </c>
      <c r="B50">
        <v>77</v>
      </c>
      <c r="C50">
        <v>12</v>
      </c>
      <c r="D50" t="str">
        <f t="shared" si="0"/>
        <v>0</v>
      </c>
      <c r="E50">
        <v>1</v>
      </c>
      <c r="F50" t="str">
        <f t="shared" si="1"/>
        <v>0</v>
      </c>
      <c r="G50">
        <v>5</v>
      </c>
      <c r="H50" t="str">
        <f t="shared" si="2"/>
        <v>0</v>
      </c>
      <c r="I50">
        <v>8</v>
      </c>
      <c r="J50" t="str">
        <f t="shared" si="3"/>
        <v>0</v>
      </c>
      <c r="K50">
        <v>4</v>
      </c>
      <c r="L50" t="str">
        <f t="shared" si="4"/>
        <v>0</v>
      </c>
      <c r="M50">
        <v>1.4336917562724014</v>
      </c>
      <c r="N50" t="str">
        <f t="shared" si="5"/>
        <v>0</v>
      </c>
      <c r="O50">
        <v>0</v>
      </c>
      <c r="P50" t="str">
        <f t="shared" si="6"/>
        <v>0</v>
      </c>
      <c r="Q50">
        <v>0</v>
      </c>
      <c r="R50" t="str">
        <f t="shared" si="7"/>
        <v>0</v>
      </c>
      <c r="S50">
        <v>17.20430107526882</v>
      </c>
      <c r="T50" t="str">
        <f t="shared" si="8"/>
        <v>0</v>
      </c>
      <c r="U50">
        <v>1.4336917562724014</v>
      </c>
      <c r="V50" t="str">
        <f t="shared" si="11"/>
        <v>0</v>
      </c>
      <c r="W50">
        <v>1.4336917562724014</v>
      </c>
      <c r="X50" t="str">
        <f t="shared" si="9"/>
        <v>0</v>
      </c>
      <c r="Y50">
        <v>245.53571428571428</v>
      </c>
      <c r="Z50" t="str">
        <f t="shared" si="10"/>
        <v>0</v>
      </c>
    </row>
    <row r="51" spans="1:26">
      <c r="A51" t="s">
        <v>83</v>
      </c>
      <c r="B51">
        <v>82</v>
      </c>
      <c r="C51">
        <v>2</v>
      </c>
      <c r="D51" t="str">
        <f t="shared" si="0"/>
        <v>10</v>
      </c>
      <c r="E51">
        <v>2</v>
      </c>
      <c r="F51" t="str">
        <f t="shared" si="1"/>
        <v>5</v>
      </c>
      <c r="G51">
        <v>0</v>
      </c>
      <c r="H51" t="str">
        <f t="shared" si="2"/>
        <v>10</v>
      </c>
      <c r="I51">
        <v>0</v>
      </c>
      <c r="J51" t="str">
        <f t="shared" si="3"/>
        <v>10</v>
      </c>
      <c r="K51">
        <v>1</v>
      </c>
      <c r="L51" t="str">
        <f t="shared" si="4"/>
        <v>10</v>
      </c>
      <c r="M51">
        <v>100</v>
      </c>
      <c r="N51" t="str">
        <f t="shared" si="5"/>
        <v>10</v>
      </c>
      <c r="O51">
        <v>48.148148148148145</v>
      </c>
      <c r="P51" t="str">
        <f t="shared" si="6"/>
        <v>10</v>
      </c>
      <c r="Q51">
        <v>0</v>
      </c>
      <c r="R51" t="str">
        <f t="shared" si="7"/>
        <v>0</v>
      </c>
      <c r="S51">
        <v>0</v>
      </c>
      <c r="T51" t="str">
        <f t="shared" si="8"/>
        <v>10</v>
      </c>
      <c r="U51">
        <v>51.851851851851848</v>
      </c>
      <c r="V51" t="str">
        <f t="shared" si="11"/>
        <v>5</v>
      </c>
      <c r="W51">
        <v>100</v>
      </c>
      <c r="X51" t="str">
        <f t="shared" si="9"/>
        <v>5</v>
      </c>
      <c r="Y51">
        <v>0</v>
      </c>
      <c r="Z51" t="str">
        <f t="shared" si="10"/>
        <v>10</v>
      </c>
    </row>
    <row r="52" spans="1:26">
      <c r="A52" t="s">
        <v>83</v>
      </c>
      <c r="B52">
        <v>101</v>
      </c>
      <c r="C52">
        <v>9</v>
      </c>
      <c r="D52" t="str">
        <f t="shared" si="0"/>
        <v>5</v>
      </c>
      <c r="E52">
        <v>1</v>
      </c>
      <c r="F52" t="str">
        <f t="shared" si="1"/>
        <v>0</v>
      </c>
      <c r="G52">
        <v>4</v>
      </c>
      <c r="H52" t="str">
        <f t="shared" si="2"/>
        <v>0</v>
      </c>
      <c r="I52">
        <v>5</v>
      </c>
      <c r="J52" t="str">
        <f t="shared" si="3"/>
        <v>0</v>
      </c>
      <c r="K52">
        <v>3</v>
      </c>
      <c r="L52" t="str">
        <f t="shared" si="4"/>
        <v>0</v>
      </c>
      <c r="M52">
        <v>2.2508038585209005</v>
      </c>
      <c r="N52" t="str">
        <f t="shared" si="5"/>
        <v>0</v>
      </c>
      <c r="O52">
        <v>0</v>
      </c>
      <c r="P52" t="str">
        <f t="shared" si="6"/>
        <v>0</v>
      </c>
      <c r="Q52" t="s">
        <v>77</v>
      </c>
      <c r="R52" t="str">
        <f t="shared" si="7"/>
        <v>NA</v>
      </c>
      <c r="S52">
        <v>2.2508038585209005</v>
      </c>
      <c r="T52" t="str">
        <f t="shared" si="8"/>
        <v>0</v>
      </c>
      <c r="U52">
        <v>0</v>
      </c>
      <c r="V52" t="str">
        <f t="shared" si="11"/>
        <v>0</v>
      </c>
      <c r="W52">
        <v>2.2508038585209005</v>
      </c>
      <c r="X52" t="str">
        <f t="shared" si="9"/>
        <v>0</v>
      </c>
      <c r="Y52">
        <v>276.36363636363637</v>
      </c>
      <c r="Z52" t="str">
        <f t="shared" si="10"/>
        <v>0</v>
      </c>
    </row>
    <row r="53" spans="1:26">
      <c r="A53" t="s">
        <v>83</v>
      </c>
      <c r="B53">
        <v>103</v>
      </c>
      <c r="C53">
        <v>4</v>
      </c>
      <c r="D53" t="str">
        <f t="shared" si="0"/>
        <v>10</v>
      </c>
      <c r="E53">
        <v>2</v>
      </c>
      <c r="F53" t="str">
        <f t="shared" si="1"/>
        <v>5</v>
      </c>
      <c r="G53">
        <v>1</v>
      </c>
      <c r="H53" t="str">
        <f t="shared" si="2"/>
        <v>10</v>
      </c>
      <c r="I53">
        <v>1</v>
      </c>
      <c r="J53" t="str">
        <f t="shared" si="3"/>
        <v>10</v>
      </c>
      <c r="K53">
        <v>0</v>
      </c>
      <c r="L53" t="str">
        <f t="shared" si="4"/>
        <v>10</v>
      </c>
      <c r="M53">
        <v>67.1875</v>
      </c>
      <c r="N53" t="str">
        <f t="shared" si="5"/>
        <v>5</v>
      </c>
      <c r="O53">
        <v>57.8125</v>
      </c>
      <c r="P53" t="str">
        <f t="shared" si="6"/>
        <v>10</v>
      </c>
      <c r="Q53">
        <v>86.04651162790698</v>
      </c>
      <c r="R53" t="str">
        <f t="shared" si="7"/>
        <v>5</v>
      </c>
      <c r="S53">
        <v>0</v>
      </c>
      <c r="T53" t="str">
        <f t="shared" si="8"/>
        <v>10</v>
      </c>
      <c r="U53">
        <v>65.625</v>
      </c>
      <c r="V53" t="str">
        <f t="shared" si="11"/>
        <v>5</v>
      </c>
      <c r="W53">
        <v>67.1875</v>
      </c>
      <c r="X53" t="str">
        <f t="shared" si="9"/>
        <v>5</v>
      </c>
      <c r="Y53">
        <v>10.096153846153845</v>
      </c>
      <c r="Z53" t="str">
        <f t="shared" si="10"/>
        <v>10</v>
      </c>
    </row>
    <row r="54" spans="1:26">
      <c r="A54" t="s">
        <v>83</v>
      </c>
      <c r="B54">
        <v>105</v>
      </c>
      <c r="C54">
        <v>2</v>
      </c>
      <c r="D54" t="str">
        <f t="shared" si="0"/>
        <v>10</v>
      </c>
      <c r="E54">
        <v>1</v>
      </c>
      <c r="F54" t="str">
        <f t="shared" si="1"/>
        <v>0</v>
      </c>
      <c r="G54">
        <v>1</v>
      </c>
      <c r="H54" t="str">
        <f t="shared" si="2"/>
        <v>10</v>
      </c>
      <c r="I54">
        <v>1</v>
      </c>
      <c r="J54" t="str">
        <f t="shared" si="3"/>
        <v>10</v>
      </c>
      <c r="K54">
        <v>0</v>
      </c>
      <c r="L54" t="str">
        <f t="shared" si="4"/>
        <v>10</v>
      </c>
      <c r="M54">
        <v>96.666666666666671</v>
      </c>
      <c r="N54" t="str">
        <f t="shared" si="5"/>
        <v>10</v>
      </c>
      <c r="O54">
        <v>0</v>
      </c>
      <c r="P54" t="str">
        <f t="shared" si="6"/>
        <v>0</v>
      </c>
      <c r="Q54" t="s">
        <v>77</v>
      </c>
      <c r="R54" t="str">
        <f t="shared" si="7"/>
        <v>NA</v>
      </c>
      <c r="S54">
        <v>0</v>
      </c>
      <c r="T54" t="str">
        <f t="shared" si="8"/>
        <v>10</v>
      </c>
      <c r="U54">
        <v>0</v>
      </c>
      <c r="V54" t="str">
        <f t="shared" si="11"/>
        <v>0</v>
      </c>
      <c r="W54">
        <v>96.666666666666671</v>
      </c>
      <c r="X54" t="str">
        <f t="shared" si="9"/>
        <v>0</v>
      </c>
      <c r="Y54">
        <v>1</v>
      </c>
      <c r="Z54" t="str">
        <f t="shared" si="10"/>
        <v>10</v>
      </c>
    </row>
    <row r="55" spans="1:26">
      <c r="A55" t="s">
        <v>83</v>
      </c>
      <c r="B55">
        <v>113</v>
      </c>
      <c r="C55">
        <v>5</v>
      </c>
      <c r="D55" t="str">
        <f t="shared" si="0"/>
        <v>5</v>
      </c>
      <c r="E55">
        <v>0</v>
      </c>
      <c r="F55" t="str">
        <f t="shared" si="1"/>
        <v>0</v>
      </c>
      <c r="G55">
        <v>3</v>
      </c>
      <c r="H55" t="str">
        <f t="shared" si="2"/>
        <v>5</v>
      </c>
      <c r="I55">
        <v>4</v>
      </c>
      <c r="J55" t="str">
        <f t="shared" si="3"/>
        <v>0</v>
      </c>
      <c r="K55">
        <v>1</v>
      </c>
      <c r="L55" t="str">
        <f t="shared" si="4"/>
        <v>10</v>
      </c>
      <c r="M55">
        <v>0</v>
      </c>
      <c r="N55" t="str">
        <f t="shared" si="5"/>
        <v>0</v>
      </c>
      <c r="O55">
        <v>0</v>
      </c>
      <c r="P55" t="str">
        <f t="shared" si="6"/>
        <v>0</v>
      </c>
      <c r="Q55" t="s">
        <v>77</v>
      </c>
      <c r="R55" t="str">
        <f t="shared" si="7"/>
        <v>NA</v>
      </c>
      <c r="S55">
        <v>0</v>
      </c>
      <c r="T55" t="str">
        <f t="shared" si="8"/>
        <v>10</v>
      </c>
      <c r="U55">
        <v>0</v>
      </c>
      <c r="V55" t="str">
        <f t="shared" si="11"/>
        <v>0</v>
      </c>
      <c r="W55">
        <v>0</v>
      </c>
      <c r="X55" t="str">
        <f t="shared" si="9"/>
        <v>0</v>
      </c>
      <c r="Y55">
        <v>69</v>
      </c>
      <c r="Z55" t="str">
        <f t="shared" si="10"/>
        <v>0</v>
      </c>
    </row>
    <row r="56" spans="1:26">
      <c r="A56" t="s">
        <v>83</v>
      </c>
      <c r="B56">
        <v>119</v>
      </c>
      <c r="C56">
        <v>8</v>
      </c>
      <c r="D56" t="str">
        <f t="shared" si="0"/>
        <v>5</v>
      </c>
      <c r="E56">
        <v>1</v>
      </c>
      <c r="F56" t="str">
        <f t="shared" si="1"/>
        <v>0</v>
      </c>
      <c r="G56">
        <v>4</v>
      </c>
      <c r="H56" t="str">
        <f t="shared" si="2"/>
        <v>0</v>
      </c>
      <c r="I56">
        <v>5</v>
      </c>
      <c r="J56" t="str">
        <f t="shared" si="3"/>
        <v>0</v>
      </c>
      <c r="K56">
        <v>2</v>
      </c>
      <c r="L56" t="str">
        <f t="shared" si="4"/>
        <v>5</v>
      </c>
      <c r="M56">
        <v>0.95541401273885351</v>
      </c>
      <c r="N56" t="str">
        <f t="shared" si="5"/>
        <v>0</v>
      </c>
      <c r="O56">
        <v>0</v>
      </c>
      <c r="P56" t="str">
        <f t="shared" si="6"/>
        <v>0</v>
      </c>
      <c r="Q56" t="s">
        <v>77</v>
      </c>
      <c r="R56" t="str">
        <f t="shared" si="7"/>
        <v>NA</v>
      </c>
      <c r="S56">
        <v>24.522292993630572</v>
      </c>
      <c r="T56" t="str">
        <f t="shared" si="8"/>
        <v>0</v>
      </c>
      <c r="U56">
        <v>4.7770700636942678</v>
      </c>
      <c r="V56" t="str">
        <f t="shared" si="11"/>
        <v>0</v>
      </c>
      <c r="W56">
        <v>0.95541401273885351</v>
      </c>
      <c r="X56" t="str">
        <f t="shared" si="9"/>
        <v>0</v>
      </c>
      <c r="Y56">
        <v>129.58333333333334</v>
      </c>
      <c r="Z56" t="str">
        <f t="shared" si="10"/>
        <v>0</v>
      </c>
    </row>
    <row r="57" spans="1:26">
      <c r="A57" t="s">
        <v>83</v>
      </c>
      <c r="B57">
        <v>120</v>
      </c>
      <c r="C57">
        <v>7</v>
      </c>
      <c r="D57" t="str">
        <f t="shared" si="0"/>
        <v>5</v>
      </c>
      <c r="E57">
        <v>1</v>
      </c>
      <c r="F57" t="str">
        <f t="shared" si="1"/>
        <v>0</v>
      </c>
      <c r="G57">
        <v>4</v>
      </c>
      <c r="H57" t="str">
        <f t="shared" si="2"/>
        <v>0</v>
      </c>
      <c r="I57">
        <v>3</v>
      </c>
      <c r="J57" t="str">
        <f t="shared" si="3"/>
        <v>5</v>
      </c>
      <c r="K57">
        <v>2</v>
      </c>
      <c r="L57" t="str">
        <f t="shared" si="4"/>
        <v>5</v>
      </c>
      <c r="M57">
        <v>54.320987654320987</v>
      </c>
      <c r="N57" t="str">
        <f t="shared" si="5"/>
        <v>5</v>
      </c>
      <c r="O57">
        <v>0</v>
      </c>
      <c r="P57" t="str">
        <f t="shared" si="6"/>
        <v>0</v>
      </c>
      <c r="Q57">
        <v>0</v>
      </c>
      <c r="R57" t="str">
        <f t="shared" si="7"/>
        <v>0</v>
      </c>
      <c r="S57">
        <v>12.345679012345679</v>
      </c>
      <c r="T57" t="str">
        <f t="shared" si="8"/>
        <v>0</v>
      </c>
      <c r="U57">
        <v>54.320987654320987</v>
      </c>
      <c r="V57" t="str">
        <f t="shared" si="11"/>
        <v>5</v>
      </c>
      <c r="W57">
        <v>54.320987654320987</v>
      </c>
      <c r="X57" t="str">
        <f t="shared" si="9"/>
        <v>5</v>
      </c>
      <c r="Y57">
        <v>12.333333333333334</v>
      </c>
      <c r="Z57" t="str">
        <f t="shared" si="10"/>
        <v>10</v>
      </c>
    </row>
    <row r="58" spans="1:26">
      <c r="A58" t="s">
        <v>83</v>
      </c>
      <c r="B58">
        <v>129</v>
      </c>
      <c r="C58">
        <v>7</v>
      </c>
      <c r="D58" t="str">
        <f t="shared" si="0"/>
        <v>5</v>
      </c>
      <c r="E58">
        <v>1</v>
      </c>
      <c r="F58" t="str">
        <f t="shared" si="1"/>
        <v>0</v>
      </c>
      <c r="G58">
        <v>3</v>
      </c>
      <c r="H58" t="str">
        <f t="shared" si="2"/>
        <v>5</v>
      </c>
      <c r="I58">
        <v>4</v>
      </c>
      <c r="J58" t="str">
        <f t="shared" si="3"/>
        <v>0</v>
      </c>
      <c r="K58">
        <v>2</v>
      </c>
      <c r="L58" t="str">
        <f t="shared" si="4"/>
        <v>5</v>
      </c>
      <c r="M58">
        <v>28.571428571428569</v>
      </c>
      <c r="N58" t="str">
        <f t="shared" si="5"/>
        <v>0</v>
      </c>
      <c r="O58">
        <v>0</v>
      </c>
      <c r="P58" t="str">
        <f t="shared" si="6"/>
        <v>0</v>
      </c>
      <c r="Q58" t="s">
        <v>77</v>
      </c>
      <c r="R58" t="str">
        <f t="shared" si="7"/>
        <v>NA</v>
      </c>
      <c r="S58">
        <v>14.285714285714285</v>
      </c>
      <c r="T58" t="str">
        <f t="shared" si="8"/>
        <v>0</v>
      </c>
      <c r="U58">
        <v>0</v>
      </c>
      <c r="V58" t="str">
        <f t="shared" si="11"/>
        <v>0</v>
      </c>
      <c r="W58">
        <v>28.571428571428569</v>
      </c>
      <c r="X58" t="str">
        <f t="shared" si="9"/>
        <v>0</v>
      </c>
      <c r="Y58">
        <v>25</v>
      </c>
      <c r="Z58" t="str">
        <f t="shared" si="10"/>
        <v>5</v>
      </c>
    </row>
    <row r="59" spans="1:26">
      <c r="A59" t="s">
        <v>83</v>
      </c>
      <c r="B59">
        <v>150</v>
      </c>
      <c r="C59">
        <v>2</v>
      </c>
      <c r="D59" t="str">
        <f t="shared" si="0"/>
        <v>10</v>
      </c>
      <c r="E59">
        <v>1</v>
      </c>
      <c r="F59" t="str">
        <f t="shared" si="1"/>
        <v>0</v>
      </c>
      <c r="G59">
        <v>1</v>
      </c>
      <c r="H59" t="str">
        <f t="shared" si="2"/>
        <v>10</v>
      </c>
      <c r="I59">
        <v>1</v>
      </c>
      <c r="J59" t="str">
        <f t="shared" si="3"/>
        <v>10</v>
      </c>
      <c r="K59">
        <v>0</v>
      </c>
      <c r="L59" t="str">
        <f t="shared" si="4"/>
        <v>10</v>
      </c>
      <c r="M59">
        <v>50</v>
      </c>
      <c r="N59" t="str">
        <f t="shared" si="5"/>
        <v>5</v>
      </c>
      <c r="O59">
        <v>0</v>
      </c>
      <c r="P59" t="str">
        <f t="shared" si="6"/>
        <v>0</v>
      </c>
      <c r="Q59" t="s">
        <v>77</v>
      </c>
      <c r="R59" t="str">
        <f t="shared" si="7"/>
        <v>NA</v>
      </c>
      <c r="S59">
        <v>0</v>
      </c>
      <c r="T59" t="str">
        <f t="shared" si="8"/>
        <v>10</v>
      </c>
      <c r="U59">
        <v>0</v>
      </c>
      <c r="V59" t="str">
        <f t="shared" si="11"/>
        <v>0</v>
      </c>
      <c r="W59">
        <v>50</v>
      </c>
      <c r="X59" t="str">
        <f t="shared" si="9"/>
        <v>0</v>
      </c>
      <c r="Y59">
        <v>22</v>
      </c>
      <c r="Z59" t="str">
        <f t="shared" si="10"/>
        <v>5</v>
      </c>
    </row>
    <row r="60" spans="1:26">
      <c r="A60" t="s">
        <v>83</v>
      </c>
      <c r="B60">
        <v>161</v>
      </c>
      <c r="C60">
        <v>10</v>
      </c>
      <c r="D60" t="str">
        <f t="shared" si="0"/>
        <v>0</v>
      </c>
      <c r="E60">
        <v>1</v>
      </c>
      <c r="F60" t="str">
        <f t="shared" si="1"/>
        <v>0</v>
      </c>
      <c r="G60">
        <v>4</v>
      </c>
      <c r="H60" t="str">
        <f t="shared" si="2"/>
        <v>0</v>
      </c>
      <c r="I60">
        <v>6</v>
      </c>
      <c r="J60" t="str">
        <f t="shared" si="3"/>
        <v>0</v>
      </c>
      <c r="K60">
        <v>4</v>
      </c>
      <c r="L60" t="str">
        <f t="shared" si="4"/>
        <v>0</v>
      </c>
      <c r="M60">
        <v>1.520912547528517</v>
      </c>
      <c r="N60" t="str">
        <f t="shared" si="5"/>
        <v>0</v>
      </c>
      <c r="O60">
        <v>0</v>
      </c>
      <c r="P60" t="str">
        <f t="shared" si="6"/>
        <v>0</v>
      </c>
      <c r="Q60">
        <v>0</v>
      </c>
      <c r="R60" t="str">
        <f t="shared" si="7"/>
        <v>0</v>
      </c>
      <c r="S60">
        <v>41.825095057034225</v>
      </c>
      <c r="T60" t="str">
        <f t="shared" si="8"/>
        <v>0</v>
      </c>
      <c r="U60">
        <v>1.520912547528517</v>
      </c>
      <c r="V60" t="str">
        <f t="shared" si="11"/>
        <v>0</v>
      </c>
      <c r="W60">
        <v>1.520912547528517</v>
      </c>
      <c r="X60" t="str">
        <f t="shared" si="9"/>
        <v>0</v>
      </c>
      <c r="Y60">
        <v>239.81481481481481</v>
      </c>
      <c r="Z60" t="str">
        <f t="shared" si="10"/>
        <v>0</v>
      </c>
    </row>
    <row r="61" spans="1:26">
      <c r="A61" t="s">
        <v>83</v>
      </c>
      <c r="B61">
        <v>178</v>
      </c>
      <c r="C61">
        <v>9</v>
      </c>
      <c r="D61" t="str">
        <f t="shared" si="0"/>
        <v>5</v>
      </c>
      <c r="E61">
        <v>4</v>
      </c>
      <c r="F61" t="str">
        <f t="shared" si="1"/>
        <v>10</v>
      </c>
      <c r="G61">
        <v>3</v>
      </c>
      <c r="H61" t="str">
        <f t="shared" si="2"/>
        <v>5</v>
      </c>
      <c r="I61">
        <v>2</v>
      </c>
      <c r="J61" t="str">
        <f t="shared" si="3"/>
        <v>5</v>
      </c>
      <c r="K61">
        <v>4</v>
      </c>
      <c r="L61" t="str">
        <f t="shared" si="4"/>
        <v>0</v>
      </c>
      <c r="M61">
        <v>82.159624413145536</v>
      </c>
      <c r="N61" t="str">
        <f t="shared" si="5"/>
        <v>5</v>
      </c>
      <c r="O61">
        <v>3.755868544600939</v>
      </c>
      <c r="P61" t="str">
        <f t="shared" si="6"/>
        <v>0</v>
      </c>
      <c r="Q61">
        <v>0</v>
      </c>
      <c r="R61" t="str">
        <f t="shared" si="7"/>
        <v>0</v>
      </c>
      <c r="S61">
        <v>3.755868544600939</v>
      </c>
      <c r="T61" t="str">
        <f t="shared" si="8"/>
        <v>0</v>
      </c>
      <c r="U61">
        <v>77.934272300469488</v>
      </c>
      <c r="V61" t="str">
        <f t="shared" si="11"/>
        <v>10</v>
      </c>
      <c r="W61">
        <v>82.159624413145536</v>
      </c>
      <c r="X61" t="str">
        <f t="shared" si="9"/>
        <v>10</v>
      </c>
      <c r="Y61">
        <v>12.666666666666668</v>
      </c>
      <c r="Z61" t="str">
        <f t="shared" si="10"/>
        <v>10</v>
      </c>
    </row>
    <row r="62" spans="1:26">
      <c r="A62" t="s">
        <v>83</v>
      </c>
      <c r="B62">
        <v>193</v>
      </c>
      <c r="C62">
        <v>8</v>
      </c>
      <c r="D62" t="str">
        <f t="shared" si="0"/>
        <v>5</v>
      </c>
      <c r="E62">
        <v>1</v>
      </c>
      <c r="F62" t="str">
        <f t="shared" si="1"/>
        <v>0</v>
      </c>
      <c r="G62">
        <v>2</v>
      </c>
      <c r="H62" t="str">
        <f t="shared" si="2"/>
        <v>5</v>
      </c>
      <c r="I62">
        <v>2</v>
      </c>
      <c r="J62" t="str">
        <f t="shared" si="3"/>
        <v>5</v>
      </c>
      <c r="K62">
        <v>3</v>
      </c>
      <c r="L62" t="str">
        <f t="shared" si="4"/>
        <v>0</v>
      </c>
      <c r="M62">
        <v>31.481481481481481</v>
      </c>
      <c r="N62" t="str">
        <f t="shared" si="5"/>
        <v>0</v>
      </c>
      <c r="O62">
        <v>0</v>
      </c>
      <c r="P62" t="str">
        <f t="shared" si="6"/>
        <v>0</v>
      </c>
      <c r="Q62">
        <v>0</v>
      </c>
      <c r="R62" t="str">
        <f t="shared" si="7"/>
        <v>0</v>
      </c>
      <c r="S62">
        <v>60.437710437710436</v>
      </c>
      <c r="T62" t="str">
        <f t="shared" si="8"/>
        <v>0</v>
      </c>
      <c r="U62">
        <v>31.986531986531986</v>
      </c>
      <c r="V62" t="str">
        <f t="shared" si="11"/>
        <v>5</v>
      </c>
      <c r="W62">
        <v>31.481481481481481</v>
      </c>
      <c r="X62" t="str">
        <f t="shared" si="9"/>
        <v>0</v>
      </c>
      <c r="Y62">
        <v>135.66666666666669</v>
      </c>
      <c r="Z62" t="str">
        <f t="shared" si="10"/>
        <v>0</v>
      </c>
    </row>
    <row r="63" spans="1:26">
      <c r="A63" t="s">
        <v>83</v>
      </c>
      <c r="B63">
        <v>201</v>
      </c>
      <c r="C63">
        <v>5</v>
      </c>
      <c r="D63" t="str">
        <f t="shared" si="0"/>
        <v>5</v>
      </c>
      <c r="E63">
        <v>3</v>
      </c>
      <c r="F63" t="str">
        <f t="shared" si="1"/>
        <v>10</v>
      </c>
      <c r="G63">
        <v>1</v>
      </c>
      <c r="H63" t="str">
        <f t="shared" si="2"/>
        <v>10</v>
      </c>
      <c r="I63">
        <v>0</v>
      </c>
      <c r="J63" t="str">
        <f t="shared" si="3"/>
        <v>10</v>
      </c>
      <c r="K63">
        <v>3</v>
      </c>
      <c r="L63" t="str">
        <f t="shared" si="4"/>
        <v>0</v>
      </c>
      <c r="M63">
        <v>93.043478260869563</v>
      </c>
      <c r="N63" t="str">
        <f t="shared" si="5"/>
        <v>10</v>
      </c>
      <c r="O63">
        <v>4.3478260869565215</v>
      </c>
      <c r="P63" t="str">
        <f t="shared" si="6"/>
        <v>0</v>
      </c>
      <c r="Q63">
        <v>0</v>
      </c>
      <c r="R63" t="str">
        <f t="shared" si="7"/>
        <v>0</v>
      </c>
      <c r="S63">
        <v>6.0869565217391308</v>
      </c>
      <c r="T63" t="str">
        <f t="shared" si="8"/>
        <v>0</v>
      </c>
      <c r="U63">
        <v>87.826086956521749</v>
      </c>
      <c r="V63" t="str">
        <f t="shared" si="11"/>
        <v>10</v>
      </c>
      <c r="W63">
        <v>93.043478260869563</v>
      </c>
      <c r="X63" t="str">
        <f t="shared" si="9"/>
        <v>10</v>
      </c>
      <c r="Y63">
        <v>3.3333333333333335</v>
      </c>
      <c r="Z63" t="str">
        <f t="shared" si="10"/>
        <v>10</v>
      </c>
    </row>
    <row r="64" spans="1:26">
      <c r="A64" t="s">
        <v>83</v>
      </c>
      <c r="B64">
        <v>202</v>
      </c>
      <c r="C64">
        <v>6</v>
      </c>
      <c r="D64" t="str">
        <f t="shared" si="0"/>
        <v>5</v>
      </c>
      <c r="E64">
        <v>1</v>
      </c>
      <c r="F64" t="str">
        <f t="shared" si="1"/>
        <v>0</v>
      </c>
      <c r="G64">
        <v>3</v>
      </c>
      <c r="H64" t="str">
        <f t="shared" si="2"/>
        <v>5</v>
      </c>
      <c r="I64">
        <v>4</v>
      </c>
      <c r="J64" t="str">
        <f t="shared" si="3"/>
        <v>0</v>
      </c>
      <c r="K64">
        <v>1</v>
      </c>
      <c r="L64" t="str">
        <f t="shared" si="4"/>
        <v>10</v>
      </c>
      <c r="M64">
        <v>8.6206896551724146</v>
      </c>
      <c r="N64" t="str">
        <f t="shared" si="5"/>
        <v>0</v>
      </c>
      <c r="O64">
        <v>0</v>
      </c>
      <c r="P64" t="str">
        <f t="shared" si="6"/>
        <v>0</v>
      </c>
      <c r="Q64" t="s">
        <v>77</v>
      </c>
      <c r="R64" t="str">
        <f t="shared" si="7"/>
        <v>NA</v>
      </c>
      <c r="S64">
        <v>0</v>
      </c>
      <c r="T64" t="str">
        <f t="shared" si="8"/>
        <v>10</v>
      </c>
      <c r="U64">
        <v>0</v>
      </c>
      <c r="V64" t="str">
        <f t="shared" si="11"/>
        <v>0</v>
      </c>
      <c r="W64">
        <v>8.6206896551724146</v>
      </c>
      <c r="X64" t="str">
        <f t="shared" si="9"/>
        <v>0</v>
      </c>
      <c r="Y64">
        <v>53</v>
      </c>
      <c r="Z64" t="str">
        <f t="shared" si="10"/>
        <v>5</v>
      </c>
    </row>
    <row r="65" spans="1:26">
      <c r="A65" t="s">
        <v>83</v>
      </c>
      <c r="B65">
        <v>203</v>
      </c>
      <c r="C65">
        <v>4</v>
      </c>
      <c r="D65" t="str">
        <f t="shared" si="0"/>
        <v>10</v>
      </c>
      <c r="E65">
        <v>2</v>
      </c>
      <c r="F65" t="str">
        <f t="shared" si="1"/>
        <v>5</v>
      </c>
      <c r="G65">
        <v>2</v>
      </c>
      <c r="H65" t="str">
        <f t="shared" si="2"/>
        <v>5</v>
      </c>
      <c r="I65">
        <v>2</v>
      </c>
      <c r="J65" t="str">
        <f t="shared" si="3"/>
        <v>5</v>
      </c>
      <c r="K65">
        <v>0</v>
      </c>
      <c r="L65" t="str">
        <f t="shared" si="4"/>
        <v>10</v>
      </c>
      <c r="M65">
        <v>80</v>
      </c>
      <c r="N65" t="str">
        <f t="shared" si="5"/>
        <v>5</v>
      </c>
      <c r="O65">
        <v>0</v>
      </c>
      <c r="P65" t="str">
        <f t="shared" si="6"/>
        <v>0</v>
      </c>
      <c r="Q65">
        <v>0</v>
      </c>
      <c r="R65" t="str">
        <f t="shared" si="7"/>
        <v>0</v>
      </c>
      <c r="S65">
        <v>0</v>
      </c>
      <c r="T65" t="str">
        <f t="shared" si="8"/>
        <v>10</v>
      </c>
      <c r="U65">
        <v>52.857142857142861</v>
      </c>
      <c r="V65" t="str">
        <f t="shared" si="11"/>
        <v>5</v>
      </c>
      <c r="W65">
        <v>80</v>
      </c>
      <c r="X65" t="str">
        <f t="shared" si="9"/>
        <v>5</v>
      </c>
      <c r="Y65">
        <v>4.666666666666667</v>
      </c>
      <c r="Z65" t="str">
        <f t="shared" si="10"/>
        <v>10</v>
      </c>
    </row>
    <row r="66" spans="1:26">
      <c r="A66" t="s">
        <v>83</v>
      </c>
      <c r="B66">
        <v>204</v>
      </c>
      <c r="C66">
        <v>3</v>
      </c>
      <c r="D66" t="str">
        <f t="shared" si="0"/>
        <v>10</v>
      </c>
      <c r="E66">
        <v>2</v>
      </c>
      <c r="F66" t="str">
        <f t="shared" si="1"/>
        <v>5</v>
      </c>
      <c r="G66">
        <v>1</v>
      </c>
      <c r="H66" t="str">
        <f t="shared" si="2"/>
        <v>10</v>
      </c>
      <c r="I66">
        <v>0</v>
      </c>
      <c r="J66" t="str">
        <f t="shared" si="3"/>
        <v>10</v>
      </c>
      <c r="K66">
        <v>1</v>
      </c>
      <c r="L66" t="str">
        <f t="shared" si="4"/>
        <v>10</v>
      </c>
      <c r="M66">
        <v>57.664233576642332</v>
      </c>
      <c r="N66" t="str">
        <f t="shared" si="5"/>
        <v>5</v>
      </c>
      <c r="O66">
        <v>0</v>
      </c>
      <c r="P66" t="str">
        <f t="shared" si="6"/>
        <v>0</v>
      </c>
      <c r="Q66">
        <v>0</v>
      </c>
      <c r="R66" t="str">
        <f t="shared" si="7"/>
        <v>0</v>
      </c>
      <c r="S66">
        <v>42.335766423357661</v>
      </c>
      <c r="T66" t="str">
        <f t="shared" si="8"/>
        <v>0</v>
      </c>
      <c r="U66">
        <v>57.664233576642332</v>
      </c>
      <c r="V66" t="str">
        <f t="shared" si="11"/>
        <v>5</v>
      </c>
      <c r="W66">
        <v>57.664233576642332</v>
      </c>
      <c r="X66" t="str">
        <f t="shared" si="9"/>
        <v>5</v>
      </c>
      <c r="Y66">
        <v>38.666666666666664</v>
      </c>
      <c r="Z66" t="str">
        <f t="shared" si="10"/>
        <v>5</v>
      </c>
    </row>
    <row r="67" spans="1:26">
      <c r="A67" t="s">
        <v>84</v>
      </c>
      <c r="B67">
        <v>5</v>
      </c>
      <c r="C67">
        <v>8</v>
      </c>
      <c r="D67" t="str">
        <f t="shared" ref="D67:D118" si="12">IF(C67&gt;9,"0",IF(C67&gt;=5,"5",IF(C67&lt;5,"10")))</f>
        <v>5</v>
      </c>
      <c r="E67">
        <v>2</v>
      </c>
      <c r="F67" t="str">
        <f t="shared" ref="F67:F118" si="13">IF(E67&lt;2,"0",IF(E67&lt;3,"5",IF(E67&gt;=3,"10")))</f>
        <v>5</v>
      </c>
      <c r="G67">
        <v>3</v>
      </c>
      <c r="H67" t="str">
        <f t="shared" ref="H67:H118" si="14">IF(G67&gt;3,"0",IF(G67&gt;=2,"5",IF(G67&lt;2,"10")))</f>
        <v>5</v>
      </c>
      <c r="I67">
        <v>4</v>
      </c>
      <c r="J67" t="str">
        <f t="shared" ref="J67:J118" si="15">IF(I67&gt;3,"0",IF(I67&gt;=2,"5",IF(I67&lt;2,"10")))</f>
        <v>0</v>
      </c>
      <c r="K67">
        <v>2</v>
      </c>
      <c r="L67" t="str">
        <f t="shared" ref="L67:L118" si="16">IF(K67&gt;2,"0",IF(K67=2,"5",IF(K67&lt;2,"10")))</f>
        <v>5</v>
      </c>
      <c r="M67">
        <v>8.8300220750551883</v>
      </c>
      <c r="N67" t="str">
        <f t="shared" ref="N67:N118" si="17">IF(M67&lt;42,"0",IF(M67&lt;88,"5",IF(M67&gt;88,"10")))</f>
        <v>0</v>
      </c>
      <c r="O67">
        <v>0</v>
      </c>
      <c r="P67" t="str">
        <f t="shared" ref="P67:P118" si="18">IF(O67&lt;10,"0",IF(O67&lt;43,"5",IF(O67&gt;43,"10")))</f>
        <v>0</v>
      </c>
      <c r="Q67">
        <v>0</v>
      </c>
      <c r="R67" t="str">
        <f t="shared" ref="R67:R118" si="19">IF(Q67="NA","NA",IF(Q67&lt;12,"0",IF(Q67&lt;=92,"5",IF(Q67&gt;92,"10"))))</f>
        <v>0</v>
      </c>
      <c r="S67">
        <v>0.22075055187637968</v>
      </c>
      <c r="T67" t="str">
        <f t="shared" ref="T67:T118" si="20">IF(S67&gt;1.5,"0",IF(S67&gt;0,"5",IF(S67=0,"10")))</f>
        <v>5</v>
      </c>
      <c r="U67">
        <v>0.44150110375275936</v>
      </c>
      <c r="V67" t="str">
        <f t="shared" si="11"/>
        <v>0</v>
      </c>
      <c r="W67">
        <v>8.8300220750551883</v>
      </c>
      <c r="X67" t="str">
        <f t="shared" ref="X67:X118" si="21">IF(U67&lt;32,"0",IF(U67&lt;=75,"5",IF(U67&gt;75,"10")))</f>
        <v>0</v>
      </c>
      <c r="Y67">
        <v>176.4957264957265</v>
      </c>
      <c r="Z67" t="str">
        <f t="shared" ref="Z67:Z118" si="22">IF(Y67&gt;60,"0",IF(Y67&gt;16,"5",IF(Y67&lt;16,"10")))</f>
        <v>0</v>
      </c>
    </row>
    <row r="68" spans="1:26">
      <c r="A68" t="s">
        <v>84</v>
      </c>
      <c r="B68">
        <v>17</v>
      </c>
      <c r="C68">
        <v>7</v>
      </c>
      <c r="D68" t="str">
        <f t="shared" si="12"/>
        <v>5</v>
      </c>
      <c r="E68">
        <v>2</v>
      </c>
      <c r="F68" t="str">
        <f t="shared" si="13"/>
        <v>5</v>
      </c>
      <c r="G68">
        <v>3</v>
      </c>
      <c r="H68" t="str">
        <f t="shared" si="14"/>
        <v>5</v>
      </c>
      <c r="I68">
        <v>4</v>
      </c>
      <c r="J68" t="str">
        <f t="shared" si="15"/>
        <v>0</v>
      </c>
      <c r="K68">
        <v>3</v>
      </c>
      <c r="L68" t="str">
        <f t="shared" si="16"/>
        <v>0</v>
      </c>
      <c r="M68">
        <v>80.459770114942529</v>
      </c>
      <c r="N68" t="str">
        <f t="shared" si="17"/>
        <v>5</v>
      </c>
      <c r="O68">
        <v>79.597701149425291</v>
      </c>
      <c r="P68" t="str">
        <f t="shared" si="18"/>
        <v>10</v>
      </c>
      <c r="Q68">
        <v>0</v>
      </c>
      <c r="R68" t="str">
        <f t="shared" si="19"/>
        <v>0</v>
      </c>
      <c r="S68">
        <v>0.86206896551724133</v>
      </c>
      <c r="T68" t="str">
        <f t="shared" si="20"/>
        <v>5</v>
      </c>
      <c r="U68">
        <v>0.86206896551724133</v>
      </c>
      <c r="V68" t="str">
        <f t="shared" ref="V68:V118" si="23">IF(U68&lt;30,"0",IF(U68&lt;=72,"5",IF(U68&gt;72,"10")))</f>
        <v>0</v>
      </c>
      <c r="W68">
        <v>80.459770114942529</v>
      </c>
      <c r="X68" t="str">
        <f t="shared" si="21"/>
        <v>0</v>
      </c>
      <c r="Y68">
        <v>34</v>
      </c>
      <c r="Z68" t="str">
        <f t="shared" si="22"/>
        <v>5</v>
      </c>
    </row>
    <row r="69" spans="1:26">
      <c r="A69" t="s">
        <v>84</v>
      </c>
      <c r="B69" t="s">
        <v>85</v>
      </c>
      <c r="C69">
        <v>7</v>
      </c>
      <c r="D69" t="str">
        <f t="shared" si="12"/>
        <v>5</v>
      </c>
      <c r="E69">
        <v>1</v>
      </c>
      <c r="F69" t="str">
        <f t="shared" si="13"/>
        <v>0</v>
      </c>
      <c r="G69">
        <v>3</v>
      </c>
      <c r="H69" t="str">
        <f t="shared" si="14"/>
        <v>5</v>
      </c>
      <c r="I69">
        <v>4</v>
      </c>
      <c r="J69" t="str">
        <f t="shared" si="15"/>
        <v>0</v>
      </c>
      <c r="K69">
        <v>2</v>
      </c>
      <c r="L69" t="str">
        <f t="shared" si="16"/>
        <v>5</v>
      </c>
      <c r="M69">
        <v>3.9215686274509802</v>
      </c>
      <c r="N69" t="str">
        <f t="shared" si="17"/>
        <v>0</v>
      </c>
      <c r="O69">
        <v>0</v>
      </c>
      <c r="P69" t="str">
        <f t="shared" si="18"/>
        <v>0</v>
      </c>
      <c r="Q69" t="s">
        <v>77</v>
      </c>
      <c r="R69" t="str">
        <f t="shared" si="19"/>
        <v>NA</v>
      </c>
      <c r="S69">
        <v>25.490196078431371</v>
      </c>
      <c r="T69" t="str">
        <f t="shared" si="20"/>
        <v>0</v>
      </c>
      <c r="U69">
        <v>0</v>
      </c>
      <c r="V69" t="str">
        <f t="shared" si="23"/>
        <v>0</v>
      </c>
      <c r="W69">
        <v>3.9215686274509802</v>
      </c>
      <c r="X69" t="str">
        <f t="shared" si="21"/>
        <v>0</v>
      </c>
      <c r="Y69">
        <v>47.115384615384613</v>
      </c>
      <c r="Z69" t="str">
        <f t="shared" si="22"/>
        <v>5</v>
      </c>
    </row>
    <row r="70" spans="1:26">
      <c r="A70" t="s">
        <v>84</v>
      </c>
      <c r="B70">
        <v>24</v>
      </c>
      <c r="C70">
        <v>5</v>
      </c>
      <c r="D70" t="str">
        <f t="shared" si="12"/>
        <v>5</v>
      </c>
      <c r="E70">
        <v>2</v>
      </c>
      <c r="F70" t="str">
        <f t="shared" si="13"/>
        <v>5</v>
      </c>
      <c r="G70">
        <v>2</v>
      </c>
      <c r="H70" t="str">
        <f t="shared" si="14"/>
        <v>5</v>
      </c>
      <c r="I70">
        <v>2</v>
      </c>
      <c r="J70" t="str">
        <f t="shared" si="15"/>
        <v>5</v>
      </c>
      <c r="K70">
        <v>1</v>
      </c>
      <c r="L70" t="str">
        <f t="shared" si="16"/>
        <v>10</v>
      </c>
      <c r="M70">
        <v>90.909090909090907</v>
      </c>
      <c r="N70" t="str">
        <f t="shared" si="17"/>
        <v>10</v>
      </c>
      <c r="O70">
        <v>65.454545454545453</v>
      </c>
      <c r="P70" t="str">
        <f t="shared" si="18"/>
        <v>10</v>
      </c>
      <c r="Q70">
        <v>72</v>
      </c>
      <c r="R70" t="str">
        <f t="shared" si="19"/>
        <v>5</v>
      </c>
      <c r="S70">
        <v>0</v>
      </c>
      <c r="T70" t="str">
        <f t="shared" si="20"/>
        <v>10</v>
      </c>
      <c r="U70">
        <v>90.909090909090907</v>
      </c>
      <c r="V70" t="str">
        <f t="shared" si="23"/>
        <v>10</v>
      </c>
      <c r="W70">
        <v>90.909090909090907</v>
      </c>
      <c r="X70" t="str">
        <f t="shared" si="21"/>
        <v>10</v>
      </c>
      <c r="Y70">
        <v>5</v>
      </c>
      <c r="Z70" t="str">
        <f t="shared" si="22"/>
        <v>10</v>
      </c>
    </row>
    <row r="71" spans="1:26">
      <c r="A71" t="s">
        <v>84</v>
      </c>
      <c r="B71">
        <v>61</v>
      </c>
      <c r="C71">
        <v>13</v>
      </c>
      <c r="D71" t="str">
        <f t="shared" si="12"/>
        <v>0</v>
      </c>
      <c r="E71">
        <v>1</v>
      </c>
      <c r="F71" t="str">
        <f t="shared" si="13"/>
        <v>0</v>
      </c>
      <c r="G71">
        <v>5</v>
      </c>
      <c r="H71" t="str">
        <f t="shared" si="14"/>
        <v>0</v>
      </c>
      <c r="I71">
        <v>8</v>
      </c>
      <c r="J71" t="str">
        <f t="shared" si="15"/>
        <v>0</v>
      </c>
      <c r="K71">
        <v>3</v>
      </c>
      <c r="L71" t="str">
        <f t="shared" si="16"/>
        <v>0</v>
      </c>
      <c r="M71">
        <v>0.21459227467811159</v>
      </c>
      <c r="N71" t="str">
        <f t="shared" si="17"/>
        <v>0</v>
      </c>
      <c r="O71">
        <v>0</v>
      </c>
      <c r="P71" t="str">
        <f t="shared" si="18"/>
        <v>0</v>
      </c>
      <c r="Q71">
        <v>0</v>
      </c>
      <c r="R71" t="str">
        <f t="shared" si="19"/>
        <v>0</v>
      </c>
      <c r="S71">
        <v>12.231759656652361</v>
      </c>
      <c r="T71" t="str">
        <f t="shared" si="20"/>
        <v>0</v>
      </c>
      <c r="U71">
        <v>1.7167381974248928</v>
      </c>
      <c r="V71" t="str">
        <f t="shared" si="23"/>
        <v>0</v>
      </c>
      <c r="W71">
        <v>0.21459227467811159</v>
      </c>
      <c r="X71" t="str">
        <f t="shared" si="21"/>
        <v>0</v>
      </c>
      <c r="Y71">
        <v>211.36363636363637</v>
      </c>
      <c r="Z71" t="str">
        <f t="shared" si="22"/>
        <v>0</v>
      </c>
    </row>
    <row r="72" spans="1:26">
      <c r="A72" t="s">
        <v>76</v>
      </c>
      <c r="B72">
        <v>25</v>
      </c>
      <c r="C72">
        <v>10</v>
      </c>
      <c r="D72" t="str">
        <f t="shared" si="12"/>
        <v>0</v>
      </c>
      <c r="E72">
        <v>2</v>
      </c>
      <c r="F72" t="str">
        <f t="shared" si="13"/>
        <v>5</v>
      </c>
      <c r="G72">
        <v>4</v>
      </c>
      <c r="H72" t="str">
        <f t="shared" si="14"/>
        <v>0</v>
      </c>
      <c r="I72">
        <v>5</v>
      </c>
      <c r="J72" t="str">
        <f t="shared" si="15"/>
        <v>0</v>
      </c>
      <c r="K72">
        <v>2</v>
      </c>
      <c r="L72" t="str">
        <f t="shared" si="16"/>
        <v>5</v>
      </c>
      <c r="M72">
        <v>20.574162679425836</v>
      </c>
      <c r="N72" t="str">
        <f t="shared" si="17"/>
        <v>0</v>
      </c>
      <c r="O72">
        <v>3.3492822966507179</v>
      </c>
      <c r="P72" t="str">
        <f t="shared" si="18"/>
        <v>0</v>
      </c>
      <c r="Q72">
        <v>100</v>
      </c>
      <c r="R72" t="str">
        <f t="shared" si="19"/>
        <v>10</v>
      </c>
      <c r="S72">
        <v>25.837320574162682</v>
      </c>
      <c r="T72" t="str">
        <f t="shared" si="20"/>
        <v>0</v>
      </c>
      <c r="U72">
        <v>3.8277511961722488</v>
      </c>
      <c r="V72" t="str">
        <f t="shared" si="23"/>
        <v>0</v>
      </c>
      <c r="W72">
        <v>20.574162679425836</v>
      </c>
      <c r="X72" t="str">
        <f t="shared" si="21"/>
        <v>0</v>
      </c>
      <c r="Y72">
        <v>63.846153846153847</v>
      </c>
      <c r="Z72" t="str">
        <f t="shared" si="22"/>
        <v>0</v>
      </c>
    </row>
    <row r="73" spans="1:26">
      <c r="A73" t="s">
        <v>76</v>
      </c>
      <c r="B73">
        <v>28</v>
      </c>
      <c r="C73">
        <v>11</v>
      </c>
      <c r="D73" t="str">
        <f t="shared" si="12"/>
        <v>0</v>
      </c>
      <c r="E73">
        <v>3</v>
      </c>
      <c r="F73" t="str">
        <f t="shared" si="13"/>
        <v>10</v>
      </c>
      <c r="G73">
        <v>3</v>
      </c>
      <c r="H73" t="str">
        <f t="shared" si="14"/>
        <v>5</v>
      </c>
      <c r="I73">
        <v>4</v>
      </c>
      <c r="J73" t="str">
        <f t="shared" si="15"/>
        <v>0</v>
      </c>
      <c r="K73">
        <v>5</v>
      </c>
      <c r="L73" t="str">
        <f t="shared" si="16"/>
        <v>0</v>
      </c>
      <c r="M73">
        <v>4.0462427745664744</v>
      </c>
      <c r="N73" t="str">
        <f t="shared" si="17"/>
        <v>0</v>
      </c>
      <c r="O73">
        <v>1.1560693641618496</v>
      </c>
      <c r="P73" t="str">
        <f t="shared" si="18"/>
        <v>0</v>
      </c>
      <c r="Q73">
        <v>0</v>
      </c>
      <c r="R73" t="str">
        <f t="shared" si="19"/>
        <v>0</v>
      </c>
      <c r="S73">
        <v>26.011560693641616</v>
      </c>
      <c r="T73" t="str">
        <f t="shared" si="20"/>
        <v>0</v>
      </c>
      <c r="U73">
        <v>5.202312138728324</v>
      </c>
      <c r="V73" t="str">
        <f t="shared" si="23"/>
        <v>0</v>
      </c>
      <c r="W73">
        <v>4.0462427745664744</v>
      </c>
      <c r="X73" t="str">
        <f t="shared" si="21"/>
        <v>0</v>
      </c>
      <c r="Y73">
        <v>55.333333333333329</v>
      </c>
      <c r="Z73" t="str">
        <f t="shared" si="22"/>
        <v>5</v>
      </c>
    </row>
    <row r="74" spans="1:26">
      <c r="A74" t="s">
        <v>76</v>
      </c>
      <c r="B74">
        <v>70</v>
      </c>
      <c r="C74">
        <v>7</v>
      </c>
      <c r="D74" t="str">
        <f t="shared" si="12"/>
        <v>5</v>
      </c>
      <c r="E74">
        <v>3</v>
      </c>
      <c r="F74" t="str">
        <f t="shared" si="13"/>
        <v>10</v>
      </c>
      <c r="G74">
        <v>3</v>
      </c>
      <c r="H74" t="str">
        <f t="shared" si="14"/>
        <v>5</v>
      </c>
      <c r="I74">
        <v>2</v>
      </c>
      <c r="J74" t="str">
        <f t="shared" si="15"/>
        <v>5</v>
      </c>
      <c r="K74">
        <v>3</v>
      </c>
      <c r="L74" t="str">
        <f t="shared" si="16"/>
        <v>0</v>
      </c>
      <c r="M74">
        <v>65.979381443298962</v>
      </c>
      <c r="N74" t="str">
        <f t="shared" si="17"/>
        <v>5</v>
      </c>
      <c r="O74">
        <v>1.0309278350515463</v>
      </c>
      <c r="P74" t="str">
        <f t="shared" si="18"/>
        <v>0</v>
      </c>
      <c r="Q74">
        <v>0</v>
      </c>
      <c r="R74" t="str">
        <f t="shared" si="19"/>
        <v>0</v>
      </c>
      <c r="S74">
        <v>4.1237113402061851</v>
      </c>
      <c r="T74" t="str">
        <f t="shared" si="20"/>
        <v>0</v>
      </c>
      <c r="U74">
        <v>1.0309278350515463</v>
      </c>
      <c r="V74" t="str">
        <f t="shared" si="23"/>
        <v>0</v>
      </c>
      <c r="W74">
        <v>65.979381443298962</v>
      </c>
      <c r="X74" t="str">
        <f t="shared" si="21"/>
        <v>0</v>
      </c>
      <c r="Y74">
        <v>36.666666666666664</v>
      </c>
      <c r="Z74" t="str">
        <f t="shared" si="22"/>
        <v>5</v>
      </c>
    </row>
    <row r="75" spans="1:26">
      <c r="A75" t="s">
        <v>76</v>
      </c>
      <c r="B75">
        <v>73</v>
      </c>
      <c r="C75">
        <v>4</v>
      </c>
      <c r="D75" t="str">
        <f t="shared" si="12"/>
        <v>10</v>
      </c>
      <c r="E75">
        <v>4</v>
      </c>
      <c r="F75" t="str">
        <f t="shared" si="13"/>
        <v>10</v>
      </c>
      <c r="G75">
        <v>0</v>
      </c>
      <c r="H75" t="str">
        <f t="shared" si="14"/>
        <v>10</v>
      </c>
      <c r="I75">
        <v>0</v>
      </c>
      <c r="J75" t="str">
        <f t="shared" si="15"/>
        <v>10</v>
      </c>
      <c r="K75">
        <v>1</v>
      </c>
      <c r="L75" t="str">
        <f t="shared" si="16"/>
        <v>10</v>
      </c>
      <c r="M75">
        <v>100</v>
      </c>
      <c r="N75" t="str">
        <f t="shared" si="17"/>
        <v>10</v>
      </c>
      <c r="O75">
        <v>84.403669724770651</v>
      </c>
      <c r="P75" t="str">
        <f t="shared" si="18"/>
        <v>10</v>
      </c>
      <c r="Q75">
        <v>40.243902439024396</v>
      </c>
      <c r="R75" t="str">
        <f t="shared" si="19"/>
        <v>5</v>
      </c>
      <c r="S75">
        <v>0</v>
      </c>
      <c r="T75" t="str">
        <f t="shared" si="20"/>
        <v>10</v>
      </c>
      <c r="U75">
        <v>25.076452599388375</v>
      </c>
      <c r="V75" t="str">
        <f t="shared" si="23"/>
        <v>0</v>
      </c>
      <c r="W75">
        <v>100</v>
      </c>
      <c r="X75" t="str">
        <f t="shared" si="21"/>
        <v>0</v>
      </c>
      <c r="Y75">
        <v>0</v>
      </c>
      <c r="Z75" t="str">
        <f t="shared" si="22"/>
        <v>10</v>
      </c>
    </row>
    <row r="76" spans="1:26">
      <c r="A76" t="s">
        <v>76</v>
      </c>
      <c r="B76">
        <v>78</v>
      </c>
      <c r="C76">
        <v>9</v>
      </c>
      <c r="D76" t="str">
        <f t="shared" si="12"/>
        <v>5</v>
      </c>
      <c r="E76">
        <v>1</v>
      </c>
      <c r="F76" t="str">
        <f t="shared" si="13"/>
        <v>0</v>
      </c>
      <c r="G76">
        <v>3</v>
      </c>
      <c r="H76" t="str">
        <f t="shared" si="14"/>
        <v>5</v>
      </c>
      <c r="I76">
        <v>5</v>
      </c>
      <c r="J76" t="str">
        <f t="shared" si="15"/>
        <v>0</v>
      </c>
      <c r="K76">
        <v>2</v>
      </c>
      <c r="L76" t="str">
        <f t="shared" si="16"/>
        <v>5</v>
      </c>
      <c r="M76">
        <v>2.8571428571428572</v>
      </c>
      <c r="N76" t="str">
        <f t="shared" si="17"/>
        <v>0</v>
      </c>
      <c r="O76">
        <v>2.8571428571428572</v>
      </c>
      <c r="P76" t="str">
        <f t="shared" si="18"/>
        <v>0</v>
      </c>
      <c r="Q76">
        <v>0</v>
      </c>
      <c r="R76" t="str">
        <f t="shared" si="19"/>
        <v>0</v>
      </c>
      <c r="S76">
        <v>17.142857142857142</v>
      </c>
      <c r="T76" t="str">
        <f t="shared" si="20"/>
        <v>0</v>
      </c>
      <c r="U76">
        <v>2.8571428571428572</v>
      </c>
      <c r="V76" t="str">
        <f t="shared" si="23"/>
        <v>0</v>
      </c>
      <c r="W76">
        <v>2.8571428571428572</v>
      </c>
      <c r="X76" t="str">
        <f t="shared" si="21"/>
        <v>0</v>
      </c>
      <c r="Y76">
        <v>34</v>
      </c>
      <c r="Z76" t="str">
        <f t="shared" si="22"/>
        <v>5</v>
      </c>
    </row>
    <row r="77" spans="1:26">
      <c r="A77" t="s">
        <v>76</v>
      </c>
      <c r="B77">
        <v>112</v>
      </c>
      <c r="C77">
        <v>11</v>
      </c>
      <c r="D77" t="str">
        <f t="shared" si="12"/>
        <v>0</v>
      </c>
      <c r="E77">
        <v>1</v>
      </c>
      <c r="F77" t="str">
        <f t="shared" si="13"/>
        <v>0</v>
      </c>
      <c r="G77">
        <v>5</v>
      </c>
      <c r="H77" t="str">
        <f t="shared" si="14"/>
        <v>0</v>
      </c>
      <c r="I77">
        <v>8</v>
      </c>
      <c r="J77" t="str">
        <f t="shared" si="15"/>
        <v>0</v>
      </c>
      <c r="K77">
        <v>3</v>
      </c>
      <c r="L77" t="str">
        <f t="shared" si="16"/>
        <v>0</v>
      </c>
      <c r="M77">
        <v>0.41493775933609961</v>
      </c>
      <c r="N77" t="str">
        <f t="shared" si="17"/>
        <v>0</v>
      </c>
      <c r="O77">
        <v>0</v>
      </c>
      <c r="P77" t="str">
        <f t="shared" si="18"/>
        <v>0</v>
      </c>
      <c r="Q77" t="s">
        <v>77</v>
      </c>
      <c r="R77" t="str">
        <f t="shared" si="19"/>
        <v>NA</v>
      </c>
      <c r="S77">
        <v>7.0539419087136928</v>
      </c>
      <c r="T77" t="str">
        <f t="shared" si="20"/>
        <v>0</v>
      </c>
      <c r="U77">
        <v>0</v>
      </c>
      <c r="V77" t="str">
        <f t="shared" si="23"/>
        <v>0</v>
      </c>
      <c r="W77">
        <v>0.41493775933609961</v>
      </c>
      <c r="X77" t="str">
        <f t="shared" si="21"/>
        <v>0</v>
      </c>
      <c r="Y77">
        <v>136.36363636363635</v>
      </c>
      <c r="Z77" t="str">
        <f t="shared" si="22"/>
        <v>0</v>
      </c>
    </row>
    <row r="78" spans="1:26">
      <c r="A78" t="s">
        <v>76</v>
      </c>
      <c r="B78">
        <v>151</v>
      </c>
      <c r="C78">
        <v>3</v>
      </c>
      <c r="D78" t="str">
        <f t="shared" si="12"/>
        <v>10</v>
      </c>
      <c r="E78">
        <v>3</v>
      </c>
      <c r="F78" t="str">
        <f t="shared" si="13"/>
        <v>10</v>
      </c>
      <c r="G78">
        <v>0</v>
      </c>
      <c r="H78" t="str">
        <f t="shared" si="14"/>
        <v>10</v>
      </c>
      <c r="I78">
        <v>0</v>
      </c>
      <c r="J78" t="str">
        <f t="shared" si="15"/>
        <v>10</v>
      </c>
      <c r="K78">
        <v>1</v>
      </c>
      <c r="L78" t="str">
        <f t="shared" si="16"/>
        <v>10</v>
      </c>
      <c r="M78">
        <v>100</v>
      </c>
      <c r="N78" t="str">
        <f t="shared" si="17"/>
        <v>10</v>
      </c>
      <c r="O78">
        <v>1.9607843137254901</v>
      </c>
      <c r="P78" t="str">
        <f t="shared" si="18"/>
        <v>0</v>
      </c>
      <c r="Q78">
        <v>0</v>
      </c>
      <c r="R78" t="str">
        <f t="shared" si="19"/>
        <v>0</v>
      </c>
      <c r="S78">
        <v>0</v>
      </c>
      <c r="T78" t="str">
        <f t="shared" si="20"/>
        <v>10</v>
      </c>
      <c r="U78">
        <v>98.039215686274503</v>
      </c>
      <c r="V78" t="str">
        <f t="shared" si="23"/>
        <v>10</v>
      </c>
      <c r="W78">
        <v>100</v>
      </c>
      <c r="X78" t="str">
        <f t="shared" si="21"/>
        <v>10</v>
      </c>
      <c r="Y78">
        <v>0</v>
      </c>
      <c r="Z78" t="str">
        <f t="shared" si="22"/>
        <v>10</v>
      </c>
    </row>
    <row r="79" spans="1:26">
      <c r="A79" t="s">
        <v>76</v>
      </c>
      <c r="B79">
        <v>153</v>
      </c>
      <c r="C79">
        <v>5</v>
      </c>
      <c r="D79" t="str">
        <f t="shared" si="12"/>
        <v>5</v>
      </c>
      <c r="E79">
        <v>4</v>
      </c>
      <c r="F79" t="str">
        <f t="shared" si="13"/>
        <v>10</v>
      </c>
      <c r="G79">
        <v>0</v>
      </c>
      <c r="H79" t="str">
        <f t="shared" si="14"/>
        <v>10</v>
      </c>
      <c r="I79">
        <v>0</v>
      </c>
      <c r="J79" t="str">
        <f t="shared" si="15"/>
        <v>10</v>
      </c>
      <c r="K79">
        <v>2</v>
      </c>
      <c r="L79" t="str">
        <f t="shared" si="16"/>
        <v>5</v>
      </c>
      <c r="M79">
        <v>95.652173913043484</v>
      </c>
      <c r="N79" t="str">
        <f t="shared" si="17"/>
        <v>10</v>
      </c>
      <c r="O79">
        <v>91.304347826086953</v>
      </c>
      <c r="P79" t="str">
        <f t="shared" si="18"/>
        <v>10</v>
      </c>
      <c r="Q79">
        <v>0</v>
      </c>
      <c r="R79" t="str">
        <f t="shared" si="19"/>
        <v>0</v>
      </c>
      <c r="S79">
        <v>0</v>
      </c>
      <c r="T79" t="str">
        <f t="shared" si="20"/>
        <v>10</v>
      </c>
      <c r="U79">
        <v>2.1739130434782608</v>
      </c>
      <c r="V79" t="str">
        <f t="shared" si="23"/>
        <v>0</v>
      </c>
      <c r="W79">
        <v>95.652173913043484</v>
      </c>
      <c r="X79" t="str">
        <f t="shared" si="21"/>
        <v>0</v>
      </c>
      <c r="Y79">
        <v>3.5714285714285712</v>
      </c>
      <c r="Z79" t="str">
        <f t="shared" si="22"/>
        <v>10</v>
      </c>
    </row>
    <row r="80" spans="1:26">
      <c r="A80" t="s">
        <v>76</v>
      </c>
      <c r="B80">
        <v>165</v>
      </c>
      <c r="C80">
        <v>9</v>
      </c>
      <c r="D80" t="str">
        <f t="shared" si="12"/>
        <v>5</v>
      </c>
      <c r="E80">
        <v>1</v>
      </c>
      <c r="F80" t="str">
        <f t="shared" si="13"/>
        <v>0</v>
      </c>
      <c r="G80">
        <v>4</v>
      </c>
      <c r="H80" t="str">
        <f t="shared" si="14"/>
        <v>0</v>
      </c>
      <c r="I80">
        <v>5</v>
      </c>
      <c r="J80" t="str">
        <f t="shared" si="15"/>
        <v>0</v>
      </c>
      <c r="K80">
        <v>3</v>
      </c>
      <c r="L80" t="str">
        <f t="shared" si="16"/>
        <v>0</v>
      </c>
      <c r="M80">
        <v>5.3719008264462813</v>
      </c>
      <c r="N80" t="str">
        <f t="shared" si="17"/>
        <v>0</v>
      </c>
      <c r="O80">
        <v>0</v>
      </c>
      <c r="P80" t="str">
        <f t="shared" si="18"/>
        <v>0</v>
      </c>
      <c r="Q80" t="s">
        <v>77</v>
      </c>
      <c r="R80" t="str">
        <f t="shared" si="19"/>
        <v>NA</v>
      </c>
      <c r="S80">
        <v>51.239669421487598</v>
      </c>
      <c r="T80" t="str">
        <f t="shared" si="20"/>
        <v>0</v>
      </c>
      <c r="U80">
        <v>0</v>
      </c>
      <c r="V80" t="str">
        <f t="shared" si="23"/>
        <v>0</v>
      </c>
      <c r="W80">
        <v>5.3719008264462813</v>
      </c>
      <c r="X80" t="str">
        <f t="shared" si="21"/>
        <v>0</v>
      </c>
      <c r="Y80">
        <v>114.5</v>
      </c>
      <c r="Z80" t="str">
        <f t="shared" si="22"/>
        <v>0</v>
      </c>
    </row>
    <row r="81" spans="1:26">
      <c r="A81" t="s">
        <v>83</v>
      </c>
      <c r="B81">
        <v>5</v>
      </c>
      <c r="C81">
        <v>4</v>
      </c>
      <c r="D81" t="str">
        <f t="shared" si="12"/>
        <v>10</v>
      </c>
      <c r="E81">
        <v>1</v>
      </c>
      <c r="F81" t="str">
        <f t="shared" si="13"/>
        <v>0</v>
      </c>
      <c r="G81">
        <v>3</v>
      </c>
      <c r="H81" t="str">
        <f t="shared" si="14"/>
        <v>5</v>
      </c>
      <c r="I81">
        <v>3</v>
      </c>
      <c r="J81" t="str">
        <f t="shared" si="15"/>
        <v>5</v>
      </c>
      <c r="K81">
        <v>0</v>
      </c>
      <c r="L81" t="str">
        <f t="shared" si="16"/>
        <v>10</v>
      </c>
      <c r="M81">
        <v>10.638297872340425</v>
      </c>
      <c r="N81" t="str">
        <f t="shared" si="17"/>
        <v>0</v>
      </c>
      <c r="O81">
        <v>0</v>
      </c>
      <c r="P81" t="str">
        <f t="shared" si="18"/>
        <v>0</v>
      </c>
      <c r="Q81" t="s">
        <v>77</v>
      </c>
      <c r="R81" t="str">
        <f t="shared" si="19"/>
        <v>NA</v>
      </c>
      <c r="S81">
        <v>0</v>
      </c>
      <c r="T81" t="str">
        <f t="shared" si="20"/>
        <v>10</v>
      </c>
      <c r="U81">
        <v>0</v>
      </c>
      <c r="V81" t="str">
        <f t="shared" si="23"/>
        <v>0</v>
      </c>
      <c r="W81">
        <v>10.638297872340425</v>
      </c>
      <c r="X81" t="str">
        <f t="shared" si="21"/>
        <v>0</v>
      </c>
      <c r="Y81">
        <v>75</v>
      </c>
      <c r="Z81" t="str">
        <f t="shared" si="22"/>
        <v>0</v>
      </c>
    </row>
    <row r="82" spans="1:26">
      <c r="A82" t="s">
        <v>83</v>
      </c>
      <c r="B82">
        <v>9</v>
      </c>
      <c r="C82">
        <v>14</v>
      </c>
      <c r="D82" t="str">
        <f t="shared" si="12"/>
        <v>0</v>
      </c>
      <c r="E82">
        <v>1</v>
      </c>
      <c r="F82" t="str">
        <f t="shared" si="13"/>
        <v>0</v>
      </c>
      <c r="G82">
        <v>5</v>
      </c>
      <c r="H82" t="str">
        <f t="shared" si="14"/>
        <v>0</v>
      </c>
      <c r="I82">
        <v>10</v>
      </c>
      <c r="J82" t="str">
        <f t="shared" si="15"/>
        <v>0</v>
      </c>
      <c r="K82">
        <v>4</v>
      </c>
      <c r="L82" t="str">
        <f t="shared" si="16"/>
        <v>0</v>
      </c>
      <c r="M82">
        <v>0.15408320493066258</v>
      </c>
      <c r="N82" t="str">
        <f t="shared" si="17"/>
        <v>0</v>
      </c>
      <c r="O82">
        <v>0</v>
      </c>
      <c r="P82" t="str">
        <f t="shared" si="18"/>
        <v>0</v>
      </c>
      <c r="Q82" t="s">
        <v>77</v>
      </c>
      <c r="R82" t="str">
        <f t="shared" si="19"/>
        <v>NA</v>
      </c>
      <c r="S82">
        <v>6.6255778120184905</v>
      </c>
      <c r="T82" t="str">
        <f t="shared" si="20"/>
        <v>0</v>
      </c>
      <c r="U82">
        <v>0</v>
      </c>
      <c r="V82" t="str">
        <f t="shared" si="23"/>
        <v>0</v>
      </c>
      <c r="W82">
        <v>0.15408320493066258</v>
      </c>
      <c r="X82" t="str">
        <f t="shared" si="21"/>
        <v>0</v>
      </c>
      <c r="Y82">
        <v>432</v>
      </c>
      <c r="Z82" t="str">
        <f t="shared" si="22"/>
        <v>0</v>
      </c>
    </row>
    <row r="83" spans="1:26">
      <c r="A83" t="s">
        <v>83</v>
      </c>
      <c r="B83">
        <v>24</v>
      </c>
      <c r="C83">
        <v>6</v>
      </c>
      <c r="D83" t="str">
        <f t="shared" si="12"/>
        <v>5</v>
      </c>
      <c r="E83">
        <v>1</v>
      </c>
      <c r="F83" t="str">
        <f t="shared" si="13"/>
        <v>0</v>
      </c>
      <c r="G83">
        <v>2</v>
      </c>
      <c r="H83" t="str">
        <f t="shared" si="14"/>
        <v>5</v>
      </c>
      <c r="I83">
        <v>2</v>
      </c>
      <c r="J83" t="str">
        <f t="shared" si="15"/>
        <v>5</v>
      </c>
      <c r="K83">
        <v>2</v>
      </c>
      <c r="L83" t="str">
        <f t="shared" si="16"/>
        <v>5</v>
      </c>
      <c r="M83">
        <v>12</v>
      </c>
      <c r="N83" t="str">
        <f t="shared" si="17"/>
        <v>0</v>
      </c>
      <c r="O83">
        <v>0</v>
      </c>
      <c r="P83" t="str">
        <f t="shared" si="18"/>
        <v>0</v>
      </c>
      <c r="Q83">
        <v>0</v>
      </c>
      <c r="R83" t="str">
        <f t="shared" si="19"/>
        <v>0</v>
      </c>
      <c r="S83">
        <v>0</v>
      </c>
      <c r="T83" t="str">
        <f t="shared" si="20"/>
        <v>10</v>
      </c>
      <c r="U83">
        <v>12</v>
      </c>
      <c r="V83" t="str">
        <f t="shared" si="23"/>
        <v>0</v>
      </c>
      <c r="W83">
        <v>12</v>
      </c>
      <c r="X83" t="str">
        <f t="shared" si="21"/>
        <v>0</v>
      </c>
      <c r="Y83">
        <v>48.888888888888893</v>
      </c>
      <c r="Z83" t="str">
        <f t="shared" si="22"/>
        <v>5</v>
      </c>
    </row>
    <row r="84" spans="1:26">
      <c r="A84" t="s">
        <v>83</v>
      </c>
      <c r="B84">
        <v>28</v>
      </c>
      <c r="C84">
        <v>2</v>
      </c>
      <c r="D84" t="str">
        <f t="shared" si="12"/>
        <v>10</v>
      </c>
      <c r="E84">
        <v>1</v>
      </c>
      <c r="F84" t="str">
        <f t="shared" si="13"/>
        <v>0</v>
      </c>
      <c r="G84">
        <v>0</v>
      </c>
      <c r="H84" t="str">
        <f t="shared" si="14"/>
        <v>10</v>
      </c>
      <c r="I84">
        <v>0</v>
      </c>
      <c r="J84" t="str">
        <f t="shared" si="15"/>
        <v>10</v>
      </c>
      <c r="K84">
        <v>1</v>
      </c>
      <c r="L84" t="str">
        <f t="shared" si="16"/>
        <v>10</v>
      </c>
      <c r="M84">
        <v>99.122807017543863</v>
      </c>
      <c r="N84" t="str">
        <f t="shared" si="17"/>
        <v>10</v>
      </c>
      <c r="O84">
        <v>0</v>
      </c>
      <c r="P84" t="str">
        <f t="shared" si="18"/>
        <v>0</v>
      </c>
      <c r="Q84">
        <v>0</v>
      </c>
      <c r="R84" t="str">
        <f t="shared" si="19"/>
        <v>0</v>
      </c>
      <c r="S84">
        <v>0</v>
      </c>
      <c r="T84" t="str">
        <f t="shared" si="20"/>
        <v>10</v>
      </c>
      <c r="U84">
        <v>99.122807017543863</v>
      </c>
      <c r="V84" t="str">
        <f t="shared" si="23"/>
        <v>10</v>
      </c>
      <c r="W84">
        <v>99.122807017543863</v>
      </c>
      <c r="X84" t="str">
        <f t="shared" si="21"/>
        <v>10</v>
      </c>
      <c r="Y84">
        <v>0.5</v>
      </c>
      <c r="Z84" t="str">
        <f t="shared" si="22"/>
        <v>10</v>
      </c>
    </row>
    <row r="85" spans="1:26">
      <c r="A85" t="s">
        <v>83</v>
      </c>
      <c r="B85">
        <v>37</v>
      </c>
      <c r="C85">
        <v>3</v>
      </c>
      <c r="D85" t="str">
        <f t="shared" si="12"/>
        <v>10</v>
      </c>
      <c r="E85">
        <v>1</v>
      </c>
      <c r="F85" t="str">
        <f t="shared" si="13"/>
        <v>0</v>
      </c>
      <c r="G85">
        <v>2</v>
      </c>
      <c r="H85" t="str">
        <f t="shared" si="14"/>
        <v>5</v>
      </c>
      <c r="I85">
        <v>2</v>
      </c>
      <c r="J85" t="str">
        <f t="shared" si="15"/>
        <v>5</v>
      </c>
      <c r="K85">
        <v>0</v>
      </c>
      <c r="L85" t="str">
        <f t="shared" si="16"/>
        <v>10</v>
      </c>
      <c r="M85">
        <v>84.444444444444443</v>
      </c>
      <c r="N85" t="str">
        <f t="shared" si="17"/>
        <v>5</v>
      </c>
      <c r="O85">
        <v>0</v>
      </c>
      <c r="P85" t="str">
        <f t="shared" si="18"/>
        <v>0</v>
      </c>
      <c r="Q85" t="s">
        <v>77</v>
      </c>
      <c r="R85" t="str">
        <f t="shared" si="19"/>
        <v>NA</v>
      </c>
      <c r="S85">
        <v>0</v>
      </c>
      <c r="T85" t="str">
        <f t="shared" si="20"/>
        <v>10</v>
      </c>
      <c r="U85">
        <v>0</v>
      </c>
      <c r="V85" t="str">
        <f t="shared" si="23"/>
        <v>0</v>
      </c>
      <c r="W85">
        <v>84.444444444444443</v>
      </c>
      <c r="X85" t="str">
        <f t="shared" si="21"/>
        <v>0</v>
      </c>
      <c r="Y85">
        <v>7</v>
      </c>
      <c r="Z85" t="str">
        <f t="shared" si="22"/>
        <v>10</v>
      </c>
    </row>
    <row r="86" spans="1:26">
      <c r="A86" t="s">
        <v>83</v>
      </c>
      <c r="B86">
        <v>42</v>
      </c>
      <c r="C86">
        <v>9</v>
      </c>
      <c r="D86" t="str">
        <f t="shared" si="12"/>
        <v>5</v>
      </c>
      <c r="E86">
        <v>2</v>
      </c>
      <c r="F86" t="str">
        <f t="shared" si="13"/>
        <v>5</v>
      </c>
      <c r="G86">
        <v>4</v>
      </c>
      <c r="H86" t="str">
        <f t="shared" si="14"/>
        <v>0</v>
      </c>
      <c r="I86">
        <v>4</v>
      </c>
      <c r="J86" t="str">
        <f t="shared" si="15"/>
        <v>0</v>
      </c>
      <c r="K86">
        <v>3</v>
      </c>
      <c r="L86" t="str">
        <f t="shared" si="16"/>
        <v>0</v>
      </c>
      <c r="M86">
        <v>10.53864168618267</v>
      </c>
      <c r="N86" t="str">
        <f t="shared" si="17"/>
        <v>0</v>
      </c>
      <c r="O86">
        <v>0</v>
      </c>
      <c r="P86" t="str">
        <f t="shared" si="18"/>
        <v>0</v>
      </c>
      <c r="Q86">
        <v>0</v>
      </c>
      <c r="R86" t="str">
        <f t="shared" si="19"/>
        <v>0</v>
      </c>
      <c r="S86">
        <v>0.23419203747072601</v>
      </c>
      <c r="T86" t="str">
        <f t="shared" si="20"/>
        <v>5</v>
      </c>
      <c r="U86">
        <v>6.557377049180328</v>
      </c>
      <c r="V86" t="str">
        <f t="shared" si="23"/>
        <v>0</v>
      </c>
      <c r="W86">
        <v>10.53864168618267</v>
      </c>
      <c r="X86" t="str">
        <f t="shared" si="21"/>
        <v>0</v>
      </c>
      <c r="Y86">
        <v>127.33333333333334</v>
      </c>
      <c r="Z86" t="str">
        <f t="shared" si="22"/>
        <v>0</v>
      </c>
    </row>
    <row r="87" spans="1:26">
      <c r="A87" t="s">
        <v>83</v>
      </c>
      <c r="B87">
        <v>44</v>
      </c>
      <c r="C87">
        <v>4</v>
      </c>
      <c r="D87" t="str">
        <f t="shared" si="12"/>
        <v>10</v>
      </c>
      <c r="E87">
        <v>0</v>
      </c>
      <c r="F87" t="str">
        <f t="shared" si="13"/>
        <v>0</v>
      </c>
      <c r="G87">
        <v>3</v>
      </c>
      <c r="H87" t="str">
        <f t="shared" si="14"/>
        <v>5</v>
      </c>
      <c r="I87">
        <v>3</v>
      </c>
      <c r="J87" t="str">
        <f t="shared" si="15"/>
        <v>5</v>
      </c>
      <c r="K87">
        <v>1</v>
      </c>
      <c r="L87" t="str">
        <f t="shared" si="16"/>
        <v>10</v>
      </c>
      <c r="M87">
        <v>0</v>
      </c>
      <c r="N87" t="str">
        <f t="shared" si="17"/>
        <v>0</v>
      </c>
      <c r="O87">
        <v>0</v>
      </c>
      <c r="P87" t="str">
        <f t="shared" si="18"/>
        <v>0</v>
      </c>
      <c r="Q87" t="s">
        <v>77</v>
      </c>
      <c r="R87" t="str">
        <f t="shared" si="19"/>
        <v>NA</v>
      </c>
      <c r="S87">
        <v>3.6363636363636362</v>
      </c>
      <c r="T87" t="str">
        <f t="shared" si="20"/>
        <v>0</v>
      </c>
      <c r="U87">
        <v>0</v>
      </c>
      <c r="V87" t="str">
        <f t="shared" si="23"/>
        <v>0</v>
      </c>
      <c r="W87">
        <v>0</v>
      </c>
      <c r="X87" t="str">
        <f t="shared" si="21"/>
        <v>0</v>
      </c>
      <c r="Y87">
        <v>89.673913043478265</v>
      </c>
      <c r="Z87" t="str">
        <f t="shared" si="22"/>
        <v>0</v>
      </c>
    </row>
    <row r="88" spans="1:26">
      <c r="A88" t="s">
        <v>83</v>
      </c>
      <c r="B88">
        <v>49</v>
      </c>
      <c r="C88">
        <v>9</v>
      </c>
      <c r="D88" t="str">
        <f t="shared" si="12"/>
        <v>5</v>
      </c>
      <c r="E88">
        <v>1</v>
      </c>
      <c r="F88" t="str">
        <f t="shared" si="13"/>
        <v>0</v>
      </c>
      <c r="G88">
        <v>4</v>
      </c>
      <c r="H88" t="str">
        <f t="shared" si="14"/>
        <v>0</v>
      </c>
      <c r="I88">
        <v>6</v>
      </c>
      <c r="J88" t="str">
        <f t="shared" si="15"/>
        <v>0</v>
      </c>
      <c r="K88">
        <v>3</v>
      </c>
      <c r="L88" t="str">
        <f t="shared" si="16"/>
        <v>0</v>
      </c>
      <c r="M88">
        <v>1.6501650165016499</v>
      </c>
      <c r="N88" t="str">
        <f t="shared" si="17"/>
        <v>0</v>
      </c>
      <c r="O88">
        <v>0</v>
      </c>
      <c r="P88" t="str">
        <f t="shared" si="18"/>
        <v>0</v>
      </c>
      <c r="Q88">
        <v>0</v>
      </c>
      <c r="R88" t="str">
        <f t="shared" si="19"/>
        <v>0</v>
      </c>
      <c r="S88">
        <v>3.3003300330032999</v>
      </c>
      <c r="T88" t="str">
        <f t="shared" si="20"/>
        <v>0</v>
      </c>
      <c r="U88">
        <v>1.6501650165016499</v>
      </c>
      <c r="V88" t="str">
        <f t="shared" si="23"/>
        <v>0</v>
      </c>
      <c r="W88">
        <v>1.6501650165016499</v>
      </c>
      <c r="X88" t="str">
        <f t="shared" si="21"/>
        <v>0</v>
      </c>
      <c r="Y88">
        <v>102.05479452054794</v>
      </c>
      <c r="Z88" t="str">
        <f t="shared" si="22"/>
        <v>0</v>
      </c>
    </row>
    <row r="89" spans="1:26">
      <c r="A89" t="s">
        <v>83</v>
      </c>
      <c r="B89">
        <v>50</v>
      </c>
      <c r="C89">
        <v>10</v>
      </c>
      <c r="D89" t="str">
        <f t="shared" si="12"/>
        <v>0</v>
      </c>
      <c r="E89">
        <v>2</v>
      </c>
      <c r="F89" t="str">
        <f t="shared" si="13"/>
        <v>5</v>
      </c>
      <c r="G89">
        <v>4</v>
      </c>
      <c r="H89" t="str">
        <f t="shared" si="14"/>
        <v>0</v>
      </c>
      <c r="I89">
        <v>5</v>
      </c>
      <c r="J89" t="str">
        <f t="shared" si="15"/>
        <v>0</v>
      </c>
      <c r="K89">
        <v>4</v>
      </c>
      <c r="L89" t="str">
        <f t="shared" si="16"/>
        <v>0</v>
      </c>
      <c r="M89">
        <v>4.7619047619047619</v>
      </c>
      <c r="N89" t="str">
        <f t="shared" si="17"/>
        <v>0</v>
      </c>
      <c r="O89">
        <v>0</v>
      </c>
      <c r="P89" t="str">
        <f t="shared" si="18"/>
        <v>0</v>
      </c>
      <c r="Q89">
        <v>0</v>
      </c>
      <c r="R89" t="str">
        <f t="shared" si="19"/>
        <v>0</v>
      </c>
      <c r="S89">
        <v>6.3492063492063489</v>
      </c>
      <c r="T89" t="str">
        <f t="shared" si="20"/>
        <v>0</v>
      </c>
      <c r="U89">
        <v>4.7619047619047619</v>
      </c>
      <c r="V89" t="str">
        <f t="shared" si="23"/>
        <v>0</v>
      </c>
      <c r="W89">
        <v>4.7619047619047619</v>
      </c>
      <c r="X89" t="str">
        <f t="shared" si="21"/>
        <v>0</v>
      </c>
      <c r="Y89">
        <v>50</v>
      </c>
      <c r="Z89" t="str">
        <f t="shared" si="22"/>
        <v>5</v>
      </c>
    </row>
    <row r="90" spans="1:26">
      <c r="A90" t="s">
        <v>83</v>
      </c>
      <c r="B90">
        <v>53</v>
      </c>
      <c r="C90">
        <v>6</v>
      </c>
      <c r="D90" t="str">
        <f t="shared" si="12"/>
        <v>5</v>
      </c>
      <c r="E90">
        <v>1</v>
      </c>
      <c r="F90" t="str">
        <f t="shared" si="13"/>
        <v>0</v>
      </c>
      <c r="G90">
        <v>2</v>
      </c>
      <c r="H90" t="str">
        <f t="shared" si="14"/>
        <v>5</v>
      </c>
      <c r="I90">
        <v>3</v>
      </c>
      <c r="J90" t="str">
        <f t="shared" si="15"/>
        <v>5</v>
      </c>
      <c r="K90">
        <v>2</v>
      </c>
      <c r="L90" t="str">
        <f t="shared" si="16"/>
        <v>5</v>
      </c>
      <c r="M90">
        <v>36.283185840707965</v>
      </c>
      <c r="N90" t="str">
        <f t="shared" si="17"/>
        <v>0</v>
      </c>
      <c r="O90">
        <v>0</v>
      </c>
      <c r="P90" t="str">
        <f t="shared" si="18"/>
        <v>0</v>
      </c>
      <c r="Q90" t="s">
        <v>77</v>
      </c>
      <c r="R90" t="str">
        <f t="shared" si="19"/>
        <v>NA</v>
      </c>
      <c r="S90">
        <v>0</v>
      </c>
      <c r="T90" t="str">
        <f t="shared" si="20"/>
        <v>10</v>
      </c>
      <c r="U90">
        <v>0</v>
      </c>
      <c r="V90" t="str">
        <f t="shared" si="23"/>
        <v>0</v>
      </c>
      <c r="W90">
        <v>36.283185840707965</v>
      </c>
      <c r="X90" t="str">
        <f t="shared" si="21"/>
        <v>0</v>
      </c>
      <c r="Y90">
        <v>72</v>
      </c>
      <c r="Z90" t="str">
        <f t="shared" si="22"/>
        <v>0</v>
      </c>
    </row>
    <row r="91" spans="1:26">
      <c r="A91" t="s">
        <v>83</v>
      </c>
      <c r="B91">
        <v>54</v>
      </c>
      <c r="C91">
        <v>14</v>
      </c>
      <c r="D91" t="str">
        <f t="shared" si="12"/>
        <v>0</v>
      </c>
      <c r="E91">
        <v>0</v>
      </c>
      <c r="F91" t="str">
        <f t="shared" si="13"/>
        <v>0</v>
      </c>
      <c r="G91">
        <v>5</v>
      </c>
      <c r="H91" t="str">
        <f t="shared" si="14"/>
        <v>0</v>
      </c>
      <c r="I91">
        <v>11</v>
      </c>
      <c r="J91" t="str">
        <f t="shared" si="15"/>
        <v>0</v>
      </c>
      <c r="K91">
        <v>4</v>
      </c>
      <c r="L91" t="str">
        <f t="shared" si="16"/>
        <v>0</v>
      </c>
      <c r="M91">
        <v>0</v>
      </c>
      <c r="N91" t="str">
        <f t="shared" si="17"/>
        <v>0</v>
      </c>
      <c r="O91">
        <v>0</v>
      </c>
      <c r="P91" t="str">
        <f t="shared" si="18"/>
        <v>0</v>
      </c>
      <c r="Q91" t="s">
        <v>77</v>
      </c>
      <c r="R91" t="str">
        <f t="shared" si="19"/>
        <v>NA</v>
      </c>
      <c r="S91">
        <v>8.5234093637454986</v>
      </c>
      <c r="T91" t="str">
        <f t="shared" si="20"/>
        <v>0</v>
      </c>
      <c r="U91">
        <v>0</v>
      </c>
      <c r="V91" t="str">
        <f t="shared" si="23"/>
        <v>0</v>
      </c>
      <c r="W91">
        <v>0</v>
      </c>
      <c r="X91" t="str">
        <f t="shared" si="21"/>
        <v>0</v>
      </c>
      <c r="Y91">
        <v>277.66666666666669</v>
      </c>
      <c r="Z91" t="str">
        <f t="shared" si="22"/>
        <v>0</v>
      </c>
    </row>
    <row r="92" spans="1:26">
      <c r="A92" t="s">
        <v>83</v>
      </c>
      <c r="B92">
        <v>58</v>
      </c>
      <c r="C92">
        <v>16</v>
      </c>
      <c r="D92" t="str">
        <f t="shared" si="12"/>
        <v>0</v>
      </c>
      <c r="E92">
        <v>1</v>
      </c>
      <c r="F92" t="str">
        <f t="shared" si="13"/>
        <v>0</v>
      </c>
      <c r="G92">
        <v>6</v>
      </c>
      <c r="H92" t="str">
        <f t="shared" si="14"/>
        <v>0</v>
      </c>
      <c r="I92">
        <v>11</v>
      </c>
      <c r="J92" t="str">
        <f t="shared" si="15"/>
        <v>0</v>
      </c>
      <c r="K92">
        <v>4</v>
      </c>
      <c r="L92" t="str">
        <f t="shared" si="16"/>
        <v>0</v>
      </c>
      <c r="M92">
        <v>1.2987012987012987</v>
      </c>
      <c r="N92" t="str">
        <f t="shared" si="17"/>
        <v>0</v>
      </c>
      <c r="O92">
        <v>0</v>
      </c>
      <c r="P92" t="str">
        <f t="shared" si="18"/>
        <v>0</v>
      </c>
      <c r="Q92">
        <v>0</v>
      </c>
      <c r="R92" t="str">
        <f t="shared" si="19"/>
        <v>0</v>
      </c>
      <c r="S92">
        <v>20.129870129870131</v>
      </c>
      <c r="T92" t="str">
        <f t="shared" si="20"/>
        <v>0</v>
      </c>
      <c r="U92">
        <v>1.2987012987012987</v>
      </c>
      <c r="V92" t="str">
        <f t="shared" si="23"/>
        <v>0</v>
      </c>
      <c r="W92">
        <v>1.2987012987012987</v>
      </c>
      <c r="X92" t="str">
        <f t="shared" si="21"/>
        <v>0</v>
      </c>
      <c r="Y92">
        <v>101.33333333333334</v>
      </c>
      <c r="Z92" t="str">
        <f t="shared" si="22"/>
        <v>0</v>
      </c>
    </row>
    <row r="93" spans="1:26">
      <c r="A93" t="s">
        <v>83</v>
      </c>
      <c r="B93">
        <v>81</v>
      </c>
      <c r="C93">
        <v>8</v>
      </c>
      <c r="D93" t="str">
        <f t="shared" si="12"/>
        <v>5</v>
      </c>
      <c r="E93">
        <v>1</v>
      </c>
      <c r="F93" t="str">
        <f t="shared" si="13"/>
        <v>0</v>
      </c>
      <c r="G93">
        <v>4</v>
      </c>
      <c r="H93" t="str">
        <f t="shared" si="14"/>
        <v>0</v>
      </c>
      <c r="I93">
        <v>4</v>
      </c>
      <c r="J93" t="str">
        <f t="shared" si="15"/>
        <v>0</v>
      </c>
      <c r="K93">
        <v>3</v>
      </c>
      <c r="L93" t="str">
        <f t="shared" si="16"/>
        <v>0</v>
      </c>
      <c r="M93">
        <v>14.035087719298245</v>
      </c>
      <c r="N93" t="str">
        <f t="shared" si="17"/>
        <v>0</v>
      </c>
      <c r="O93">
        <v>0</v>
      </c>
      <c r="P93" t="str">
        <f t="shared" si="18"/>
        <v>0</v>
      </c>
      <c r="Q93">
        <v>0</v>
      </c>
      <c r="R93" t="str">
        <f t="shared" si="19"/>
        <v>0</v>
      </c>
      <c r="S93">
        <v>5.2631578947368416</v>
      </c>
      <c r="T93" t="str">
        <f t="shared" si="20"/>
        <v>0</v>
      </c>
      <c r="U93">
        <v>14.035087719298245</v>
      </c>
      <c r="V93" t="str">
        <f t="shared" si="23"/>
        <v>0</v>
      </c>
      <c r="W93">
        <v>14.035087719298245</v>
      </c>
      <c r="X93" t="str">
        <f t="shared" si="21"/>
        <v>0</v>
      </c>
      <c r="Y93">
        <v>38.28125</v>
      </c>
      <c r="Z93" t="str">
        <f t="shared" si="22"/>
        <v>5</v>
      </c>
    </row>
    <row r="94" spans="1:26">
      <c r="A94" t="s">
        <v>83</v>
      </c>
      <c r="B94">
        <v>85</v>
      </c>
      <c r="C94">
        <v>7</v>
      </c>
      <c r="D94" t="str">
        <f t="shared" si="12"/>
        <v>5</v>
      </c>
      <c r="E94">
        <v>0</v>
      </c>
      <c r="F94" t="str">
        <f t="shared" si="13"/>
        <v>0</v>
      </c>
      <c r="G94">
        <v>3</v>
      </c>
      <c r="H94" t="str">
        <f t="shared" si="14"/>
        <v>5</v>
      </c>
      <c r="I94">
        <v>6</v>
      </c>
      <c r="J94" t="str">
        <f t="shared" si="15"/>
        <v>0</v>
      </c>
      <c r="K94">
        <v>1</v>
      </c>
      <c r="L94" t="str">
        <f t="shared" si="16"/>
        <v>10</v>
      </c>
      <c r="M94">
        <v>0</v>
      </c>
      <c r="N94" t="str">
        <f t="shared" si="17"/>
        <v>0</v>
      </c>
      <c r="O94">
        <v>0</v>
      </c>
      <c r="P94" t="str">
        <f t="shared" si="18"/>
        <v>0</v>
      </c>
      <c r="Q94" t="s">
        <v>77</v>
      </c>
      <c r="R94" t="str">
        <f t="shared" si="19"/>
        <v>NA</v>
      </c>
      <c r="S94">
        <v>0</v>
      </c>
      <c r="T94" t="str">
        <f t="shared" si="20"/>
        <v>10</v>
      </c>
      <c r="U94">
        <v>0</v>
      </c>
      <c r="V94" t="str">
        <f t="shared" si="23"/>
        <v>0</v>
      </c>
      <c r="W94">
        <v>0</v>
      </c>
      <c r="X94" t="str">
        <f t="shared" si="21"/>
        <v>0</v>
      </c>
      <c r="Y94">
        <v>247.77777777777777</v>
      </c>
      <c r="Z94" t="str">
        <f t="shared" si="22"/>
        <v>0</v>
      </c>
    </row>
    <row r="95" spans="1:26">
      <c r="A95" t="s">
        <v>83</v>
      </c>
      <c r="B95">
        <v>89</v>
      </c>
      <c r="C95">
        <v>3</v>
      </c>
      <c r="D95" t="str">
        <f t="shared" si="12"/>
        <v>10</v>
      </c>
      <c r="E95">
        <v>1</v>
      </c>
      <c r="F95" t="str">
        <f t="shared" si="13"/>
        <v>0</v>
      </c>
      <c r="G95">
        <v>2</v>
      </c>
      <c r="H95" t="str">
        <f t="shared" si="14"/>
        <v>5</v>
      </c>
      <c r="I95">
        <v>2</v>
      </c>
      <c r="J95" t="str">
        <f t="shared" si="15"/>
        <v>5</v>
      </c>
      <c r="K95">
        <v>0</v>
      </c>
      <c r="L95" t="str">
        <f t="shared" si="16"/>
        <v>10</v>
      </c>
      <c r="M95">
        <v>6.4516129032258061</v>
      </c>
      <c r="N95" t="str">
        <f t="shared" si="17"/>
        <v>0</v>
      </c>
      <c r="O95">
        <v>0</v>
      </c>
      <c r="P95" t="str">
        <f t="shared" si="18"/>
        <v>0</v>
      </c>
      <c r="Q95" t="s">
        <v>77</v>
      </c>
      <c r="R95" t="str">
        <f t="shared" si="19"/>
        <v>NA</v>
      </c>
      <c r="S95">
        <v>0</v>
      </c>
      <c r="T95" t="str">
        <f t="shared" si="20"/>
        <v>10</v>
      </c>
      <c r="U95">
        <v>0</v>
      </c>
      <c r="V95" t="str">
        <f t="shared" si="23"/>
        <v>0</v>
      </c>
      <c r="W95">
        <v>6.4516129032258061</v>
      </c>
      <c r="X95" t="str">
        <f t="shared" si="21"/>
        <v>0</v>
      </c>
      <c r="Y95">
        <v>25</v>
      </c>
      <c r="Z95" t="str">
        <f t="shared" si="22"/>
        <v>5</v>
      </c>
    </row>
    <row r="96" spans="1:26">
      <c r="A96" t="s">
        <v>83</v>
      </c>
      <c r="B96">
        <v>97</v>
      </c>
      <c r="C96">
        <v>3</v>
      </c>
      <c r="D96" t="str">
        <f t="shared" si="12"/>
        <v>10</v>
      </c>
      <c r="E96">
        <v>2</v>
      </c>
      <c r="F96" t="str">
        <f t="shared" si="13"/>
        <v>5</v>
      </c>
      <c r="G96">
        <v>1</v>
      </c>
      <c r="H96" t="str">
        <f t="shared" si="14"/>
        <v>10</v>
      </c>
      <c r="I96">
        <v>1</v>
      </c>
      <c r="J96" t="str">
        <f t="shared" si="15"/>
        <v>10</v>
      </c>
      <c r="K96">
        <v>0</v>
      </c>
      <c r="L96" t="str">
        <f t="shared" si="16"/>
        <v>10</v>
      </c>
      <c r="M96">
        <v>99.431818181818173</v>
      </c>
      <c r="N96" t="str">
        <f t="shared" si="17"/>
        <v>10</v>
      </c>
      <c r="O96">
        <v>0</v>
      </c>
      <c r="P96" t="str">
        <f t="shared" si="18"/>
        <v>0</v>
      </c>
      <c r="Q96">
        <v>0</v>
      </c>
      <c r="R96" t="str">
        <f t="shared" si="19"/>
        <v>0</v>
      </c>
      <c r="S96">
        <v>0</v>
      </c>
      <c r="T96" t="str">
        <f t="shared" si="20"/>
        <v>10</v>
      </c>
      <c r="U96">
        <v>99.147727272727266</v>
      </c>
      <c r="V96" t="str">
        <f t="shared" si="23"/>
        <v>10</v>
      </c>
      <c r="W96">
        <v>99.431818181818173</v>
      </c>
      <c r="X96" t="str">
        <f t="shared" si="21"/>
        <v>10</v>
      </c>
      <c r="Y96">
        <v>0.82644628099173556</v>
      </c>
      <c r="Z96" t="str">
        <f t="shared" si="22"/>
        <v>10</v>
      </c>
    </row>
    <row r="97" spans="1:26">
      <c r="A97" t="s">
        <v>83</v>
      </c>
      <c r="B97">
        <v>106</v>
      </c>
      <c r="C97">
        <v>10</v>
      </c>
      <c r="D97" t="str">
        <f t="shared" si="12"/>
        <v>0</v>
      </c>
      <c r="E97">
        <v>0</v>
      </c>
      <c r="F97" t="str">
        <f t="shared" si="13"/>
        <v>0</v>
      </c>
      <c r="G97">
        <v>3</v>
      </c>
      <c r="H97" t="str">
        <f t="shared" si="14"/>
        <v>5</v>
      </c>
      <c r="I97">
        <v>7</v>
      </c>
      <c r="J97" t="str">
        <f t="shared" si="15"/>
        <v>0</v>
      </c>
      <c r="K97">
        <v>2</v>
      </c>
      <c r="L97" t="str">
        <f t="shared" si="16"/>
        <v>5</v>
      </c>
      <c r="M97">
        <v>0</v>
      </c>
      <c r="N97" t="str">
        <f t="shared" si="17"/>
        <v>0</v>
      </c>
      <c r="O97">
        <v>0</v>
      </c>
      <c r="P97" t="str">
        <f t="shared" si="18"/>
        <v>0</v>
      </c>
      <c r="Q97" t="s">
        <v>77</v>
      </c>
      <c r="R97" t="str">
        <f t="shared" si="19"/>
        <v>NA</v>
      </c>
      <c r="S97">
        <v>0</v>
      </c>
      <c r="T97" t="str">
        <f t="shared" si="20"/>
        <v>10</v>
      </c>
      <c r="U97">
        <v>0</v>
      </c>
      <c r="V97" t="str">
        <f t="shared" si="23"/>
        <v>0</v>
      </c>
      <c r="W97">
        <v>0</v>
      </c>
      <c r="X97" t="str">
        <f t="shared" si="21"/>
        <v>0</v>
      </c>
      <c r="Y97">
        <v>62.365591397849457</v>
      </c>
      <c r="Z97" t="str">
        <f t="shared" si="22"/>
        <v>0</v>
      </c>
    </row>
    <row r="98" spans="1:26">
      <c r="A98" t="s">
        <v>83</v>
      </c>
      <c r="B98">
        <v>109</v>
      </c>
      <c r="C98">
        <v>4</v>
      </c>
      <c r="D98" t="str">
        <f t="shared" si="12"/>
        <v>10</v>
      </c>
      <c r="E98">
        <v>1</v>
      </c>
      <c r="F98" t="str">
        <f t="shared" si="13"/>
        <v>0</v>
      </c>
      <c r="G98">
        <v>2</v>
      </c>
      <c r="H98" t="str">
        <f t="shared" si="14"/>
        <v>5</v>
      </c>
      <c r="I98">
        <v>3</v>
      </c>
      <c r="J98" t="str">
        <f t="shared" si="15"/>
        <v>5</v>
      </c>
      <c r="K98">
        <v>0</v>
      </c>
      <c r="L98" t="str">
        <f t="shared" si="16"/>
        <v>10</v>
      </c>
      <c r="M98">
        <v>54.263565891472865</v>
      </c>
      <c r="N98" t="str">
        <f t="shared" si="17"/>
        <v>5</v>
      </c>
      <c r="O98">
        <v>0</v>
      </c>
      <c r="P98" t="str">
        <f t="shared" si="18"/>
        <v>0</v>
      </c>
      <c r="Q98" t="s">
        <v>77</v>
      </c>
      <c r="R98" t="str">
        <f t="shared" si="19"/>
        <v>NA</v>
      </c>
      <c r="S98">
        <v>0</v>
      </c>
      <c r="T98" t="str">
        <f t="shared" si="20"/>
        <v>10</v>
      </c>
      <c r="U98">
        <v>0</v>
      </c>
      <c r="V98" t="str">
        <f t="shared" si="23"/>
        <v>0</v>
      </c>
      <c r="W98">
        <v>54.263565891472865</v>
      </c>
      <c r="X98" t="str">
        <f t="shared" si="21"/>
        <v>0</v>
      </c>
      <c r="Y98">
        <v>44.029850746268657</v>
      </c>
      <c r="Z98" t="str">
        <f t="shared" si="22"/>
        <v>5</v>
      </c>
    </row>
    <row r="99" spans="1:26">
      <c r="A99" t="s">
        <v>83</v>
      </c>
      <c r="B99">
        <v>118</v>
      </c>
      <c r="C99">
        <v>9</v>
      </c>
      <c r="D99" t="str">
        <f t="shared" si="12"/>
        <v>5</v>
      </c>
      <c r="E99">
        <v>1</v>
      </c>
      <c r="F99" t="str">
        <f t="shared" si="13"/>
        <v>0</v>
      </c>
      <c r="G99">
        <v>5</v>
      </c>
      <c r="H99" t="str">
        <f t="shared" si="14"/>
        <v>0</v>
      </c>
      <c r="I99">
        <v>6</v>
      </c>
      <c r="J99" t="str">
        <f t="shared" si="15"/>
        <v>0</v>
      </c>
      <c r="K99">
        <v>2</v>
      </c>
      <c r="L99" t="str">
        <f t="shared" si="16"/>
        <v>5</v>
      </c>
      <c r="M99">
        <v>13.333333333333334</v>
      </c>
      <c r="N99" t="str">
        <f t="shared" si="17"/>
        <v>0</v>
      </c>
      <c r="O99">
        <v>0</v>
      </c>
      <c r="P99" t="str">
        <f t="shared" si="18"/>
        <v>0</v>
      </c>
      <c r="Q99" t="s">
        <v>77</v>
      </c>
      <c r="R99" t="str">
        <f t="shared" si="19"/>
        <v>NA</v>
      </c>
      <c r="S99">
        <v>10</v>
      </c>
      <c r="T99" t="str">
        <f t="shared" si="20"/>
        <v>0</v>
      </c>
      <c r="U99">
        <v>0</v>
      </c>
      <c r="V99" t="str">
        <f t="shared" si="23"/>
        <v>0</v>
      </c>
      <c r="W99">
        <v>13.333333333333334</v>
      </c>
      <c r="X99" t="str">
        <f t="shared" si="21"/>
        <v>0</v>
      </c>
      <c r="Y99">
        <v>37.681159420289859</v>
      </c>
      <c r="Z99" t="str">
        <f t="shared" si="22"/>
        <v>5</v>
      </c>
    </row>
    <row r="100" spans="1:26">
      <c r="A100" t="s">
        <v>83</v>
      </c>
      <c r="B100" t="s">
        <v>87</v>
      </c>
      <c r="C100">
        <v>8</v>
      </c>
      <c r="D100" t="str">
        <f t="shared" si="12"/>
        <v>5</v>
      </c>
      <c r="E100">
        <v>2</v>
      </c>
      <c r="F100" t="str">
        <f t="shared" si="13"/>
        <v>5</v>
      </c>
      <c r="G100">
        <v>4</v>
      </c>
      <c r="H100" t="str">
        <f t="shared" si="14"/>
        <v>0</v>
      </c>
      <c r="I100">
        <v>3</v>
      </c>
      <c r="J100" t="str">
        <f t="shared" si="15"/>
        <v>5</v>
      </c>
      <c r="K100">
        <v>3</v>
      </c>
      <c r="L100" t="str">
        <f t="shared" si="16"/>
        <v>0</v>
      </c>
      <c r="M100">
        <v>11.864406779661017</v>
      </c>
      <c r="N100" t="str">
        <f t="shared" si="17"/>
        <v>0</v>
      </c>
      <c r="O100">
        <v>0</v>
      </c>
      <c r="P100" t="str">
        <f t="shared" si="18"/>
        <v>0</v>
      </c>
      <c r="Q100">
        <v>0</v>
      </c>
      <c r="R100" t="str">
        <f t="shared" si="19"/>
        <v>0</v>
      </c>
      <c r="S100">
        <v>47.457627118644069</v>
      </c>
      <c r="T100" t="str">
        <f t="shared" si="20"/>
        <v>0</v>
      </c>
      <c r="U100">
        <v>11.016949152542372</v>
      </c>
      <c r="V100" t="str">
        <f t="shared" si="23"/>
        <v>0</v>
      </c>
      <c r="W100">
        <v>11.864406779661017</v>
      </c>
      <c r="X100" t="str">
        <f t="shared" si="21"/>
        <v>0</v>
      </c>
      <c r="Y100">
        <v>50</v>
      </c>
      <c r="Z100" t="str">
        <f t="shared" si="22"/>
        <v>5</v>
      </c>
    </row>
    <row r="101" spans="1:26">
      <c r="A101" t="s">
        <v>83</v>
      </c>
      <c r="B101">
        <v>121</v>
      </c>
      <c r="C101">
        <v>6</v>
      </c>
      <c r="D101" t="str">
        <f t="shared" si="12"/>
        <v>5</v>
      </c>
      <c r="E101">
        <v>1</v>
      </c>
      <c r="F101" t="str">
        <f t="shared" si="13"/>
        <v>0</v>
      </c>
      <c r="G101">
        <v>2</v>
      </c>
      <c r="H101" t="str">
        <f t="shared" si="14"/>
        <v>5</v>
      </c>
      <c r="I101">
        <v>3</v>
      </c>
      <c r="J101" t="str">
        <f t="shared" si="15"/>
        <v>5</v>
      </c>
      <c r="K101">
        <v>2</v>
      </c>
      <c r="L101" t="str">
        <f t="shared" si="16"/>
        <v>5</v>
      </c>
      <c r="M101">
        <v>12.290502793296088</v>
      </c>
      <c r="N101" t="str">
        <f t="shared" si="17"/>
        <v>0</v>
      </c>
      <c r="O101">
        <v>0</v>
      </c>
      <c r="P101" t="str">
        <f t="shared" si="18"/>
        <v>0</v>
      </c>
      <c r="Q101" t="s">
        <v>77</v>
      </c>
      <c r="R101" t="str">
        <f t="shared" si="19"/>
        <v>NA</v>
      </c>
      <c r="S101">
        <v>0</v>
      </c>
      <c r="T101" t="str">
        <f t="shared" si="20"/>
        <v>10</v>
      </c>
      <c r="U101">
        <v>0</v>
      </c>
      <c r="V101" t="str">
        <f t="shared" si="23"/>
        <v>0</v>
      </c>
      <c r="W101">
        <v>12.290502793296088</v>
      </c>
      <c r="X101" t="str">
        <f t="shared" si="21"/>
        <v>0</v>
      </c>
      <c r="Y101">
        <v>157</v>
      </c>
      <c r="Z101" t="str">
        <f t="shared" si="22"/>
        <v>0</v>
      </c>
    </row>
    <row r="102" spans="1:26">
      <c r="A102" t="s">
        <v>83</v>
      </c>
      <c r="B102">
        <v>125</v>
      </c>
      <c r="C102">
        <v>6</v>
      </c>
      <c r="D102" t="str">
        <f t="shared" si="12"/>
        <v>5</v>
      </c>
      <c r="E102">
        <v>0</v>
      </c>
      <c r="F102" t="str">
        <f t="shared" si="13"/>
        <v>0</v>
      </c>
      <c r="G102">
        <v>2</v>
      </c>
      <c r="H102" t="str">
        <f t="shared" si="14"/>
        <v>5</v>
      </c>
      <c r="I102">
        <v>3</v>
      </c>
      <c r="J102" t="str">
        <f t="shared" si="15"/>
        <v>5</v>
      </c>
      <c r="K102">
        <v>3</v>
      </c>
      <c r="L102" t="str">
        <f t="shared" si="16"/>
        <v>0</v>
      </c>
      <c r="M102">
        <v>0</v>
      </c>
      <c r="N102" t="str">
        <f t="shared" si="17"/>
        <v>0</v>
      </c>
      <c r="O102">
        <v>0</v>
      </c>
      <c r="P102" t="str">
        <f t="shared" si="18"/>
        <v>0</v>
      </c>
      <c r="Q102" t="s">
        <v>77</v>
      </c>
      <c r="R102" t="str">
        <f t="shared" si="19"/>
        <v>NA</v>
      </c>
      <c r="S102">
        <v>8.3333333333333321</v>
      </c>
      <c r="T102" t="str">
        <f t="shared" si="20"/>
        <v>0</v>
      </c>
      <c r="U102">
        <v>0.43859649122807015</v>
      </c>
      <c r="V102" t="str">
        <f t="shared" si="23"/>
        <v>0</v>
      </c>
      <c r="W102">
        <v>0</v>
      </c>
      <c r="X102" t="str">
        <f t="shared" si="21"/>
        <v>0</v>
      </c>
      <c r="Y102">
        <v>211.11111111111111</v>
      </c>
      <c r="Z102" t="str">
        <f t="shared" si="22"/>
        <v>0</v>
      </c>
    </row>
    <row r="103" spans="1:26">
      <c r="A103" t="s">
        <v>83</v>
      </c>
      <c r="B103">
        <v>140</v>
      </c>
      <c r="C103">
        <v>5</v>
      </c>
      <c r="D103" t="str">
        <f t="shared" si="12"/>
        <v>5</v>
      </c>
      <c r="E103">
        <v>2</v>
      </c>
      <c r="F103" t="str">
        <f t="shared" si="13"/>
        <v>5</v>
      </c>
      <c r="G103">
        <v>3</v>
      </c>
      <c r="H103" t="str">
        <f t="shared" si="14"/>
        <v>5</v>
      </c>
      <c r="I103">
        <v>2</v>
      </c>
      <c r="J103" t="str">
        <f t="shared" si="15"/>
        <v>5</v>
      </c>
      <c r="K103">
        <v>1</v>
      </c>
      <c r="L103" t="str">
        <f t="shared" si="16"/>
        <v>10</v>
      </c>
      <c r="M103">
        <v>75</v>
      </c>
      <c r="N103" t="str">
        <f t="shared" si="17"/>
        <v>5</v>
      </c>
      <c r="O103">
        <v>0</v>
      </c>
      <c r="P103" t="str">
        <f t="shared" si="18"/>
        <v>0</v>
      </c>
      <c r="Q103">
        <v>0</v>
      </c>
      <c r="R103" t="str">
        <f t="shared" si="19"/>
        <v>0</v>
      </c>
      <c r="S103">
        <v>1.25</v>
      </c>
      <c r="T103" t="str">
        <f t="shared" si="20"/>
        <v>5</v>
      </c>
      <c r="U103">
        <v>75</v>
      </c>
      <c r="V103" t="str">
        <f t="shared" si="23"/>
        <v>10</v>
      </c>
      <c r="W103">
        <v>75</v>
      </c>
      <c r="X103" t="str">
        <f t="shared" si="21"/>
        <v>5</v>
      </c>
      <c r="Y103">
        <v>10</v>
      </c>
      <c r="Z103" t="str">
        <f t="shared" si="22"/>
        <v>10</v>
      </c>
    </row>
    <row r="104" spans="1:26">
      <c r="A104" t="s">
        <v>83</v>
      </c>
      <c r="B104">
        <v>153</v>
      </c>
      <c r="C104">
        <v>13</v>
      </c>
      <c r="D104" t="str">
        <f t="shared" si="12"/>
        <v>0</v>
      </c>
      <c r="E104">
        <v>1</v>
      </c>
      <c r="F104" t="str">
        <f t="shared" si="13"/>
        <v>0</v>
      </c>
      <c r="G104">
        <v>5</v>
      </c>
      <c r="H104" t="str">
        <f t="shared" si="14"/>
        <v>0</v>
      </c>
      <c r="I104">
        <v>9</v>
      </c>
      <c r="J104" t="str">
        <f t="shared" si="15"/>
        <v>0</v>
      </c>
      <c r="K104">
        <v>4</v>
      </c>
      <c r="L104" t="str">
        <f t="shared" si="16"/>
        <v>0</v>
      </c>
      <c r="M104">
        <v>6.8446269678302529E-2</v>
      </c>
      <c r="N104" t="str">
        <f t="shared" si="17"/>
        <v>0</v>
      </c>
      <c r="O104">
        <v>0</v>
      </c>
      <c r="P104" t="str">
        <f t="shared" si="18"/>
        <v>0</v>
      </c>
      <c r="Q104" t="s">
        <v>77</v>
      </c>
      <c r="R104" t="str">
        <f t="shared" si="19"/>
        <v>NA</v>
      </c>
      <c r="S104">
        <v>11.909650924024641</v>
      </c>
      <c r="T104" t="str">
        <f t="shared" si="20"/>
        <v>0</v>
      </c>
      <c r="U104">
        <v>0</v>
      </c>
      <c r="V104" t="str">
        <f t="shared" si="23"/>
        <v>0</v>
      </c>
      <c r="W104">
        <v>6.8446269678302529E-2</v>
      </c>
      <c r="X104" t="str">
        <f t="shared" si="21"/>
        <v>0</v>
      </c>
      <c r="Y104">
        <v>486.66666666666669</v>
      </c>
      <c r="Z104" t="str">
        <f t="shared" si="22"/>
        <v>0</v>
      </c>
    </row>
    <row r="105" spans="1:26">
      <c r="A105" t="s">
        <v>83</v>
      </c>
      <c r="B105">
        <v>154</v>
      </c>
      <c r="C105">
        <v>6</v>
      </c>
      <c r="D105" t="str">
        <f t="shared" si="12"/>
        <v>5</v>
      </c>
      <c r="E105">
        <v>0</v>
      </c>
      <c r="F105" t="str">
        <f t="shared" si="13"/>
        <v>0</v>
      </c>
      <c r="G105">
        <v>2</v>
      </c>
      <c r="H105" t="str">
        <f t="shared" si="14"/>
        <v>5</v>
      </c>
      <c r="I105">
        <v>3</v>
      </c>
      <c r="J105" t="str">
        <f t="shared" si="15"/>
        <v>5</v>
      </c>
      <c r="K105">
        <v>3</v>
      </c>
      <c r="L105" t="str">
        <f t="shared" si="16"/>
        <v>0</v>
      </c>
      <c r="M105">
        <v>0</v>
      </c>
      <c r="N105" t="str">
        <f t="shared" si="17"/>
        <v>0</v>
      </c>
      <c r="O105">
        <v>0</v>
      </c>
      <c r="P105" t="str">
        <f t="shared" si="18"/>
        <v>0</v>
      </c>
      <c r="Q105" t="s">
        <v>77</v>
      </c>
      <c r="R105" t="str">
        <f t="shared" si="19"/>
        <v>NA</v>
      </c>
      <c r="S105">
        <v>18.918918918918919</v>
      </c>
      <c r="T105" t="str">
        <f t="shared" si="20"/>
        <v>0</v>
      </c>
      <c r="U105">
        <v>0.22522522522522523</v>
      </c>
      <c r="V105" t="str">
        <f t="shared" si="23"/>
        <v>0</v>
      </c>
      <c r="W105">
        <v>0</v>
      </c>
      <c r="X105" t="str">
        <f t="shared" si="21"/>
        <v>0</v>
      </c>
      <c r="Y105">
        <v>148</v>
      </c>
      <c r="Z105" t="str">
        <f t="shared" si="22"/>
        <v>0</v>
      </c>
    </row>
    <row r="106" spans="1:26">
      <c r="A106" t="s">
        <v>83</v>
      </c>
      <c r="B106">
        <v>157</v>
      </c>
      <c r="C106">
        <v>2</v>
      </c>
      <c r="D106" t="str">
        <f t="shared" si="12"/>
        <v>10</v>
      </c>
      <c r="E106">
        <v>1</v>
      </c>
      <c r="F106" t="str">
        <f t="shared" si="13"/>
        <v>0</v>
      </c>
      <c r="G106">
        <v>1</v>
      </c>
      <c r="H106" t="str">
        <f t="shared" si="14"/>
        <v>10</v>
      </c>
      <c r="I106">
        <v>1</v>
      </c>
      <c r="J106" t="str">
        <f t="shared" si="15"/>
        <v>10</v>
      </c>
      <c r="K106">
        <v>0</v>
      </c>
      <c r="L106" t="str">
        <f t="shared" si="16"/>
        <v>10</v>
      </c>
      <c r="M106">
        <v>75.675675675675677</v>
      </c>
      <c r="N106" t="str">
        <f t="shared" si="17"/>
        <v>5</v>
      </c>
      <c r="O106">
        <v>0</v>
      </c>
      <c r="P106" t="str">
        <f t="shared" si="18"/>
        <v>0</v>
      </c>
      <c r="Q106" t="s">
        <v>77</v>
      </c>
      <c r="R106" t="str">
        <f t="shared" si="19"/>
        <v>NA</v>
      </c>
      <c r="S106">
        <v>0</v>
      </c>
      <c r="T106" t="str">
        <f t="shared" si="20"/>
        <v>10</v>
      </c>
      <c r="U106">
        <v>0</v>
      </c>
      <c r="V106" t="str">
        <f t="shared" si="23"/>
        <v>0</v>
      </c>
      <c r="W106">
        <v>75.675675675675677</v>
      </c>
      <c r="X106" t="str">
        <f t="shared" si="21"/>
        <v>0</v>
      </c>
      <c r="Y106">
        <v>4.6875</v>
      </c>
      <c r="Z106" t="str">
        <f t="shared" si="22"/>
        <v>10</v>
      </c>
    </row>
    <row r="107" spans="1:26">
      <c r="A107" t="s">
        <v>83</v>
      </c>
      <c r="B107">
        <v>165</v>
      </c>
      <c r="C107">
        <v>15</v>
      </c>
      <c r="D107" t="str">
        <f t="shared" si="12"/>
        <v>0</v>
      </c>
      <c r="E107">
        <v>1</v>
      </c>
      <c r="F107" t="str">
        <f t="shared" si="13"/>
        <v>0</v>
      </c>
      <c r="G107">
        <v>6</v>
      </c>
      <c r="H107" t="str">
        <f t="shared" si="14"/>
        <v>0</v>
      </c>
      <c r="I107">
        <v>9</v>
      </c>
      <c r="J107" t="str">
        <f t="shared" si="15"/>
        <v>0</v>
      </c>
      <c r="K107">
        <v>5</v>
      </c>
      <c r="L107" t="str">
        <f t="shared" si="16"/>
        <v>0</v>
      </c>
      <c r="M107">
        <v>2.3004059539918806</v>
      </c>
      <c r="N107" t="str">
        <f t="shared" si="17"/>
        <v>0</v>
      </c>
      <c r="O107">
        <v>0</v>
      </c>
      <c r="P107" t="str">
        <f t="shared" si="18"/>
        <v>0</v>
      </c>
      <c r="Q107">
        <v>0</v>
      </c>
      <c r="R107" t="str">
        <f t="shared" si="19"/>
        <v>0</v>
      </c>
      <c r="S107">
        <v>41.136671177266578</v>
      </c>
      <c r="T107" t="str">
        <f t="shared" si="20"/>
        <v>0</v>
      </c>
      <c r="U107">
        <v>2.3004059539918806</v>
      </c>
      <c r="V107" t="str">
        <f t="shared" si="23"/>
        <v>0</v>
      </c>
      <c r="W107">
        <v>2.3004059539918806</v>
      </c>
      <c r="X107" t="str">
        <f t="shared" si="21"/>
        <v>0</v>
      </c>
      <c r="Y107">
        <v>240.66666666666666</v>
      </c>
      <c r="Z107" t="str">
        <f t="shared" si="22"/>
        <v>0</v>
      </c>
    </row>
    <row r="108" spans="1:26">
      <c r="A108" t="s">
        <v>83</v>
      </c>
      <c r="B108">
        <v>168</v>
      </c>
      <c r="C108">
        <v>4</v>
      </c>
      <c r="D108" t="str">
        <f t="shared" si="12"/>
        <v>10</v>
      </c>
      <c r="E108">
        <v>1</v>
      </c>
      <c r="F108" t="str">
        <f t="shared" si="13"/>
        <v>0</v>
      </c>
      <c r="G108">
        <v>2</v>
      </c>
      <c r="H108" t="str">
        <f t="shared" si="14"/>
        <v>5</v>
      </c>
      <c r="I108">
        <v>1</v>
      </c>
      <c r="J108" t="str">
        <f t="shared" si="15"/>
        <v>10</v>
      </c>
      <c r="K108">
        <v>2</v>
      </c>
      <c r="L108" t="str">
        <f t="shared" si="16"/>
        <v>5</v>
      </c>
      <c r="M108">
        <v>71.875</v>
      </c>
      <c r="N108" t="str">
        <f t="shared" si="17"/>
        <v>5</v>
      </c>
      <c r="O108">
        <v>0</v>
      </c>
      <c r="P108" t="str">
        <f t="shared" si="18"/>
        <v>0</v>
      </c>
      <c r="Q108">
        <v>0</v>
      </c>
      <c r="R108" t="str">
        <f t="shared" si="19"/>
        <v>0</v>
      </c>
      <c r="S108">
        <v>5.46875</v>
      </c>
      <c r="T108" t="str">
        <f t="shared" si="20"/>
        <v>0</v>
      </c>
      <c r="U108">
        <v>71.875</v>
      </c>
      <c r="V108" t="str">
        <f t="shared" si="23"/>
        <v>5</v>
      </c>
      <c r="W108">
        <v>71.875</v>
      </c>
      <c r="X108" t="str">
        <f t="shared" si="21"/>
        <v>5</v>
      </c>
      <c r="Y108">
        <v>12</v>
      </c>
      <c r="Z108" t="str">
        <f t="shared" si="22"/>
        <v>10</v>
      </c>
    </row>
    <row r="109" spans="1:26">
      <c r="A109" t="s">
        <v>83</v>
      </c>
      <c r="B109">
        <v>173</v>
      </c>
      <c r="C109">
        <v>7</v>
      </c>
      <c r="D109" t="str">
        <f t="shared" si="12"/>
        <v>5</v>
      </c>
      <c r="E109">
        <v>1</v>
      </c>
      <c r="F109" t="str">
        <f t="shared" si="13"/>
        <v>0</v>
      </c>
      <c r="G109">
        <v>3</v>
      </c>
      <c r="H109" t="str">
        <f t="shared" si="14"/>
        <v>5</v>
      </c>
      <c r="I109">
        <v>2</v>
      </c>
      <c r="J109" t="str">
        <f t="shared" si="15"/>
        <v>5</v>
      </c>
      <c r="K109">
        <v>3</v>
      </c>
      <c r="L109" t="str">
        <f t="shared" si="16"/>
        <v>0</v>
      </c>
      <c r="M109">
        <v>6.3583815028901727</v>
      </c>
      <c r="N109" t="str">
        <f t="shared" si="17"/>
        <v>0</v>
      </c>
      <c r="O109">
        <v>0</v>
      </c>
      <c r="P109" t="str">
        <f t="shared" si="18"/>
        <v>0</v>
      </c>
      <c r="Q109" t="s">
        <v>77</v>
      </c>
      <c r="R109" t="str">
        <f t="shared" si="19"/>
        <v>NA</v>
      </c>
      <c r="S109">
        <v>4.6242774566473983</v>
      </c>
      <c r="T109" t="str">
        <f t="shared" si="20"/>
        <v>0</v>
      </c>
      <c r="U109">
        <v>0</v>
      </c>
      <c r="V109" t="str">
        <f t="shared" si="23"/>
        <v>0</v>
      </c>
      <c r="W109">
        <v>6.3583815028901727</v>
      </c>
      <c r="X109" t="str">
        <f t="shared" si="21"/>
        <v>0</v>
      </c>
      <c r="Y109">
        <v>90</v>
      </c>
      <c r="Z109" t="str">
        <f t="shared" si="22"/>
        <v>0</v>
      </c>
    </row>
    <row r="110" spans="1:26">
      <c r="A110" t="s">
        <v>83</v>
      </c>
      <c r="B110">
        <v>177</v>
      </c>
      <c r="C110">
        <v>5</v>
      </c>
      <c r="D110" t="str">
        <f t="shared" si="12"/>
        <v>5</v>
      </c>
      <c r="E110">
        <v>0</v>
      </c>
      <c r="F110" t="str">
        <f t="shared" si="13"/>
        <v>0</v>
      </c>
      <c r="G110">
        <v>3</v>
      </c>
      <c r="H110" t="str">
        <f t="shared" si="14"/>
        <v>5</v>
      </c>
      <c r="I110">
        <v>4</v>
      </c>
      <c r="J110" t="str">
        <f t="shared" si="15"/>
        <v>0</v>
      </c>
      <c r="K110">
        <v>1</v>
      </c>
      <c r="L110" t="str">
        <f t="shared" si="16"/>
        <v>10</v>
      </c>
      <c r="M110">
        <v>0</v>
      </c>
      <c r="N110" t="str">
        <f t="shared" si="17"/>
        <v>0</v>
      </c>
      <c r="O110">
        <v>0</v>
      </c>
      <c r="P110" t="str">
        <f t="shared" si="18"/>
        <v>0</v>
      </c>
      <c r="Q110" t="s">
        <v>77</v>
      </c>
      <c r="R110" t="str">
        <f t="shared" si="19"/>
        <v>NA</v>
      </c>
      <c r="S110">
        <v>0</v>
      </c>
      <c r="T110" t="str">
        <f t="shared" si="20"/>
        <v>10</v>
      </c>
      <c r="U110">
        <v>0</v>
      </c>
      <c r="V110" t="str">
        <f t="shared" si="23"/>
        <v>0</v>
      </c>
      <c r="W110">
        <v>0</v>
      </c>
      <c r="X110" t="str">
        <f t="shared" si="21"/>
        <v>0</v>
      </c>
      <c r="Y110">
        <v>102.00000000000001</v>
      </c>
      <c r="Z110" t="str">
        <f t="shared" si="22"/>
        <v>0</v>
      </c>
    </row>
    <row r="111" spans="1:26">
      <c r="A111" t="s">
        <v>83</v>
      </c>
      <c r="B111">
        <v>189</v>
      </c>
      <c r="C111">
        <v>5</v>
      </c>
      <c r="D111" t="str">
        <f t="shared" si="12"/>
        <v>5</v>
      </c>
      <c r="E111">
        <v>1</v>
      </c>
      <c r="F111" t="str">
        <f t="shared" si="13"/>
        <v>0</v>
      </c>
      <c r="G111">
        <v>3</v>
      </c>
      <c r="H111" t="str">
        <f t="shared" si="14"/>
        <v>5</v>
      </c>
      <c r="I111">
        <v>3</v>
      </c>
      <c r="J111" t="str">
        <f t="shared" si="15"/>
        <v>5</v>
      </c>
      <c r="K111">
        <v>1</v>
      </c>
      <c r="L111" t="str">
        <f t="shared" si="16"/>
        <v>10</v>
      </c>
      <c r="M111">
        <v>5</v>
      </c>
      <c r="N111" t="str">
        <f t="shared" si="17"/>
        <v>0</v>
      </c>
      <c r="O111">
        <v>0</v>
      </c>
      <c r="P111" t="str">
        <f t="shared" si="18"/>
        <v>0</v>
      </c>
      <c r="Q111" t="s">
        <v>77</v>
      </c>
      <c r="R111" t="str">
        <f t="shared" si="19"/>
        <v>NA</v>
      </c>
      <c r="S111">
        <v>0</v>
      </c>
      <c r="T111" t="str">
        <f t="shared" si="20"/>
        <v>10</v>
      </c>
      <c r="U111">
        <v>0</v>
      </c>
      <c r="V111" t="str">
        <f t="shared" si="23"/>
        <v>0</v>
      </c>
      <c r="W111">
        <v>5</v>
      </c>
      <c r="X111" t="str">
        <f t="shared" si="21"/>
        <v>0</v>
      </c>
      <c r="Y111">
        <v>23.75</v>
      </c>
      <c r="Z111" t="str">
        <f t="shared" si="22"/>
        <v>5</v>
      </c>
    </row>
    <row r="112" spans="1:26">
      <c r="A112" t="s">
        <v>84</v>
      </c>
      <c r="B112">
        <v>8</v>
      </c>
      <c r="C112">
        <v>6</v>
      </c>
      <c r="D112" t="str">
        <f t="shared" si="12"/>
        <v>5</v>
      </c>
      <c r="E112">
        <v>3</v>
      </c>
      <c r="F112" t="str">
        <f t="shared" si="13"/>
        <v>10</v>
      </c>
      <c r="G112">
        <v>2</v>
      </c>
      <c r="H112" t="str">
        <f t="shared" si="14"/>
        <v>5</v>
      </c>
      <c r="I112">
        <v>2</v>
      </c>
      <c r="J112" t="str">
        <f t="shared" si="15"/>
        <v>5</v>
      </c>
      <c r="K112">
        <v>2</v>
      </c>
      <c r="L112" t="str">
        <f t="shared" si="16"/>
        <v>5</v>
      </c>
      <c r="M112">
        <v>58.333333333333336</v>
      </c>
      <c r="N112" t="str">
        <f t="shared" si="17"/>
        <v>5</v>
      </c>
      <c r="O112">
        <v>2.3809523809523809</v>
      </c>
      <c r="P112" t="str">
        <f t="shared" si="18"/>
        <v>0</v>
      </c>
      <c r="Q112">
        <v>0</v>
      </c>
      <c r="R112" t="str">
        <f t="shared" si="19"/>
        <v>0</v>
      </c>
      <c r="S112">
        <v>0</v>
      </c>
      <c r="T112" t="str">
        <f t="shared" si="20"/>
        <v>10</v>
      </c>
      <c r="U112">
        <v>44.047619047619044</v>
      </c>
      <c r="V112" t="str">
        <f t="shared" si="23"/>
        <v>5</v>
      </c>
      <c r="W112">
        <v>58.333333333333336</v>
      </c>
      <c r="X112" t="str">
        <f t="shared" si="21"/>
        <v>5</v>
      </c>
      <c r="Y112">
        <v>17.5</v>
      </c>
      <c r="Z112" t="str">
        <f t="shared" si="22"/>
        <v>5</v>
      </c>
    </row>
    <row r="113" spans="1:26">
      <c r="A113" t="s">
        <v>84</v>
      </c>
      <c r="B113">
        <v>9</v>
      </c>
      <c r="C113">
        <v>5</v>
      </c>
      <c r="D113" t="str">
        <f t="shared" si="12"/>
        <v>5</v>
      </c>
      <c r="E113">
        <v>1</v>
      </c>
      <c r="F113" t="str">
        <f t="shared" si="13"/>
        <v>0</v>
      </c>
      <c r="G113">
        <v>3</v>
      </c>
      <c r="H113" t="str">
        <f t="shared" si="14"/>
        <v>5</v>
      </c>
      <c r="I113">
        <v>4</v>
      </c>
      <c r="J113" t="str">
        <f t="shared" si="15"/>
        <v>0</v>
      </c>
      <c r="K113">
        <v>0</v>
      </c>
      <c r="L113" t="str">
        <f t="shared" si="16"/>
        <v>10</v>
      </c>
      <c r="M113">
        <v>6.7164179104477615</v>
      </c>
      <c r="N113" t="str">
        <f t="shared" si="17"/>
        <v>0</v>
      </c>
      <c r="O113">
        <v>0</v>
      </c>
      <c r="P113" t="str">
        <f t="shared" si="18"/>
        <v>0</v>
      </c>
      <c r="Q113" t="s">
        <v>77</v>
      </c>
      <c r="R113" t="str">
        <f t="shared" si="19"/>
        <v>NA</v>
      </c>
      <c r="S113">
        <v>0</v>
      </c>
      <c r="T113" t="str">
        <f t="shared" si="20"/>
        <v>10</v>
      </c>
      <c r="U113">
        <v>0</v>
      </c>
      <c r="V113" t="str">
        <f t="shared" si="23"/>
        <v>0</v>
      </c>
      <c r="W113">
        <v>6.7164179104477615</v>
      </c>
      <c r="X113" t="str">
        <f t="shared" si="21"/>
        <v>0</v>
      </c>
      <c r="Y113">
        <v>100.80645161290322</v>
      </c>
      <c r="Z113" t="str">
        <f t="shared" si="22"/>
        <v>0</v>
      </c>
    </row>
    <row r="114" spans="1:26">
      <c r="A114" t="s">
        <v>84</v>
      </c>
      <c r="B114">
        <v>15</v>
      </c>
      <c r="C114">
        <v>6</v>
      </c>
      <c r="D114" t="str">
        <f t="shared" si="12"/>
        <v>5</v>
      </c>
      <c r="E114">
        <v>3</v>
      </c>
      <c r="F114" t="str">
        <f t="shared" si="13"/>
        <v>10</v>
      </c>
      <c r="G114">
        <v>2</v>
      </c>
      <c r="H114" t="str">
        <f t="shared" si="14"/>
        <v>5</v>
      </c>
      <c r="I114">
        <v>1</v>
      </c>
      <c r="J114" t="str">
        <f t="shared" si="15"/>
        <v>10</v>
      </c>
      <c r="K114">
        <v>2</v>
      </c>
      <c r="L114" t="str">
        <f t="shared" si="16"/>
        <v>5</v>
      </c>
      <c r="M114">
        <v>96.703296703296701</v>
      </c>
      <c r="N114" t="str">
        <f t="shared" si="17"/>
        <v>10</v>
      </c>
      <c r="O114">
        <v>1.098901098901099</v>
      </c>
      <c r="P114" t="str">
        <f t="shared" si="18"/>
        <v>0</v>
      </c>
      <c r="Q114">
        <v>1.1363636363636365</v>
      </c>
      <c r="R114" t="str">
        <f t="shared" si="19"/>
        <v>0</v>
      </c>
      <c r="S114">
        <v>1.098901098901099</v>
      </c>
      <c r="T114" t="str">
        <f t="shared" si="20"/>
        <v>5</v>
      </c>
      <c r="U114">
        <v>96.703296703296701</v>
      </c>
      <c r="V114" t="str">
        <f t="shared" si="23"/>
        <v>10</v>
      </c>
      <c r="W114">
        <v>96.703296703296701</v>
      </c>
      <c r="X114" t="str">
        <f t="shared" si="21"/>
        <v>10</v>
      </c>
      <c r="Y114">
        <v>1.6304347826086956</v>
      </c>
      <c r="Z114" t="str">
        <f t="shared" si="22"/>
        <v>10</v>
      </c>
    </row>
    <row r="115" spans="1:26">
      <c r="A115" t="s">
        <v>84</v>
      </c>
      <c r="B115">
        <v>20</v>
      </c>
      <c r="C115">
        <v>6</v>
      </c>
      <c r="D115" t="str">
        <f t="shared" si="12"/>
        <v>5</v>
      </c>
      <c r="E115">
        <v>2</v>
      </c>
      <c r="F115" t="str">
        <f t="shared" si="13"/>
        <v>5</v>
      </c>
      <c r="G115">
        <v>2</v>
      </c>
      <c r="H115" t="str">
        <f t="shared" si="14"/>
        <v>5</v>
      </c>
      <c r="I115">
        <v>3</v>
      </c>
      <c r="J115" t="str">
        <f t="shared" si="15"/>
        <v>5</v>
      </c>
      <c r="K115">
        <v>1</v>
      </c>
      <c r="L115" t="str">
        <f t="shared" si="16"/>
        <v>10</v>
      </c>
      <c r="M115">
        <v>30.357142857142854</v>
      </c>
      <c r="N115" t="str">
        <f t="shared" si="17"/>
        <v>0</v>
      </c>
      <c r="O115">
        <v>0</v>
      </c>
      <c r="P115" t="str">
        <f t="shared" si="18"/>
        <v>0</v>
      </c>
      <c r="Q115">
        <v>0</v>
      </c>
      <c r="R115" t="str">
        <f t="shared" si="19"/>
        <v>0</v>
      </c>
      <c r="S115">
        <v>0</v>
      </c>
      <c r="T115" t="str">
        <f t="shared" si="20"/>
        <v>10</v>
      </c>
      <c r="U115">
        <v>26.785714285714285</v>
      </c>
      <c r="V115" t="str">
        <f t="shared" si="23"/>
        <v>0</v>
      </c>
      <c r="W115">
        <v>30.357142857142854</v>
      </c>
      <c r="X115" t="str">
        <f t="shared" si="21"/>
        <v>0</v>
      </c>
      <c r="Y115">
        <v>30.46875</v>
      </c>
      <c r="Z115" t="str">
        <f t="shared" si="22"/>
        <v>5</v>
      </c>
    </row>
    <row r="116" spans="1:26">
      <c r="A116" t="s">
        <v>84</v>
      </c>
      <c r="B116">
        <v>22</v>
      </c>
      <c r="C116">
        <v>4</v>
      </c>
      <c r="D116" t="str">
        <f t="shared" si="12"/>
        <v>10</v>
      </c>
      <c r="E116">
        <v>1</v>
      </c>
      <c r="F116" t="str">
        <f t="shared" si="13"/>
        <v>0</v>
      </c>
      <c r="G116">
        <v>2</v>
      </c>
      <c r="H116" t="str">
        <f t="shared" si="14"/>
        <v>5</v>
      </c>
      <c r="I116">
        <v>2</v>
      </c>
      <c r="J116" t="str">
        <f t="shared" si="15"/>
        <v>5</v>
      </c>
      <c r="K116">
        <v>1</v>
      </c>
      <c r="L116" t="str">
        <f t="shared" si="16"/>
        <v>10</v>
      </c>
      <c r="M116">
        <v>3.8961038961038961</v>
      </c>
      <c r="N116" t="str">
        <f t="shared" si="17"/>
        <v>0</v>
      </c>
      <c r="O116">
        <v>0</v>
      </c>
      <c r="P116" t="str">
        <f t="shared" si="18"/>
        <v>0</v>
      </c>
      <c r="Q116" t="s">
        <v>77</v>
      </c>
      <c r="R116" t="str">
        <f t="shared" si="19"/>
        <v>NA</v>
      </c>
      <c r="S116">
        <v>0</v>
      </c>
      <c r="T116" t="str">
        <f t="shared" si="20"/>
        <v>10</v>
      </c>
      <c r="U116">
        <v>0</v>
      </c>
      <c r="V116" t="str">
        <f t="shared" si="23"/>
        <v>0</v>
      </c>
      <c r="W116">
        <v>3.8961038961038961</v>
      </c>
      <c r="X116" t="str">
        <f t="shared" si="21"/>
        <v>0</v>
      </c>
      <c r="Y116">
        <v>74</v>
      </c>
      <c r="Z116" t="str">
        <f t="shared" si="22"/>
        <v>0</v>
      </c>
    </row>
    <row r="117" spans="1:26">
      <c r="A117" t="s">
        <v>84</v>
      </c>
      <c r="B117">
        <v>23</v>
      </c>
      <c r="C117">
        <v>2</v>
      </c>
      <c r="D117" t="str">
        <f t="shared" si="12"/>
        <v>10</v>
      </c>
      <c r="E117">
        <v>2</v>
      </c>
      <c r="F117" t="str">
        <f t="shared" si="13"/>
        <v>5</v>
      </c>
      <c r="G117">
        <v>0</v>
      </c>
      <c r="H117" t="str">
        <f t="shared" si="14"/>
        <v>10</v>
      </c>
      <c r="I117">
        <v>0</v>
      </c>
      <c r="J117" t="str">
        <f t="shared" si="15"/>
        <v>10</v>
      </c>
      <c r="K117">
        <v>1</v>
      </c>
      <c r="L117" t="str">
        <f t="shared" si="16"/>
        <v>10</v>
      </c>
      <c r="M117">
        <v>100</v>
      </c>
      <c r="N117" t="str">
        <f t="shared" si="17"/>
        <v>10</v>
      </c>
      <c r="O117">
        <v>81.967213114754102</v>
      </c>
      <c r="P117" t="str">
        <f t="shared" si="18"/>
        <v>10</v>
      </c>
      <c r="Q117">
        <v>0</v>
      </c>
      <c r="R117" t="str">
        <f t="shared" si="19"/>
        <v>0</v>
      </c>
      <c r="S117">
        <v>0</v>
      </c>
      <c r="T117" t="str">
        <f t="shared" si="20"/>
        <v>10</v>
      </c>
      <c r="U117">
        <v>18.032786885245901</v>
      </c>
      <c r="V117" t="str">
        <f t="shared" si="23"/>
        <v>0</v>
      </c>
      <c r="W117">
        <v>100</v>
      </c>
      <c r="X117" t="str">
        <f t="shared" si="21"/>
        <v>0</v>
      </c>
      <c r="Y117">
        <v>0</v>
      </c>
      <c r="Z117" t="str">
        <f t="shared" si="22"/>
        <v>10</v>
      </c>
    </row>
    <row r="118" spans="1:26">
      <c r="A118" t="s">
        <v>84</v>
      </c>
      <c r="B118">
        <v>26</v>
      </c>
      <c r="C118">
        <v>6</v>
      </c>
      <c r="D118" t="str">
        <f t="shared" si="12"/>
        <v>5</v>
      </c>
      <c r="E118">
        <v>3</v>
      </c>
      <c r="F118" t="str">
        <f t="shared" si="13"/>
        <v>10</v>
      </c>
      <c r="G118">
        <v>1</v>
      </c>
      <c r="H118" t="str">
        <f t="shared" si="14"/>
        <v>10</v>
      </c>
      <c r="I118">
        <v>1</v>
      </c>
      <c r="J118" t="str">
        <f t="shared" si="15"/>
        <v>10</v>
      </c>
      <c r="K118">
        <v>1</v>
      </c>
      <c r="L118" t="str">
        <f t="shared" si="16"/>
        <v>10</v>
      </c>
      <c r="M118">
        <v>62.962962962962962</v>
      </c>
      <c r="N118" t="str">
        <f t="shared" si="17"/>
        <v>5</v>
      </c>
      <c r="O118">
        <v>0</v>
      </c>
      <c r="P118" t="str">
        <f t="shared" si="18"/>
        <v>0</v>
      </c>
      <c r="Q118">
        <v>0</v>
      </c>
      <c r="R118" t="str">
        <f t="shared" si="19"/>
        <v>0</v>
      </c>
      <c r="S118">
        <v>0</v>
      </c>
      <c r="T118" t="str">
        <f t="shared" si="20"/>
        <v>10</v>
      </c>
      <c r="U118">
        <v>59.259259259259252</v>
      </c>
      <c r="V118" t="str">
        <f t="shared" si="23"/>
        <v>5</v>
      </c>
      <c r="W118">
        <v>62.962962962962962</v>
      </c>
      <c r="X118" t="str">
        <f t="shared" si="21"/>
        <v>5</v>
      </c>
      <c r="Y118">
        <v>13.333333333333334</v>
      </c>
      <c r="Z118" t="str">
        <f t="shared" si="22"/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abSelected="1" topLeftCell="A84" workbookViewId="0">
      <selection activeCell="N123" sqref="N123"/>
    </sheetView>
  </sheetViews>
  <sheetFormatPr baseColWidth="10" defaultRowHeight="14" x14ac:dyDescent="0"/>
  <cols>
    <col min="4" max="4" width="11.6640625" customWidth="1"/>
    <col min="5" max="5" width="12.1640625" customWidth="1"/>
    <col min="6" max="7" width="12.33203125" customWidth="1"/>
    <col min="8" max="8" width="13.1640625" customWidth="1"/>
    <col min="9" max="9" width="12.5" customWidth="1"/>
    <col min="10" max="10" width="12.1640625" customWidth="1"/>
    <col min="12" max="12" width="14.5" customWidth="1"/>
    <col min="13" max="14" width="12.1640625" customWidth="1"/>
  </cols>
  <sheetData>
    <row r="1" spans="1:15">
      <c r="A1" s="1" t="s">
        <v>1</v>
      </c>
      <c r="B1" s="1" t="s">
        <v>2</v>
      </c>
      <c r="C1" s="13" t="s">
        <v>121</v>
      </c>
      <c r="D1" s="13" t="s">
        <v>120</v>
      </c>
      <c r="E1" s="13" t="s">
        <v>119</v>
      </c>
      <c r="F1" s="13" t="s">
        <v>118</v>
      </c>
      <c r="G1" s="13" t="s">
        <v>117</v>
      </c>
      <c r="H1" s="13" t="s">
        <v>116</v>
      </c>
      <c r="I1" s="13" t="s">
        <v>122</v>
      </c>
      <c r="J1" s="13" t="s">
        <v>123</v>
      </c>
      <c r="K1" s="13" t="s">
        <v>124</v>
      </c>
      <c r="L1" s="13" t="s">
        <v>127</v>
      </c>
      <c r="M1" s="13" t="s">
        <v>125</v>
      </c>
      <c r="N1" s="13" t="s">
        <v>126</v>
      </c>
      <c r="O1" s="12" t="s">
        <v>131</v>
      </c>
    </row>
    <row r="2" spans="1:15">
      <c r="A2" t="s">
        <v>76</v>
      </c>
      <c r="B2">
        <v>1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129</v>
      </c>
      <c r="J2" t="s">
        <v>129</v>
      </c>
      <c r="K2" t="s">
        <v>129</v>
      </c>
      <c r="L2" t="s">
        <v>128</v>
      </c>
      <c r="M2" t="s">
        <v>129</v>
      </c>
      <c r="N2" t="s">
        <v>130</v>
      </c>
      <c r="O2">
        <f>SUM(C2+D2+E2+F2+G2+H2+I2+J2+K2+L2+M2+N2)</f>
        <v>45</v>
      </c>
    </row>
    <row r="3" spans="1:15">
      <c r="A3" t="s">
        <v>76</v>
      </c>
      <c r="B3">
        <v>8</v>
      </c>
      <c r="C3" t="s">
        <v>129</v>
      </c>
      <c r="D3" t="s">
        <v>129</v>
      </c>
      <c r="E3" t="s">
        <v>129</v>
      </c>
      <c r="F3" t="s">
        <v>129</v>
      </c>
      <c r="G3" t="s">
        <v>129</v>
      </c>
      <c r="H3" t="s">
        <v>129</v>
      </c>
      <c r="I3" t="s">
        <v>129</v>
      </c>
      <c r="J3">
        <v>0</v>
      </c>
      <c r="K3" t="s">
        <v>129</v>
      </c>
      <c r="L3" t="s">
        <v>129</v>
      </c>
      <c r="M3" t="s">
        <v>129</v>
      </c>
      <c r="N3" t="s">
        <v>129</v>
      </c>
      <c r="O3">
        <f t="shared" ref="O3:O66" si="0">SUM(C3+D3+E3+F3+G3+H3+I3+J3+K3+L3+M3+N3)</f>
        <v>0</v>
      </c>
    </row>
    <row r="4" spans="1:15">
      <c r="A4" t="s">
        <v>76</v>
      </c>
      <c r="B4">
        <v>10</v>
      </c>
      <c r="C4" t="s">
        <v>128</v>
      </c>
      <c r="D4" t="s">
        <v>128</v>
      </c>
      <c r="E4" t="s">
        <v>128</v>
      </c>
      <c r="F4" t="s">
        <v>128</v>
      </c>
      <c r="G4" t="s">
        <v>129</v>
      </c>
      <c r="H4" t="s">
        <v>129</v>
      </c>
      <c r="I4" t="s">
        <v>129</v>
      </c>
      <c r="J4" t="s">
        <v>129</v>
      </c>
      <c r="K4" t="s">
        <v>129</v>
      </c>
      <c r="L4" t="s">
        <v>129</v>
      </c>
      <c r="M4" t="s">
        <v>129</v>
      </c>
      <c r="N4" t="s">
        <v>128</v>
      </c>
      <c r="O4">
        <f t="shared" si="0"/>
        <v>25</v>
      </c>
    </row>
    <row r="5" spans="1:15">
      <c r="A5" t="s">
        <v>76</v>
      </c>
      <c r="B5">
        <v>12</v>
      </c>
      <c r="C5" t="s">
        <v>130</v>
      </c>
      <c r="D5" t="s">
        <v>130</v>
      </c>
      <c r="E5" t="s">
        <v>130</v>
      </c>
      <c r="F5" t="s">
        <v>130</v>
      </c>
      <c r="G5" t="s">
        <v>130</v>
      </c>
      <c r="H5" t="s">
        <v>130</v>
      </c>
      <c r="I5" t="s">
        <v>129</v>
      </c>
      <c r="J5" t="s">
        <v>128</v>
      </c>
      <c r="K5" t="s">
        <v>130</v>
      </c>
      <c r="L5" t="s">
        <v>129</v>
      </c>
      <c r="M5" t="s">
        <v>129</v>
      </c>
      <c r="N5" t="s">
        <v>130</v>
      </c>
      <c r="O5">
        <f t="shared" si="0"/>
        <v>85</v>
      </c>
    </row>
    <row r="6" spans="1:15">
      <c r="A6" t="s">
        <v>76</v>
      </c>
      <c r="B6">
        <v>13</v>
      </c>
      <c r="C6" t="s">
        <v>128</v>
      </c>
      <c r="D6" t="s">
        <v>129</v>
      </c>
      <c r="E6" t="s">
        <v>129</v>
      </c>
      <c r="F6" t="s">
        <v>129</v>
      </c>
      <c r="G6" t="s">
        <v>128</v>
      </c>
      <c r="H6" t="s">
        <v>129</v>
      </c>
      <c r="I6" t="s">
        <v>129</v>
      </c>
      <c r="J6">
        <v>0</v>
      </c>
      <c r="K6" t="s">
        <v>129</v>
      </c>
      <c r="L6" t="s">
        <v>129</v>
      </c>
      <c r="M6" t="s">
        <v>129</v>
      </c>
      <c r="N6" t="s">
        <v>128</v>
      </c>
      <c r="O6">
        <f t="shared" si="0"/>
        <v>15</v>
      </c>
    </row>
    <row r="7" spans="1:15">
      <c r="A7" t="s">
        <v>76</v>
      </c>
      <c r="B7">
        <v>16</v>
      </c>
      <c r="C7" t="s">
        <v>130</v>
      </c>
      <c r="D7" t="s">
        <v>129</v>
      </c>
      <c r="E7" t="s">
        <v>128</v>
      </c>
      <c r="F7" t="s">
        <v>128</v>
      </c>
      <c r="G7" t="s">
        <v>130</v>
      </c>
      <c r="H7" t="s">
        <v>128</v>
      </c>
      <c r="I7" t="s">
        <v>129</v>
      </c>
      <c r="J7">
        <v>0</v>
      </c>
      <c r="K7" t="s">
        <v>130</v>
      </c>
      <c r="L7" t="s">
        <v>129</v>
      </c>
      <c r="M7" t="s">
        <v>129</v>
      </c>
      <c r="N7" t="s">
        <v>128</v>
      </c>
      <c r="O7">
        <f t="shared" si="0"/>
        <v>50</v>
      </c>
    </row>
    <row r="8" spans="1:15">
      <c r="A8" t="s">
        <v>76</v>
      </c>
      <c r="B8">
        <v>18</v>
      </c>
      <c r="C8" t="s">
        <v>130</v>
      </c>
      <c r="D8" t="s">
        <v>130</v>
      </c>
      <c r="E8" t="s">
        <v>130</v>
      </c>
      <c r="F8" t="s">
        <v>130</v>
      </c>
      <c r="G8" t="s">
        <v>130</v>
      </c>
      <c r="H8" t="s">
        <v>130</v>
      </c>
      <c r="I8" t="s">
        <v>129</v>
      </c>
      <c r="J8" t="s">
        <v>129</v>
      </c>
      <c r="K8" t="s">
        <v>130</v>
      </c>
      <c r="L8" t="s">
        <v>129</v>
      </c>
      <c r="M8" t="s">
        <v>129</v>
      </c>
      <c r="N8" t="s">
        <v>130</v>
      </c>
      <c r="O8">
        <f t="shared" si="0"/>
        <v>80</v>
      </c>
    </row>
    <row r="9" spans="1:15">
      <c r="A9" t="s">
        <v>76</v>
      </c>
      <c r="B9">
        <v>22</v>
      </c>
      <c r="C9" t="s">
        <v>130</v>
      </c>
      <c r="D9" t="s">
        <v>129</v>
      </c>
      <c r="E9" t="s">
        <v>130</v>
      </c>
      <c r="F9" t="s">
        <v>130</v>
      </c>
      <c r="G9" t="s">
        <v>130</v>
      </c>
      <c r="H9" t="s">
        <v>129</v>
      </c>
      <c r="I9" t="s">
        <v>129</v>
      </c>
      <c r="J9" t="s">
        <v>129</v>
      </c>
      <c r="K9" t="s">
        <v>129</v>
      </c>
      <c r="L9" t="s">
        <v>128</v>
      </c>
      <c r="M9" t="s">
        <v>128</v>
      </c>
      <c r="N9" t="s">
        <v>128</v>
      </c>
      <c r="O9">
        <f t="shared" si="0"/>
        <v>55</v>
      </c>
    </row>
    <row r="10" spans="1:15">
      <c r="A10" t="s">
        <v>76</v>
      </c>
      <c r="B10">
        <v>26</v>
      </c>
      <c r="C10" t="s">
        <v>129</v>
      </c>
      <c r="D10" t="s">
        <v>129</v>
      </c>
      <c r="E10" t="s">
        <v>129</v>
      </c>
      <c r="F10" t="s">
        <v>129</v>
      </c>
      <c r="G10" t="s">
        <v>129</v>
      </c>
      <c r="H10" t="s">
        <v>129</v>
      </c>
      <c r="I10" t="s">
        <v>129</v>
      </c>
      <c r="J10" t="s">
        <v>129</v>
      </c>
      <c r="K10" t="s">
        <v>129</v>
      </c>
      <c r="L10" t="s">
        <v>129</v>
      </c>
      <c r="M10" t="s">
        <v>129</v>
      </c>
      <c r="N10" t="s">
        <v>129</v>
      </c>
      <c r="O10">
        <f t="shared" si="0"/>
        <v>0</v>
      </c>
    </row>
    <row r="11" spans="1:15">
      <c r="A11" t="s">
        <v>76</v>
      </c>
      <c r="B11">
        <v>27</v>
      </c>
      <c r="C11" t="s">
        <v>128</v>
      </c>
      <c r="D11" t="s">
        <v>129</v>
      </c>
      <c r="E11" t="s">
        <v>128</v>
      </c>
      <c r="F11" t="s">
        <v>129</v>
      </c>
      <c r="G11" t="s">
        <v>128</v>
      </c>
      <c r="H11" t="s">
        <v>129</v>
      </c>
      <c r="I11" t="s">
        <v>129</v>
      </c>
      <c r="J11">
        <v>0</v>
      </c>
      <c r="K11" t="s">
        <v>129</v>
      </c>
      <c r="L11" t="s">
        <v>129</v>
      </c>
      <c r="M11" t="s">
        <v>129</v>
      </c>
      <c r="N11" t="s">
        <v>129</v>
      </c>
      <c r="O11">
        <f t="shared" si="0"/>
        <v>15</v>
      </c>
    </row>
    <row r="12" spans="1:15">
      <c r="A12" t="s">
        <v>76</v>
      </c>
      <c r="B12">
        <v>34</v>
      </c>
      <c r="C12" t="s">
        <v>128</v>
      </c>
      <c r="D12" t="s">
        <v>130</v>
      </c>
      <c r="E12" t="s">
        <v>128</v>
      </c>
      <c r="F12" t="s">
        <v>128</v>
      </c>
      <c r="G12" t="s">
        <v>129</v>
      </c>
      <c r="H12" t="s">
        <v>128</v>
      </c>
      <c r="I12" t="s">
        <v>130</v>
      </c>
      <c r="J12" t="s">
        <v>128</v>
      </c>
      <c r="K12" t="s">
        <v>129</v>
      </c>
      <c r="L12" t="s">
        <v>128</v>
      </c>
      <c r="M12" t="s">
        <v>128</v>
      </c>
      <c r="N12" t="s">
        <v>128</v>
      </c>
      <c r="O12">
        <f t="shared" si="0"/>
        <v>60</v>
      </c>
    </row>
    <row r="13" spans="1:15">
      <c r="A13" t="s">
        <v>76</v>
      </c>
      <c r="B13">
        <v>35</v>
      </c>
      <c r="C13" t="s">
        <v>130</v>
      </c>
      <c r="D13" t="s">
        <v>130</v>
      </c>
      <c r="E13" t="s">
        <v>130</v>
      </c>
      <c r="F13" t="s">
        <v>130</v>
      </c>
      <c r="G13" t="s">
        <v>130</v>
      </c>
      <c r="H13" t="s">
        <v>130</v>
      </c>
      <c r="I13" t="s">
        <v>130</v>
      </c>
      <c r="J13" t="s">
        <v>129</v>
      </c>
      <c r="K13" t="s">
        <v>130</v>
      </c>
      <c r="L13" t="s">
        <v>128</v>
      </c>
      <c r="M13" t="s">
        <v>128</v>
      </c>
      <c r="N13" t="s">
        <v>130</v>
      </c>
      <c r="O13">
        <f t="shared" si="0"/>
        <v>100</v>
      </c>
    </row>
    <row r="14" spans="1:15">
      <c r="A14" t="s">
        <v>76</v>
      </c>
      <c r="B14">
        <v>38</v>
      </c>
      <c r="C14" t="s">
        <v>130</v>
      </c>
      <c r="D14" t="s">
        <v>129</v>
      </c>
      <c r="E14" t="s">
        <v>130</v>
      </c>
      <c r="F14" t="s">
        <v>130</v>
      </c>
      <c r="G14" t="s">
        <v>130</v>
      </c>
      <c r="H14" t="s">
        <v>129</v>
      </c>
      <c r="I14" t="s">
        <v>129</v>
      </c>
      <c r="J14" t="s">
        <v>129</v>
      </c>
      <c r="K14" t="s">
        <v>129</v>
      </c>
      <c r="L14" t="s">
        <v>128</v>
      </c>
      <c r="M14" t="s">
        <v>128</v>
      </c>
      <c r="N14" t="s">
        <v>128</v>
      </c>
      <c r="O14">
        <f t="shared" si="0"/>
        <v>55</v>
      </c>
    </row>
    <row r="15" spans="1:15">
      <c r="A15" t="s">
        <v>76</v>
      </c>
      <c r="B15">
        <v>48</v>
      </c>
      <c r="C15" t="s">
        <v>128</v>
      </c>
      <c r="D15" t="s">
        <v>129</v>
      </c>
      <c r="E15" t="s">
        <v>128</v>
      </c>
      <c r="F15" t="s">
        <v>128</v>
      </c>
      <c r="G15" t="s">
        <v>129</v>
      </c>
      <c r="H15" t="s">
        <v>129</v>
      </c>
      <c r="I15" t="s">
        <v>129</v>
      </c>
      <c r="J15">
        <v>0</v>
      </c>
      <c r="K15" t="s">
        <v>129</v>
      </c>
      <c r="L15" t="s">
        <v>129</v>
      </c>
      <c r="M15" t="s">
        <v>129</v>
      </c>
      <c r="N15" t="s">
        <v>128</v>
      </c>
      <c r="O15">
        <f t="shared" si="0"/>
        <v>20</v>
      </c>
    </row>
    <row r="16" spans="1:15">
      <c r="A16" t="s">
        <v>76</v>
      </c>
      <c r="B16">
        <v>85</v>
      </c>
      <c r="C16" t="s">
        <v>130</v>
      </c>
      <c r="D16" t="s">
        <v>130</v>
      </c>
      <c r="E16" t="s">
        <v>130</v>
      </c>
      <c r="F16" t="s">
        <v>130</v>
      </c>
      <c r="G16" t="s">
        <v>130</v>
      </c>
      <c r="H16" t="s">
        <v>130</v>
      </c>
      <c r="I16" t="s">
        <v>128</v>
      </c>
      <c r="J16" t="s">
        <v>129</v>
      </c>
      <c r="K16" t="s">
        <v>130</v>
      </c>
      <c r="L16" t="s">
        <v>128</v>
      </c>
      <c r="M16" t="s">
        <v>128</v>
      </c>
      <c r="N16" t="s">
        <v>130</v>
      </c>
      <c r="O16">
        <f t="shared" si="0"/>
        <v>95</v>
      </c>
    </row>
    <row r="17" spans="1:15">
      <c r="A17" t="s">
        <v>76</v>
      </c>
      <c r="B17">
        <v>86</v>
      </c>
      <c r="C17" t="s">
        <v>128</v>
      </c>
      <c r="D17" t="s">
        <v>129</v>
      </c>
      <c r="E17" t="s">
        <v>128</v>
      </c>
      <c r="F17" t="s">
        <v>128</v>
      </c>
      <c r="G17" t="s">
        <v>128</v>
      </c>
      <c r="H17" t="s">
        <v>129</v>
      </c>
      <c r="I17" t="s">
        <v>129</v>
      </c>
      <c r="J17" t="s">
        <v>129</v>
      </c>
      <c r="K17" t="s">
        <v>129</v>
      </c>
      <c r="L17" t="s">
        <v>129</v>
      </c>
      <c r="M17" t="s">
        <v>129</v>
      </c>
      <c r="N17" t="s">
        <v>128</v>
      </c>
      <c r="O17">
        <f t="shared" si="0"/>
        <v>25</v>
      </c>
    </row>
    <row r="18" spans="1:15">
      <c r="A18" t="s">
        <v>76</v>
      </c>
      <c r="B18">
        <v>93</v>
      </c>
      <c r="C18" t="s">
        <v>128</v>
      </c>
      <c r="D18" t="s">
        <v>128</v>
      </c>
      <c r="E18" t="s">
        <v>128</v>
      </c>
      <c r="F18" t="s">
        <v>128</v>
      </c>
      <c r="G18" t="s">
        <v>130</v>
      </c>
      <c r="H18" t="s">
        <v>129</v>
      </c>
      <c r="I18" t="s">
        <v>129</v>
      </c>
      <c r="J18" t="s">
        <v>130</v>
      </c>
      <c r="K18" t="s">
        <v>130</v>
      </c>
      <c r="L18" t="s">
        <v>129</v>
      </c>
      <c r="M18" t="s">
        <v>129</v>
      </c>
      <c r="N18" t="s">
        <v>128</v>
      </c>
      <c r="O18">
        <f t="shared" si="0"/>
        <v>55</v>
      </c>
    </row>
    <row r="19" spans="1:15">
      <c r="A19" t="s">
        <v>76</v>
      </c>
      <c r="B19">
        <v>96</v>
      </c>
      <c r="C19" t="s">
        <v>128</v>
      </c>
      <c r="D19" t="s">
        <v>129</v>
      </c>
      <c r="E19" t="s">
        <v>129</v>
      </c>
      <c r="F19" t="s">
        <v>129</v>
      </c>
      <c r="G19" t="s">
        <v>129</v>
      </c>
      <c r="H19" t="s">
        <v>129</v>
      </c>
      <c r="I19" t="s">
        <v>129</v>
      </c>
      <c r="J19">
        <v>0</v>
      </c>
      <c r="K19" t="s">
        <v>129</v>
      </c>
      <c r="L19" t="s">
        <v>129</v>
      </c>
      <c r="M19" t="s">
        <v>129</v>
      </c>
      <c r="N19" t="s">
        <v>129</v>
      </c>
      <c r="O19">
        <f t="shared" si="0"/>
        <v>5</v>
      </c>
    </row>
    <row r="20" spans="1:15">
      <c r="A20" t="s">
        <v>76</v>
      </c>
      <c r="B20">
        <v>108</v>
      </c>
      <c r="C20" t="s">
        <v>128</v>
      </c>
      <c r="D20" t="s">
        <v>129</v>
      </c>
      <c r="E20" t="s">
        <v>129</v>
      </c>
      <c r="F20" t="s">
        <v>129</v>
      </c>
      <c r="G20" t="s">
        <v>129</v>
      </c>
      <c r="H20" t="s">
        <v>129</v>
      </c>
      <c r="I20" t="s">
        <v>129</v>
      </c>
      <c r="J20">
        <v>0</v>
      </c>
      <c r="K20" t="s">
        <v>129</v>
      </c>
      <c r="L20" t="s">
        <v>129</v>
      </c>
      <c r="M20" t="s">
        <v>129</v>
      </c>
      <c r="N20" t="s">
        <v>128</v>
      </c>
      <c r="O20">
        <f t="shared" si="0"/>
        <v>10</v>
      </c>
    </row>
    <row r="21" spans="1:15">
      <c r="A21" t="s">
        <v>76</v>
      </c>
      <c r="B21">
        <v>117</v>
      </c>
      <c r="C21" t="s">
        <v>130</v>
      </c>
      <c r="D21" t="s">
        <v>130</v>
      </c>
      <c r="E21" t="s">
        <v>130</v>
      </c>
      <c r="F21" t="s">
        <v>130</v>
      </c>
      <c r="G21" t="s">
        <v>130</v>
      </c>
      <c r="H21" t="s">
        <v>130</v>
      </c>
      <c r="I21" t="s">
        <v>128</v>
      </c>
      <c r="J21" t="s">
        <v>129</v>
      </c>
      <c r="K21" t="s">
        <v>130</v>
      </c>
      <c r="L21" t="s">
        <v>130</v>
      </c>
      <c r="M21" t="s">
        <v>130</v>
      </c>
      <c r="N21" t="s">
        <v>130</v>
      </c>
      <c r="O21">
        <f t="shared" si="0"/>
        <v>105</v>
      </c>
    </row>
    <row r="22" spans="1:15">
      <c r="A22" t="s">
        <v>76</v>
      </c>
      <c r="B22">
        <v>118</v>
      </c>
      <c r="C22" t="s">
        <v>129</v>
      </c>
      <c r="D22" t="s">
        <v>129</v>
      </c>
      <c r="E22" t="s">
        <v>129</v>
      </c>
      <c r="F22" t="s">
        <v>129</v>
      </c>
      <c r="G22" t="s">
        <v>129</v>
      </c>
      <c r="H22" t="s">
        <v>129</v>
      </c>
      <c r="I22" t="s">
        <v>129</v>
      </c>
      <c r="J22">
        <v>0</v>
      </c>
      <c r="K22" t="s">
        <v>129</v>
      </c>
      <c r="L22" t="s">
        <v>129</v>
      </c>
      <c r="M22" t="s">
        <v>129</v>
      </c>
      <c r="N22" t="s">
        <v>129</v>
      </c>
      <c r="O22">
        <f t="shared" si="0"/>
        <v>0</v>
      </c>
    </row>
    <row r="23" spans="1:15">
      <c r="A23" t="s">
        <v>76</v>
      </c>
      <c r="B23">
        <v>123</v>
      </c>
      <c r="C23" t="s">
        <v>128</v>
      </c>
      <c r="D23" t="s">
        <v>129</v>
      </c>
      <c r="E23" t="s">
        <v>128</v>
      </c>
      <c r="F23" t="s">
        <v>128</v>
      </c>
      <c r="G23" t="s">
        <v>129</v>
      </c>
      <c r="H23" t="s">
        <v>129</v>
      </c>
      <c r="I23" t="s">
        <v>129</v>
      </c>
      <c r="J23" t="s">
        <v>129</v>
      </c>
      <c r="K23" t="s">
        <v>129</v>
      </c>
      <c r="L23" t="s">
        <v>129</v>
      </c>
      <c r="M23" t="s">
        <v>129</v>
      </c>
      <c r="N23" t="s">
        <v>128</v>
      </c>
      <c r="O23">
        <f t="shared" si="0"/>
        <v>20</v>
      </c>
    </row>
    <row r="24" spans="1:15">
      <c r="A24" t="s">
        <v>76</v>
      </c>
      <c r="B24">
        <v>128</v>
      </c>
      <c r="C24" t="s">
        <v>130</v>
      </c>
      <c r="D24" t="s">
        <v>129</v>
      </c>
      <c r="E24" t="s">
        <v>130</v>
      </c>
      <c r="F24" t="s">
        <v>130</v>
      </c>
      <c r="G24" t="s">
        <v>130</v>
      </c>
      <c r="H24" t="s">
        <v>130</v>
      </c>
      <c r="I24" t="s">
        <v>129</v>
      </c>
      <c r="J24">
        <v>0</v>
      </c>
      <c r="K24" t="s">
        <v>130</v>
      </c>
      <c r="L24" t="s">
        <v>129</v>
      </c>
      <c r="M24" t="s">
        <v>129</v>
      </c>
      <c r="N24" t="s">
        <v>130</v>
      </c>
      <c r="O24">
        <f t="shared" si="0"/>
        <v>70</v>
      </c>
    </row>
    <row r="25" spans="1:15">
      <c r="A25" t="s">
        <v>76</v>
      </c>
      <c r="B25">
        <v>130</v>
      </c>
      <c r="C25" t="s">
        <v>130</v>
      </c>
      <c r="D25" t="s">
        <v>130</v>
      </c>
      <c r="E25" t="s">
        <v>130</v>
      </c>
      <c r="F25" t="s">
        <v>130</v>
      </c>
      <c r="G25" t="s">
        <v>130</v>
      </c>
      <c r="H25" t="s">
        <v>130</v>
      </c>
      <c r="I25" t="s">
        <v>130</v>
      </c>
      <c r="J25" t="s">
        <v>128</v>
      </c>
      <c r="K25" t="s">
        <v>130</v>
      </c>
      <c r="L25" t="s">
        <v>128</v>
      </c>
      <c r="M25" t="s">
        <v>128</v>
      </c>
      <c r="N25" t="s">
        <v>130</v>
      </c>
      <c r="O25">
        <f t="shared" si="0"/>
        <v>105</v>
      </c>
    </row>
    <row r="26" spans="1:15">
      <c r="A26" t="s">
        <v>76</v>
      </c>
      <c r="B26">
        <v>135</v>
      </c>
      <c r="C26" t="s">
        <v>128</v>
      </c>
      <c r="D26" t="s">
        <v>129</v>
      </c>
      <c r="E26" t="s">
        <v>128</v>
      </c>
      <c r="F26" t="s">
        <v>128</v>
      </c>
      <c r="G26" t="s">
        <v>128</v>
      </c>
      <c r="H26" t="s">
        <v>129</v>
      </c>
      <c r="I26" t="s">
        <v>129</v>
      </c>
      <c r="J26">
        <v>0</v>
      </c>
      <c r="K26" t="s">
        <v>129</v>
      </c>
      <c r="L26" t="s">
        <v>129</v>
      </c>
      <c r="M26" t="s">
        <v>129</v>
      </c>
      <c r="N26" t="s">
        <v>128</v>
      </c>
      <c r="O26">
        <f t="shared" si="0"/>
        <v>25</v>
      </c>
    </row>
    <row r="27" spans="1:15">
      <c r="A27" t="s">
        <v>76</v>
      </c>
      <c r="B27">
        <v>149</v>
      </c>
      <c r="C27" t="s">
        <v>128</v>
      </c>
      <c r="D27" t="s">
        <v>130</v>
      </c>
      <c r="E27" t="s">
        <v>128</v>
      </c>
      <c r="F27" t="s">
        <v>130</v>
      </c>
      <c r="G27" t="s">
        <v>130</v>
      </c>
      <c r="H27" t="s">
        <v>130</v>
      </c>
      <c r="I27" t="s">
        <v>128</v>
      </c>
      <c r="J27" t="s">
        <v>128</v>
      </c>
      <c r="K27" t="s">
        <v>128</v>
      </c>
      <c r="L27" t="s">
        <v>130</v>
      </c>
      <c r="M27" t="s">
        <v>130</v>
      </c>
      <c r="N27" t="s">
        <v>130</v>
      </c>
      <c r="O27">
        <f t="shared" si="0"/>
        <v>95</v>
      </c>
    </row>
    <row r="28" spans="1:15">
      <c r="A28" t="s">
        <v>76</v>
      </c>
      <c r="B28">
        <v>154</v>
      </c>
      <c r="C28" t="s">
        <v>128</v>
      </c>
      <c r="D28" t="s">
        <v>128</v>
      </c>
      <c r="E28" t="s">
        <v>128</v>
      </c>
      <c r="F28" t="s">
        <v>130</v>
      </c>
      <c r="G28" t="s">
        <v>130</v>
      </c>
      <c r="H28" t="s">
        <v>128</v>
      </c>
      <c r="I28" t="s">
        <v>128</v>
      </c>
      <c r="J28" t="s">
        <v>128</v>
      </c>
      <c r="K28" t="s">
        <v>129</v>
      </c>
      <c r="L28" t="s">
        <v>128</v>
      </c>
      <c r="M28" t="s">
        <v>128</v>
      </c>
      <c r="N28" t="s">
        <v>128</v>
      </c>
      <c r="O28">
        <f t="shared" si="0"/>
        <v>65</v>
      </c>
    </row>
    <row r="29" spans="1:15">
      <c r="A29" t="s">
        <v>76</v>
      </c>
      <c r="B29">
        <v>156</v>
      </c>
      <c r="C29" t="s">
        <v>130</v>
      </c>
      <c r="D29" t="s">
        <v>128</v>
      </c>
      <c r="E29" t="s">
        <v>130</v>
      </c>
      <c r="F29" t="s">
        <v>130</v>
      </c>
      <c r="G29" t="s">
        <v>130</v>
      </c>
      <c r="H29" t="s">
        <v>130</v>
      </c>
      <c r="I29" t="s">
        <v>130</v>
      </c>
      <c r="J29" t="s">
        <v>128</v>
      </c>
      <c r="K29" t="s">
        <v>130</v>
      </c>
      <c r="L29" t="s">
        <v>130</v>
      </c>
      <c r="M29" t="s">
        <v>130</v>
      </c>
      <c r="N29" t="s">
        <v>130</v>
      </c>
      <c r="O29">
        <f t="shared" si="0"/>
        <v>110</v>
      </c>
    </row>
    <row r="30" spans="1:15">
      <c r="A30" t="s">
        <v>76</v>
      </c>
      <c r="B30">
        <v>157</v>
      </c>
      <c r="C30" t="s">
        <v>128</v>
      </c>
      <c r="D30" t="s">
        <v>130</v>
      </c>
      <c r="E30" t="s">
        <v>128</v>
      </c>
      <c r="F30" t="s">
        <v>128</v>
      </c>
      <c r="G30" t="s">
        <v>128</v>
      </c>
      <c r="H30" t="s">
        <v>128</v>
      </c>
      <c r="I30" t="s">
        <v>129</v>
      </c>
      <c r="J30" t="s">
        <v>129</v>
      </c>
      <c r="K30" t="s">
        <v>129</v>
      </c>
      <c r="L30" t="s">
        <v>128</v>
      </c>
      <c r="M30" t="s">
        <v>128</v>
      </c>
      <c r="N30" t="s">
        <v>128</v>
      </c>
      <c r="O30">
        <f t="shared" si="0"/>
        <v>50</v>
      </c>
    </row>
    <row r="31" spans="1:15">
      <c r="A31" t="s">
        <v>76</v>
      </c>
      <c r="B31">
        <v>163</v>
      </c>
      <c r="C31" t="s">
        <v>130</v>
      </c>
      <c r="D31" t="s">
        <v>128</v>
      </c>
      <c r="E31" t="s">
        <v>130</v>
      </c>
      <c r="F31" t="s">
        <v>130</v>
      </c>
      <c r="G31" t="s">
        <v>130</v>
      </c>
      <c r="H31" t="s">
        <v>130</v>
      </c>
      <c r="I31" t="s">
        <v>130</v>
      </c>
      <c r="J31" t="s">
        <v>129</v>
      </c>
      <c r="K31" t="s">
        <v>130</v>
      </c>
      <c r="L31" t="s">
        <v>128</v>
      </c>
      <c r="M31" t="s">
        <v>128</v>
      </c>
      <c r="N31" t="s">
        <v>130</v>
      </c>
      <c r="O31">
        <f t="shared" si="0"/>
        <v>95</v>
      </c>
    </row>
    <row r="32" spans="1:15">
      <c r="A32" t="s">
        <v>76</v>
      </c>
      <c r="B32">
        <v>170</v>
      </c>
      <c r="C32" t="s">
        <v>130</v>
      </c>
      <c r="D32" t="s">
        <v>129</v>
      </c>
      <c r="E32" t="s">
        <v>130</v>
      </c>
      <c r="F32" t="s">
        <v>130</v>
      </c>
      <c r="G32" t="s">
        <v>130</v>
      </c>
      <c r="H32" t="s">
        <v>130</v>
      </c>
      <c r="I32" t="s">
        <v>129</v>
      </c>
      <c r="J32">
        <v>0</v>
      </c>
      <c r="K32" t="s">
        <v>130</v>
      </c>
      <c r="L32" t="s">
        <v>129</v>
      </c>
      <c r="M32" t="s">
        <v>129</v>
      </c>
      <c r="N32" t="s">
        <v>130</v>
      </c>
      <c r="O32">
        <f t="shared" si="0"/>
        <v>70</v>
      </c>
    </row>
    <row r="33" spans="1:15">
      <c r="A33" t="s">
        <v>76</v>
      </c>
      <c r="B33" t="s">
        <v>79</v>
      </c>
      <c r="C33" t="s">
        <v>130</v>
      </c>
      <c r="D33" t="s">
        <v>129</v>
      </c>
      <c r="E33" t="s">
        <v>128</v>
      </c>
      <c r="F33" t="s">
        <v>130</v>
      </c>
      <c r="G33" t="s">
        <v>128</v>
      </c>
      <c r="H33" t="s">
        <v>129</v>
      </c>
      <c r="I33" t="s">
        <v>129</v>
      </c>
      <c r="J33">
        <v>0</v>
      </c>
      <c r="K33" t="s">
        <v>129</v>
      </c>
      <c r="L33" t="s">
        <v>129</v>
      </c>
      <c r="M33" t="s">
        <v>129</v>
      </c>
      <c r="N33" t="s">
        <v>128</v>
      </c>
      <c r="O33">
        <f t="shared" si="0"/>
        <v>35</v>
      </c>
    </row>
    <row r="34" spans="1:15">
      <c r="A34" t="s">
        <v>76</v>
      </c>
      <c r="B34" t="s">
        <v>80</v>
      </c>
      <c r="C34" t="s">
        <v>128</v>
      </c>
      <c r="D34" t="s">
        <v>129</v>
      </c>
      <c r="E34" t="s">
        <v>129</v>
      </c>
      <c r="F34" t="s">
        <v>129</v>
      </c>
      <c r="G34" t="s">
        <v>130</v>
      </c>
      <c r="H34" t="s">
        <v>129</v>
      </c>
      <c r="I34" t="s">
        <v>129</v>
      </c>
      <c r="J34">
        <v>0</v>
      </c>
      <c r="K34" t="s">
        <v>129</v>
      </c>
      <c r="L34" t="s">
        <v>129</v>
      </c>
      <c r="M34" t="s">
        <v>129</v>
      </c>
      <c r="N34" t="s">
        <v>128</v>
      </c>
      <c r="O34">
        <f t="shared" si="0"/>
        <v>20</v>
      </c>
    </row>
    <row r="35" spans="1:15">
      <c r="A35" t="s">
        <v>76</v>
      </c>
      <c r="B35" t="s">
        <v>81</v>
      </c>
      <c r="C35" t="s">
        <v>130</v>
      </c>
      <c r="D35" t="s">
        <v>128</v>
      </c>
      <c r="E35" t="s">
        <v>130</v>
      </c>
      <c r="F35" t="s">
        <v>130</v>
      </c>
      <c r="G35" t="s">
        <v>130</v>
      </c>
      <c r="H35" t="s">
        <v>130</v>
      </c>
      <c r="I35" t="s">
        <v>129</v>
      </c>
      <c r="J35" t="s">
        <v>129</v>
      </c>
      <c r="K35" t="s">
        <v>130</v>
      </c>
      <c r="L35" t="s">
        <v>130</v>
      </c>
      <c r="M35" t="s">
        <v>130</v>
      </c>
      <c r="N35" t="s">
        <v>130</v>
      </c>
      <c r="O35">
        <f t="shared" si="0"/>
        <v>95</v>
      </c>
    </row>
    <row r="36" spans="1:15">
      <c r="A36" t="s">
        <v>76</v>
      </c>
      <c r="B36" t="s">
        <v>82</v>
      </c>
      <c r="C36" t="s">
        <v>130</v>
      </c>
      <c r="D36" t="s">
        <v>129</v>
      </c>
      <c r="E36" t="s">
        <v>130</v>
      </c>
      <c r="F36" t="s">
        <v>130</v>
      </c>
      <c r="G36" t="s">
        <v>128</v>
      </c>
      <c r="H36" t="s">
        <v>128</v>
      </c>
      <c r="I36" t="s">
        <v>129</v>
      </c>
      <c r="J36" t="s">
        <v>129</v>
      </c>
      <c r="K36" t="s">
        <v>129</v>
      </c>
      <c r="L36" t="s">
        <v>128</v>
      </c>
      <c r="M36" t="s">
        <v>128</v>
      </c>
      <c r="N36" t="s">
        <v>128</v>
      </c>
      <c r="O36">
        <f t="shared" si="0"/>
        <v>55</v>
      </c>
    </row>
    <row r="37" spans="1:15">
      <c r="A37" t="s">
        <v>83</v>
      </c>
      <c r="B37">
        <v>1</v>
      </c>
      <c r="C37" t="s">
        <v>128</v>
      </c>
      <c r="D37" t="s">
        <v>129</v>
      </c>
      <c r="E37" t="s">
        <v>128</v>
      </c>
      <c r="F37" t="s">
        <v>129</v>
      </c>
      <c r="G37" t="s">
        <v>129</v>
      </c>
      <c r="H37" t="s">
        <v>129</v>
      </c>
      <c r="I37" t="s">
        <v>129</v>
      </c>
      <c r="J37" t="s">
        <v>129</v>
      </c>
      <c r="K37" t="s">
        <v>129</v>
      </c>
      <c r="L37" t="s">
        <v>129</v>
      </c>
      <c r="M37" t="s">
        <v>129</v>
      </c>
      <c r="N37" t="s">
        <v>129</v>
      </c>
      <c r="O37">
        <f t="shared" si="0"/>
        <v>10</v>
      </c>
    </row>
    <row r="38" spans="1:15">
      <c r="A38" t="s">
        <v>83</v>
      </c>
      <c r="B38">
        <v>4</v>
      </c>
      <c r="C38" t="s">
        <v>130</v>
      </c>
      <c r="D38" t="s">
        <v>129</v>
      </c>
      <c r="E38" t="s">
        <v>130</v>
      </c>
      <c r="F38" t="s">
        <v>130</v>
      </c>
      <c r="G38" t="s">
        <v>130</v>
      </c>
      <c r="H38" t="s">
        <v>130</v>
      </c>
      <c r="I38" t="s">
        <v>129</v>
      </c>
      <c r="J38" t="s">
        <v>129</v>
      </c>
      <c r="K38" t="s">
        <v>130</v>
      </c>
      <c r="L38" t="s">
        <v>130</v>
      </c>
      <c r="M38" t="s">
        <v>130</v>
      </c>
      <c r="N38" t="s">
        <v>130</v>
      </c>
      <c r="O38">
        <f t="shared" si="0"/>
        <v>90</v>
      </c>
    </row>
    <row r="39" spans="1:15">
      <c r="A39" t="s">
        <v>83</v>
      </c>
      <c r="B39">
        <v>17</v>
      </c>
      <c r="C39" t="s">
        <v>128</v>
      </c>
      <c r="D39" t="s">
        <v>128</v>
      </c>
      <c r="E39" t="s">
        <v>129</v>
      </c>
      <c r="F39" t="s">
        <v>129</v>
      </c>
      <c r="G39" t="s">
        <v>128</v>
      </c>
      <c r="H39" t="s">
        <v>129</v>
      </c>
      <c r="I39" t="s">
        <v>129</v>
      </c>
      <c r="J39" t="s">
        <v>129</v>
      </c>
      <c r="K39" t="s">
        <v>129</v>
      </c>
      <c r="L39" t="s">
        <v>129</v>
      </c>
      <c r="M39" t="s">
        <v>129</v>
      </c>
      <c r="N39" t="s">
        <v>128</v>
      </c>
      <c r="O39">
        <f t="shared" si="0"/>
        <v>20</v>
      </c>
    </row>
    <row r="40" spans="1:15">
      <c r="A40" t="s">
        <v>83</v>
      </c>
      <c r="B40">
        <v>20</v>
      </c>
      <c r="C40" t="s">
        <v>128</v>
      </c>
      <c r="D40" t="s">
        <v>129</v>
      </c>
      <c r="E40" t="s">
        <v>128</v>
      </c>
      <c r="F40" t="s">
        <v>128</v>
      </c>
      <c r="G40" t="s">
        <v>128</v>
      </c>
      <c r="H40" t="s">
        <v>129</v>
      </c>
      <c r="I40" t="s">
        <v>129</v>
      </c>
      <c r="J40" t="s">
        <v>129</v>
      </c>
      <c r="K40" t="s">
        <v>130</v>
      </c>
      <c r="L40" t="s">
        <v>128</v>
      </c>
      <c r="M40" t="s">
        <v>128</v>
      </c>
      <c r="N40" t="s">
        <v>128</v>
      </c>
      <c r="O40">
        <f t="shared" si="0"/>
        <v>45</v>
      </c>
    </row>
    <row r="41" spans="1:15">
      <c r="A41" t="s">
        <v>83</v>
      </c>
      <c r="B41">
        <v>29</v>
      </c>
      <c r="C41" t="s">
        <v>128</v>
      </c>
      <c r="D41" t="s">
        <v>129</v>
      </c>
      <c r="E41" t="s">
        <v>128</v>
      </c>
      <c r="F41" t="s">
        <v>128</v>
      </c>
      <c r="G41" t="s">
        <v>129</v>
      </c>
      <c r="H41" t="s">
        <v>129</v>
      </c>
      <c r="I41" t="s">
        <v>129</v>
      </c>
      <c r="J41" t="s">
        <v>129</v>
      </c>
      <c r="K41" t="s">
        <v>129</v>
      </c>
      <c r="L41" t="s">
        <v>129</v>
      </c>
      <c r="M41" t="s">
        <v>129</v>
      </c>
      <c r="N41" t="s">
        <v>129</v>
      </c>
      <c r="O41">
        <f t="shared" si="0"/>
        <v>15</v>
      </c>
    </row>
    <row r="42" spans="1:15">
      <c r="A42" t="s">
        <v>83</v>
      </c>
      <c r="B42">
        <v>36</v>
      </c>
      <c r="C42" t="s">
        <v>130</v>
      </c>
      <c r="D42" t="s">
        <v>129</v>
      </c>
      <c r="E42" t="s">
        <v>130</v>
      </c>
      <c r="F42" t="s">
        <v>130</v>
      </c>
      <c r="G42" t="s">
        <v>130</v>
      </c>
      <c r="H42" t="s">
        <v>130</v>
      </c>
      <c r="I42" t="s">
        <v>129</v>
      </c>
      <c r="J42">
        <v>0</v>
      </c>
      <c r="K42" t="s">
        <v>130</v>
      </c>
      <c r="L42" t="s">
        <v>129</v>
      </c>
      <c r="M42" t="s">
        <v>129</v>
      </c>
      <c r="N42" t="s">
        <v>130</v>
      </c>
      <c r="O42">
        <f t="shared" si="0"/>
        <v>70</v>
      </c>
    </row>
    <row r="43" spans="1:15">
      <c r="A43" t="s">
        <v>83</v>
      </c>
      <c r="B43">
        <v>40</v>
      </c>
      <c r="C43" t="s">
        <v>128</v>
      </c>
      <c r="D43" t="s">
        <v>128</v>
      </c>
      <c r="E43" t="s">
        <v>130</v>
      </c>
      <c r="F43" t="s">
        <v>130</v>
      </c>
      <c r="G43" t="s">
        <v>129</v>
      </c>
      <c r="H43" t="s">
        <v>129</v>
      </c>
      <c r="I43" t="s">
        <v>129</v>
      </c>
      <c r="J43" t="s">
        <v>129</v>
      </c>
      <c r="K43" t="s">
        <v>129</v>
      </c>
      <c r="L43" t="s">
        <v>128</v>
      </c>
      <c r="M43" t="s">
        <v>128</v>
      </c>
      <c r="N43" t="s">
        <v>128</v>
      </c>
      <c r="O43">
        <f t="shared" si="0"/>
        <v>45</v>
      </c>
    </row>
    <row r="44" spans="1:15">
      <c r="A44" t="s">
        <v>83</v>
      </c>
      <c r="B44">
        <v>41</v>
      </c>
      <c r="C44" t="s">
        <v>129</v>
      </c>
      <c r="D44" t="s">
        <v>129</v>
      </c>
      <c r="E44" t="s">
        <v>129</v>
      </c>
      <c r="F44" t="s">
        <v>129</v>
      </c>
      <c r="G44" t="s">
        <v>129</v>
      </c>
      <c r="H44" t="s">
        <v>129</v>
      </c>
      <c r="I44" t="s">
        <v>129</v>
      </c>
      <c r="J44">
        <v>0</v>
      </c>
      <c r="K44" t="s">
        <v>129</v>
      </c>
      <c r="L44" t="s">
        <v>129</v>
      </c>
      <c r="M44" t="s">
        <v>129</v>
      </c>
      <c r="N44" t="s">
        <v>129</v>
      </c>
      <c r="O44">
        <f t="shared" si="0"/>
        <v>0</v>
      </c>
    </row>
    <row r="45" spans="1:15">
      <c r="A45" t="s">
        <v>83</v>
      </c>
      <c r="B45">
        <v>52</v>
      </c>
      <c r="C45" t="s">
        <v>128</v>
      </c>
      <c r="D45" t="s">
        <v>128</v>
      </c>
      <c r="E45" t="s">
        <v>128</v>
      </c>
      <c r="F45" t="s">
        <v>129</v>
      </c>
      <c r="G45" t="s">
        <v>130</v>
      </c>
      <c r="H45" t="s">
        <v>128</v>
      </c>
      <c r="I45" t="s">
        <v>129</v>
      </c>
      <c r="J45" t="s">
        <v>129</v>
      </c>
      <c r="K45" t="s">
        <v>130</v>
      </c>
      <c r="L45" t="s">
        <v>129</v>
      </c>
      <c r="M45" t="s">
        <v>129</v>
      </c>
      <c r="N45" t="s">
        <v>130</v>
      </c>
      <c r="O45">
        <f t="shared" si="0"/>
        <v>50</v>
      </c>
    </row>
    <row r="46" spans="1:15">
      <c r="A46" t="s">
        <v>83</v>
      </c>
      <c r="B46">
        <v>56</v>
      </c>
      <c r="C46" t="s">
        <v>128</v>
      </c>
      <c r="D46" t="s">
        <v>129</v>
      </c>
      <c r="E46" t="s">
        <v>128</v>
      </c>
      <c r="F46" t="s">
        <v>129</v>
      </c>
      <c r="G46" t="s">
        <v>129</v>
      </c>
      <c r="H46" t="s">
        <v>129</v>
      </c>
      <c r="I46" t="s">
        <v>129</v>
      </c>
      <c r="J46" t="s">
        <v>129</v>
      </c>
      <c r="K46" t="s">
        <v>129</v>
      </c>
      <c r="L46" t="s">
        <v>129</v>
      </c>
      <c r="M46" t="s">
        <v>129</v>
      </c>
      <c r="N46" t="s">
        <v>128</v>
      </c>
      <c r="O46">
        <f t="shared" si="0"/>
        <v>15</v>
      </c>
    </row>
    <row r="47" spans="1:15">
      <c r="A47" t="s">
        <v>83</v>
      </c>
      <c r="B47">
        <v>57</v>
      </c>
      <c r="C47" t="s">
        <v>129</v>
      </c>
      <c r="D47" t="s">
        <v>129</v>
      </c>
      <c r="E47" t="s">
        <v>129</v>
      </c>
      <c r="F47" t="s">
        <v>129</v>
      </c>
      <c r="G47" t="s">
        <v>128</v>
      </c>
      <c r="H47" t="s">
        <v>129</v>
      </c>
      <c r="I47" t="s">
        <v>129</v>
      </c>
      <c r="J47">
        <v>0</v>
      </c>
      <c r="K47" t="s">
        <v>129</v>
      </c>
      <c r="L47" t="s">
        <v>129</v>
      </c>
      <c r="M47" t="s">
        <v>129</v>
      </c>
      <c r="N47" t="s">
        <v>129</v>
      </c>
      <c r="O47">
        <f t="shared" si="0"/>
        <v>5</v>
      </c>
    </row>
    <row r="48" spans="1:15">
      <c r="A48" t="s">
        <v>83</v>
      </c>
      <c r="B48">
        <v>65</v>
      </c>
      <c r="C48" t="s">
        <v>128</v>
      </c>
      <c r="D48" t="s">
        <v>129</v>
      </c>
      <c r="E48" t="s">
        <v>129</v>
      </c>
      <c r="F48" t="s">
        <v>129</v>
      </c>
      <c r="G48" t="s">
        <v>129</v>
      </c>
      <c r="H48" t="s">
        <v>129</v>
      </c>
      <c r="I48" t="s">
        <v>129</v>
      </c>
      <c r="J48" t="s">
        <v>129</v>
      </c>
      <c r="K48" t="s">
        <v>129</v>
      </c>
      <c r="L48" t="s">
        <v>129</v>
      </c>
      <c r="M48" t="s">
        <v>129</v>
      </c>
      <c r="N48" t="s">
        <v>128</v>
      </c>
      <c r="O48">
        <f t="shared" si="0"/>
        <v>10</v>
      </c>
    </row>
    <row r="49" spans="1:15">
      <c r="A49" t="s">
        <v>83</v>
      </c>
      <c r="B49">
        <v>73</v>
      </c>
      <c r="C49" t="s">
        <v>129</v>
      </c>
      <c r="D49" t="s">
        <v>129</v>
      </c>
      <c r="E49" t="s">
        <v>128</v>
      </c>
      <c r="F49" t="s">
        <v>129</v>
      </c>
      <c r="G49" t="s">
        <v>129</v>
      </c>
      <c r="H49" t="s">
        <v>129</v>
      </c>
      <c r="I49" t="s">
        <v>129</v>
      </c>
      <c r="J49" t="s">
        <v>129</v>
      </c>
      <c r="K49" t="s">
        <v>129</v>
      </c>
      <c r="L49" t="s">
        <v>129</v>
      </c>
      <c r="M49" t="s">
        <v>129</v>
      </c>
      <c r="N49" t="s">
        <v>129</v>
      </c>
      <c r="O49">
        <f t="shared" si="0"/>
        <v>5</v>
      </c>
    </row>
    <row r="50" spans="1:15">
      <c r="A50" t="s">
        <v>83</v>
      </c>
      <c r="B50">
        <v>77</v>
      </c>
      <c r="C50" t="s">
        <v>129</v>
      </c>
      <c r="D50" t="s">
        <v>129</v>
      </c>
      <c r="E50" t="s">
        <v>129</v>
      </c>
      <c r="F50" t="s">
        <v>129</v>
      </c>
      <c r="G50" t="s">
        <v>129</v>
      </c>
      <c r="H50" t="s">
        <v>129</v>
      </c>
      <c r="I50" t="s">
        <v>129</v>
      </c>
      <c r="J50" t="s">
        <v>129</v>
      </c>
      <c r="K50" t="s">
        <v>129</v>
      </c>
      <c r="L50" t="s">
        <v>129</v>
      </c>
      <c r="M50" t="s">
        <v>129</v>
      </c>
      <c r="N50" t="s">
        <v>129</v>
      </c>
      <c r="O50">
        <f t="shared" si="0"/>
        <v>0</v>
      </c>
    </row>
    <row r="51" spans="1:15">
      <c r="A51" t="s">
        <v>83</v>
      </c>
      <c r="B51">
        <v>82</v>
      </c>
      <c r="C51" t="s">
        <v>130</v>
      </c>
      <c r="D51" t="s">
        <v>128</v>
      </c>
      <c r="E51" t="s">
        <v>130</v>
      </c>
      <c r="F51" t="s">
        <v>130</v>
      </c>
      <c r="G51" t="s">
        <v>130</v>
      </c>
      <c r="H51" t="s">
        <v>130</v>
      </c>
      <c r="I51" t="s">
        <v>130</v>
      </c>
      <c r="J51" t="s">
        <v>129</v>
      </c>
      <c r="K51" t="s">
        <v>130</v>
      </c>
      <c r="L51" t="s">
        <v>128</v>
      </c>
      <c r="M51" t="s">
        <v>128</v>
      </c>
      <c r="N51" t="s">
        <v>130</v>
      </c>
      <c r="O51">
        <f t="shared" si="0"/>
        <v>95</v>
      </c>
    </row>
    <row r="52" spans="1:15">
      <c r="A52" t="s">
        <v>83</v>
      </c>
      <c r="B52">
        <v>101</v>
      </c>
      <c r="C52" t="s">
        <v>128</v>
      </c>
      <c r="D52" t="s">
        <v>129</v>
      </c>
      <c r="E52" t="s">
        <v>129</v>
      </c>
      <c r="F52" t="s">
        <v>129</v>
      </c>
      <c r="G52" t="s">
        <v>129</v>
      </c>
      <c r="H52" t="s">
        <v>129</v>
      </c>
      <c r="I52" t="s">
        <v>129</v>
      </c>
      <c r="J52">
        <v>0</v>
      </c>
      <c r="K52" t="s">
        <v>129</v>
      </c>
      <c r="L52" t="s">
        <v>129</v>
      </c>
      <c r="M52" t="s">
        <v>129</v>
      </c>
      <c r="N52" t="s">
        <v>129</v>
      </c>
      <c r="O52">
        <f t="shared" si="0"/>
        <v>5</v>
      </c>
    </row>
    <row r="53" spans="1:15">
      <c r="A53" t="s">
        <v>83</v>
      </c>
      <c r="B53">
        <v>103</v>
      </c>
      <c r="C53" t="s">
        <v>130</v>
      </c>
      <c r="D53" t="s">
        <v>128</v>
      </c>
      <c r="E53" t="s">
        <v>130</v>
      </c>
      <c r="F53" t="s">
        <v>130</v>
      </c>
      <c r="G53" t="s">
        <v>130</v>
      </c>
      <c r="H53" t="s">
        <v>128</v>
      </c>
      <c r="I53" t="s">
        <v>130</v>
      </c>
      <c r="J53" t="s">
        <v>128</v>
      </c>
      <c r="K53" t="s">
        <v>130</v>
      </c>
      <c r="L53" t="s">
        <v>128</v>
      </c>
      <c r="M53" t="s">
        <v>128</v>
      </c>
      <c r="N53" t="s">
        <v>130</v>
      </c>
      <c r="O53">
        <f t="shared" si="0"/>
        <v>95</v>
      </c>
    </row>
    <row r="54" spans="1:15">
      <c r="A54" t="s">
        <v>83</v>
      </c>
      <c r="B54">
        <v>105</v>
      </c>
      <c r="C54" t="s">
        <v>130</v>
      </c>
      <c r="D54" t="s">
        <v>129</v>
      </c>
      <c r="E54" t="s">
        <v>130</v>
      </c>
      <c r="F54" t="s">
        <v>130</v>
      </c>
      <c r="G54" t="s">
        <v>130</v>
      </c>
      <c r="H54" t="s">
        <v>130</v>
      </c>
      <c r="I54" t="s">
        <v>129</v>
      </c>
      <c r="J54">
        <v>0</v>
      </c>
      <c r="K54" t="s">
        <v>130</v>
      </c>
      <c r="L54" t="s">
        <v>129</v>
      </c>
      <c r="M54" t="s">
        <v>129</v>
      </c>
      <c r="N54" t="s">
        <v>130</v>
      </c>
      <c r="O54">
        <f t="shared" si="0"/>
        <v>70</v>
      </c>
    </row>
    <row r="55" spans="1:15">
      <c r="A55" t="s">
        <v>83</v>
      </c>
      <c r="B55">
        <v>113</v>
      </c>
      <c r="C55" t="s">
        <v>128</v>
      </c>
      <c r="D55" t="s">
        <v>129</v>
      </c>
      <c r="E55" t="s">
        <v>128</v>
      </c>
      <c r="F55" t="s">
        <v>129</v>
      </c>
      <c r="G55" t="s">
        <v>130</v>
      </c>
      <c r="H55" t="s">
        <v>129</v>
      </c>
      <c r="I55" t="s">
        <v>129</v>
      </c>
      <c r="J55">
        <v>0</v>
      </c>
      <c r="K55" t="s">
        <v>130</v>
      </c>
      <c r="L55" t="s">
        <v>129</v>
      </c>
      <c r="M55" t="s">
        <v>129</v>
      </c>
      <c r="N55" t="s">
        <v>129</v>
      </c>
      <c r="O55">
        <f t="shared" si="0"/>
        <v>30</v>
      </c>
    </row>
    <row r="56" spans="1:15">
      <c r="A56" t="s">
        <v>83</v>
      </c>
      <c r="B56">
        <v>119</v>
      </c>
      <c r="C56" t="s">
        <v>128</v>
      </c>
      <c r="D56" t="s">
        <v>129</v>
      </c>
      <c r="E56" t="s">
        <v>129</v>
      </c>
      <c r="F56" t="s">
        <v>129</v>
      </c>
      <c r="G56" t="s">
        <v>128</v>
      </c>
      <c r="H56" t="s">
        <v>129</v>
      </c>
      <c r="I56" t="s">
        <v>129</v>
      </c>
      <c r="J56">
        <v>0</v>
      </c>
      <c r="K56" t="s">
        <v>129</v>
      </c>
      <c r="L56" t="s">
        <v>129</v>
      </c>
      <c r="M56" t="s">
        <v>129</v>
      </c>
      <c r="N56" t="s">
        <v>129</v>
      </c>
      <c r="O56">
        <f t="shared" si="0"/>
        <v>10</v>
      </c>
    </row>
    <row r="57" spans="1:15">
      <c r="A57" t="s">
        <v>83</v>
      </c>
      <c r="B57">
        <v>120</v>
      </c>
      <c r="C57" t="s">
        <v>128</v>
      </c>
      <c r="D57" t="s">
        <v>129</v>
      </c>
      <c r="E57" t="s">
        <v>129</v>
      </c>
      <c r="F57" t="s">
        <v>128</v>
      </c>
      <c r="G57" t="s">
        <v>128</v>
      </c>
      <c r="H57" t="s">
        <v>128</v>
      </c>
      <c r="I57" t="s">
        <v>129</v>
      </c>
      <c r="J57" t="s">
        <v>129</v>
      </c>
      <c r="K57" t="s">
        <v>129</v>
      </c>
      <c r="L57" t="s">
        <v>128</v>
      </c>
      <c r="M57" t="s">
        <v>128</v>
      </c>
      <c r="N57" t="s">
        <v>130</v>
      </c>
      <c r="O57">
        <f t="shared" si="0"/>
        <v>40</v>
      </c>
    </row>
    <row r="58" spans="1:15">
      <c r="A58" t="s">
        <v>83</v>
      </c>
      <c r="B58">
        <v>129</v>
      </c>
      <c r="C58" t="s">
        <v>128</v>
      </c>
      <c r="D58" t="s">
        <v>129</v>
      </c>
      <c r="E58" t="s">
        <v>128</v>
      </c>
      <c r="F58" t="s">
        <v>129</v>
      </c>
      <c r="G58" t="s">
        <v>128</v>
      </c>
      <c r="H58" t="s">
        <v>129</v>
      </c>
      <c r="I58" t="s">
        <v>129</v>
      </c>
      <c r="J58">
        <v>0</v>
      </c>
      <c r="K58" t="s">
        <v>129</v>
      </c>
      <c r="L58" t="s">
        <v>129</v>
      </c>
      <c r="M58" t="s">
        <v>129</v>
      </c>
      <c r="N58" t="s">
        <v>128</v>
      </c>
      <c r="O58">
        <f t="shared" si="0"/>
        <v>20</v>
      </c>
    </row>
    <row r="59" spans="1:15">
      <c r="A59" t="s">
        <v>83</v>
      </c>
      <c r="B59">
        <v>150</v>
      </c>
      <c r="C59" t="s">
        <v>130</v>
      </c>
      <c r="D59" t="s">
        <v>129</v>
      </c>
      <c r="E59" t="s">
        <v>130</v>
      </c>
      <c r="F59" t="s">
        <v>130</v>
      </c>
      <c r="G59" t="s">
        <v>130</v>
      </c>
      <c r="H59" t="s">
        <v>128</v>
      </c>
      <c r="I59" t="s">
        <v>129</v>
      </c>
      <c r="J59">
        <v>0</v>
      </c>
      <c r="K59" t="s">
        <v>130</v>
      </c>
      <c r="L59" t="s">
        <v>129</v>
      </c>
      <c r="M59" t="s">
        <v>129</v>
      </c>
      <c r="N59" t="s">
        <v>128</v>
      </c>
      <c r="O59">
        <f t="shared" si="0"/>
        <v>60</v>
      </c>
    </row>
    <row r="60" spans="1:15">
      <c r="A60" t="s">
        <v>83</v>
      </c>
      <c r="B60">
        <v>161</v>
      </c>
      <c r="C60" t="s">
        <v>129</v>
      </c>
      <c r="D60" t="s">
        <v>129</v>
      </c>
      <c r="E60" t="s">
        <v>129</v>
      </c>
      <c r="F60" t="s">
        <v>129</v>
      </c>
      <c r="G60" t="s">
        <v>129</v>
      </c>
      <c r="H60" t="s">
        <v>129</v>
      </c>
      <c r="I60" t="s">
        <v>129</v>
      </c>
      <c r="J60" t="s">
        <v>129</v>
      </c>
      <c r="K60" t="s">
        <v>129</v>
      </c>
      <c r="L60" t="s">
        <v>129</v>
      </c>
      <c r="M60" t="s">
        <v>129</v>
      </c>
      <c r="N60" t="s">
        <v>129</v>
      </c>
      <c r="O60">
        <f t="shared" si="0"/>
        <v>0</v>
      </c>
    </row>
    <row r="61" spans="1:15">
      <c r="A61" t="s">
        <v>83</v>
      </c>
      <c r="B61">
        <v>178</v>
      </c>
      <c r="C61" t="s">
        <v>128</v>
      </c>
      <c r="D61" t="s">
        <v>130</v>
      </c>
      <c r="E61" t="s">
        <v>128</v>
      </c>
      <c r="F61" t="s">
        <v>128</v>
      </c>
      <c r="G61" t="s">
        <v>129</v>
      </c>
      <c r="H61" t="s">
        <v>128</v>
      </c>
      <c r="I61" t="s">
        <v>129</v>
      </c>
      <c r="J61" t="s">
        <v>129</v>
      </c>
      <c r="K61" t="s">
        <v>129</v>
      </c>
      <c r="L61" t="s">
        <v>130</v>
      </c>
      <c r="M61" t="s">
        <v>130</v>
      </c>
      <c r="N61" t="s">
        <v>130</v>
      </c>
      <c r="O61">
        <f t="shared" si="0"/>
        <v>60</v>
      </c>
    </row>
    <row r="62" spans="1:15">
      <c r="A62" t="s">
        <v>83</v>
      </c>
      <c r="B62">
        <v>193</v>
      </c>
      <c r="C62" t="s">
        <v>128</v>
      </c>
      <c r="D62" t="s">
        <v>129</v>
      </c>
      <c r="E62" t="s">
        <v>128</v>
      </c>
      <c r="F62" t="s">
        <v>128</v>
      </c>
      <c r="G62" t="s">
        <v>129</v>
      </c>
      <c r="H62" t="s">
        <v>129</v>
      </c>
      <c r="I62" t="s">
        <v>129</v>
      </c>
      <c r="J62" t="s">
        <v>129</v>
      </c>
      <c r="K62" t="s">
        <v>129</v>
      </c>
      <c r="L62" t="s">
        <v>128</v>
      </c>
      <c r="M62" t="s">
        <v>129</v>
      </c>
      <c r="N62" t="s">
        <v>129</v>
      </c>
      <c r="O62">
        <f t="shared" si="0"/>
        <v>20</v>
      </c>
    </row>
    <row r="63" spans="1:15">
      <c r="A63" t="s">
        <v>83</v>
      </c>
      <c r="B63">
        <v>201</v>
      </c>
      <c r="C63" t="s">
        <v>128</v>
      </c>
      <c r="D63" t="s">
        <v>130</v>
      </c>
      <c r="E63" t="s">
        <v>130</v>
      </c>
      <c r="F63" t="s">
        <v>130</v>
      </c>
      <c r="G63" t="s">
        <v>129</v>
      </c>
      <c r="H63" t="s">
        <v>130</v>
      </c>
      <c r="I63" t="s">
        <v>129</v>
      </c>
      <c r="J63" t="s">
        <v>129</v>
      </c>
      <c r="K63" t="s">
        <v>129</v>
      </c>
      <c r="L63" t="s">
        <v>130</v>
      </c>
      <c r="M63" t="s">
        <v>130</v>
      </c>
      <c r="N63" t="s">
        <v>130</v>
      </c>
      <c r="O63">
        <f t="shared" si="0"/>
        <v>75</v>
      </c>
    </row>
    <row r="64" spans="1:15">
      <c r="A64" t="s">
        <v>83</v>
      </c>
      <c r="B64">
        <v>202</v>
      </c>
      <c r="C64" t="s">
        <v>128</v>
      </c>
      <c r="D64" t="s">
        <v>129</v>
      </c>
      <c r="E64" t="s">
        <v>128</v>
      </c>
      <c r="F64" t="s">
        <v>129</v>
      </c>
      <c r="G64" t="s">
        <v>130</v>
      </c>
      <c r="H64" t="s">
        <v>129</v>
      </c>
      <c r="I64" t="s">
        <v>129</v>
      </c>
      <c r="J64">
        <v>0</v>
      </c>
      <c r="K64" t="s">
        <v>130</v>
      </c>
      <c r="L64" t="s">
        <v>129</v>
      </c>
      <c r="M64" t="s">
        <v>129</v>
      </c>
      <c r="N64" t="s">
        <v>128</v>
      </c>
      <c r="O64">
        <f t="shared" si="0"/>
        <v>35</v>
      </c>
    </row>
    <row r="65" spans="1:15">
      <c r="A65" t="s">
        <v>83</v>
      </c>
      <c r="B65">
        <v>203</v>
      </c>
      <c r="C65" t="s">
        <v>130</v>
      </c>
      <c r="D65" t="s">
        <v>128</v>
      </c>
      <c r="E65" t="s">
        <v>128</v>
      </c>
      <c r="F65" t="s">
        <v>128</v>
      </c>
      <c r="G65" t="s">
        <v>130</v>
      </c>
      <c r="H65" t="s">
        <v>128</v>
      </c>
      <c r="I65" t="s">
        <v>129</v>
      </c>
      <c r="J65" t="s">
        <v>129</v>
      </c>
      <c r="K65" t="s">
        <v>130</v>
      </c>
      <c r="L65" t="s">
        <v>128</v>
      </c>
      <c r="M65" t="s">
        <v>128</v>
      </c>
      <c r="N65" t="s">
        <v>130</v>
      </c>
      <c r="O65">
        <f t="shared" si="0"/>
        <v>70</v>
      </c>
    </row>
    <row r="66" spans="1:15">
      <c r="A66" t="s">
        <v>83</v>
      </c>
      <c r="B66">
        <v>204</v>
      </c>
      <c r="C66" t="s">
        <v>130</v>
      </c>
      <c r="D66" t="s">
        <v>128</v>
      </c>
      <c r="E66" t="s">
        <v>130</v>
      </c>
      <c r="F66" t="s">
        <v>130</v>
      </c>
      <c r="G66" t="s">
        <v>130</v>
      </c>
      <c r="H66" t="s">
        <v>128</v>
      </c>
      <c r="I66" t="s">
        <v>129</v>
      </c>
      <c r="J66" t="s">
        <v>129</v>
      </c>
      <c r="K66" t="s">
        <v>129</v>
      </c>
      <c r="L66" t="s">
        <v>128</v>
      </c>
      <c r="M66" t="s">
        <v>128</v>
      </c>
      <c r="N66" t="s">
        <v>128</v>
      </c>
      <c r="O66">
        <f t="shared" si="0"/>
        <v>65</v>
      </c>
    </row>
    <row r="67" spans="1:15">
      <c r="A67" t="s">
        <v>84</v>
      </c>
      <c r="B67">
        <v>5</v>
      </c>
      <c r="C67" t="s">
        <v>128</v>
      </c>
      <c r="D67" t="s">
        <v>128</v>
      </c>
      <c r="E67" t="s">
        <v>128</v>
      </c>
      <c r="F67" t="s">
        <v>129</v>
      </c>
      <c r="G67" t="s">
        <v>128</v>
      </c>
      <c r="H67" t="s">
        <v>129</v>
      </c>
      <c r="I67" t="s">
        <v>129</v>
      </c>
      <c r="J67" t="s">
        <v>129</v>
      </c>
      <c r="K67" t="s">
        <v>128</v>
      </c>
      <c r="L67" t="s">
        <v>129</v>
      </c>
      <c r="M67" t="s">
        <v>129</v>
      </c>
      <c r="N67" t="s">
        <v>129</v>
      </c>
      <c r="O67">
        <f t="shared" ref="O67:O118" si="1">SUM(C67+D67+E67+F67+G67+H67+I67+J67+K67+L67+M67+N67)</f>
        <v>25</v>
      </c>
    </row>
    <row r="68" spans="1:15">
      <c r="A68" t="s">
        <v>84</v>
      </c>
      <c r="B68">
        <v>17</v>
      </c>
      <c r="C68" t="s">
        <v>128</v>
      </c>
      <c r="D68" t="s">
        <v>128</v>
      </c>
      <c r="E68" t="s">
        <v>128</v>
      </c>
      <c r="F68" t="s">
        <v>129</v>
      </c>
      <c r="G68" t="s">
        <v>129</v>
      </c>
      <c r="H68" t="s">
        <v>128</v>
      </c>
      <c r="I68" t="s">
        <v>130</v>
      </c>
      <c r="J68" t="s">
        <v>129</v>
      </c>
      <c r="K68" t="s">
        <v>128</v>
      </c>
      <c r="L68" t="s">
        <v>129</v>
      </c>
      <c r="M68" t="s">
        <v>129</v>
      </c>
      <c r="N68" t="s">
        <v>128</v>
      </c>
      <c r="O68">
        <f t="shared" si="1"/>
        <v>40</v>
      </c>
    </row>
    <row r="69" spans="1:15">
      <c r="A69" t="s">
        <v>84</v>
      </c>
      <c r="B69" t="s">
        <v>85</v>
      </c>
      <c r="C69" t="s">
        <v>128</v>
      </c>
      <c r="D69" t="s">
        <v>129</v>
      </c>
      <c r="E69" t="s">
        <v>128</v>
      </c>
      <c r="F69" t="s">
        <v>129</v>
      </c>
      <c r="G69" t="s">
        <v>128</v>
      </c>
      <c r="H69" t="s">
        <v>129</v>
      </c>
      <c r="I69" t="s">
        <v>129</v>
      </c>
      <c r="J69">
        <v>0</v>
      </c>
      <c r="K69" t="s">
        <v>129</v>
      </c>
      <c r="L69" t="s">
        <v>129</v>
      </c>
      <c r="M69" t="s">
        <v>129</v>
      </c>
      <c r="N69" t="s">
        <v>128</v>
      </c>
      <c r="O69">
        <f t="shared" si="1"/>
        <v>20</v>
      </c>
    </row>
    <row r="70" spans="1:15">
      <c r="A70" t="s">
        <v>84</v>
      </c>
      <c r="B70">
        <v>24</v>
      </c>
      <c r="C70" t="s">
        <v>128</v>
      </c>
      <c r="D70" t="s">
        <v>128</v>
      </c>
      <c r="E70" t="s">
        <v>128</v>
      </c>
      <c r="F70" t="s">
        <v>128</v>
      </c>
      <c r="G70" t="s">
        <v>130</v>
      </c>
      <c r="H70" t="s">
        <v>130</v>
      </c>
      <c r="I70" t="s">
        <v>130</v>
      </c>
      <c r="J70" t="s">
        <v>128</v>
      </c>
      <c r="K70" t="s">
        <v>130</v>
      </c>
      <c r="L70" t="s">
        <v>130</v>
      </c>
      <c r="M70" t="s">
        <v>130</v>
      </c>
      <c r="N70" t="s">
        <v>130</v>
      </c>
      <c r="O70">
        <f t="shared" si="1"/>
        <v>95</v>
      </c>
    </row>
    <row r="71" spans="1:15">
      <c r="A71" t="s">
        <v>84</v>
      </c>
      <c r="B71">
        <v>61</v>
      </c>
      <c r="C71" t="s">
        <v>129</v>
      </c>
      <c r="D71" t="s">
        <v>129</v>
      </c>
      <c r="E71" t="s">
        <v>129</v>
      </c>
      <c r="F71" t="s">
        <v>129</v>
      </c>
      <c r="G71" t="s">
        <v>129</v>
      </c>
      <c r="H71" t="s">
        <v>129</v>
      </c>
      <c r="I71" t="s">
        <v>129</v>
      </c>
      <c r="J71" t="s">
        <v>129</v>
      </c>
      <c r="K71" t="s">
        <v>129</v>
      </c>
      <c r="L71" t="s">
        <v>129</v>
      </c>
      <c r="M71" t="s">
        <v>129</v>
      </c>
      <c r="N71" t="s">
        <v>129</v>
      </c>
      <c r="O71">
        <f t="shared" si="1"/>
        <v>0</v>
      </c>
    </row>
    <row r="72" spans="1:15">
      <c r="A72" t="s">
        <v>76</v>
      </c>
      <c r="B72">
        <v>25</v>
      </c>
      <c r="C72" t="s">
        <v>129</v>
      </c>
      <c r="D72" t="s">
        <v>128</v>
      </c>
      <c r="E72" t="s">
        <v>129</v>
      </c>
      <c r="F72" t="s">
        <v>129</v>
      </c>
      <c r="G72" t="s">
        <v>128</v>
      </c>
      <c r="H72" t="s">
        <v>129</v>
      </c>
      <c r="I72" t="s">
        <v>129</v>
      </c>
      <c r="J72" t="s">
        <v>130</v>
      </c>
      <c r="K72" t="s">
        <v>129</v>
      </c>
      <c r="L72" t="s">
        <v>129</v>
      </c>
      <c r="M72" t="s">
        <v>129</v>
      </c>
      <c r="N72" t="s">
        <v>129</v>
      </c>
      <c r="O72">
        <f t="shared" si="1"/>
        <v>20</v>
      </c>
    </row>
    <row r="73" spans="1:15">
      <c r="A73" t="s">
        <v>76</v>
      </c>
      <c r="B73">
        <v>28</v>
      </c>
      <c r="C73" t="s">
        <v>129</v>
      </c>
      <c r="D73" t="s">
        <v>130</v>
      </c>
      <c r="E73" t="s">
        <v>128</v>
      </c>
      <c r="F73" t="s">
        <v>129</v>
      </c>
      <c r="G73" t="s">
        <v>129</v>
      </c>
      <c r="H73" t="s">
        <v>129</v>
      </c>
      <c r="I73" t="s">
        <v>129</v>
      </c>
      <c r="J73" t="s">
        <v>129</v>
      </c>
      <c r="K73" t="s">
        <v>129</v>
      </c>
      <c r="L73" t="s">
        <v>129</v>
      </c>
      <c r="M73" t="s">
        <v>129</v>
      </c>
      <c r="N73" t="s">
        <v>128</v>
      </c>
      <c r="O73">
        <f t="shared" si="1"/>
        <v>20</v>
      </c>
    </row>
    <row r="74" spans="1:15">
      <c r="A74" t="s">
        <v>76</v>
      </c>
      <c r="B74">
        <v>70</v>
      </c>
      <c r="C74" t="s">
        <v>128</v>
      </c>
      <c r="D74" t="s">
        <v>130</v>
      </c>
      <c r="E74" t="s">
        <v>128</v>
      </c>
      <c r="F74" t="s">
        <v>128</v>
      </c>
      <c r="G74" t="s">
        <v>129</v>
      </c>
      <c r="H74" t="s">
        <v>128</v>
      </c>
      <c r="I74" t="s">
        <v>129</v>
      </c>
      <c r="J74" t="s">
        <v>129</v>
      </c>
      <c r="K74" t="s">
        <v>129</v>
      </c>
      <c r="L74" t="s">
        <v>129</v>
      </c>
      <c r="M74" t="s">
        <v>129</v>
      </c>
      <c r="N74" t="s">
        <v>128</v>
      </c>
      <c r="O74">
        <f t="shared" si="1"/>
        <v>35</v>
      </c>
    </row>
    <row r="75" spans="1:15">
      <c r="A75" t="s">
        <v>76</v>
      </c>
      <c r="B75">
        <v>73</v>
      </c>
      <c r="C75" t="s">
        <v>130</v>
      </c>
      <c r="D75" t="s">
        <v>130</v>
      </c>
      <c r="E75" t="s">
        <v>130</v>
      </c>
      <c r="F75" t="s">
        <v>130</v>
      </c>
      <c r="G75" t="s">
        <v>130</v>
      </c>
      <c r="H75" t="s">
        <v>130</v>
      </c>
      <c r="I75" t="s">
        <v>130</v>
      </c>
      <c r="J75" t="s">
        <v>128</v>
      </c>
      <c r="K75" t="s">
        <v>130</v>
      </c>
      <c r="L75" t="s">
        <v>129</v>
      </c>
      <c r="M75" t="s">
        <v>129</v>
      </c>
      <c r="N75" t="s">
        <v>130</v>
      </c>
      <c r="O75">
        <f t="shared" si="1"/>
        <v>95</v>
      </c>
    </row>
    <row r="76" spans="1:15">
      <c r="A76" t="s">
        <v>76</v>
      </c>
      <c r="B76">
        <v>78</v>
      </c>
      <c r="C76" t="s">
        <v>128</v>
      </c>
      <c r="D76" t="s">
        <v>129</v>
      </c>
      <c r="E76" t="s">
        <v>128</v>
      </c>
      <c r="F76" t="s">
        <v>129</v>
      </c>
      <c r="G76" t="s">
        <v>128</v>
      </c>
      <c r="H76" t="s">
        <v>129</v>
      </c>
      <c r="I76" t="s">
        <v>129</v>
      </c>
      <c r="J76" t="s">
        <v>129</v>
      </c>
      <c r="K76" t="s">
        <v>129</v>
      </c>
      <c r="L76" t="s">
        <v>129</v>
      </c>
      <c r="M76" t="s">
        <v>129</v>
      </c>
      <c r="N76" t="s">
        <v>128</v>
      </c>
      <c r="O76">
        <f t="shared" si="1"/>
        <v>20</v>
      </c>
    </row>
    <row r="77" spans="1:15">
      <c r="A77" t="s">
        <v>76</v>
      </c>
      <c r="B77">
        <v>112</v>
      </c>
      <c r="C77" t="s">
        <v>129</v>
      </c>
      <c r="D77" t="s">
        <v>129</v>
      </c>
      <c r="E77" t="s">
        <v>129</v>
      </c>
      <c r="F77" t="s">
        <v>129</v>
      </c>
      <c r="G77" t="s">
        <v>129</v>
      </c>
      <c r="H77" t="s">
        <v>129</v>
      </c>
      <c r="I77" t="s">
        <v>129</v>
      </c>
      <c r="J77">
        <v>0</v>
      </c>
      <c r="K77" t="s">
        <v>129</v>
      </c>
      <c r="L77" t="s">
        <v>129</v>
      </c>
      <c r="M77" t="s">
        <v>129</v>
      </c>
      <c r="N77" t="s">
        <v>129</v>
      </c>
      <c r="O77">
        <f t="shared" si="1"/>
        <v>0</v>
      </c>
    </row>
    <row r="78" spans="1:15">
      <c r="A78" t="s">
        <v>76</v>
      </c>
      <c r="B78">
        <v>151</v>
      </c>
      <c r="C78" t="s">
        <v>130</v>
      </c>
      <c r="D78" t="s">
        <v>130</v>
      </c>
      <c r="E78" t="s">
        <v>130</v>
      </c>
      <c r="F78" t="s">
        <v>130</v>
      </c>
      <c r="G78" t="s">
        <v>130</v>
      </c>
      <c r="H78" t="s">
        <v>130</v>
      </c>
      <c r="I78" t="s">
        <v>129</v>
      </c>
      <c r="J78" t="s">
        <v>129</v>
      </c>
      <c r="K78" t="s">
        <v>130</v>
      </c>
      <c r="L78" t="s">
        <v>130</v>
      </c>
      <c r="M78" t="s">
        <v>130</v>
      </c>
      <c r="N78" t="s">
        <v>130</v>
      </c>
      <c r="O78">
        <f t="shared" si="1"/>
        <v>100</v>
      </c>
    </row>
    <row r="79" spans="1:15">
      <c r="A79" t="s">
        <v>76</v>
      </c>
      <c r="B79">
        <v>153</v>
      </c>
      <c r="C79" t="s">
        <v>128</v>
      </c>
      <c r="D79" t="s">
        <v>130</v>
      </c>
      <c r="E79" t="s">
        <v>130</v>
      </c>
      <c r="F79" t="s">
        <v>130</v>
      </c>
      <c r="G79" t="s">
        <v>128</v>
      </c>
      <c r="H79" t="s">
        <v>130</v>
      </c>
      <c r="I79" t="s">
        <v>130</v>
      </c>
      <c r="J79" t="s">
        <v>129</v>
      </c>
      <c r="K79" t="s">
        <v>130</v>
      </c>
      <c r="L79" t="s">
        <v>129</v>
      </c>
      <c r="M79" t="s">
        <v>129</v>
      </c>
      <c r="N79" t="s">
        <v>130</v>
      </c>
      <c r="O79">
        <f t="shared" si="1"/>
        <v>80</v>
      </c>
    </row>
    <row r="80" spans="1:15">
      <c r="A80" t="s">
        <v>76</v>
      </c>
      <c r="B80">
        <v>165</v>
      </c>
      <c r="C80" t="s">
        <v>128</v>
      </c>
      <c r="D80" t="s">
        <v>129</v>
      </c>
      <c r="E80" t="s">
        <v>129</v>
      </c>
      <c r="F80" t="s">
        <v>129</v>
      </c>
      <c r="G80" t="s">
        <v>129</v>
      </c>
      <c r="H80" t="s">
        <v>129</v>
      </c>
      <c r="I80" t="s">
        <v>129</v>
      </c>
      <c r="J80">
        <v>0</v>
      </c>
      <c r="K80" t="s">
        <v>129</v>
      </c>
      <c r="L80" t="s">
        <v>129</v>
      </c>
      <c r="M80" t="s">
        <v>129</v>
      </c>
      <c r="N80" t="s">
        <v>129</v>
      </c>
      <c r="O80">
        <f t="shared" si="1"/>
        <v>5</v>
      </c>
    </row>
    <row r="81" spans="1:15">
      <c r="A81" t="s">
        <v>83</v>
      </c>
      <c r="B81">
        <v>5</v>
      </c>
      <c r="C81" t="s">
        <v>130</v>
      </c>
      <c r="D81" t="s">
        <v>129</v>
      </c>
      <c r="E81" t="s">
        <v>128</v>
      </c>
      <c r="F81" t="s">
        <v>128</v>
      </c>
      <c r="G81" t="s">
        <v>130</v>
      </c>
      <c r="H81" t="s">
        <v>129</v>
      </c>
      <c r="I81" t="s">
        <v>129</v>
      </c>
      <c r="J81">
        <v>0</v>
      </c>
      <c r="K81" t="s">
        <v>130</v>
      </c>
      <c r="L81" t="s">
        <v>129</v>
      </c>
      <c r="M81" t="s">
        <v>129</v>
      </c>
      <c r="N81" t="s">
        <v>129</v>
      </c>
      <c r="O81">
        <f t="shared" si="1"/>
        <v>40</v>
      </c>
    </row>
    <row r="82" spans="1:15">
      <c r="A82" t="s">
        <v>83</v>
      </c>
      <c r="B82">
        <v>9</v>
      </c>
      <c r="C82" t="s">
        <v>129</v>
      </c>
      <c r="D82" t="s">
        <v>129</v>
      </c>
      <c r="E82" t="s">
        <v>129</v>
      </c>
      <c r="F82" t="s">
        <v>129</v>
      </c>
      <c r="G82" t="s">
        <v>129</v>
      </c>
      <c r="H82" t="s">
        <v>129</v>
      </c>
      <c r="I82" t="s">
        <v>129</v>
      </c>
      <c r="J82">
        <v>0</v>
      </c>
      <c r="K82" t="s">
        <v>129</v>
      </c>
      <c r="L82" t="s">
        <v>129</v>
      </c>
      <c r="M82" t="s">
        <v>129</v>
      </c>
      <c r="N82" t="s">
        <v>129</v>
      </c>
      <c r="O82">
        <f t="shared" si="1"/>
        <v>0</v>
      </c>
    </row>
    <row r="83" spans="1:15">
      <c r="A83" t="s">
        <v>83</v>
      </c>
      <c r="B83">
        <v>24</v>
      </c>
      <c r="C83" t="s">
        <v>128</v>
      </c>
      <c r="D83" t="s">
        <v>129</v>
      </c>
      <c r="E83" t="s">
        <v>128</v>
      </c>
      <c r="F83" t="s">
        <v>128</v>
      </c>
      <c r="G83" t="s">
        <v>128</v>
      </c>
      <c r="H83" t="s">
        <v>129</v>
      </c>
      <c r="I83" t="s">
        <v>129</v>
      </c>
      <c r="J83" t="s">
        <v>129</v>
      </c>
      <c r="K83" t="s">
        <v>130</v>
      </c>
      <c r="L83" t="s">
        <v>129</v>
      </c>
      <c r="M83" t="s">
        <v>129</v>
      </c>
      <c r="N83" t="s">
        <v>128</v>
      </c>
      <c r="O83">
        <f t="shared" si="1"/>
        <v>35</v>
      </c>
    </row>
    <row r="84" spans="1:15">
      <c r="A84" t="s">
        <v>83</v>
      </c>
      <c r="B84">
        <v>28</v>
      </c>
      <c r="C84" t="s">
        <v>130</v>
      </c>
      <c r="D84" t="s">
        <v>129</v>
      </c>
      <c r="E84" t="s">
        <v>130</v>
      </c>
      <c r="F84" t="s">
        <v>130</v>
      </c>
      <c r="G84" t="s">
        <v>130</v>
      </c>
      <c r="H84" t="s">
        <v>130</v>
      </c>
      <c r="I84" t="s">
        <v>129</v>
      </c>
      <c r="J84" t="s">
        <v>129</v>
      </c>
      <c r="K84" t="s">
        <v>130</v>
      </c>
      <c r="L84" t="s">
        <v>130</v>
      </c>
      <c r="M84" t="s">
        <v>130</v>
      </c>
      <c r="N84" t="s">
        <v>130</v>
      </c>
      <c r="O84">
        <f t="shared" si="1"/>
        <v>90</v>
      </c>
    </row>
    <row r="85" spans="1:15">
      <c r="A85" t="s">
        <v>83</v>
      </c>
      <c r="B85">
        <v>37</v>
      </c>
      <c r="C85" t="s">
        <v>130</v>
      </c>
      <c r="D85" t="s">
        <v>129</v>
      </c>
      <c r="E85" t="s">
        <v>128</v>
      </c>
      <c r="F85" t="s">
        <v>128</v>
      </c>
      <c r="G85" t="s">
        <v>130</v>
      </c>
      <c r="H85" t="s">
        <v>128</v>
      </c>
      <c r="I85" t="s">
        <v>129</v>
      </c>
      <c r="J85">
        <v>0</v>
      </c>
      <c r="K85" t="s">
        <v>130</v>
      </c>
      <c r="L85" t="s">
        <v>129</v>
      </c>
      <c r="M85" t="s">
        <v>129</v>
      </c>
      <c r="N85" t="s">
        <v>130</v>
      </c>
      <c r="O85">
        <f t="shared" si="1"/>
        <v>55</v>
      </c>
    </row>
    <row r="86" spans="1:15">
      <c r="A86" t="s">
        <v>83</v>
      </c>
      <c r="B86">
        <v>42</v>
      </c>
      <c r="C86" t="s">
        <v>128</v>
      </c>
      <c r="D86" t="s">
        <v>128</v>
      </c>
      <c r="E86" t="s">
        <v>129</v>
      </c>
      <c r="F86" t="s">
        <v>129</v>
      </c>
      <c r="G86" t="s">
        <v>129</v>
      </c>
      <c r="H86" t="s">
        <v>129</v>
      </c>
      <c r="I86" t="s">
        <v>129</v>
      </c>
      <c r="J86" t="s">
        <v>129</v>
      </c>
      <c r="K86" t="s">
        <v>128</v>
      </c>
      <c r="L86" t="s">
        <v>129</v>
      </c>
      <c r="M86" t="s">
        <v>129</v>
      </c>
      <c r="N86" t="s">
        <v>129</v>
      </c>
      <c r="O86">
        <f t="shared" si="1"/>
        <v>15</v>
      </c>
    </row>
    <row r="87" spans="1:15">
      <c r="A87" t="s">
        <v>83</v>
      </c>
      <c r="B87">
        <v>44</v>
      </c>
      <c r="C87" t="s">
        <v>130</v>
      </c>
      <c r="D87" t="s">
        <v>129</v>
      </c>
      <c r="E87" t="s">
        <v>128</v>
      </c>
      <c r="F87" t="s">
        <v>128</v>
      </c>
      <c r="G87" t="s">
        <v>130</v>
      </c>
      <c r="H87" t="s">
        <v>129</v>
      </c>
      <c r="I87" t="s">
        <v>129</v>
      </c>
      <c r="J87">
        <v>0</v>
      </c>
      <c r="K87" t="s">
        <v>129</v>
      </c>
      <c r="L87" t="s">
        <v>129</v>
      </c>
      <c r="M87" t="s">
        <v>129</v>
      </c>
      <c r="N87" t="s">
        <v>129</v>
      </c>
      <c r="O87">
        <f t="shared" si="1"/>
        <v>30</v>
      </c>
    </row>
    <row r="88" spans="1:15">
      <c r="A88" t="s">
        <v>83</v>
      </c>
      <c r="B88">
        <v>49</v>
      </c>
      <c r="C88" t="s">
        <v>128</v>
      </c>
      <c r="D88" t="s">
        <v>129</v>
      </c>
      <c r="E88" t="s">
        <v>129</v>
      </c>
      <c r="F88" t="s">
        <v>129</v>
      </c>
      <c r="G88" t="s">
        <v>129</v>
      </c>
      <c r="H88" t="s">
        <v>129</v>
      </c>
      <c r="I88" t="s">
        <v>129</v>
      </c>
      <c r="J88" t="s">
        <v>129</v>
      </c>
      <c r="K88" t="s">
        <v>129</v>
      </c>
      <c r="L88" t="s">
        <v>129</v>
      </c>
      <c r="M88" t="s">
        <v>129</v>
      </c>
      <c r="N88" t="s">
        <v>129</v>
      </c>
      <c r="O88">
        <f t="shared" si="1"/>
        <v>5</v>
      </c>
    </row>
    <row r="89" spans="1:15">
      <c r="A89" t="s">
        <v>83</v>
      </c>
      <c r="B89">
        <v>50</v>
      </c>
      <c r="C89" t="s">
        <v>129</v>
      </c>
      <c r="D89" t="s">
        <v>128</v>
      </c>
      <c r="E89" t="s">
        <v>129</v>
      </c>
      <c r="F89" t="s">
        <v>129</v>
      </c>
      <c r="G89" t="s">
        <v>129</v>
      </c>
      <c r="H89" t="s">
        <v>129</v>
      </c>
      <c r="I89" t="s">
        <v>129</v>
      </c>
      <c r="J89" t="s">
        <v>129</v>
      </c>
      <c r="K89" t="s">
        <v>129</v>
      </c>
      <c r="L89" t="s">
        <v>129</v>
      </c>
      <c r="M89" t="s">
        <v>129</v>
      </c>
      <c r="N89" t="s">
        <v>128</v>
      </c>
      <c r="O89">
        <f t="shared" si="1"/>
        <v>10</v>
      </c>
    </row>
    <row r="90" spans="1:15">
      <c r="A90" t="s">
        <v>83</v>
      </c>
      <c r="B90">
        <v>53</v>
      </c>
      <c r="C90" t="s">
        <v>128</v>
      </c>
      <c r="D90" t="s">
        <v>129</v>
      </c>
      <c r="E90" t="s">
        <v>128</v>
      </c>
      <c r="F90" t="s">
        <v>128</v>
      </c>
      <c r="G90" t="s">
        <v>128</v>
      </c>
      <c r="H90" t="s">
        <v>129</v>
      </c>
      <c r="I90" t="s">
        <v>129</v>
      </c>
      <c r="J90">
        <v>0</v>
      </c>
      <c r="K90" t="s">
        <v>130</v>
      </c>
      <c r="L90" t="s">
        <v>129</v>
      </c>
      <c r="M90" t="s">
        <v>129</v>
      </c>
      <c r="N90" t="s">
        <v>129</v>
      </c>
      <c r="O90">
        <f t="shared" si="1"/>
        <v>30</v>
      </c>
    </row>
    <row r="91" spans="1:15">
      <c r="A91" t="s">
        <v>83</v>
      </c>
      <c r="B91">
        <v>54</v>
      </c>
      <c r="C91" t="s">
        <v>129</v>
      </c>
      <c r="D91" t="s">
        <v>129</v>
      </c>
      <c r="E91" t="s">
        <v>129</v>
      </c>
      <c r="F91" t="s">
        <v>129</v>
      </c>
      <c r="G91" t="s">
        <v>129</v>
      </c>
      <c r="H91" t="s">
        <v>129</v>
      </c>
      <c r="I91" t="s">
        <v>129</v>
      </c>
      <c r="J91">
        <v>0</v>
      </c>
      <c r="K91" t="s">
        <v>129</v>
      </c>
      <c r="L91" t="s">
        <v>129</v>
      </c>
      <c r="M91" t="s">
        <v>129</v>
      </c>
      <c r="N91" t="s">
        <v>129</v>
      </c>
      <c r="O91">
        <f t="shared" si="1"/>
        <v>0</v>
      </c>
    </row>
    <row r="92" spans="1:15">
      <c r="A92" t="s">
        <v>83</v>
      </c>
      <c r="B92">
        <v>58</v>
      </c>
      <c r="C92" t="s">
        <v>129</v>
      </c>
      <c r="D92" t="s">
        <v>129</v>
      </c>
      <c r="E92" t="s">
        <v>129</v>
      </c>
      <c r="F92" t="s">
        <v>129</v>
      </c>
      <c r="G92" t="s">
        <v>129</v>
      </c>
      <c r="H92" t="s">
        <v>129</v>
      </c>
      <c r="I92" t="s">
        <v>129</v>
      </c>
      <c r="J92" t="s">
        <v>129</v>
      </c>
      <c r="K92" t="s">
        <v>129</v>
      </c>
      <c r="L92" t="s">
        <v>129</v>
      </c>
      <c r="M92" t="s">
        <v>129</v>
      </c>
      <c r="N92" t="s">
        <v>129</v>
      </c>
      <c r="O92">
        <f t="shared" si="1"/>
        <v>0</v>
      </c>
    </row>
    <row r="93" spans="1:15">
      <c r="A93" t="s">
        <v>83</v>
      </c>
      <c r="B93">
        <v>81</v>
      </c>
      <c r="C93" t="s">
        <v>128</v>
      </c>
      <c r="D93" t="s">
        <v>129</v>
      </c>
      <c r="E93" t="s">
        <v>129</v>
      </c>
      <c r="F93" t="s">
        <v>129</v>
      </c>
      <c r="G93" t="s">
        <v>129</v>
      </c>
      <c r="H93" t="s">
        <v>129</v>
      </c>
      <c r="I93" t="s">
        <v>129</v>
      </c>
      <c r="J93" t="s">
        <v>129</v>
      </c>
      <c r="K93" t="s">
        <v>129</v>
      </c>
      <c r="L93" t="s">
        <v>129</v>
      </c>
      <c r="M93" t="s">
        <v>129</v>
      </c>
      <c r="N93" t="s">
        <v>128</v>
      </c>
      <c r="O93">
        <f t="shared" si="1"/>
        <v>10</v>
      </c>
    </row>
    <row r="94" spans="1:15">
      <c r="A94" t="s">
        <v>83</v>
      </c>
      <c r="B94">
        <v>85</v>
      </c>
      <c r="C94" t="s">
        <v>128</v>
      </c>
      <c r="D94" t="s">
        <v>129</v>
      </c>
      <c r="E94" t="s">
        <v>128</v>
      </c>
      <c r="F94" t="s">
        <v>129</v>
      </c>
      <c r="G94" t="s">
        <v>130</v>
      </c>
      <c r="H94" t="s">
        <v>129</v>
      </c>
      <c r="I94" t="s">
        <v>129</v>
      </c>
      <c r="J94">
        <v>0</v>
      </c>
      <c r="K94" t="s">
        <v>130</v>
      </c>
      <c r="L94" t="s">
        <v>129</v>
      </c>
      <c r="M94" t="s">
        <v>129</v>
      </c>
      <c r="N94" t="s">
        <v>129</v>
      </c>
      <c r="O94">
        <f t="shared" si="1"/>
        <v>30</v>
      </c>
    </row>
    <row r="95" spans="1:15">
      <c r="A95" t="s">
        <v>83</v>
      </c>
      <c r="B95">
        <v>89</v>
      </c>
      <c r="C95" t="s">
        <v>130</v>
      </c>
      <c r="D95" t="s">
        <v>129</v>
      </c>
      <c r="E95" t="s">
        <v>128</v>
      </c>
      <c r="F95" t="s">
        <v>128</v>
      </c>
      <c r="G95" t="s">
        <v>130</v>
      </c>
      <c r="H95" t="s">
        <v>129</v>
      </c>
      <c r="I95" t="s">
        <v>129</v>
      </c>
      <c r="J95">
        <v>0</v>
      </c>
      <c r="K95" t="s">
        <v>130</v>
      </c>
      <c r="L95" t="s">
        <v>129</v>
      </c>
      <c r="M95" t="s">
        <v>129</v>
      </c>
      <c r="N95" t="s">
        <v>128</v>
      </c>
      <c r="O95">
        <f t="shared" si="1"/>
        <v>45</v>
      </c>
    </row>
    <row r="96" spans="1:15">
      <c r="A96" t="s">
        <v>83</v>
      </c>
      <c r="B96">
        <v>97</v>
      </c>
      <c r="C96" t="s">
        <v>130</v>
      </c>
      <c r="D96" t="s">
        <v>128</v>
      </c>
      <c r="E96" t="s">
        <v>130</v>
      </c>
      <c r="F96" t="s">
        <v>130</v>
      </c>
      <c r="G96" t="s">
        <v>130</v>
      </c>
      <c r="H96" t="s">
        <v>130</v>
      </c>
      <c r="I96" t="s">
        <v>129</v>
      </c>
      <c r="J96" t="s">
        <v>129</v>
      </c>
      <c r="K96" t="s">
        <v>130</v>
      </c>
      <c r="L96" t="s">
        <v>130</v>
      </c>
      <c r="M96" t="s">
        <v>130</v>
      </c>
      <c r="N96" t="s">
        <v>130</v>
      </c>
      <c r="O96">
        <f t="shared" si="1"/>
        <v>95</v>
      </c>
    </row>
    <row r="97" spans="1:15">
      <c r="A97" t="s">
        <v>83</v>
      </c>
      <c r="B97">
        <v>106</v>
      </c>
      <c r="C97" t="s">
        <v>129</v>
      </c>
      <c r="D97" t="s">
        <v>129</v>
      </c>
      <c r="E97" t="s">
        <v>128</v>
      </c>
      <c r="F97" t="s">
        <v>129</v>
      </c>
      <c r="G97" t="s">
        <v>128</v>
      </c>
      <c r="H97" t="s">
        <v>129</v>
      </c>
      <c r="I97" t="s">
        <v>129</v>
      </c>
      <c r="J97">
        <v>0</v>
      </c>
      <c r="K97" t="s">
        <v>130</v>
      </c>
      <c r="L97" t="s">
        <v>129</v>
      </c>
      <c r="M97" t="s">
        <v>129</v>
      </c>
      <c r="N97" t="s">
        <v>129</v>
      </c>
      <c r="O97">
        <f t="shared" si="1"/>
        <v>20</v>
      </c>
    </row>
    <row r="98" spans="1:15">
      <c r="A98" t="s">
        <v>83</v>
      </c>
      <c r="B98">
        <v>109</v>
      </c>
      <c r="C98" t="s">
        <v>130</v>
      </c>
      <c r="D98" t="s">
        <v>129</v>
      </c>
      <c r="E98" t="s">
        <v>128</v>
      </c>
      <c r="F98" t="s">
        <v>128</v>
      </c>
      <c r="G98" t="s">
        <v>130</v>
      </c>
      <c r="H98" t="s">
        <v>128</v>
      </c>
      <c r="I98" t="s">
        <v>129</v>
      </c>
      <c r="J98">
        <v>0</v>
      </c>
      <c r="K98" t="s">
        <v>130</v>
      </c>
      <c r="L98" t="s">
        <v>129</v>
      </c>
      <c r="M98" t="s">
        <v>129</v>
      </c>
      <c r="N98" t="s">
        <v>128</v>
      </c>
      <c r="O98">
        <f t="shared" si="1"/>
        <v>50</v>
      </c>
    </row>
    <row r="99" spans="1:15">
      <c r="A99" t="s">
        <v>83</v>
      </c>
      <c r="B99">
        <v>118</v>
      </c>
      <c r="C99" t="s">
        <v>128</v>
      </c>
      <c r="D99" t="s">
        <v>129</v>
      </c>
      <c r="E99" t="s">
        <v>129</v>
      </c>
      <c r="F99" t="s">
        <v>129</v>
      </c>
      <c r="G99" t="s">
        <v>128</v>
      </c>
      <c r="H99" t="s">
        <v>129</v>
      </c>
      <c r="I99" t="s">
        <v>129</v>
      </c>
      <c r="J99">
        <v>0</v>
      </c>
      <c r="K99" t="s">
        <v>129</v>
      </c>
      <c r="L99" t="s">
        <v>129</v>
      </c>
      <c r="M99" t="s">
        <v>129</v>
      </c>
      <c r="N99" t="s">
        <v>128</v>
      </c>
      <c r="O99">
        <f t="shared" si="1"/>
        <v>15</v>
      </c>
    </row>
    <row r="100" spans="1:15">
      <c r="A100" t="s">
        <v>83</v>
      </c>
      <c r="B100" t="s">
        <v>87</v>
      </c>
      <c r="C100" t="s">
        <v>128</v>
      </c>
      <c r="D100" t="s">
        <v>128</v>
      </c>
      <c r="E100" t="s">
        <v>129</v>
      </c>
      <c r="F100" t="s">
        <v>128</v>
      </c>
      <c r="G100" t="s">
        <v>129</v>
      </c>
      <c r="H100" t="s">
        <v>129</v>
      </c>
      <c r="I100" t="s">
        <v>129</v>
      </c>
      <c r="J100" t="s">
        <v>129</v>
      </c>
      <c r="K100" t="s">
        <v>129</v>
      </c>
      <c r="L100" t="s">
        <v>129</v>
      </c>
      <c r="M100" t="s">
        <v>129</v>
      </c>
      <c r="N100" t="s">
        <v>128</v>
      </c>
      <c r="O100">
        <f t="shared" si="1"/>
        <v>20</v>
      </c>
    </row>
    <row r="101" spans="1:15">
      <c r="A101" t="s">
        <v>83</v>
      </c>
      <c r="B101">
        <v>121</v>
      </c>
      <c r="C101" t="s">
        <v>128</v>
      </c>
      <c r="D101" t="s">
        <v>129</v>
      </c>
      <c r="E101" t="s">
        <v>128</v>
      </c>
      <c r="F101" t="s">
        <v>128</v>
      </c>
      <c r="G101" t="s">
        <v>128</v>
      </c>
      <c r="H101" t="s">
        <v>129</v>
      </c>
      <c r="I101" t="s">
        <v>129</v>
      </c>
      <c r="J101">
        <v>0</v>
      </c>
      <c r="K101" t="s">
        <v>130</v>
      </c>
      <c r="L101" t="s">
        <v>129</v>
      </c>
      <c r="M101" t="s">
        <v>129</v>
      </c>
      <c r="N101" t="s">
        <v>129</v>
      </c>
      <c r="O101">
        <f t="shared" si="1"/>
        <v>30</v>
      </c>
    </row>
    <row r="102" spans="1:15">
      <c r="A102" t="s">
        <v>83</v>
      </c>
      <c r="B102">
        <v>125</v>
      </c>
      <c r="C102" t="s">
        <v>128</v>
      </c>
      <c r="D102" t="s">
        <v>129</v>
      </c>
      <c r="E102" t="s">
        <v>128</v>
      </c>
      <c r="F102" t="s">
        <v>128</v>
      </c>
      <c r="G102" t="s">
        <v>129</v>
      </c>
      <c r="H102" t="s">
        <v>129</v>
      </c>
      <c r="I102" t="s">
        <v>129</v>
      </c>
      <c r="J102">
        <v>0</v>
      </c>
      <c r="K102" t="s">
        <v>129</v>
      </c>
      <c r="L102" t="s">
        <v>129</v>
      </c>
      <c r="M102" t="s">
        <v>129</v>
      </c>
      <c r="N102" t="s">
        <v>129</v>
      </c>
      <c r="O102">
        <f t="shared" si="1"/>
        <v>15</v>
      </c>
    </row>
    <row r="103" spans="1:15">
      <c r="A103" t="s">
        <v>83</v>
      </c>
      <c r="B103">
        <v>140</v>
      </c>
      <c r="C103" t="s">
        <v>128</v>
      </c>
      <c r="D103" t="s">
        <v>128</v>
      </c>
      <c r="E103" t="s">
        <v>128</v>
      </c>
      <c r="F103" t="s">
        <v>128</v>
      </c>
      <c r="G103" t="s">
        <v>130</v>
      </c>
      <c r="H103" t="s">
        <v>128</v>
      </c>
      <c r="I103" t="s">
        <v>129</v>
      </c>
      <c r="J103" t="s">
        <v>129</v>
      </c>
      <c r="K103" t="s">
        <v>128</v>
      </c>
      <c r="L103" t="s">
        <v>130</v>
      </c>
      <c r="M103" t="s">
        <v>128</v>
      </c>
      <c r="N103" t="s">
        <v>130</v>
      </c>
      <c r="O103">
        <f t="shared" si="1"/>
        <v>65</v>
      </c>
    </row>
    <row r="104" spans="1:15">
      <c r="A104" t="s">
        <v>83</v>
      </c>
      <c r="B104">
        <v>153</v>
      </c>
      <c r="C104" t="s">
        <v>129</v>
      </c>
      <c r="D104" t="s">
        <v>129</v>
      </c>
      <c r="E104" t="s">
        <v>129</v>
      </c>
      <c r="F104" t="s">
        <v>129</v>
      </c>
      <c r="G104" t="s">
        <v>129</v>
      </c>
      <c r="H104" t="s">
        <v>129</v>
      </c>
      <c r="I104" t="s">
        <v>129</v>
      </c>
      <c r="J104">
        <v>0</v>
      </c>
      <c r="K104" t="s">
        <v>129</v>
      </c>
      <c r="L104" t="s">
        <v>129</v>
      </c>
      <c r="M104" t="s">
        <v>129</v>
      </c>
      <c r="N104" t="s">
        <v>129</v>
      </c>
      <c r="O104">
        <f t="shared" si="1"/>
        <v>0</v>
      </c>
    </row>
    <row r="105" spans="1:15">
      <c r="A105" t="s">
        <v>83</v>
      </c>
      <c r="B105">
        <v>154</v>
      </c>
      <c r="C105" t="s">
        <v>128</v>
      </c>
      <c r="D105" t="s">
        <v>129</v>
      </c>
      <c r="E105" t="s">
        <v>128</v>
      </c>
      <c r="F105" t="s">
        <v>128</v>
      </c>
      <c r="G105" t="s">
        <v>129</v>
      </c>
      <c r="H105" t="s">
        <v>129</v>
      </c>
      <c r="I105" t="s">
        <v>129</v>
      </c>
      <c r="J105">
        <v>0</v>
      </c>
      <c r="K105" t="s">
        <v>129</v>
      </c>
      <c r="L105" t="s">
        <v>129</v>
      </c>
      <c r="M105" t="s">
        <v>129</v>
      </c>
      <c r="N105" t="s">
        <v>129</v>
      </c>
      <c r="O105">
        <f t="shared" si="1"/>
        <v>15</v>
      </c>
    </row>
    <row r="106" spans="1:15">
      <c r="A106" t="s">
        <v>83</v>
      </c>
      <c r="B106">
        <v>157</v>
      </c>
      <c r="C106" t="s">
        <v>130</v>
      </c>
      <c r="D106" t="s">
        <v>129</v>
      </c>
      <c r="E106" t="s">
        <v>130</v>
      </c>
      <c r="F106" t="s">
        <v>130</v>
      </c>
      <c r="G106" t="s">
        <v>130</v>
      </c>
      <c r="H106" t="s">
        <v>128</v>
      </c>
      <c r="I106" t="s">
        <v>129</v>
      </c>
      <c r="J106">
        <v>0</v>
      </c>
      <c r="K106" t="s">
        <v>130</v>
      </c>
      <c r="L106" t="s">
        <v>129</v>
      </c>
      <c r="M106" t="s">
        <v>129</v>
      </c>
      <c r="N106" t="s">
        <v>130</v>
      </c>
      <c r="O106">
        <f t="shared" si="1"/>
        <v>65</v>
      </c>
    </row>
    <row r="107" spans="1:15">
      <c r="A107" t="s">
        <v>83</v>
      </c>
      <c r="B107">
        <v>165</v>
      </c>
      <c r="C107" t="s">
        <v>129</v>
      </c>
      <c r="D107" t="s">
        <v>129</v>
      </c>
      <c r="E107" t="s">
        <v>129</v>
      </c>
      <c r="F107" t="s">
        <v>129</v>
      </c>
      <c r="G107" t="s">
        <v>129</v>
      </c>
      <c r="H107" t="s">
        <v>129</v>
      </c>
      <c r="I107" t="s">
        <v>129</v>
      </c>
      <c r="J107" t="s">
        <v>129</v>
      </c>
      <c r="K107" t="s">
        <v>129</v>
      </c>
      <c r="L107" t="s">
        <v>129</v>
      </c>
      <c r="M107" t="s">
        <v>129</v>
      </c>
      <c r="N107" t="s">
        <v>129</v>
      </c>
      <c r="O107">
        <f t="shared" si="1"/>
        <v>0</v>
      </c>
    </row>
    <row r="108" spans="1:15">
      <c r="A108" t="s">
        <v>83</v>
      </c>
      <c r="B108">
        <v>168</v>
      </c>
      <c r="C108" t="s">
        <v>130</v>
      </c>
      <c r="D108" t="s">
        <v>129</v>
      </c>
      <c r="E108" t="s">
        <v>128</v>
      </c>
      <c r="F108" t="s">
        <v>130</v>
      </c>
      <c r="G108" t="s">
        <v>128</v>
      </c>
      <c r="H108" t="s">
        <v>128</v>
      </c>
      <c r="I108" t="s">
        <v>129</v>
      </c>
      <c r="J108" t="s">
        <v>129</v>
      </c>
      <c r="K108" t="s">
        <v>129</v>
      </c>
      <c r="L108" t="s">
        <v>128</v>
      </c>
      <c r="M108" t="s">
        <v>128</v>
      </c>
      <c r="N108" t="s">
        <v>130</v>
      </c>
      <c r="O108">
        <f t="shared" si="1"/>
        <v>55</v>
      </c>
    </row>
    <row r="109" spans="1:15">
      <c r="A109" t="s">
        <v>83</v>
      </c>
      <c r="B109">
        <v>173</v>
      </c>
      <c r="C109" t="s">
        <v>128</v>
      </c>
      <c r="D109" t="s">
        <v>129</v>
      </c>
      <c r="E109" t="s">
        <v>128</v>
      </c>
      <c r="F109" t="s">
        <v>128</v>
      </c>
      <c r="G109" t="s">
        <v>129</v>
      </c>
      <c r="H109" t="s">
        <v>129</v>
      </c>
      <c r="I109" t="s">
        <v>129</v>
      </c>
      <c r="J109">
        <v>0</v>
      </c>
      <c r="K109" t="s">
        <v>129</v>
      </c>
      <c r="L109" t="s">
        <v>129</v>
      </c>
      <c r="M109" t="s">
        <v>129</v>
      </c>
      <c r="N109" t="s">
        <v>129</v>
      </c>
      <c r="O109">
        <f t="shared" si="1"/>
        <v>15</v>
      </c>
    </row>
    <row r="110" spans="1:15">
      <c r="A110" t="s">
        <v>83</v>
      </c>
      <c r="B110">
        <v>177</v>
      </c>
      <c r="C110" t="s">
        <v>128</v>
      </c>
      <c r="D110" t="s">
        <v>129</v>
      </c>
      <c r="E110" t="s">
        <v>128</v>
      </c>
      <c r="F110" t="s">
        <v>129</v>
      </c>
      <c r="G110" t="s">
        <v>130</v>
      </c>
      <c r="H110" t="s">
        <v>129</v>
      </c>
      <c r="I110" t="s">
        <v>129</v>
      </c>
      <c r="J110">
        <v>0</v>
      </c>
      <c r="K110" t="s">
        <v>130</v>
      </c>
      <c r="L110" t="s">
        <v>129</v>
      </c>
      <c r="M110" t="s">
        <v>129</v>
      </c>
      <c r="N110" t="s">
        <v>129</v>
      </c>
      <c r="O110">
        <f t="shared" si="1"/>
        <v>30</v>
      </c>
    </row>
    <row r="111" spans="1:15">
      <c r="A111" t="s">
        <v>83</v>
      </c>
      <c r="B111">
        <v>189</v>
      </c>
      <c r="C111" t="s">
        <v>128</v>
      </c>
      <c r="D111" t="s">
        <v>129</v>
      </c>
      <c r="E111" t="s">
        <v>128</v>
      </c>
      <c r="F111" t="s">
        <v>128</v>
      </c>
      <c r="G111" t="s">
        <v>130</v>
      </c>
      <c r="H111" t="s">
        <v>129</v>
      </c>
      <c r="I111" t="s">
        <v>129</v>
      </c>
      <c r="J111">
        <v>0</v>
      </c>
      <c r="K111" t="s">
        <v>130</v>
      </c>
      <c r="L111" t="s">
        <v>129</v>
      </c>
      <c r="M111" t="s">
        <v>129</v>
      </c>
      <c r="N111" t="s">
        <v>128</v>
      </c>
      <c r="O111">
        <f t="shared" si="1"/>
        <v>40</v>
      </c>
    </row>
    <row r="112" spans="1:15">
      <c r="A112" t="s">
        <v>84</v>
      </c>
      <c r="B112">
        <v>8</v>
      </c>
      <c r="C112" t="s">
        <v>128</v>
      </c>
      <c r="D112" t="s">
        <v>130</v>
      </c>
      <c r="E112" t="s">
        <v>128</v>
      </c>
      <c r="F112" t="s">
        <v>128</v>
      </c>
      <c r="G112" t="s">
        <v>128</v>
      </c>
      <c r="H112" t="s">
        <v>128</v>
      </c>
      <c r="I112" t="s">
        <v>129</v>
      </c>
      <c r="J112" t="s">
        <v>129</v>
      </c>
      <c r="K112" t="s">
        <v>130</v>
      </c>
      <c r="L112" t="s">
        <v>128</v>
      </c>
      <c r="M112" t="s">
        <v>128</v>
      </c>
      <c r="N112" t="s">
        <v>128</v>
      </c>
      <c r="O112">
        <f t="shared" si="1"/>
        <v>60</v>
      </c>
    </row>
    <row r="113" spans="1:15">
      <c r="A113" t="s">
        <v>84</v>
      </c>
      <c r="B113">
        <v>9</v>
      </c>
      <c r="C113" t="s">
        <v>128</v>
      </c>
      <c r="D113" t="s">
        <v>129</v>
      </c>
      <c r="E113" t="s">
        <v>128</v>
      </c>
      <c r="F113" t="s">
        <v>129</v>
      </c>
      <c r="G113" t="s">
        <v>130</v>
      </c>
      <c r="H113" t="s">
        <v>129</v>
      </c>
      <c r="I113" t="s">
        <v>129</v>
      </c>
      <c r="J113">
        <v>0</v>
      </c>
      <c r="K113" t="s">
        <v>130</v>
      </c>
      <c r="L113" t="s">
        <v>129</v>
      </c>
      <c r="M113" t="s">
        <v>129</v>
      </c>
      <c r="N113" t="s">
        <v>129</v>
      </c>
      <c r="O113">
        <f t="shared" si="1"/>
        <v>30</v>
      </c>
    </row>
    <row r="114" spans="1:15">
      <c r="A114" t="s">
        <v>84</v>
      </c>
      <c r="B114">
        <v>15</v>
      </c>
      <c r="C114" t="s">
        <v>128</v>
      </c>
      <c r="D114" t="s">
        <v>130</v>
      </c>
      <c r="E114" t="s">
        <v>128</v>
      </c>
      <c r="F114" t="s">
        <v>130</v>
      </c>
      <c r="G114" t="s">
        <v>128</v>
      </c>
      <c r="H114" t="s">
        <v>130</v>
      </c>
      <c r="I114" t="s">
        <v>129</v>
      </c>
      <c r="J114" t="s">
        <v>129</v>
      </c>
      <c r="K114" t="s">
        <v>128</v>
      </c>
      <c r="L114" t="s">
        <v>130</v>
      </c>
      <c r="M114" t="s">
        <v>130</v>
      </c>
      <c r="N114" t="s">
        <v>130</v>
      </c>
      <c r="O114">
        <f t="shared" si="1"/>
        <v>80</v>
      </c>
    </row>
    <row r="115" spans="1:15">
      <c r="A115" t="s">
        <v>84</v>
      </c>
      <c r="B115">
        <v>20</v>
      </c>
      <c r="C115" t="s">
        <v>128</v>
      </c>
      <c r="D115" t="s">
        <v>128</v>
      </c>
      <c r="E115" t="s">
        <v>128</v>
      </c>
      <c r="F115" t="s">
        <v>128</v>
      </c>
      <c r="G115" t="s">
        <v>130</v>
      </c>
      <c r="H115" t="s">
        <v>129</v>
      </c>
      <c r="I115" t="s">
        <v>129</v>
      </c>
      <c r="J115" t="s">
        <v>129</v>
      </c>
      <c r="K115" t="s">
        <v>130</v>
      </c>
      <c r="L115" t="s">
        <v>129</v>
      </c>
      <c r="M115" t="s">
        <v>129</v>
      </c>
      <c r="N115" t="s">
        <v>128</v>
      </c>
      <c r="O115">
        <f t="shared" si="1"/>
        <v>45</v>
      </c>
    </row>
    <row r="116" spans="1:15">
      <c r="A116" t="s">
        <v>84</v>
      </c>
      <c r="B116">
        <v>22</v>
      </c>
      <c r="C116" t="s">
        <v>130</v>
      </c>
      <c r="D116" t="s">
        <v>129</v>
      </c>
      <c r="E116" t="s">
        <v>128</v>
      </c>
      <c r="F116" t="s">
        <v>128</v>
      </c>
      <c r="G116" t="s">
        <v>130</v>
      </c>
      <c r="H116" t="s">
        <v>129</v>
      </c>
      <c r="I116" t="s">
        <v>129</v>
      </c>
      <c r="J116">
        <v>0</v>
      </c>
      <c r="K116" t="s">
        <v>130</v>
      </c>
      <c r="L116" t="s">
        <v>129</v>
      </c>
      <c r="M116" t="s">
        <v>129</v>
      </c>
      <c r="N116" t="s">
        <v>129</v>
      </c>
      <c r="O116">
        <f t="shared" si="1"/>
        <v>40</v>
      </c>
    </row>
    <row r="117" spans="1:15">
      <c r="A117" t="s">
        <v>84</v>
      </c>
      <c r="B117">
        <v>23</v>
      </c>
      <c r="C117" t="s">
        <v>130</v>
      </c>
      <c r="D117" t="s">
        <v>128</v>
      </c>
      <c r="E117" t="s">
        <v>130</v>
      </c>
      <c r="F117" t="s">
        <v>130</v>
      </c>
      <c r="G117" t="s">
        <v>130</v>
      </c>
      <c r="H117" t="s">
        <v>130</v>
      </c>
      <c r="I117" t="s">
        <v>130</v>
      </c>
      <c r="J117" t="s">
        <v>129</v>
      </c>
      <c r="K117" t="s">
        <v>130</v>
      </c>
      <c r="L117" t="s">
        <v>129</v>
      </c>
      <c r="M117" t="s">
        <v>129</v>
      </c>
      <c r="N117" t="s">
        <v>130</v>
      </c>
      <c r="O117">
        <f t="shared" si="1"/>
        <v>85</v>
      </c>
    </row>
    <row r="118" spans="1:15">
      <c r="A118" t="s">
        <v>84</v>
      </c>
      <c r="B118">
        <v>26</v>
      </c>
      <c r="C118" t="s">
        <v>128</v>
      </c>
      <c r="D118" t="s">
        <v>130</v>
      </c>
      <c r="E118" t="s">
        <v>130</v>
      </c>
      <c r="F118" t="s">
        <v>130</v>
      </c>
      <c r="G118" t="s">
        <v>130</v>
      </c>
      <c r="H118" t="s">
        <v>128</v>
      </c>
      <c r="I118" t="s">
        <v>129</v>
      </c>
      <c r="J118" t="s">
        <v>129</v>
      </c>
      <c r="K118" t="s">
        <v>130</v>
      </c>
      <c r="L118" t="s">
        <v>128</v>
      </c>
      <c r="M118" t="s">
        <v>128</v>
      </c>
      <c r="N118" t="s">
        <v>130</v>
      </c>
      <c r="O118">
        <f t="shared" si="1"/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activeCell="B119" sqref="B119:C123"/>
    </sheetView>
  </sheetViews>
  <sheetFormatPr baseColWidth="10" defaultRowHeight="14" x14ac:dyDescent="0"/>
  <cols>
    <col min="4" max="4" width="11.5" customWidth="1"/>
  </cols>
  <sheetData>
    <row r="1" spans="1:4">
      <c r="A1" s="1" t="s">
        <v>1</v>
      </c>
      <c r="B1" s="1" t="s">
        <v>2</v>
      </c>
      <c r="C1" s="12" t="s">
        <v>131</v>
      </c>
      <c r="D1" s="14" t="s">
        <v>132</v>
      </c>
    </row>
    <row r="2" spans="1:4">
      <c r="A2" t="s">
        <v>76</v>
      </c>
      <c r="B2">
        <v>1</v>
      </c>
      <c r="C2">
        <v>45</v>
      </c>
      <c r="D2" s="15" t="str">
        <f>IF(C2&gt;=105,"Excellent",IF(C2&gt;100,"Good-Excellent",IF(C2&gt;=70,"Good",IF(C2&gt;65,"Fair-Good",IF(C2&gt;=35,"Fair",IF(C2&gt;30,"Poor-Fair",IF(C2&gt;=10,"Poor",IF(C2&gt;5,"Poor-VeryPoor",IF(C2&lt;=5,"VeryPoor")))))))))</f>
        <v>Fair</v>
      </c>
    </row>
    <row r="3" spans="1:4">
      <c r="A3" t="s">
        <v>76</v>
      </c>
      <c r="B3">
        <v>8</v>
      </c>
      <c r="C3">
        <v>0</v>
      </c>
      <c r="D3" s="15" t="str">
        <f t="shared" ref="D3:D66" si="0">IF(C3&gt;=105,"Excellent",IF(C3&gt;100,"Good-Excellent",IF(C3&gt;=70,"Good",IF(C3&gt;65,"Fair-Good",IF(C3&gt;=35,"Fair",IF(C3&gt;30,"Poor-Fair",IF(C3&gt;=10,"Poor",IF(C3&gt;5,"Poor-VeryPoor",IF(C3&lt;=5,"VeryPoor")))))))))</f>
        <v>VeryPoor</v>
      </c>
    </row>
    <row r="4" spans="1:4">
      <c r="A4" t="s">
        <v>76</v>
      </c>
      <c r="B4">
        <v>10</v>
      </c>
      <c r="C4">
        <v>25</v>
      </c>
      <c r="D4" s="15" t="str">
        <f t="shared" si="0"/>
        <v>Poor</v>
      </c>
    </row>
    <row r="5" spans="1:4">
      <c r="A5" t="s">
        <v>76</v>
      </c>
      <c r="B5">
        <v>12</v>
      </c>
      <c r="C5">
        <v>85</v>
      </c>
      <c r="D5" s="15" t="str">
        <f t="shared" si="0"/>
        <v>Good</v>
      </c>
    </row>
    <row r="6" spans="1:4">
      <c r="A6" t="s">
        <v>76</v>
      </c>
      <c r="B6">
        <v>13</v>
      </c>
      <c r="C6">
        <v>15</v>
      </c>
      <c r="D6" s="15" t="str">
        <f t="shared" si="0"/>
        <v>Poor</v>
      </c>
    </row>
    <row r="7" spans="1:4">
      <c r="A7" t="s">
        <v>76</v>
      </c>
      <c r="B7">
        <v>16</v>
      </c>
      <c r="C7">
        <v>50</v>
      </c>
      <c r="D7" s="15" t="str">
        <f t="shared" si="0"/>
        <v>Fair</v>
      </c>
    </row>
    <row r="8" spans="1:4">
      <c r="A8" t="s">
        <v>76</v>
      </c>
      <c r="B8">
        <v>18</v>
      </c>
      <c r="C8">
        <v>80</v>
      </c>
      <c r="D8" s="15" t="str">
        <f t="shared" si="0"/>
        <v>Good</v>
      </c>
    </row>
    <row r="9" spans="1:4">
      <c r="A9" t="s">
        <v>76</v>
      </c>
      <c r="B9">
        <v>22</v>
      </c>
      <c r="C9">
        <v>55</v>
      </c>
      <c r="D9" s="15" t="str">
        <f t="shared" si="0"/>
        <v>Fair</v>
      </c>
    </row>
    <row r="10" spans="1:4">
      <c r="A10" t="s">
        <v>76</v>
      </c>
      <c r="B10">
        <v>26</v>
      </c>
      <c r="C10">
        <v>0</v>
      </c>
      <c r="D10" s="15" t="str">
        <f t="shared" si="0"/>
        <v>VeryPoor</v>
      </c>
    </row>
    <row r="11" spans="1:4">
      <c r="A11" t="s">
        <v>76</v>
      </c>
      <c r="B11">
        <v>27</v>
      </c>
      <c r="C11">
        <v>15</v>
      </c>
      <c r="D11" s="15" t="str">
        <f t="shared" si="0"/>
        <v>Poor</v>
      </c>
    </row>
    <row r="12" spans="1:4">
      <c r="A12" t="s">
        <v>76</v>
      </c>
      <c r="B12">
        <v>34</v>
      </c>
      <c r="C12">
        <v>60</v>
      </c>
      <c r="D12" s="15" t="str">
        <f t="shared" si="0"/>
        <v>Fair</v>
      </c>
    </row>
    <row r="13" spans="1:4">
      <c r="A13" t="s">
        <v>76</v>
      </c>
      <c r="B13">
        <v>35</v>
      </c>
      <c r="C13">
        <v>100</v>
      </c>
      <c r="D13" s="15" t="str">
        <f t="shared" si="0"/>
        <v>Good</v>
      </c>
    </row>
    <row r="14" spans="1:4">
      <c r="A14" t="s">
        <v>76</v>
      </c>
      <c r="B14">
        <v>38</v>
      </c>
      <c r="C14">
        <v>55</v>
      </c>
      <c r="D14" s="15" t="str">
        <f t="shared" si="0"/>
        <v>Fair</v>
      </c>
    </row>
    <row r="15" spans="1:4">
      <c r="A15" t="s">
        <v>76</v>
      </c>
      <c r="B15">
        <v>48</v>
      </c>
      <c r="C15">
        <v>20</v>
      </c>
      <c r="D15" s="15" t="str">
        <f t="shared" si="0"/>
        <v>Poor</v>
      </c>
    </row>
    <row r="16" spans="1:4">
      <c r="A16" t="s">
        <v>76</v>
      </c>
      <c r="B16">
        <v>85</v>
      </c>
      <c r="C16">
        <v>95</v>
      </c>
      <c r="D16" s="15" t="str">
        <f t="shared" si="0"/>
        <v>Good</v>
      </c>
    </row>
    <row r="17" spans="1:4">
      <c r="A17" t="s">
        <v>76</v>
      </c>
      <c r="B17">
        <v>86</v>
      </c>
      <c r="C17">
        <v>25</v>
      </c>
      <c r="D17" s="15" t="str">
        <f t="shared" si="0"/>
        <v>Poor</v>
      </c>
    </row>
    <row r="18" spans="1:4">
      <c r="A18" t="s">
        <v>76</v>
      </c>
      <c r="B18">
        <v>93</v>
      </c>
      <c r="C18">
        <v>55</v>
      </c>
      <c r="D18" s="15" t="str">
        <f t="shared" si="0"/>
        <v>Fair</v>
      </c>
    </row>
    <row r="19" spans="1:4">
      <c r="A19" t="s">
        <v>76</v>
      </c>
      <c r="B19">
        <v>96</v>
      </c>
      <c r="C19">
        <v>5</v>
      </c>
      <c r="D19" s="15" t="str">
        <f t="shared" si="0"/>
        <v>VeryPoor</v>
      </c>
    </row>
    <row r="20" spans="1:4">
      <c r="A20" t="s">
        <v>76</v>
      </c>
      <c r="B20">
        <v>108</v>
      </c>
      <c r="C20">
        <v>10</v>
      </c>
      <c r="D20" s="15" t="str">
        <f t="shared" si="0"/>
        <v>Poor</v>
      </c>
    </row>
    <row r="21" spans="1:4">
      <c r="A21" t="s">
        <v>76</v>
      </c>
      <c r="B21">
        <v>117</v>
      </c>
      <c r="C21">
        <v>105</v>
      </c>
      <c r="D21" s="15" t="str">
        <f t="shared" si="0"/>
        <v>Excellent</v>
      </c>
    </row>
    <row r="22" spans="1:4">
      <c r="A22" t="s">
        <v>76</v>
      </c>
      <c r="B22">
        <v>118</v>
      </c>
      <c r="C22">
        <v>0</v>
      </c>
      <c r="D22" s="15" t="str">
        <f t="shared" si="0"/>
        <v>VeryPoor</v>
      </c>
    </row>
    <row r="23" spans="1:4">
      <c r="A23" t="s">
        <v>76</v>
      </c>
      <c r="B23">
        <v>123</v>
      </c>
      <c r="C23">
        <v>20</v>
      </c>
      <c r="D23" s="15" t="str">
        <f t="shared" si="0"/>
        <v>Poor</v>
      </c>
    </row>
    <row r="24" spans="1:4">
      <c r="A24" t="s">
        <v>76</v>
      </c>
      <c r="B24">
        <v>128</v>
      </c>
      <c r="C24">
        <v>70</v>
      </c>
      <c r="D24" s="15" t="str">
        <f t="shared" si="0"/>
        <v>Good</v>
      </c>
    </row>
    <row r="25" spans="1:4">
      <c r="A25" t="s">
        <v>76</v>
      </c>
      <c r="B25">
        <v>130</v>
      </c>
      <c r="C25">
        <v>105</v>
      </c>
      <c r="D25" s="15" t="str">
        <f t="shared" si="0"/>
        <v>Excellent</v>
      </c>
    </row>
    <row r="26" spans="1:4">
      <c r="A26" t="s">
        <v>76</v>
      </c>
      <c r="B26">
        <v>135</v>
      </c>
      <c r="C26">
        <v>25</v>
      </c>
      <c r="D26" s="15" t="str">
        <f t="shared" si="0"/>
        <v>Poor</v>
      </c>
    </row>
    <row r="27" spans="1:4">
      <c r="A27" t="s">
        <v>76</v>
      </c>
      <c r="B27">
        <v>149</v>
      </c>
      <c r="C27">
        <v>95</v>
      </c>
      <c r="D27" s="15" t="str">
        <f t="shared" si="0"/>
        <v>Good</v>
      </c>
    </row>
    <row r="28" spans="1:4">
      <c r="A28" t="s">
        <v>76</v>
      </c>
      <c r="B28">
        <v>154</v>
      </c>
      <c r="C28">
        <v>65</v>
      </c>
      <c r="D28" s="15" t="str">
        <f t="shared" si="0"/>
        <v>Fair</v>
      </c>
    </row>
    <row r="29" spans="1:4">
      <c r="A29" t="s">
        <v>76</v>
      </c>
      <c r="B29">
        <v>156</v>
      </c>
      <c r="C29">
        <v>110</v>
      </c>
      <c r="D29" s="15" t="str">
        <f t="shared" si="0"/>
        <v>Excellent</v>
      </c>
    </row>
    <row r="30" spans="1:4">
      <c r="A30" t="s">
        <v>76</v>
      </c>
      <c r="B30">
        <v>157</v>
      </c>
      <c r="C30">
        <v>50</v>
      </c>
      <c r="D30" s="15" t="str">
        <f t="shared" si="0"/>
        <v>Fair</v>
      </c>
    </row>
    <row r="31" spans="1:4">
      <c r="A31" t="s">
        <v>76</v>
      </c>
      <c r="B31">
        <v>163</v>
      </c>
      <c r="C31">
        <v>95</v>
      </c>
      <c r="D31" s="15" t="str">
        <f t="shared" si="0"/>
        <v>Good</v>
      </c>
    </row>
    <row r="32" spans="1:4">
      <c r="A32" t="s">
        <v>76</v>
      </c>
      <c r="B32">
        <v>170</v>
      </c>
      <c r="C32">
        <v>70</v>
      </c>
      <c r="D32" s="15" t="str">
        <f t="shared" si="0"/>
        <v>Good</v>
      </c>
    </row>
    <row r="33" spans="1:4">
      <c r="A33" t="s">
        <v>76</v>
      </c>
      <c r="B33" t="s">
        <v>79</v>
      </c>
      <c r="C33">
        <v>35</v>
      </c>
      <c r="D33" s="15" t="str">
        <f t="shared" si="0"/>
        <v>Fair</v>
      </c>
    </row>
    <row r="34" spans="1:4">
      <c r="A34" t="s">
        <v>76</v>
      </c>
      <c r="B34" t="s">
        <v>80</v>
      </c>
      <c r="C34">
        <v>20</v>
      </c>
      <c r="D34" s="15" t="str">
        <f t="shared" si="0"/>
        <v>Poor</v>
      </c>
    </row>
    <row r="35" spans="1:4">
      <c r="A35" t="s">
        <v>76</v>
      </c>
      <c r="B35" t="s">
        <v>81</v>
      </c>
      <c r="C35">
        <v>95</v>
      </c>
      <c r="D35" s="15" t="str">
        <f t="shared" si="0"/>
        <v>Good</v>
      </c>
    </row>
    <row r="36" spans="1:4">
      <c r="A36" t="s">
        <v>76</v>
      </c>
      <c r="B36" t="s">
        <v>82</v>
      </c>
      <c r="C36">
        <v>55</v>
      </c>
      <c r="D36" s="15" t="str">
        <f t="shared" si="0"/>
        <v>Fair</v>
      </c>
    </row>
    <row r="37" spans="1:4">
      <c r="A37" t="s">
        <v>83</v>
      </c>
      <c r="B37">
        <v>1</v>
      </c>
      <c r="C37">
        <v>10</v>
      </c>
      <c r="D37" s="15" t="str">
        <f t="shared" si="0"/>
        <v>Poor</v>
      </c>
    </row>
    <row r="38" spans="1:4">
      <c r="A38" t="s">
        <v>83</v>
      </c>
      <c r="B38">
        <v>4</v>
      </c>
      <c r="C38">
        <v>90</v>
      </c>
      <c r="D38" s="15" t="str">
        <f t="shared" si="0"/>
        <v>Good</v>
      </c>
    </row>
    <row r="39" spans="1:4">
      <c r="A39" t="s">
        <v>83</v>
      </c>
      <c r="B39">
        <v>17</v>
      </c>
      <c r="C39">
        <v>20</v>
      </c>
      <c r="D39" s="15" t="str">
        <f t="shared" si="0"/>
        <v>Poor</v>
      </c>
    </row>
    <row r="40" spans="1:4">
      <c r="A40" t="s">
        <v>83</v>
      </c>
      <c r="B40">
        <v>20</v>
      </c>
      <c r="C40">
        <v>45</v>
      </c>
      <c r="D40" s="15" t="str">
        <f t="shared" si="0"/>
        <v>Fair</v>
      </c>
    </row>
    <row r="41" spans="1:4">
      <c r="A41" t="s">
        <v>83</v>
      </c>
      <c r="B41">
        <v>29</v>
      </c>
      <c r="C41">
        <v>15</v>
      </c>
      <c r="D41" s="15" t="str">
        <f t="shared" si="0"/>
        <v>Poor</v>
      </c>
    </row>
    <row r="42" spans="1:4">
      <c r="A42" t="s">
        <v>83</v>
      </c>
      <c r="B42">
        <v>36</v>
      </c>
      <c r="C42">
        <v>70</v>
      </c>
      <c r="D42" s="15" t="str">
        <f t="shared" si="0"/>
        <v>Good</v>
      </c>
    </row>
    <row r="43" spans="1:4">
      <c r="A43" t="s">
        <v>83</v>
      </c>
      <c r="B43">
        <v>40</v>
      </c>
      <c r="C43">
        <v>45</v>
      </c>
      <c r="D43" s="15" t="str">
        <f t="shared" si="0"/>
        <v>Fair</v>
      </c>
    </row>
    <row r="44" spans="1:4">
      <c r="A44" t="s">
        <v>83</v>
      </c>
      <c r="B44">
        <v>41</v>
      </c>
      <c r="C44">
        <v>0</v>
      </c>
      <c r="D44" s="15" t="str">
        <f t="shared" si="0"/>
        <v>VeryPoor</v>
      </c>
    </row>
    <row r="45" spans="1:4">
      <c r="A45" t="s">
        <v>83</v>
      </c>
      <c r="B45">
        <v>52</v>
      </c>
      <c r="C45">
        <v>50</v>
      </c>
      <c r="D45" s="15" t="str">
        <f t="shared" si="0"/>
        <v>Fair</v>
      </c>
    </row>
    <row r="46" spans="1:4">
      <c r="A46" t="s">
        <v>83</v>
      </c>
      <c r="B46">
        <v>56</v>
      </c>
      <c r="C46">
        <v>15</v>
      </c>
      <c r="D46" s="15" t="str">
        <f t="shared" si="0"/>
        <v>Poor</v>
      </c>
    </row>
    <row r="47" spans="1:4">
      <c r="A47" t="s">
        <v>83</v>
      </c>
      <c r="B47">
        <v>57</v>
      </c>
      <c r="C47">
        <v>5</v>
      </c>
      <c r="D47" s="15" t="str">
        <f t="shared" si="0"/>
        <v>VeryPoor</v>
      </c>
    </row>
    <row r="48" spans="1:4">
      <c r="A48" t="s">
        <v>83</v>
      </c>
      <c r="B48">
        <v>65</v>
      </c>
      <c r="C48">
        <v>10</v>
      </c>
      <c r="D48" s="15" t="str">
        <f t="shared" si="0"/>
        <v>Poor</v>
      </c>
    </row>
    <row r="49" spans="1:4">
      <c r="A49" t="s">
        <v>83</v>
      </c>
      <c r="B49">
        <v>73</v>
      </c>
      <c r="C49">
        <v>5</v>
      </c>
      <c r="D49" s="15" t="str">
        <f t="shared" si="0"/>
        <v>VeryPoor</v>
      </c>
    </row>
    <row r="50" spans="1:4">
      <c r="A50" t="s">
        <v>83</v>
      </c>
      <c r="B50">
        <v>77</v>
      </c>
      <c r="C50">
        <v>0</v>
      </c>
      <c r="D50" s="15" t="str">
        <f t="shared" si="0"/>
        <v>VeryPoor</v>
      </c>
    </row>
    <row r="51" spans="1:4">
      <c r="A51" t="s">
        <v>83</v>
      </c>
      <c r="B51">
        <v>82</v>
      </c>
      <c r="C51">
        <v>95</v>
      </c>
      <c r="D51" s="15" t="str">
        <f t="shared" si="0"/>
        <v>Good</v>
      </c>
    </row>
    <row r="52" spans="1:4">
      <c r="A52" t="s">
        <v>83</v>
      </c>
      <c r="B52">
        <v>101</v>
      </c>
      <c r="C52">
        <v>5</v>
      </c>
      <c r="D52" s="15" t="str">
        <f t="shared" si="0"/>
        <v>VeryPoor</v>
      </c>
    </row>
    <row r="53" spans="1:4">
      <c r="A53" t="s">
        <v>83</v>
      </c>
      <c r="B53">
        <v>103</v>
      </c>
      <c r="C53">
        <v>95</v>
      </c>
      <c r="D53" s="15" t="str">
        <f t="shared" si="0"/>
        <v>Good</v>
      </c>
    </row>
    <row r="54" spans="1:4">
      <c r="A54" t="s">
        <v>83</v>
      </c>
      <c r="B54">
        <v>105</v>
      </c>
      <c r="C54">
        <v>70</v>
      </c>
      <c r="D54" s="15" t="str">
        <f t="shared" si="0"/>
        <v>Good</v>
      </c>
    </row>
    <row r="55" spans="1:4">
      <c r="A55" t="s">
        <v>83</v>
      </c>
      <c r="B55">
        <v>113</v>
      </c>
      <c r="C55">
        <v>30</v>
      </c>
      <c r="D55" s="15" t="str">
        <f t="shared" si="0"/>
        <v>Poor</v>
      </c>
    </row>
    <row r="56" spans="1:4">
      <c r="A56" t="s">
        <v>83</v>
      </c>
      <c r="B56">
        <v>119</v>
      </c>
      <c r="C56">
        <v>10</v>
      </c>
      <c r="D56" s="15" t="str">
        <f t="shared" si="0"/>
        <v>Poor</v>
      </c>
    </row>
    <row r="57" spans="1:4">
      <c r="A57" t="s">
        <v>83</v>
      </c>
      <c r="B57">
        <v>120</v>
      </c>
      <c r="C57">
        <v>40</v>
      </c>
      <c r="D57" s="15" t="str">
        <f t="shared" si="0"/>
        <v>Fair</v>
      </c>
    </row>
    <row r="58" spans="1:4">
      <c r="A58" t="s">
        <v>83</v>
      </c>
      <c r="B58">
        <v>129</v>
      </c>
      <c r="C58">
        <v>20</v>
      </c>
      <c r="D58" s="15" t="str">
        <f t="shared" si="0"/>
        <v>Poor</v>
      </c>
    </row>
    <row r="59" spans="1:4">
      <c r="A59" t="s">
        <v>83</v>
      </c>
      <c r="B59">
        <v>150</v>
      </c>
      <c r="C59">
        <v>60</v>
      </c>
      <c r="D59" s="15" t="str">
        <f t="shared" si="0"/>
        <v>Fair</v>
      </c>
    </row>
    <row r="60" spans="1:4">
      <c r="A60" t="s">
        <v>83</v>
      </c>
      <c r="B60">
        <v>161</v>
      </c>
      <c r="C60">
        <v>0</v>
      </c>
      <c r="D60" s="15" t="str">
        <f t="shared" si="0"/>
        <v>VeryPoor</v>
      </c>
    </row>
    <row r="61" spans="1:4">
      <c r="A61" t="s">
        <v>83</v>
      </c>
      <c r="B61">
        <v>178</v>
      </c>
      <c r="C61">
        <v>60</v>
      </c>
      <c r="D61" s="15" t="str">
        <f t="shared" si="0"/>
        <v>Fair</v>
      </c>
    </row>
    <row r="62" spans="1:4">
      <c r="A62" t="s">
        <v>83</v>
      </c>
      <c r="B62">
        <v>193</v>
      </c>
      <c r="C62">
        <v>20</v>
      </c>
      <c r="D62" s="15" t="str">
        <f t="shared" si="0"/>
        <v>Poor</v>
      </c>
    </row>
    <row r="63" spans="1:4">
      <c r="A63" t="s">
        <v>83</v>
      </c>
      <c r="B63">
        <v>201</v>
      </c>
      <c r="C63">
        <v>75</v>
      </c>
      <c r="D63" s="15" t="str">
        <f t="shared" si="0"/>
        <v>Good</v>
      </c>
    </row>
    <row r="64" spans="1:4">
      <c r="A64" t="s">
        <v>83</v>
      </c>
      <c r="B64">
        <v>202</v>
      </c>
      <c r="C64">
        <v>35</v>
      </c>
      <c r="D64" s="15" t="str">
        <f t="shared" si="0"/>
        <v>Fair</v>
      </c>
    </row>
    <row r="65" spans="1:4">
      <c r="A65" t="s">
        <v>83</v>
      </c>
      <c r="B65">
        <v>203</v>
      </c>
      <c r="C65">
        <v>70</v>
      </c>
      <c r="D65" s="15" t="str">
        <f t="shared" si="0"/>
        <v>Good</v>
      </c>
    </row>
    <row r="66" spans="1:4">
      <c r="A66" t="s">
        <v>83</v>
      </c>
      <c r="B66">
        <v>204</v>
      </c>
      <c r="C66">
        <v>65</v>
      </c>
      <c r="D66" s="15" t="str">
        <f t="shared" si="0"/>
        <v>Fair</v>
      </c>
    </row>
    <row r="67" spans="1:4">
      <c r="A67" t="s">
        <v>84</v>
      </c>
      <c r="B67">
        <v>5</v>
      </c>
      <c r="C67">
        <v>25</v>
      </c>
      <c r="D67" s="15" t="str">
        <f t="shared" ref="D67:D118" si="1">IF(C67&gt;=105,"Excellent",IF(C67&gt;100,"Good-Excellent",IF(C67&gt;=70,"Good",IF(C67&gt;65,"Fair-Good",IF(C67&gt;=35,"Fair",IF(C67&gt;30,"Poor-Fair",IF(C67&gt;=10,"Poor",IF(C67&gt;5,"Poor-VeryPoor",IF(C67&lt;=5,"VeryPoor")))))))))</f>
        <v>Poor</v>
      </c>
    </row>
    <row r="68" spans="1:4">
      <c r="A68" t="s">
        <v>84</v>
      </c>
      <c r="B68">
        <v>17</v>
      </c>
      <c r="C68">
        <v>40</v>
      </c>
      <c r="D68" s="15" t="str">
        <f t="shared" si="1"/>
        <v>Fair</v>
      </c>
    </row>
    <row r="69" spans="1:4">
      <c r="A69" t="s">
        <v>84</v>
      </c>
      <c r="B69" t="s">
        <v>85</v>
      </c>
      <c r="C69">
        <v>20</v>
      </c>
      <c r="D69" s="15" t="str">
        <f t="shared" si="1"/>
        <v>Poor</v>
      </c>
    </row>
    <row r="70" spans="1:4">
      <c r="A70" t="s">
        <v>84</v>
      </c>
      <c r="B70">
        <v>24</v>
      </c>
      <c r="C70">
        <v>95</v>
      </c>
      <c r="D70" s="15" t="str">
        <f t="shared" si="1"/>
        <v>Good</v>
      </c>
    </row>
    <row r="71" spans="1:4">
      <c r="A71" t="s">
        <v>84</v>
      </c>
      <c r="B71">
        <v>61</v>
      </c>
      <c r="C71">
        <v>0</v>
      </c>
      <c r="D71" s="15" t="str">
        <f t="shared" si="1"/>
        <v>VeryPoor</v>
      </c>
    </row>
    <row r="72" spans="1:4">
      <c r="A72" t="s">
        <v>76</v>
      </c>
      <c r="B72">
        <v>25</v>
      </c>
      <c r="C72">
        <v>20</v>
      </c>
      <c r="D72" s="15" t="str">
        <f t="shared" si="1"/>
        <v>Poor</v>
      </c>
    </row>
    <row r="73" spans="1:4">
      <c r="A73" t="s">
        <v>76</v>
      </c>
      <c r="B73">
        <v>28</v>
      </c>
      <c r="C73">
        <v>20</v>
      </c>
      <c r="D73" s="15" t="str">
        <f t="shared" si="1"/>
        <v>Poor</v>
      </c>
    </row>
    <row r="74" spans="1:4">
      <c r="A74" t="s">
        <v>76</v>
      </c>
      <c r="B74">
        <v>70</v>
      </c>
      <c r="C74">
        <v>35</v>
      </c>
      <c r="D74" s="15" t="str">
        <f t="shared" si="1"/>
        <v>Fair</v>
      </c>
    </row>
    <row r="75" spans="1:4">
      <c r="A75" t="s">
        <v>76</v>
      </c>
      <c r="B75">
        <v>73</v>
      </c>
      <c r="C75">
        <v>95</v>
      </c>
      <c r="D75" s="15" t="str">
        <f t="shared" si="1"/>
        <v>Good</v>
      </c>
    </row>
    <row r="76" spans="1:4">
      <c r="A76" t="s">
        <v>76</v>
      </c>
      <c r="B76">
        <v>78</v>
      </c>
      <c r="C76">
        <v>20</v>
      </c>
      <c r="D76" s="15" t="str">
        <f t="shared" si="1"/>
        <v>Poor</v>
      </c>
    </row>
    <row r="77" spans="1:4">
      <c r="A77" t="s">
        <v>76</v>
      </c>
      <c r="B77">
        <v>112</v>
      </c>
      <c r="C77">
        <v>0</v>
      </c>
      <c r="D77" s="15" t="str">
        <f t="shared" si="1"/>
        <v>VeryPoor</v>
      </c>
    </row>
    <row r="78" spans="1:4">
      <c r="A78" t="s">
        <v>76</v>
      </c>
      <c r="B78">
        <v>151</v>
      </c>
      <c r="C78">
        <v>100</v>
      </c>
      <c r="D78" s="15" t="str">
        <f t="shared" si="1"/>
        <v>Good</v>
      </c>
    </row>
    <row r="79" spans="1:4">
      <c r="A79" t="s">
        <v>76</v>
      </c>
      <c r="B79">
        <v>153</v>
      </c>
      <c r="C79">
        <v>80</v>
      </c>
      <c r="D79" s="15" t="str">
        <f t="shared" si="1"/>
        <v>Good</v>
      </c>
    </row>
    <row r="80" spans="1:4">
      <c r="A80" t="s">
        <v>76</v>
      </c>
      <c r="B80">
        <v>165</v>
      </c>
      <c r="C80">
        <v>5</v>
      </c>
      <c r="D80" s="15" t="str">
        <f t="shared" si="1"/>
        <v>VeryPoor</v>
      </c>
    </row>
    <row r="81" spans="1:4">
      <c r="A81" t="s">
        <v>83</v>
      </c>
      <c r="B81">
        <v>5</v>
      </c>
      <c r="C81">
        <v>40</v>
      </c>
      <c r="D81" s="15" t="str">
        <f t="shared" si="1"/>
        <v>Fair</v>
      </c>
    </row>
    <row r="82" spans="1:4">
      <c r="A82" t="s">
        <v>83</v>
      </c>
      <c r="B82">
        <v>9</v>
      </c>
      <c r="C82">
        <v>0</v>
      </c>
      <c r="D82" s="15" t="str">
        <f t="shared" si="1"/>
        <v>VeryPoor</v>
      </c>
    </row>
    <row r="83" spans="1:4">
      <c r="A83" t="s">
        <v>83</v>
      </c>
      <c r="B83">
        <v>24</v>
      </c>
      <c r="C83">
        <v>35</v>
      </c>
      <c r="D83" s="15" t="str">
        <f t="shared" si="1"/>
        <v>Fair</v>
      </c>
    </row>
    <row r="84" spans="1:4">
      <c r="A84" t="s">
        <v>83</v>
      </c>
      <c r="B84">
        <v>28</v>
      </c>
      <c r="C84">
        <v>90</v>
      </c>
      <c r="D84" s="15" t="str">
        <f t="shared" si="1"/>
        <v>Good</v>
      </c>
    </row>
    <row r="85" spans="1:4">
      <c r="A85" t="s">
        <v>83</v>
      </c>
      <c r="B85">
        <v>37</v>
      </c>
      <c r="C85">
        <v>55</v>
      </c>
      <c r="D85" s="15" t="str">
        <f t="shared" si="1"/>
        <v>Fair</v>
      </c>
    </row>
    <row r="86" spans="1:4">
      <c r="A86" t="s">
        <v>83</v>
      </c>
      <c r="B86">
        <v>42</v>
      </c>
      <c r="C86">
        <v>15</v>
      </c>
      <c r="D86" s="15" t="str">
        <f t="shared" si="1"/>
        <v>Poor</v>
      </c>
    </row>
    <row r="87" spans="1:4">
      <c r="A87" t="s">
        <v>83</v>
      </c>
      <c r="B87">
        <v>44</v>
      </c>
      <c r="C87">
        <v>30</v>
      </c>
      <c r="D87" s="15" t="str">
        <f t="shared" si="1"/>
        <v>Poor</v>
      </c>
    </row>
    <row r="88" spans="1:4">
      <c r="A88" t="s">
        <v>83</v>
      </c>
      <c r="B88">
        <v>49</v>
      </c>
      <c r="C88">
        <v>5</v>
      </c>
      <c r="D88" s="15" t="str">
        <f t="shared" si="1"/>
        <v>VeryPoor</v>
      </c>
    </row>
    <row r="89" spans="1:4">
      <c r="A89" t="s">
        <v>83</v>
      </c>
      <c r="B89">
        <v>50</v>
      </c>
      <c r="C89">
        <v>10</v>
      </c>
      <c r="D89" s="15" t="str">
        <f t="shared" si="1"/>
        <v>Poor</v>
      </c>
    </row>
    <row r="90" spans="1:4">
      <c r="A90" t="s">
        <v>83</v>
      </c>
      <c r="B90">
        <v>53</v>
      </c>
      <c r="C90">
        <v>30</v>
      </c>
      <c r="D90" s="15" t="str">
        <f t="shared" si="1"/>
        <v>Poor</v>
      </c>
    </row>
    <row r="91" spans="1:4">
      <c r="A91" t="s">
        <v>83</v>
      </c>
      <c r="B91">
        <v>54</v>
      </c>
      <c r="C91">
        <v>0</v>
      </c>
      <c r="D91" s="15" t="str">
        <f t="shared" si="1"/>
        <v>VeryPoor</v>
      </c>
    </row>
    <row r="92" spans="1:4">
      <c r="A92" t="s">
        <v>83</v>
      </c>
      <c r="B92">
        <v>58</v>
      </c>
      <c r="C92">
        <v>0</v>
      </c>
      <c r="D92" s="15" t="str">
        <f t="shared" si="1"/>
        <v>VeryPoor</v>
      </c>
    </row>
    <row r="93" spans="1:4">
      <c r="A93" t="s">
        <v>83</v>
      </c>
      <c r="B93">
        <v>81</v>
      </c>
      <c r="C93">
        <v>10</v>
      </c>
      <c r="D93" s="15" t="str">
        <f t="shared" si="1"/>
        <v>Poor</v>
      </c>
    </row>
    <row r="94" spans="1:4">
      <c r="A94" t="s">
        <v>83</v>
      </c>
      <c r="B94">
        <v>85</v>
      </c>
      <c r="C94">
        <v>30</v>
      </c>
      <c r="D94" s="15" t="str">
        <f t="shared" si="1"/>
        <v>Poor</v>
      </c>
    </row>
    <row r="95" spans="1:4">
      <c r="A95" t="s">
        <v>83</v>
      </c>
      <c r="B95">
        <v>89</v>
      </c>
      <c r="C95">
        <v>45</v>
      </c>
      <c r="D95" s="15" t="str">
        <f t="shared" si="1"/>
        <v>Fair</v>
      </c>
    </row>
    <row r="96" spans="1:4">
      <c r="A96" t="s">
        <v>83</v>
      </c>
      <c r="B96">
        <v>97</v>
      </c>
      <c r="C96">
        <v>95</v>
      </c>
      <c r="D96" s="15" t="str">
        <f t="shared" si="1"/>
        <v>Good</v>
      </c>
    </row>
    <row r="97" spans="1:4">
      <c r="A97" t="s">
        <v>83</v>
      </c>
      <c r="B97">
        <v>106</v>
      </c>
      <c r="C97">
        <v>20</v>
      </c>
      <c r="D97" s="15" t="str">
        <f t="shared" si="1"/>
        <v>Poor</v>
      </c>
    </row>
    <row r="98" spans="1:4">
      <c r="A98" t="s">
        <v>83</v>
      </c>
      <c r="B98">
        <v>109</v>
      </c>
      <c r="C98">
        <v>50</v>
      </c>
      <c r="D98" s="15" t="str">
        <f t="shared" si="1"/>
        <v>Fair</v>
      </c>
    </row>
    <row r="99" spans="1:4">
      <c r="A99" t="s">
        <v>83</v>
      </c>
      <c r="B99">
        <v>118</v>
      </c>
      <c r="C99">
        <v>15</v>
      </c>
      <c r="D99" s="15" t="str">
        <f t="shared" si="1"/>
        <v>Poor</v>
      </c>
    </row>
    <row r="100" spans="1:4">
      <c r="A100" t="s">
        <v>83</v>
      </c>
      <c r="B100" t="s">
        <v>87</v>
      </c>
      <c r="C100">
        <v>20</v>
      </c>
      <c r="D100" s="15" t="str">
        <f t="shared" si="1"/>
        <v>Poor</v>
      </c>
    </row>
    <row r="101" spans="1:4">
      <c r="A101" t="s">
        <v>83</v>
      </c>
      <c r="B101">
        <v>121</v>
      </c>
      <c r="C101">
        <v>30</v>
      </c>
      <c r="D101" s="15" t="str">
        <f t="shared" si="1"/>
        <v>Poor</v>
      </c>
    </row>
    <row r="102" spans="1:4">
      <c r="A102" t="s">
        <v>83</v>
      </c>
      <c r="B102">
        <v>125</v>
      </c>
      <c r="C102">
        <v>15</v>
      </c>
      <c r="D102" s="15" t="str">
        <f t="shared" si="1"/>
        <v>Poor</v>
      </c>
    </row>
    <row r="103" spans="1:4">
      <c r="A103" t="s">
        <v>83</v>
      </c>
      <c r="B103">
        <v>140</v>
      </c>
      <c r="C103">
        <v>65</v>
      </c>
      <c r="D103" s="15" t="str">
        <f t="shared" si="1"/>
        <v>Fair</v>
      </c>
    </row>
    <row r="104" spans="1:4">
      <c r="A104" t="s">
        <v>83</v>
      </c>
      <c r="B104">
        <v>153</v>
      </c>
      <c r="C104">
        <v>0</v>
      </c>
      <c r="D104" s="15" t="str">
        <f t="shared" si="1"/>
        <v>VeryPoor</v>
      </c>
    </row>
    <row r="105" spans="1:4">
      <c r="A105" t="s">
        <v>83</v>
      </c>
      <c r="B105">
        <v>154</v>
      </c>
      <c r="C105">
        <v>15</v>
      </c>
      <c r="D105" s="15" t="str">
        <f t="shared" si="1"/>
        <v>Poor</v>
      </c>
    </row>
    <row r="106" spans="1:4">
      <c r="A106" t="s">
        <v>83</v>
      </c>
      <c r="B106">
        <v>157</v>
      </c>
      <c r="C106">
        <v>65</v>
      </c>
      <c r="D106" s="15" t="str">
        <f t="shared" si="1"/>
        <v>Fair</v>
      </c>
    </row>
    <row r="107" spans="1:4">
      <c r="A107" t="s">
        <v>83</v>
      </c>
      <c r="B107">
        <v>165</v>
      </c>
      <c r="C107">
        <v>0</v>
      </c>
      <c r="D107" s="15" t="str">
        <f t="shared" si="1"/>
        <v>VeryPoor</v>
      </c>
    </row>
    <row r="108" spans="1:4">
      <c r="A108" t="s">
        <v>83</v>
      </c>
      <c r="B108">
        <v>168</v>
      </c>
      <c r="C108">
        <v>55</v>
      </c>
      <c r="D108" s="15" t="str">
        <f t="shared" si="1"/>
        <v>Fair</v>
      </c>
    </row>
    <row r="109" spans="1:4">
      <c r="A109" t="s">
        <v>83</v>
      </c>
      <c r="B109">
        <v>173</v>
      </c>
      <c r="C109">
        <v>15</v>
      </c>
      <c r="D109" s="15" t="str">
        <f t="shared" si="1"/>
        <v>Poor</v>
      </c>
    </row>
    <row r="110" spans="1:4">
      <c r="A110" t="s">
        <v>83</v>
      </c>
      <c r="B110">
        <v>177</v>
      </c>
      <c r="C110">
        <v>30</v>
      </c>
      <c r="D110" s="15" t="str">
        <f t="shared" si="1"/>
        <v>Poor</v>
      </c>
    </row>
    <row r="111" spans="1:4">
      <c r="A111" t="s">
        <v>83</v>
      </c>
      <c r="B111">
        <v>189</v>
      </c>
      <c r="C111">
        <v>40</v>
      </c>
      <c r="D111" s="15" t="str">
        <f t="shared" si="1"/>
        <v>Fair</v>
      </c>
    </row>
    <row r="112" spans="1:4">
      <c r="A112" t="s">
        <v>84</v>
      </c>
      <c r="B112">
        <v>8</v>
      </c>
      <c r="C112">
        <v>60</v>
      </c>
      <c r="D112" s="15" t="str">
        <f t="shared" si="1"/>
        <v>Fair</v>
      </c>
    </row>
    <row r="113" spans="1:4">
      <c r="A113" t="s">
        <v>84</v>
      </c>
      <c r="B113">
        <v>9</v>
      </c>
      <c r="C113">
        <v>30</v>
      </c>
      <c r="D113" s="15" t="str">
        <f t="shared" si="1"/>
        <v>Poor</v>
      </c>
    </row>
    <row r="114" spans="1:4">
      <c r="A114" t="s">
        <v>84</v>
      </c>
      <c r="B114">
        <v>15</v>
      </c>
      <c r="C114">
        <v>80</v>
      </c>
      <c r="D114" s="15" t="str">
        <f t="shared" si="1"/>
        <v>Good</v>
      </c>
    </row>
    <row r="115" spans="1:4">
      <c r="A115" t="s">
        <v>84</v>
      </c>
      <c r="B115">
        <v>20</v>
      </c>
      <c r="C115">
        <v>45</v>
      </c>
      <c r="D115" s="15" t="str">
        <f t="shared" si="1"/>
        <v>Fair</v>
      </c>
    </row>
    <row r="116" spans="1:4">
      <c r="A116" t="s">
        <v>84</v>
      </c>
      <c r="B116">
        <v>22</v>
      </c>
      <c r="C116">
        <v>40</v>
      </c>
      <c r="D116" s="15" t="str">
        <f t="shared" si="1"/>
        <v>Fair</v>
      </c>
    </row>
    <row r="117" spans="1:4">
      <c r="A117" t="s">
        <v>84</v>
      </c>
      <c r="B117">
        <v>23</v>
      </c>
      <c r="C117">
        <v>85</v>
      </c>
      <c r="D117" s="15" t="str">
        <f t="shared" si="1"/>
        <v>Good</v>
      </c>
    </row>
    <row r="118" spans="1:4">
      <c r="A118" t="s">
        <v>84</v>
      </c>
      <c r="B118">
        <v>26</v>
      </c>
      <c r="C118">
        <v>80</v>
      </c>
      <c r="D118" s="15" t="str">
        <f t="shared" si="1"/>
        <v>Good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workbookViewId="0">
      <selection activeCell="M13" sqref="M13"/>
    </sheetView>
  </sheetViews>
  <sheetFormatPr baseColWidth="10" defaultRowHeight="14" x14ac:dyDescent="0"/>
  <sheetData>
    <row r="1" spans="1:13">
      <c r="A1" t="s">
        <v>132</v>
      </c>
    </row>
    <row r="2" spans="1:13">
      <c r="A2" t="s">
        <v>137</v>
      </c>
      <c r="C2" t="s">
        <v>137</v>
      </c>
      <c r="D2">
        <f>COUNTA(A2:A4)</f>
        <v>3</v>
      </c>
      <c r="L2" s="1" t="s">
        <v>103</v>
      </c>
      <c r="M2">
        <f>MIN('IBI Rating'!C2:C118)</f>
        <v>0</v>
      </c>
    </row>
    <row r="3" spans="1:13">
      <c r="A3" t="s">
        <v>137</v>
      </c>
      <c r="C3" t="s">
        <v>136</v>
      </c>
      <c r="D3">
        <f>COUNTA(A37:A61)</f>
        <v>25</v>
      </c>
      <c r="L3" s="1" t="s">
        <v>104</v>
      </c>
      <c r="M3">
        <f>AVERAGE('IBI Rating'!C2:C118)</f>
        <v>41.36752136752137</v>
      </c>
    </row>
    <row r="4" spans="1:13">
      <c r="A4" t="s">
        <v>137</v>
      </c>
      <c r="C4" t="s">
        <v>133</v>
      </c>
      <c r="D4">
        <f>COUNTA(A5:A36)</f>
        <v>32</v>
      </c>
      <c r="L4" s="1" t="s">
        <v>105</v>
      </c>
      <c r="M4">
        <f>MEDIAN('IBI Rating'!C2:C118)</f>
        <v>35</v>
      </c>
    </row>
    <row r="5" spans="1:13">
      <c r="A5" t="s">
        <v>133</v>
      </c>
      <c r="C5" t="s">
        <v>135</v>
      </c>
      <c r="D5">
        <f>COUNTA(A62:A99)</f>
        <v>38</v>
      </c>
      <c r="L5" s="1" t="s">
        <v>106</v>
      </c>
      <c r="M5">
        <f>STDEV('IBI Rating'!C2:C118)</f>
        <v>32.214421243362395</v>
      </c>
    </row>
    <row r="6" spans="1:13">
      <c r="A6" t="s">
        <v>133</v>
      </c>
      <c r="C6" t="s">
        <v>138</v>
      </c>
      <c r="D6">
        <f>COUNTA(A100:A118)</f>
        <v>19</v>
      </c>
      <c r="L6" s="1" t="s">
        <v>107</v>
      </c>
      <c r="M6">
        <f>MAX('IBI Rating'!C2:C118)</f>
        <v>110</v>
      </c>
    </row>
    <row r="7" spans="1:13">
      <c r="A7" t="s">
        <v>133</v>
      </c>
    </row>
    <row r="8" spans="1:13">
      <c r="A8" t="s">
        <v>133</v>
      </c>
    </row>
    <row r="9" spans="1:13">
      <c r="A9" t="s">
        <v>133</v>
      </c>
    </row>
    <row r="10" spans="1:13">
      <c r="A10" t="s">
        <v>133</v>
      </c>
    </row>
    <row r="11" spans="1:13">
      <c r="A11" t="s">
        <v>133</v>
      </c>
    </row>
    <row r="12" spans="1:13">
      <c r="A12" t="s">
        <v>133</v>
      </c>
    </row>
    <row r="13" spans="1:13">
      <c r="A13" t="s">
        <v>133</v>
      </c>
    </row>
    <row r="14" spans="1:13">
      <c r="A14" t="s">
        <v>133</v>
      </c>
    </row>
    <row r="15" spans="1:13">
      <c r="A15" t="s">
        <v>133</v>
      </c>
    </row>
    <row r="16" spans="1:13">
      <c r="A16" t="s">
        <v>133</v>
      </c>
    </row>
    <row r="17" spans="1:1">
      <c r="A17" t="s">
        <v>133</v>
      </c>
    </row>
    <row r="18" spans="1:1">
      <c r="A18" t="s">
        <v>133</v>
      </c>
    </row>
    <row r="19" spans="1:1">
      <c r="A19" t="s">
        <v>133</v>
      </c>
    </row>
    <row r="20" spans="1:1">
      <c r="A20" t="s">
        <v>133</v>
      </c>
    </row>
    <row r="21" spans="1:1">
      <c r="A21" t="s">
        <v>133</v>
      </c>
    </row>
    <row r="22" spans="1:1">
      <c r="A22" t="s">
        <v>133</v>
      </c>
    </row>
    <row r="23" spans="1:1">
      <c r="A23" t="s">
        <v>133</v>
      </c>
    </row>
    <row r="24" spans="1:1">
      <c r="A24" t="s">
        <v>133</v>
      </c>
    </row>
    <row r="25" spans="1:1">
      <c r="A25" t="s">
        <v>133</v>
      </c>
    </row>
    <row r="26" spans="1:1">
      <c r="A26" t="s">
        <v>133</v>
      </c>
    </row>
    <row r="27" spans="1:1">
      <c r="A27" t="s">
        <v>133</v>
      </c>
    </row>
    <row r="28" spans="1:1">
      <c r="A28" t="s">
        <v>133</v>
      </c>
    </row>
    <row r="29" spans="1:1">
      <c r="A29" t="s">
        <v>133</v>
      </c>
    </row>
    <row r="30" spans="1:1">
      <c r="A30" t="s">
        <v>133</v>
      </c>
    </row>
    <row r="31" spans="1:1">
      <c r="A31" t="s">
        <v>133</v>
      </c>
    </row>
    <row r="32" spans="1:1">
      <c r="A32" t="s">
        <v>133</v>
      </c>
    </row>
    <row r="33" spans="1:1">
      <c r="A33" t="s">
        <v>133</v>
      </c>
    </row>
    <row r="34" spans="1:1">
      <c r="A34" t="s">
        <v>133</v>
      </c>
    </row>
    <row r="35" spans="1:1">
      <c r="A35" t="s">
        <v>133</v>
      </c>
    </row>
    <row r="36" spans="1:1">
      <c r="A36" t="s">
        <v>133</v>
      </c>
    </row>
    <row r="37" spans="1:1">
      <c r="A37" t="s">
        <v>136</v>
      </c>
    </row>
    <row r="38" spans="1:1">
      <c r="A38" t="s">
        <v>136</v>
      </c>
    </row>
    <row r="39" spans="1:1">
      <c r="A39" t="s">
        <v>136</v>
      </c>
    </row>
    <row r="40" spans="1:1">
      <c r="A40" t="s">
        <v>136</v>
      </c>
    </row>
    <row r="41" spans="1:1">
      <c r="A41" t="s">
        <v>136</v>
      </c>
    </row>
    <row r="42" spans="1:1">
      <c r="A42" t="s">
        <v>136</v>
      </c>
    </row>
    <row r="43" spans="1:1">
      <c r="A43" t="s">
        <v>136</v>
      </c>
    </row>
    <row r="44" spans="1:1">
      <c r="A44" t="s">
        <v>136</v>
      </c>
    </row>
    <row r="45" spans="1:1">
      <c r="A45" t="s">
        <v>136</v>
      </c>
    </row>
    <row r="46" spans="1:1">
      <c r="A46" t="s">
        <v>136</v>
      </c>
    </row>
    <row r="47" spans="1:1">
      <c r="A47" t="s">
        <v>136</v>
      </c>
    </row>
    <row r="48" spans="1:1">
      <c r="A48" t="s">
        <v>136</v>
      </c>
    </row>
    <row r="49" spans="1:1">
      <c r="A49" t="s">
        <v>136</v>
      </c>
    </row>
    <row r="50" spans="1:1">
      <c r="A50" t="s">
        <v>136</v>
      </c>
    </row>
    <row r="51" spans="1:1">
      <c r="A51" t="s">
        <v>136</v>
      </c>
    </row>
    <row r="52" spans="1:1">
      <c r="A52" t="s">
        <v>136</v>
      </c>
    </row>
    <row r="53" spans="1:1">
      <c r="A53" t="s">
        <v>136</v>
      </c>
    </row>
    <row r="54" spans="1:1">
      <c r="A54" t="s">
        <v>136</v>
      </c>
    </row>
    <row r="55" spans="1:1">
      <c r="A55" t="s">
        <v>136</v>
      </c>
    </row>
    <row r="56" spans="1:1">
      <c r="A56" t="s">
        <v>136</v>
      </c>
    </row>
    <row r="57" spans="1:1">
      <c r="A57" t="s">
        <v>136</v>
      </c>
    </row>
    <row r="58" spans="1:1">
      <c r="A58" t="s">
        <v>136</v>
      </c>
    </row>
    <row r="59" spans="1:1">
      <c r="A59" t="s">
        <v>136</v>
      </c>
    </row>
    <row r="60" spans="1:1">
      <c r="A60" t="s">
        <v>136</v>
      </c>
    </row>
    <row r="61" spans="1:1">
      <c r="A61" t="s">
        <v>136</v>
      </c>
    </row>
    <row r="62" spans="1:1">
      <c r="A62" t="s">
        <v>135</v>
      </c>
    </row>
    <row r="63" spans="1:1">
      <c r="A63" t="s">
        <v>135</v>
      </c>
    </row>
    <row r="64" spans="1:1">
      <c r="A64" t="s">
        <v>135</v>
      </c>
    </row>
    <row r="65" spans="1:1">
      <c r="A65" t="s">
        <v>135</v>
      </c>
    </row>
    <row r="66" spans="1:1">
      <c r="A66" t="s">
        <v>135</v>
      </c>
    </row>
    <row r="67" spans="1:1">
      <c r="A67" t="s">
        <v>135</v>
      </c>
    </row>
    <row r="68" spans="1:1">
      <c r="A68" t="s">
        <v>135</v>
      </c>
    </row>
    <row r="69" spans="1:1">
      <c r="A69" t="s">
        <v>135</v>
      </c>
    </row>
    <row r="70" spans="1:1">
      <c r="A70" t="s">
        <v>135</v>
      </c>
    </row>
    <row r="71" spans="1:1">
      <c r="A71" t="s">
        <v>135</v>
      </c>
    </row>
    <row r="72" spans="1:1">
      <c r="A72" t="s">
        <v>135</v>
      </c>
    </row>
    <row r="73" spans="1:1">
      <c r="A73" t="s">
        <v>135</v>
      </c>
    </row>
    <row r="74" spans="1:1">
      <c r="A74" t="s">
        <v>135</v>
      </c>
    </row>
    <row r="75" spans="1:1">
      <c r="A75" t="s">
        <v>135</v>
      </c>
    </row>
    <row r="76" spans="1:1">
      <c r="A76" t="s">
        <v>135</v>
      </c>
    </row>
    <row r="77" spans="1:1">
      <c r="A77" t="s">
        <v>135</v>
      </c>
    </row>
    <row r="78" spans="1:1">
      <c r="A78" t="s">
        <v>135</v>
      </c>
    </row>
    <row r="79" spans="1:1">
      <c r="A79" t="s">
        <v>135</v>
      </c>
    </row>
    <row r="80" spans="1:1">
      <c r="A80" t="s">
        <v>135</v>
      </c>
    </row>
    <row r="81" spans="1:1">
      <c r="A81" t="s">
        <v>135</v>
      </c>
    </row>
    <row r="82" spans="1:1">
      <c r="A82" t="s">
        <v>135</v>
      </c>
    </row>
    <row r="83" spans="1:1">
      <c r="A83" t="s">
        <v>135</v>
      </c>
    </row>
    <row r="84" spans="1:1">
      <c r="A84" t="s">
        <v>135</v>
      </c>
    </row>
    <row r="85" spans="1:1">
      <c r="A85" t="s">
        <v>135</v>
      </c>
    </row>
    <row r="86" spans="1:1">
      <c r="A86" t="s">
        <v>135</v>
      </c>
    </row>
    <row r="87" spans="1:1">
      <c r="A87" t="s">
        <v>135</v>
      </c>
    </row>
    <row r="88" spans="1:1">
      <c r="A88" t="s">
        <v>135</v>
      </c>
    </row>
    <row r="89" spans="1:1">
      <c r="A89" t="s">
        <v>135</v>
      </c>
    </row>
    <row r="90" spans="1:1">
      <c r="A90" t="s">
        <v>135</v>
      </c>
    </row>
    <row r="91" spans="1:1">
      <c r="A91" t="s">
        <v>135</v>
      </c>
    </row>
    <row r="92" spans="1:1">
      <c r="A92" t="s">
        <v>135</v>
      </c>
    </row>
    <row r="93" spans="1:1">
      <c r="A93" t="s">
        <v>135</v>
      </c>
    </row>
    <row r="94" spans="1:1">
      <c r="A94" t="s">
        <v>135</v>
      </c>
    </row>
    <row r="95" spans="1:1">
      <c r="A95" t="s">
        <v>135</v>
      </c>
    </row>
    <row r="96" spans="1:1">
      <c r="A96" t="s">
        <v>135</v>
      </c>
    </row>
    <row r="97" spans="1:1">
      <c r="A97" t="s">
        <v>135</v>
      </c>
    </row>
    <row r="98" spans="1:1">
      <c r="A98" t="s">
        <v>135</v>
      </c>
    </row>
    <row r="99" spans="1:1">
      <c r="A99" t="s">
        <v>135</v>
      </c>
    </row>
    <row r="100" spans="1:1">
      <c r="A100" t="s">
        <v>134</v>
      </c>
    </row>
    <row r="101" spans="1:1">
      <c r="A101" t="s">
        <v>134</v>
      </c>
    </row>
    <row r="102" spans="1:1">
      <c r="A102" t="s">
        <v>134</v>
      </c>
    </row>
    <row r="103" spans="1:1">
      <c r="A103" t="s">
        <v>134</v>
      </c>
    </row>
    <row r="104" spans="1:1">
      <c r="A104" t="s">
        <v>134</v>
      </c>
    </row>
    <row r="105" spans="1:1">
      <c r="A105" t="s">
        <v>134</v>
      </c>
    </row>
    <row r="106" spans="1:1">
      <c r="A106" t="s">
        <v>134</v>
      </c>
    </row>
    <row r="107" spans="1:1">
      <c r="A107" t="s">
        <v>134</v>
      </c>
    </row>
    <row r="108" spans="1:1">
      <c r="A108" t="s">
        <v>134</v>
      </c>
    </row>
    <row r="109" spans="1:1">
      <c r="A109" t="s">
        <v>134</v>
      </c>
    </row>
    <row r="110" spans="1:1">
      <c r="A110" t="s">
        <v>134</v>
      </c>
    </row>
    <row r="111" spans="1:1">
      <c r="A111" t="s">
        <v>134</v>
      </c>
    </row>
    <row r="112" spans="1:1">
      <c r="A112" t="s">
        <v>134</v>
      </c>
    </row>
    <row r="113" spans="1:1">
      <c r="A113" t="s">
        <v>134</v>
      </c>
    </row>
    <row r="114" spans="1:1">
      <c r="A114" t="s">
        <v>134</v>
      </c>
    </row>
    <row r="115" spans="1:1">
      <c r="A115" t="s">
        <v>134</v>
      </c>
    </row>
    <row r="116" spans="1:1">
      <c r="A116" t="s">
        <v>134</v>
      </c>
    </row>
    <row r="117" spans="1:1">
      <c r="A117" t="s">
        <v>134</v>
      </c>
    </row>
    <row r="118" spans="1:1">
      <c r="A118" t="s">
        <v>134</v>
      </c>
    </row>
  </sheetData>
  <sortState ref="A2:A118">
    <sortCondition ref="A2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tidyfish1</vt:lpstr>
      <vt:lpstr>IBI Metrics</vt:lpstr>
      <vt:lpstr>WO fishless</vt:lpstr>
      <vt:lpstr>SUMSTAT</vt:lpstr>
      <vt:lpstr>IBI calculation</vt:lpstr>
      <vt:lpstr>IBI scores</vt:lpstr>
      <vt:lpstr>IBI Rating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Brett Kelly</cp:lastModifiedBy>
  <dcterms:created xsi:type="dcterms:W3CDTF">2019-10-11T19:26:21Z</dcterms:created>
  <dcterms:modified xsi:type="dcterms:W3CDTF">2019-10-31T13:32:32Z</dcterms:modified>
</cp:coreProperties>
</file>