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9f73d935ebe61/Desktop/TCC Bootcamp/Challenge Projects/Starter_Code_1_Crowdfunding/Starter_Code/"/>
    </mc:Choice>
  </mc:AlternateContent>
  <xr:revisionPtr revIDLastSave="443" documentId="13_ncr:40009_{11C9D2FE-BDF6-5C46-B9DE-A4DF0C4A6734}" xr6:coauthVersionLast="47" xr6:coauthVersionMax="47" xr10:uidLastSave="{7CCC097C-0CEC-4DB0-94C1-2661F43FF8E6}"/>
  <bookViews>
    <workbookView xWindow="-120" yWindow="-120" windowWidth="29040" windowHeight="15720" xr2:uid="{00000000-000D-0000-FFFF-FFFF00000000}"/>
  </bookViews>
  <sheets>
    <sheet name="Pivot Category" sheetId="2" r:id="rId1"/>
    <sheet name="Pivot Sub" sheetId="3" r:id="rId2"/>
    <sheet name="Pivot Date" sheetId="5" r:id="rId3"/>
    <sheet name="Outcomes Goal" sheetId="6" r:id="rId4"/>
    <sheet name="Deviation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7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J7" i="7"/>
  <c r="J6" i="7"/>
  <c r="J5" i="7"/>
  <c r="J4" i="7"/>
  <c r="J3" i="7"/>
  <c r="J2" i="7"/>
  <c r="H6" i="7"/>
  <c r="H5" i="7"/>
  <c r="H4" i="7"/>
  <c r="H3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F10" i="6" s="1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10" i="6" l="1"/>
  <c r="H10" i="6"/>
  <c r="E2" i="6"/>
  <c r="F2" i="6" s="1"/>
  <c r="E13" i="6"/>
  <c r="G13" i="6" s="1"/>
  <c r="E12" i="6"/>
  <c r="G12" i="6" s="1"/>
  <c r="E11" i="6"/>
  <c r="G11" i="6" s="1"/>
  <c r="E8" i="6"/>
  <c r="F8" i="6" s="1"/>
  <c r="E7" i="6"/>
  <c r="H7" i="6" s="1"/>
  <c r="E9" i="6"/>
  <c r="F9" i="6" s="1"/>
  <c r="E6" i="6"/>
  <c r="F6" i="6" s="1"/>
  <c r="E5" i="6"/>
  <c r="H5" i="6" s="1"/>
  <c r="E4" i="6"/>
  <c r="H4" i="6" s="1"/>
  <c r="E3" i="6"/>
  <c r="F3" i="6" s="1"/>
  <c r="G5" i="6" l="1"/>
  <c r="H9" i="6"/>
  <c r="F13" i="6"/>
  <c r="G6" i="6"/>
  <c r="H3" i="6"/>
  <c r="G4" i="6"/>
  <c r="G9" i="6"/>
  <c r="H13" i="6"/>
  <c r="F12" i="6"/>
  <c r="G7" i="6"/>
  <c r="G8" i="6"/>
  <c r="F7" i="6"/>
  <c r="H8" i="6"/>
  <c r="H12" i="6"/>
  <c r="H11" i="6"/>
  <c r="H2" i="6"/>
  <c r="F5" i="6"/>
  <c r="H6" i="6"/>
  <c r="G2" i="6"/>
  <c r="G3" i="6"/>
  <c r="F11" i="6"/>
  <c r="F4" i="6"/>
</calcChain>
</file>

<file path=xl/sharedStrings.xml><?xml version="1.0" encoding="utf-8"?>
<sst xmlns="http://schemas.openxmlformats.org/spreadsheetml/2006/main" count="9062" uniqueCount="2116">
  <si>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</si>
  <si>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</si>
  <si>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</si>
  <si>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</si>
  <si>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</si>
  <si>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</si>
  <si>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</si>
  <si>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</si>
  <si>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</si>
  <si>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</si>
  <si>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</si>
  <si>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</si>
  <si>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</si>
  <si>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</si>
  <si>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</si>
  <si>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</si>
  <si>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</si>
  <si>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</si>
  <si>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</si>
  <si>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</si>
  <si>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</si>
  <si>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</si>
  <si>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</si>
  <si>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</si>
  <si>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</si>
  <si>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</si>
  <si>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</si>
  <si>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</si>
  <si>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</si>
  <si>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</si>
  <si>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</si>
  <si>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</si>
  <si>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</si>
  <si>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</si>
  <si>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</si>
  <si>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</si>
  <si>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</si>
  <si>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</si>
  <si>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</si>
  <si>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</si>
  <si>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</si>
  <si>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</si>
  <si>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</si>
  <si>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</si>
  <si>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</si>
  <si>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</si>
  <si>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</si>
  <si>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</si>
  <si>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</si>
  <si>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</si>
  <si>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</si>
  <si>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</si>
  <si>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</si>
  <si>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</si>
  <si>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</si>
  <si>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</si>
  <si>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</si>
  <si>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</si>
  <si>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</si>
  <si>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</si>
  <si>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</si>
  <si>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</si>
  <si>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</si>
  <si>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</si>
  <si>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</si>
  <si>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</si>
  <si>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</si>
  <si>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</si>
  <si>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</si>
  <si>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</si>
  <si>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</si>
  <si>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</si>
  <si>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</si>
  <si>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</si>
  <si>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</si>
  <si>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</si>
  <si>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</si>
  <si>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</si>
  <si>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</si>
  <si>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</si>
  <si>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</si>
  <si>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</si>
  <si>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</si>
  <si>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</si>
  <si>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</si>
  <si>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</si>
  <si>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</si>
  <si>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</si>
  <si>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</si>
  <si>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</si>
  <si>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</si>
  <si>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</si>
  <si>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</si>
  <si>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</si>
  <si>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</si>
  <si>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</si>
  <si>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</si>
  <si>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</si>
  <si>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</si>
  <si>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</si>
  <si>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</si>
  <si>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</si>
  <si>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</si>
  <si>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</si>
  <si>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</si>
  <si>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</si>
  <si>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</si>
  <si>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</si>
  <si>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</si>
  <si>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</si>
  <si>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</si>
  <si>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</si>
  <si>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</si>
  <si>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</si>
  <si>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</si>
  <si>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</si>
  <si>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</si>
  <si>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</si>
  <si>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</si>
  <si>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</si>
  <si>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</si>
  <si>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</si>
  <si>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</si>
  <si>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</si>
  <si>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</si>
  <si>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</si>
  <si>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</si>
  <si>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</si>
  <si>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</si>
  <si>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</si>
  <si>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</si>
  <si>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</si>
  <si>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</si>
  <si>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</si>
  <si>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</si>
  <si>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</si>
  <si>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</si>
  <si>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</si>
  <si>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</si>
  <si>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</si>
  <si>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</si>
  <si>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</si>
  <si>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</si>
  <si>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</si>
  <si>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</si>
  <si>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</si>
  <si>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</si>
  <si>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</si>
  <si>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</si>
  <si>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</si>
  <si>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</si>
  <si>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</si>
  <si>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</si>
  <si>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</si>
  <si>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</si>
  <si>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</si>
  <si>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</si>
  <si>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</si>
  <si>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</si>
  <si>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</si>
  <si>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</si>
  <si>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</si>
  <si>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</si>
  <si>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</si>
  <si>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</si>
  <si>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</si>
  <si>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</si>
  <si>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</si>
  <si>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</si>
  <si>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</si>
  <si>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</si>
  <si>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</si>
  <si>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</si>
  <si>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</si>
  <si>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</si>
  <si>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</si>
  <si>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</si>
  <si>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</si>
  <si>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</si>
  <si>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</si>
  <si>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</si>
  <si>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</si>
  <si>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</si>
  <si>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</si>
  <si>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</si>
  <si>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</si>
  <si>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</si>
  <si>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</si>
  <si>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</si>
  <si>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</si>
  <si>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</si>
  <si>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</si>
  <si>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</si>
  <si>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</si>
  <si>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</si>
  <si>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</si>
  <si>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</si>
  <si>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</si>
  <si>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</si>
  <si>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</si>
  <si>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</si>
  <si>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</si>
  <si>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</si>
  <si>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</si>
  <si>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</si>
  <si>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</si>
  <si>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</si>
  <si>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</si>
  <si>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</si>
  <si>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</si>
  <si>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</si>
  <si>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</si>
  <si>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</si>
  <si>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</si>
  <si>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</si>
  <si>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</si>
  <si>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</si>
  <si>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</si>
  <si>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</si>
  <si>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</si>
  <si>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</si>
  <si>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</si>
  <si>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</si>
  <si>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</si>
  <si>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</si>
  <si>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</si>
  <si>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</si>
  <si>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</si>
  <si>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</si>
  <si>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</si>
  <si>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</si>
  <si>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</si>
  <si>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</si>
  <si>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</si>
  <si>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</si>
  <si>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</si>
  <si>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</si>
  <si>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</si>
  <si>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</si>
  <si>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</si>
  <si>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</si>
  <si>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</si>
  <si>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</si>
  <si>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</si>
  <si>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</si>
  <si>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</si>
  <si>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</si>
  <si>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</si>
  <si>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</si>
  <si>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</si>
  <si>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</si>
  <si>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</si>
  <si>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</si>
  <si>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</si>
  <si>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</si>
  <si>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</si>
  <si>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</si>
  <si>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</si>
  <si>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</si>
  <si>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</si>
  <si>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</si>
  <si>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</si>
  <si>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</si>
  <si>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</si>
  <si>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</si>
  <si>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</si>
  <si>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</si>
  <si>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</si>
  <si>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</si>
  <si>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</si>
  <si>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</si>
  <si>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</si>
  <si>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</si>
  <si>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</si>
  <si>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</si>
  <si>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</si>
  <si>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</si>
  <si>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</si>
  <si>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</si>
  <si>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</si>
  <si>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</si>
  <si>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</si>
  <si>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</si>
  <si>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</si>
  <si>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</si>
  <si>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</si>
  <si>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</si>
  <si>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</si>
  <si>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</si>
  <si>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</si>
  <si>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</si>
  <si>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</si>
  <si>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</si>
  <si>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</si>
  <si>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</si>
  <si>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</si>
  <si>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</si>
  <si>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</si>
  <si>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</si>
  <si>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</si>
  <si>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</si>
  <si>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</si>
  <si>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</si>
  <si>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</si>
  <si>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</si>
  <si>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</si>
  <si>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</si>
  <si>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</si>
  <si>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</si>
  <si>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</si>
  <si>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</si>
  <si>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</si>
  <si>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</si>
  <si>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</si>
  <si>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</si>
  <si>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</si>
  <si>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</si>
  <si>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</si>
  <si>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</si>
  <si>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</si>
  <si>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</si>
  <si>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</si>
  <si>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</si>
  <si>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</si>
  <si>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</si>
  <si>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</si>
  <si>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</si>
  <si>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</si>
  <si>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</si>
  <si>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</si>
  <si>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</si>
  <si>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</si>
  <si>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</si>
  <si>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</si>
  <si>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</si>
  <si>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</si>
  <si>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</si>
  <si>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</si>
  <si>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</si>
  <si>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</si>
  <si>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</si>
  <si>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</si>
  <si>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</si>
  <si>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</si>
  <si>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</si>
  <si>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</si>
  <si>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</si>
  <si>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</si>
  <si>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</si>
  <si>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</si>
  <si>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</si>
  <si>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</si>
  <si>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</si>
  <si>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</si>
  <si>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</si>
  <si>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</si>
  <si>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</si>
  <si>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</si>
  <si>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</si>
  <si>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</si>
  <si>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</si>
  <si>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</si>
  <si>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</si>
  <si>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</si>
  <si>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</si>
  <si>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</si>
  <si>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</si>
  <si>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</si>
  <si>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</si>
  <si>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</si>
  <si>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</si>
  <si>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</si>
  <si>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</si>
  <si>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</si>
  <si>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</si>
  <si>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</si>
  <si>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</si>
  <si>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</si>
  <si>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</si>
  <si>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</si>
  <si>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</si>
  <si>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</si>
  <si>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</si>
  <si>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</si>
  <si>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</si>
  <si>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</si>
  <si>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</si>
  <si>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</si>
  <si>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</si>
  <si>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</si>
  <si>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</si>
  <si>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</si>
  <si>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</si>
  <si>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</si>
  <si>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</si>
  <si>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</si>
  <si>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</si>
  <si>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</si>
  <si>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</si>
  <si>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</si>
  <si>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</si>
  <si>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</si>
  <si>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</si>
  <si>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</si>
  <si>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</si>
  <si>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</si>
  <si>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</si>
  <si>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</si>
  <si>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</si>
  <si>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</si>
  <si>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</si>
  <si>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</si>
  <si>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</si>
  <si>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</si>
  <si>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</si>
  <si>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</si>
  <si>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</si>
  <si>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</si>
  <si>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</si>
  <si>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</si>
  <si>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</si>
  <si>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</si>
  <si>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</si>
  <si>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</si>
  <si>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</si>
  <si>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</si>
  <si>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</si>
  <si>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</si>
  <si>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</si>
  <si>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</si>
  <si>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</si>
  <si>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</si>
  <si>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</si>
  <si>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</si>
  <si>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</si>
  <si>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</si>
  <si>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</si>
  <si>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</si>
  <si>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</si>
  <si>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</si>
  <si>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</si>
  <si>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</si>
  <si>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</si>
  <si>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</si>
  <si>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</si>
  <si>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</si>
  <si>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</si>
  <si>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</si>
  <si>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</si>
  <si>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</si>
  <si>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</si>
  <si>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</si>
  <si>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</si>
  <si>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</si>
  <si>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</si>
  <si>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</si>
  <si>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</si>
  <si>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</si>
  <si>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</si>
  <si>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</si>
  <si>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</si>
  <si>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</si>
  <si>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</si>
  <si>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</si>
  <si>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</si>
  <si>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</si>
  <si>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</si>
  <si>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</si>
  <si>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</si>
  <si>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</si>
  <si>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</si>
  <si>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</si>
  <si>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</si>
  <si>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</si>
  <si>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</si>
  <si>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</si>
  <si>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</si>
  <si>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</si>
  <si>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</si>
  <si>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</si>
  <si>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</si>
  <si>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</si>
  <si>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</si>
  <si>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</si>
  <si>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</si>
  <si>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</si>
  <si>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</si>
  <si>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</si>
  <si>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</si>
  <si>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</si>
  <si>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</si>
  <si>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</si>
  <si>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</si>
  <si>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</si>
  <si>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</si>
  <si>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</si>
  <si>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</si>
  <si>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</si>
  <si>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</si>
  <si>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</si>
  <si>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</si>
  <si>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</si>
  <si>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</si>
  <si>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</si>
  <si>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</si>
  <si>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</si>
  <si>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</si>
  <si>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</si>
  <si>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</si>
  <si>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</si>
  <si>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</si>
  <si>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</si>
  <si>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</si>
  <si>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</si>
  <si>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</si>
  <si>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</si>
  <si>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</si>
  <si>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</si>
  <si>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</si>
  <si>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</si>
  <si>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</si>
  <si>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</si>
  <si>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</si>
  <si>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</si>
  <si>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</si>
  <si>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</si>
  <si>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</si>
  <si>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</si>
  <si>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</si>
  <si>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</si>
  <si>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</si>
  <si>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</si>
  <si>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</si>
  <si>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</si>
  <si>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</si>
  <si>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</si>
  <si>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</si>
  <si>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</si>
  <si>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</si>
  <si>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</si>
  <si>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</si>
  <si>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</si>
  <si>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</si>
  <si>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</si>
  <si>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</si>
  <si>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</si>
  <si>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</si>
  <si>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</si>
  <si>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</si>
  <si>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</si>
  <si>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</si>
  <si>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</si>
  <si>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</si>
  <si>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</si>
  <si>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</si>
  <si>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</si>
  <si>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</si>
  <si>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</si>
  <si>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</si>
  <si>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</si>
  <si>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</si>
  <si>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</si>
  <si>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</si>
  <si>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</si>
  <si>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</si>
  <si>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</si>
  <si>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</si>
  <si>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</si>
  <si>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</si>
  <si>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</si>
  <si>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</si>
  <si>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</si>
  <si>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</si>
  <si>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</si>
  <si>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</si>
  <si>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</si>
  <si>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</si>
  <si>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</si>
  <si>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</si>
  <si>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</si>
  <si>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</si>
  <si>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</si>
  <si>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</si>
  <si>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</si>
  <si>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</si>
  <si>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</si>
  <si>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</si>
  <si>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</si>
  <si>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</si>
  <si>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</si>
  <si>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</si>
  <si>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</si>
  <si>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</si>
  <si>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</si>
  <si>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</si>
  <si>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</si>
  <si>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</si>
  <si>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</si>
  <si>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</si>
  <si>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</si>
  <si>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</si>
  <si>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</si>
  <si>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</si>
  <si>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</si>
  <si>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</si>
  <si>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</si>
  <si>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</si>
  <si>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</si>
  <si>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</si>
  <si>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</si>
  <si>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</si>
  <si>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</si>
  <si>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</si>
  <si>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</si>
  <si>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</si>
  <si>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</si>
  <si>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</si>
  <si>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</si>
  <si>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</si>
  <si>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</si>
  <si>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</si>
  <si>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</si>
  <si>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</si>
  <si>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</si>
  <si>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</si>
  <si>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</si>
  <si>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</si>
  <si>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</si>
  <si>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</si>
  <si>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</si>
  <si>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</si>
  <si>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</si>
  <si>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</si>
  <si>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</si>
  <si>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</si>
  <si>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</si>
  <si>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</si>
  <si>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</si>
  <si>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</si>
  <si>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</si>
  <si>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</si>
  <si>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</si>
  <si>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</si>
  <si>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</si>
  <si>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</si>
  <si>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</si>
  <si>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</si>
  <si>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</si>
  <si>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</si>
  <si>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</si>
  <si>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</si>
  <si>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</si>
  <si>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</si>
  <si>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</si>
  <si>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</si>
  <si>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</si>
  <si>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</si>
  <si>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</si>
  <si>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</si>
  <si>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</si>
  <si>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</si>
  <si>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</si>
  <si>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</si>
  <si>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</si>
  <si>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</si>
  <si>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</si>
  <si>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</si>
  <si>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</si>
  <si>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</si>
  <si>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</si>
  <si>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</si>
  <si>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</si>
  <si>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</si>
  <si>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</si>
  <si>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</si>
  <si>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</si>
  <si>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</si>
  <si>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</si>
  <si>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</si>
  <si>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</si>
  <si>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</si>
  <si>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</si>
  <si>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</si>
  <si>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</si>
  <si>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</si>
  <si>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</si>
  <si>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</si>
  <si>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</si>
  <si>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</si>
  <si>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</si>
  <si>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</si>
  <si>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</si>
  <si>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</si>
  <si>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</si>
  <si>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</si>
  <si>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</si>
  <si>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</si>
  <si>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</si>
  <si>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</si>
  <si>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</si>
  <si>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</si>
  <si>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</si>
  <si>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</si>
  <si>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</si>
  <si>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</si>
  <si>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</si>
  <si>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</si>
  <si>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</si>
  <si>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</si>
  <si>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</si>
  <si>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</si>
  <si>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</si>
  <si>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</si>
  <si>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</si>
  <si>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</si>
  <si>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</si>
  <si>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</si>
  <si>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</si>
  <si>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</si>
  <si>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</si>
  <si>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</si>
  <si>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</si>
  <si>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</si>
  <si>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</si>
  <si>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</si>
  <si>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</si>
  <si>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</si>
  <si>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</si>
  <si>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</si>
  <si>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</si>
  <si>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</si>
  <si>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</si>
  <si>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</si>
  <si>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</si>
  <si>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</si>
  <si>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</si>
  <si>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</si>
  <si>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</si>
  <si>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</si>
  <si>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</si>
  <si>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</si>
  <si>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</si>
  <si>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</si>
  <si>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</si>
  <si>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</si>
  <si>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</si>
  <si>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</si>
  <si>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</si>
  <si>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</si>
  <si>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</si>
  <si>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</si>
  <si>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</si>
  <si>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</si>
  <si>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</si>
  <si>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</si>
  <si>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</si>
  <si>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</si>
  <si>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</si>
  <si>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</si>
  <si>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</si>
  <si>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</si>
  <si>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</si>
  <si>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</si>
  <si>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</si>
  <si>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</si>
  <si>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</si>
  <si>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</si>
  <si>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</si>
  <si>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</si>
  <si>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</si>
  <si>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</si>
  <si>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</si>
  <si>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</si>
  <si>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</si>
  <si>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</si>
  <si>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</si>
  <si>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</si>
  <si>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</si>
  <si>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</si>
  <si>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</si>
  <si>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</si>
  <si>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</si>
  <si>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</si>
  <si>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</si>
  <si>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</si>
  <si>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</si>
  <si>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</si>
  <si>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</si>
  <si>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</si>
  <si>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</si>
  <si>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</si>
  <si>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</si>
  <si>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</si>
  <si>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</si>
  <si>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</si>
  <si>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</si>
  <si>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</si>
  <si>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</si>
  <si>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</si>
  <si>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</si>
  <si>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</si>
  <si>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</si>
  <si>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</si>
  <si>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</si>
  <si>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</si>
  <si>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</si>
  <si>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</si>
  <si>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</si>
  <si>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</si>
  <si>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</si>
  <si>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</si>
  <si>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</si>
  <si>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</si>
  <si>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</si>
  <si>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</si>
  <si>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</si>
  <si>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</si>
  <si>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</si>
  <si>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</si>
  <si>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</si>
  <si>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</si>
  <si>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</si>
  <si>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</si>
  <si>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</si>
  <si>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</si>
  <si>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</si>
  <si>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</si>
  <si>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</si>
  <si>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</si>
  <si>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</si>
  <si>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</si>
  <si>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</si>
  <si>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</si>
  <si>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</si>
  <si>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</si>
  <si>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</si>
  <si>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</si>
  <si>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</si>
  <si>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</si>
  <si>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</si>
  <si>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</si>
  <si>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</si>
  <si>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</si>
  <si>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</si>
  <si>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</si>
  <si>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</si>
  <si>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</si>
  <si>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</si>
  <si>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</si>
  <si>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</si>
  <si>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</si>
  <si>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</si>
  <si>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</si>
  <si>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</si>
  <si>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</si>
  <si>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</si>
  <si>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</si>
  <si>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</si>
  <si>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</si>
  <si>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</si>
  <si>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</si>
  <si>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</si>
  <si>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</si>
  <si>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</si>
  <si>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</si>
  <si>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</si>
  <si>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</si>
  <si>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</si>
  <si>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</si>
  <si>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</si>
  <si>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</si>
  <si>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</si>
  <si>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</si>
  <si>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</si>
  <si>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</si>
  <si>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</si>
  <si>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</si>
  <si>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</si>
  <si>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</si>
  <si>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</si>
  <si>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</si>
  <si>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</si>
  <si>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</si>
  <si>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</si>
  <si>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</si>
  <si>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</si>
  <si>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</si>
  <si>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</si>
  <si>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</si>
  <si>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</si>
  <si>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</si>
  <si>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</si>
  <si>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</si>
  <si>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</si>
  <si>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</si>
  <si>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</si>
  <si>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</si>
  <si>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</si>
  <si>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</si>
  <si>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</si>
  <si>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</si>
  <si>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</si>
  <si>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</si>
  <si>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</si>
  <si>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</si>
  <si>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</si>
  <si>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</si>
  <si>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</si>
  <si>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</si>
  <si>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</si>
  <si>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</si>
  <si>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</si>
  <si>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</si>
  <si>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</si>
  <si>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</si>
  <si>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</si>
  <si>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</si>
  <si>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</si>
  <si>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</si>
  <si>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</si>
  <si>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</si>
  <si>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</si>
  <si>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</si>
  <si>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</si>
  <si>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</si>
  <si>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</si>
  <si>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</si>
  <si>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</si>
  <si>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</si>
  <si>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</si>
  <si>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</si>
  <si>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</si>
  <si>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</si>
  <si>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</si>
  <si>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</si>
  <si>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</si>
  <si>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</si>
  <si>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</si>
  <si>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</si>
  <si>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</si>
  <si>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</si>
  <si>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</si>
  <si>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</si>
  <si>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</si>
  <si>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</si>
  <si>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</si>
  <si>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</si>
  <si>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</si>
  <si>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</si>
  <si>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</si>
  <si>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</si>
  <si>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</si>
  <si>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</si>
  <si>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</si>
  <si>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</si>
  <si>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</si>
  <si>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</si>
  <si>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</si>
  <si>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</si>
  <si>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</si>
  <si>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</si>
  <si>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</si>
  <si>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</si>
  <si>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</si>
  <si>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</si>
  <si>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</si>
  <si>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</si>
  <si>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</si>
  <si>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</si>
  <si>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</si>
  <si>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</si>
  <si>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</si>
  <si>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</si>
  <si>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</si>
  <si>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</si>
  <si>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</si>
  <si>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</si>
  <si>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</si>
  <si>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</si>
  <si>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</si>
  <si>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</si>
  <si>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</si>
  <si>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</si>
  <si>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</si>
  <si>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</si>
  <si>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</si>
  <si>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</si>
  <si>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</si>
  <si>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</si>
  <si>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</si>
  <si>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</si>
  <si>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</si>
  <si>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</si>
  <si>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</si>
  <si>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</si>
  <si>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</si>
  <si>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</si>
  <si>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</si>
  <si>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</si>
  <si>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</si>
  <si>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</si>
  <si>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</si>
  <si>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</si>
  <si>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</si>
  <si>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</si>
  <si>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</si>
  <si>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</si>
  <si>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</si>
  <si>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</si>
  <si>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</si>
  <si>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</si>
  <si>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</si>
  <si>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</si>
  <si>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</si>
  <si>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</si>
  <si>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</si>
  <si>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</si>
  <si>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</si>
  <si>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</si>
  <si>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</si>
  <si>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</si>
  <si>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</si>
  <si>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</si>
  <si>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</si>
  <si>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</si>
  <si>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</si>
  <si>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</si>
  <si>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</si>
  <si>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</si>
  <si>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</si>
  <si>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</si>
  <si>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</si>
  <si>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</si>
  <si>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</si>
  <si>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</si>
  <si>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</si>
  <si>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</si>
  <si>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</si>
  <si>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</si>
  <si>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</si>
  <si>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</si>
  <si>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</si>
  <si>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</si>
  <si>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</si>
  <si>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</si>
  <si>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</si>
  <si>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</si>
  <si>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</si>
  <si>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</si>
  <si>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</si>
  <si>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</si>
  <si>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</si>
  <si>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</si>
  <si>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</si>
  <si>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</si>
  <si>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</si>
  <si>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</si>
  <si>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</si>
  <si>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</si>
  <si>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</si>
  <si>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</si>
  <si>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</si>
  <si>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</si>
  <si>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</si>
  <si>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</si>
  <si>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</si>
  <si>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</si>
  <si>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</si>
  <si>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</si>
  <si>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</si>
  <si>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</si>
  <si>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</si>
  <si>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</si>
  <si>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</si>
  <si>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</si>
  <si>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</si>
  <si>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</si>
  <si>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</si>
  <si>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</si>
  <si>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</si>
  <si>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</si>
  <si>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</si>
  <si>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</si>
  <si>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</si>
  <si>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</si>
  <si>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</si>
  <si>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</si>
  <si>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</si>
  <si>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</si>
  <si>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</si>
  <si>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</si>
  <si>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</si>
  <si>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</si>
  <si>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</si>
  <si>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</si>
  <si>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</si>
  <si>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</si>
  <si>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</si>
  <si>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</si>
  <si>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</si>
  <si>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</si>
  <si>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</si>
  <si>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</si>
  <si>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</si>
  <si>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</si>
  <si>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</si>
  <si>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</si>
  <si>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</si>
  <si>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</si>
  <si>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</si>
  <si>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</si>
  <si>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</si>
  <si>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</si>
  <si>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</si>
  <si>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</si>
  <si>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</si>
  <si>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</si>
  <si>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</si>
  <si>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</si>
  <si>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</si>
  <si>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</si>
  <si>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</si>
  <si>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</si>
  <si>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</si>
  <si>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</si>
  <si>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</si>
  <si>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</si>
  <si>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</si>
  <si>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</si>
  <si>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</si>
  <si>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</si>
  <si>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</si>
  <si>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</si>
  <si>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</si>
  <si>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</si>
  <si>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</si>
  <si>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</si>
  <si>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</si>
  <si>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</si>
  <si>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</si>
  <si>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</si>
  <si>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</si>
  <si>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</si>
  <si>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</si>
  <si>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</si>
  <si>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</si>
  <si>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</si>
  <si>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</si>
  <si>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</si>
  <si>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</si>
  <si>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</si>
  <si>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</si>
  <si>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</si>
  <si>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</si>
  <si>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</si>
  <si>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</si>
  <si>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</si>
  <si>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</si>
  <si>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</si>
  <si>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</si>
  <si>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</si>
  <si>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</si>
  <si>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</si>
  <si>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</si>
  <si>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</si>
  <si>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</si>
  <si>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</si>
  <si>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</si>
  <si>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</si>
  <si>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</si>
  <si>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</si>
  <si>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</si>
  <si>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</si>
  <si>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</si>
  <si>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</si>
  <si>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</si>
  <si>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</si>
  <si>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</si>
  <si>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</si>
  <si>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</si>
  <si>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</si>
  <si>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</si>
  <si>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</si>
  <si>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</si>
  <si>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</si>
  <si>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</si>
  <si>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</si>
  <si>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</si>
  <si>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</si>
  <si>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</si>
  <si>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</si>
  <si>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</si>
  <si>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</si>
  <si>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</si>
  <si>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</si>
  <si>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</si>
  <si>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</si>
  <si>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</si>
  <si>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</si>
  <si>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</si>
  <si>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</si>
  <si>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</si>
  <si>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</si>
  <si>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</si>
  <si>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</si>
  <si>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</si>
  <si>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</si>
  <si>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</si>
  <si>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</si>
  <si>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</si>
  <si>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</si>
  <si>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</si>
  <si>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</si>
  <si>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</si>
  <si>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</si>
  <si>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</si>
  <si>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</si>
  <si>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</si>
  <si>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</si>
  <si>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</si>
  <si>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</si>
  <si>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</si>
  <si>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</si>
  <si>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</si>
  <si>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</si>
  <si>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</si>
  <si>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</si>
  <si>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</si>
  <si>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</si>
  <si>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</si>
  <si>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</si>
  <si>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</si>
  <si>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</si>
  <si>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</si>
  <si>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</si>
  <si>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</si>
  <si>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</si>
  <si>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</si>
  <si>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</si>
  <si>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</si>
  <si>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</si>
  <si>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</si>
  <si>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</si>
  <si>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</si>
  <si>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</si>
  <si>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</si>
  <si>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</si>
  <si>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</si>
  <si>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</si>
  <si>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</si>
  <si>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</si>
  <si>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</si>
  <si>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</si>
  <si>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</si>
  <si>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</si>
  <si>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</si>
  <si>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</si>
  <si>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</si>
  <si>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</si>
  <si>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</si>
  <si>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</si>
  <si>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</si>
  <si>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</si>
  <si>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</si>
  <si>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</si>
  <si>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</si>
  <si>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</si>
  <si>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</si>
  <si>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</si>
  <si>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</si>
  <si>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</si>
  <si>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</si>
  <si>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</si>
  <si>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</si>
  <si>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</si>
  <si>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</si>
  <si>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</si>
  <si>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</si>
  <si>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</si>
  <si>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</si>
  <si>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</si>
  <si>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</si>
  <si>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</si>
  <si>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</si>
  <si>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</si>
  <si>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</si>
  <si>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</si>
  <si>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</si>
  <si>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</si>
  <si>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</si>
  <si>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</si>
  <si>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</si>
  <si>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</si>
  <si>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</si>
  <si>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</si>
  <si>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</si>
  <si>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</si>
  <si>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</si>
  <si>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</si>
  <si>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</si>
  <si>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</si>
  <si>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</si>
  <si>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</si>
  <si>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</si>
  <si>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</si>
  <si>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</si>
  <si>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</si>
  <si>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</si>
  <si>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</si>
  <si>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</si>
  <si>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</si>
  <si>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</si>
  <si>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</si>
  <si>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</si>
  <si>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</si>
  <si>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</si>
  <si>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</si>
  <si>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</si>
  <si>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</si>
  <si>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</si>
  <si>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</si>
  <si>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</si>
  <si>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</si>
  <si>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</si>
  <si>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</si>
  <si>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</si>
  <si>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</si>
  <si>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</si>
  <si>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</si>
  <si>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</si>
  <si>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</si>
  <si>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</si>
  <si>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</si>
  <si>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</si>
  <si>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</si>
  <si>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</si>
  <si>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</si>
  <si>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</si>
  <si>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</si>
  <si>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</si>
  <si>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</si>
  <si>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</si>
  <si>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</si>
  <si>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</si>
  <si>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</si>
  <si>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</si>
  <si>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</si>
  <si>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</si>
  <si>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</si>
  <si>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</si>
  <si>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</si>
  <si>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</si>
  <si>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</si>
  <si>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</si>
  <si>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</si>
  <si>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</si>
  <si>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</si>
  <si>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</si>
  <si>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</si>
  <si>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</si>
  <si>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</si>
  <si>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</si>
  <si>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</si>
  <si>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</si>
  <si>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</si>
  <si>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</si>
  <si>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</si>
  <si>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</si>
  <si>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</si>
  <si>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</si>
  <si>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</si>
  <si>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</si>
  <si>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</si>
  <si>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</si>
  <si>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</si>
  <si>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</si>
  <si>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</si>
  <si>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</si>
  <si>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</si>
  <si>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</si>
  <si>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</si>
  <si>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</si>
  <si>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</si>
  <si>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</si>
  <si>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</si>
  <si>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</si>
  <si>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</si>
  <si>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</si>
  <si>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</si>
  <si>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</si>
  <si>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</si>
  <si>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</si>
  <si>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</si>
  <si>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</si>
  <si>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</si>
  <si>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</si>
  <si>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</si>
  <si>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</si>
  <si>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</si>
  <si>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</si>
  <si>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</si>
  <si>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</si>
  <si>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</si>
  <si>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</si>
  <si>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</si>
  <si>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</si>
  <si>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</si>
  <si>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</si>
  <si>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</si>
  <si>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</si>
  <si>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</si>
  <si>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</si>
  <si>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</si>
  <si>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</si>
  <si>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</si>
  <si>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</si>
  <si>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</si>
  <si>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</si>
  <si>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</si>
  <si>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</si>
  <si>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</si>
  <si>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</si>
  <si>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</si>
  <si>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</si>
  <si>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</si>
  <si>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</si>
  <si>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</si>
  <si>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</si>
  <si>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</si>
  <si>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</si>
  <si>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</si>
  <si>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</si>
  <si>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</si>
  <si>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</si>
  <si>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</si>
  <si>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</si>
  <si>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</si>
  <si>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</si>
  <si>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</si>
  <si>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</si>
  <si>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</si>
  <si>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</si>
  <si>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</si>
  <si>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</si>
  <si>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</si>
  <si>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</si>
  <si>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</si>
  <si>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</si>
  <si>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</si>
  <si>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</si>
  <si>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</si>
  <si>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</si>
  <si>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</si>
  <si>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</si>
  <si>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</si>
  <si>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</si>
  <si>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</si>
  <si>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</si>
  <si>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</si>
  <si>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</si>
  <si>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</si>
  <si>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</si>
  <si>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</si>
  <si>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</si>
  <si>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</si>
  <si>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</si>
  <si>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</si>
  <si>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</si>
  <si>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</si>
  <si>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</si>
  <si>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</si>
  <si>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</si>
  <si>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</si>
  <si>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</si>
  <si>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</si>
  <si>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</si>
  <si>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</si>
  <si>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</si>
  <si>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</si>
  <si>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</si>
  <si>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</si>
  <si>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</si>
  <si>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</si>
  <si>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</si>
  <si>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</si>
  <si>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</si>
  <si>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</si>
  <si>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</si>
  <si>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</si>
  <si>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</si>
  <si>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</si>
  <si>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</si>
  <si>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</si>
  <si>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</si>
  <si>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</si>
  <si>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</si>
  <si>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</si>
  <si>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</si>
  <si>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</si>
  <si>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</si>
  <si>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</si>
  <si>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</si>
  <si>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</si>
  <si>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</si>
  <si>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</si>
  <si>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</si>
  <si>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</si>
  <si>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</si>
  <si>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</si>
  <si>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</si>
  <si>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</si>
  <si>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</si>
  <si>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</si>
  <si>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</si>
  <si>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</si>
  <si>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</si>
  <si>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</si>
  <si>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</si>
  <si>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</si>
  <si>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</si>
  <si>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</si>
  <si>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</si>
  <si>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</si>
  <si>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</si>
  <si>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</si>
  <si>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</si>
  <si>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</si>
  <si>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</si>
  <si>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</si>
  <si>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</si>
  <si>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</si>
  <si>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</si>
  <si>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</si>
  <si>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</si>
  <si>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</si>
  <si>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</si>
  <si>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</si>
  <si>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</si>
  <si>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</si>
  <si>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</si>
  <si>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</si>
  <si>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</si>
  <si>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</si>
  <si>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</si>
  <si>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</si>
  <si>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</si>
  <si>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</si>
  <si>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</si>
  <si>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</si>
  <si>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</si>
  <si>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</si>
  <si>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</si>
  <si>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</si>
  <si>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</si>
  <si>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</si>
  <si>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</si>
  <si>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</si>
  <si>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</si>
  <si>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</si>
  <si>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</si>
  <si>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</si>
  <si>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</si>
  <si>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</si>
  <si>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</si>
  <si>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</si>
  <si>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</si>
  <si>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</si>
  <si>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</si>
  <si>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</si>
  <si>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</si>
  <si>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</si>
  <si>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</si>
  <si>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</si>
  <si>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</si>
  <si>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</si>
  <si>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</si>
  <si>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</si>
  <si>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</si>
  <si>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</si>
  <si>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</si>
  <si>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</si>
  <si>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</si>
  <si>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</si>
  <si>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</si>
  <si>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</si>
  <si>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</si>
  <si>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</si>
  <si>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</si>
  <si>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</si>
  <si>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</si>
  <si>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</si>
  <si>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</si>
  <si>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</si>
  <si>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</si>
  <si>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</si>
  <si>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</si>
  <si>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</si>
  <si>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</si>
  <si>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</si>
  <si>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</si>
  <si>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</si>
  <si>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</si>
  <si>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</si>
  <si>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</si>
  <si>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</si>
  <si>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</si>
  <si>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</si>
  <si>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</si>
  <si>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</si>
  <si>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</si>
  <si>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</si>
  <si>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</si>
  <si>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</si>
  <si>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</si>
  <si>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</si>
  <si>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</si>
  <si>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</si>
  <si>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</si>
  <si>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</si>
  <si>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</si>
  <si>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</si>
  <si>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</si>
  <si>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</si>
  <si>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</si>
  <si>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</si>
  <si>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</si>
  <si>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</si>
  <si>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</si>
  <si>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</si>
  <si>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</si>
  <si>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</si>
  <si>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</si>
  <si>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</si>
  <si>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</si>
  <si>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</si>
  <si>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</si>
  <si>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</si>
  <si>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</si>
  <si>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</si>
  <si>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</si>
  <si>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</si>
  <si>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</si>
  <si>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</si>
  <si>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</si>
  <si>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</si>
  <si>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</si>
  <si>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</si>
  <si>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</si>
  <si>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</si>
  <si>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</si>
  <si>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</si>
  <si>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</si>
  <si>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</si>
  <si>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</si>
  <si>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</si>
  <si>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</si>
  <si>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</si>
  <si>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</si>
  <si>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</si>
  <si>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</si>
  <si>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</si>
  <si>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</si>
  <si>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</si>
  <si>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</si>
  <si>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</si>
  <si>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</si>
  <si>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</si>
  <si>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</si>
  <si>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</si>
  <si>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</si>
  <si>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</si>
  <si>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</si>
  <si>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</si>
  <si>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</si>
  <si>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</si>
  <si>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</si>
  <si>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</si>
  <si>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</si>
  <si>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</si>
  <si>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</si>
  <si>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</si>
  <si>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</si>
  <si>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</si>
  <si>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</si>
  <si>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</si>
  <si>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</si>
  <si>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</si>
  <si>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</si>
  <si>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</si>
  <si>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</si>
  <si>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</si>
  <si>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</si>
  <si>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</si>
  <si>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</si>
  <si>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</si>
  <si>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</si>
  <si>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</si>
  <si>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</si>
  <si>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</si>
  <si>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</si>
  <si>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</si>
  <si>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</si>
  <si>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</si>
  <si>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</si>
  <si>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</si>
  <si>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</si>
  <si>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</si>
  <si>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</si>
  <si>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</si>
  <si>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</si>
  <si>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</si>
  <si>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</si>
  <si>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</si>
  <si>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</si>
  <si>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</si>
  <si>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</si>
  <si>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</si>
  <si>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</si>
  <si>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</si>
  <si>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</si>
  <si>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</si>
  <si>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</si>
  <si>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</si>
  <si>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</si>
  <si>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</si>
  <si>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</si>
  <si>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</si>
  <si>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</si>
  <si>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</si>
  <si>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</si>
  <si>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</si>
  <si>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</si>
  <si>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</si>
  <si>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</si>
  <si>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</si>
  <si>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</si>
  <si>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</si>
  <si>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</si>
  <si>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</si>
  <si>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</si>
  <si>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</si>
  <si>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</si>
  <si>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</si>
  <si>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</si>
  <si>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</si>
  <si>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</si>
  <si>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</si>
  <si>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</si>
  <si>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</si>
  <si>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</si>
  <si>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</si>
  <si>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</si>
  <si>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</si>
  <si>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</si>
  <si>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</si>
  <si>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</si>
  <si>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</si>
  <si>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</si>
  <si>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</si>
  <si>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</si>
  <si>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</si>
  <si>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</si>
  <si>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</si>
  <si>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</si>
  <si>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</si>
  <si>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</si>
  <si>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</si>
  <si>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</si>
  <si>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</si>
  <si>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</si>
  <si>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</si>
  <si>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</si>
  <si>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</si>
  <si>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</si>
  <si>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</si>
  <si>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</si>
  <si>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</si>
  <si>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</si>
  <si>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</si>
  <si>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</si>
  <si>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</si>
  <si>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</si>
  <si>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</si>
  <si>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</si>
  <si>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</si>
  <si>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</si>
  <si>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</si>
  <si>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</si>
  <si>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</si>
  <si>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</si>
  <si>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</si>
  <si>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</si>
  <si>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</si>
  <si>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</si>
  <si>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</si>
  <si>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</si>
  <si>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</si>
  <si>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</si>
  <si>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</si>
  <si>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</si>
  <si>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</si>
  <si>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</si>
  <si>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</si>
  <si>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</si>
  <si>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</si>
  <si>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</si>
  <si>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</si>
  <si>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</si>
  <si>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</si>
  <si>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</si>
  <si>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</si>
  <si>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</si>
  <si>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</si>
  <si>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</si>
  <si>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</si>
  <si>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</si>
  <si>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</si>
  <si>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</si>
  <si>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</si>
  <si>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</si>
  <si>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</si>
  <si>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</si>
  <si>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</si>
  <si>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</si>
  <si>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</si>
  <si>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</si>
  <si>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</si>
  <si>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</si>
  <si>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</si>
  <si>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</si>
  <si>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</si>
  <si>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</si>
  <si>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</si>
  <si>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</si>
  <si>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</si>
  <si>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</si>
  <si>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</si>
  <si>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</si>
  <si>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</si>
  <si>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</si>
  <si>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</si>
  <si>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</si>
  <si>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</si>
  <si>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</si>
  <si>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</si>
  <si>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</si>
  <si>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</si>
  <si>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</si>
  <si>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</si>
  <si>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</si>
  <si>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</si>
  <si>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</si>
  <si>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</si>
  <si>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</si>
  <si>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</si>
  <si>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</si>
  <si>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</si>
  <si>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</si>
  <si>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</si>
  <si>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</si>
  <si>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</si>
  <si>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</si>
  <si>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</si>
  <si>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</si>
  <si>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</si>
  <si>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</si>
  <si>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</si>
  <si>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</si>
  <si>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</si>
  <si>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</si>
  <si>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</si>
  <si>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</si>
  <si>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</si>
  <si>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</si>
  <si>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</si>
  <si>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</si>
  <si>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</si>
  <si>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</si>
  <si>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</si>
  <si>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</si>
  <si>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</si>
  <si>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</si>
  <si>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</si>
  <si>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</si>
  <si>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</si>
  <si>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</si>
  <si>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</si>
  <si>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</si>
  <si>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</si>
  <si>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</si>
  <si>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</si>
  <si>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</si>
  <si>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</si>
  <si>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</si>
  <si>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</si>
  <si>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</si>
  <si>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</si>
  <si>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</si>
  <si>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</si>
  <si>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</si>
  <si>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</si>
  <si>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</si>
  <si>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</si>
  <si>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</si>
  <si>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</si>
  <si>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</si>
  <si>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</si>
  <si>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</si>
  <si>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</si>
  <si>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</si>
  <si>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</si>
  <si>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</si>
  <si>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</si>
  <si>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</si>
  <si>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</si>
  <si>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</si>
  <si>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</si>
  <si>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</si>
  <si>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</si>
  <si>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</si>
  <si>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</si>
  <si>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</si>
  <si>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</si>
  <si>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</si>
  <si>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</si>
  <si>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</si>
  <si>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</si>
  <si>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</si>
  <si>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</si>
  <si>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</si>
  <si>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</si>
  <si>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</si>
  <si>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</si>
  <si>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</si>
  <si>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</si>
  <si>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</si>
  <si>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</si>
  <si>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</si>
  <si>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</si>
  <si>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</si>
  <si>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</si>
  <si>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</si>
  <si>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</si>
  <si>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</si>
  <si>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</si>
  <si>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</si>
  <si>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</si>
  <si>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</si>
  <si>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</si>
  <si>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</si>
  <si>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</si>
  <si>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</si>
  <si>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</si>
  <si>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</si>
  <si>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</si>
  <si>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</si>
  <si>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</si>
  <si>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</si>
  <si>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</si>
  <si>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</si>
  <si>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</si>
  <si>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</si>
  <si>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</si>
  <si>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</si>
  <si>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</si>
  <si>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</si>
  <si>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</si>
  <si>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</si>
  <si>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</si>
  <si>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</si>
  <si>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</si>
  <si>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</si>
  <si>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</si>
  <si>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</si>
  <si>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</si>
  <si>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</si>
  <si>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</si>
  <si>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</si>
  <si>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</si>
  <si>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</si>
  <si>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</si>
  <si>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</si>
  <si>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</si>
  <si>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</si>
  <si>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</si>
  <si>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</si>
  <si>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</si>
  <si>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</si>
  <si>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</si>
  <si>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</si>
  <si>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</si>
  <si>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</si>
  <si>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</si>
  <si>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</si>
  <si>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</si>
  <si>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</si>
  <si>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</si>
  <si>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</si>
  <si>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</si>
  <si>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</si>
  <si>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</si>
  <si>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</si>
  <si>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</si>
  <si>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</si>
  <si>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</si>
  <si>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</si>
  <si>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</si>
  <si>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</si>
  <si>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</si>
  <si>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</si>
  <si>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</si>
  <si>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</si>
  <si>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</si>
  <si>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</si>
  <si>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</si>
  <si>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</si>
  <si>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</si>
  <si>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</si>
  <si>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</si>
  <si>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</si>
  <si>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</si>
  <si>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</si>
  <si>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</si>
  <si>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</si>
  <si>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</si>
  <si>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</si>
  <si>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</si>
  <si>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</si>
  <si>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</si>
  <si>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</si>
  <si>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</si>
  <si>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</si>
  <si>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</si>
  <si>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</si>
  <si>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</si>
  <si>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</si>
  <si>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</si>
  <si>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</si>
  <si>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</si>
  <si>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</si>
  <si>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</si>
  <si>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</si>
  <si>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</si>
  <si>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</si>
  <si>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</si>
  <si>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</si>
  <si>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</si>
  <si>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</si>
  <si>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</si>
  <si>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</si>
  <si>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</si>
  <si>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</si>
  <si>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</si>
  <si>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</si>
  <si>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</si>
  <si>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</si>
  <si>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</si>
  <si>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</si>
  <si>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</si>
  <si>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</si>
  <si>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</si>
  <si>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</si>
  <si>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</si>
  <si>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</si>
  <si>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</si>
  <si>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</si>
  <si>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</si>
  <si>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</si>
  <si>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</si>
  <si>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</si>
  <si>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</si>
  <si>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</si>
  <si>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</si>
  <si>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</si>
  <si>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</si>
  <si>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</si>
  <si>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</si>
  <si>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</si>
  <si>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</si>
  <si>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</si>
  <si>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</si>
  <si>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</si>
  <si>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</si>
  <si>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</si>
  <si>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</si>
  <si>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</si>
  <si>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</si>
  <si>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</si>
  <si>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</si>
  <si>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</si>
  <si>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</si>
  <si>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Percntage Successful</t>
  </si>
  <si>
    <t>Percentage Failed</t>
  </si>
  <si>
    <t>Precentage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</si>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</sst>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auto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4B40-9BD0-E33D45E78D6B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1-4B40-9BD0-E33D45E78D6B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1-4B40-9BD0-E33D45E78D6B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1-4B40-9BD0-E33D45E7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192368"/>
        <c:axId val="1334926960"/>
      </c:barChart>
      <c:catAx>
        <c:axId val="943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26960"/>
        <c:crosses val="autoZero"/>
        <c:auto val="1"/>
        <c:lblAlgn val="ctr"/>
        <c:lblOffset val="100"/>
        <c:noMultiLvlLbl val="0"/>
      </c:catAx>
      <c:valAx>
        <c:axId val="13349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D1E-8FA8-E93FFFC73466}"/>
            </c:ext>
          </c:extLst>
        </c:ser>
        <c:ser>
          <c:idx val="1"/>
          <c:order val="1"/>
          <c:tx>
            <c:strRef>
              <c:f>'Pivot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A-4D1E-8FA8-E93FFFC73466}"/>
            </c:ext>
          </c:extLst>
        </c:ser>
        <c:ser>
          <c:idx val="2"/>
          <c:order val="2"/>
          <c:tx>
            <c:strRef>
              <c:f>'Pivot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A-4D1E-8FA8-E93FFFC73466}"/>
            </c:ext>
          </c:extLst>
        </c:ser>
        <c:ser>
          <c:idx val="3"/>
          <c:order val="3"/>
          <c:tx>
            <c:strRef>
              <c:f>'Pivot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A-4D1E-8FA8-E93FFFC7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196176"/>
        <c:axId val="1334946800"/>
      </c:barChart>
      <c:catAx>
        <c:axId val="9991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46800"/>
        <c:crosses val="autoZero"/>
        <c:auto val="1"/>
        <c:lblAlgn val="ctr"/>
        <c:lblOffset val="100"/>
        <c:noMultiLvlLbl val="0"/>
      </c:catAx>
      <c:valAx>
        <c:axId val="1334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miter lim="800000"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9-4FDE-9BAC-FF3EDCB13965}"/>
            </c:ext>
          </c:extLst>
        </c:ser>
        <c:ser>
          <c:idx val="1"/>
          <c:order val="1"/>
          <c:tx>
            <c:strRef>
              <c:f>'Pivot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9-4FDE-9BAC-FF3EDCB13965}"/>
            </c:ext>
          </c:extLst>
        </c:ser>
        <c:ser>
          <c:idx val="2"/>
          <c:order val="2"/>
          <c:tx>
            <c:strRef>
              <c:f>'Pivot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9-4FDE-9BAC-FF3EDCB1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2880"/>
        <c:axId val="1550907200"/>
      </c:lineChart>
      <c:catAx>
        <c:axId val="1400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07200"/>
        <c:crosses val="autoZero"/>
        <c:auto val="1"/>
        <c:lblAlgn val="ctr"/>
        <c:lblOffset val="100"/>
        <c:noMultiLvlLbl val="0"/>
      </c:catAx>
      <c:valAx>
        <c:axId val="15509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Goal'!$F$1</c:f>
              <c:strCache>
                <c:ptCount val="1"/>
                <c:pt idx="0">
                  <c:v>Percntage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48EF-8998-37A1F7DCEED2}"/>
            </c:ext>
          </c:extLst>
        </c:ser>
        <c:ser>
          <c:idx val="1"/>
          <c:order val="1"/>
          <c:tx>
            <c:strRef>
              <c:f>'Outcomes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48EF-8998-37A1F7DCEED2}"/>
            </c:ext>
          </c:extLst>
        </c:ser>
        <c:ser>
          <c:idx val="2"/>
          <c:order val="2"/>
          <c:tx>
            <c:strRef>
              <c:f>'Outcomes Goal'!$H$1</c:f>
              <c:strCache>
                <c:ptCount val="1"/>
                <c:pt idx="0">
                  <c:v>Precentage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48EF-8998-37A1F7DC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803984"/>
        <c:axId val="1626350704"/>
      </c:lineChart>
      <c:catAx>
        <c:axId val="15278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0704"/>
        <c:crosses val="autoZero"/>
        <c:auto val="1"/>
        <c:lblAlgn val="ctr"/>
        <c:lblOffset val="100"/>
        <c:noMultiLvlLbl val="0"/>
      </c:catAx>
      <c:valAx>
        <c:axId val="16263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</xdr:row>
      <xdr:rowOff>200024</xdr:rowOff>
    </xdr:from>
    <xdr:to>
      <xdr:col>16</xdr:col>
      <xdr:colOff>685799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97877-9046-C82B-7346-41EC25E35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200024</xdr:rowOff>
    </xdr:from>
    <xdr:to>
      <xdr:col>18</xdr:col>
      <xdr:colOff>266700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9B2A8-043F-EB83-F79E-DACF315C5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200024</xdr:rowOff>
    </xdr:from>
    <xdr:to>
      <xdr:col>12</xdr:col>
      <xdr:colOff>238124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8C96-CD11-46A6-66FF-4026746E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114300</xdr:rowOff>
    </xdr:from>
    <xdr:to>
      <xdr:col>7</xdr:col>
      <xdr:colOff>1238250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DD4AE-8EE6-BC5B-4CAA-E9810564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</xdr:rowOff>
    </xdr:from>
    <xdr:to>
      <xdr:col>14</xdr:col>
      <xdr:colOff>123825</xdr:colOff>
      <xdr:row>14</xdr:row>
      <xdr:rowOff>66676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35E9C2-8406-E8BF-6965-D99B3EF7149A}"/>
            </a:ext>
          </a:extLst>
        </xdr:cNvPr>
        <xdr:cNvSpPr txBox="1"/>
      </xdr:nvSpPr>
      <xdr:spPr>
        <a:xfrm>
          <a:off x="4743450" y="1800226"/>
          <a:ext cx="62007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According to</a:t>
          </a:r>
          <a:r>
            <a:rPr lang="en-US" sz="1100" baseline="0"/>
            <a:t> the data, I am led to believe the median offers a better overall summary. There are too few outliers affecting the average for it to be an accurate representation. </a:t>
          </a:r>
        </a:p>
        <a:p>
          <a:endParaRPr lang="en-US" sz="1100" baseline="0"/>
        </a:p>
        <a:p>
          <a:r>
            <a:rPr lang="en-US" sz="1100" baseline="0"/>
            <a:t>According to the data, there appears to be more variability with successful campaigns. This seems likely due to having more occurances than those that have failed.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Melville" refreshedDate="45231.651705555552" createdVersion="8" refreshedVersion="8" minRefreshableVersion="3" recordCount="1000" xr:uid="{84389E48-31D9-44BE-B9F6-3BC6251884A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Melville" refreshedDate="45231.730137615741" createdVersion="8" refreshedVersion="8" minRefreshableVersion="3" recordCount="1000" xr:uid="{760D0EE1-F1B4-4632-9BB6-9A8C296BCCF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CBAE9-40AF-4B49-A837-F60797F5E8D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07229-A0C4-4756-952D-6506E7CC44C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D0B93-10A7-4EFC-8864-991E2807B41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3678-F140-4BC0-81EC-41FD9E9D1223}">
  <dimension ref="A1:F14"/>
  <sheetViews>
    <sheetView tabSelected="1" workbookViewId="0">
      <selection activeCell="T19" sqref="T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0F4A-7F98-4028-A030-A663C5CA73A5}">
  <dimension ref="A1:F30"/>
  <sheetViews>
    <sheetView workbookViewId="0">
      <selection activeCell="T18" sqref="T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4145-A37B-48CA-8076-E513502CFAD4}">
  <dimension ref="A1:E18"/>
  <sheetViews>
    <sheetView workbookViewId="0">
      <selection activeCell="A13" sqref="A1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DCAE-C129-451F-BDAB-DAF75352CC86}">
  <dimension ref="A1:H13"/>
  <sheetViews>
    <sheetView workbookViewId="0">
      <selection activeCell="D10" sqref="D1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8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COUNTIFS(Crowdfunding!D:D,"&lt;5000",Crowdfunding!F:F,"successful",Crowdfunding!D:D,"&gt;999")</f>
        <v>191</v>
      </c>
      <c r="C3">
        <f>COUNTIFS(Crowdfunding!D:D,"&lt;5000",Crowdfunding!F:F,"failed",Crowdfunding!D:D,"&gt;999")</f>
        <v>38</v>
      </c>
      <c r="D3">
        <f>COUNTIFS(Crowdfunding!D:D,"&lt;5000",Crowdfunding!F:F,"Canceled",Crowdfunding!D:D,"&gt;999")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COUNTIFS(Crowdfunding!D:D,"&lt;10000",Crowdfunding!F:F,"successful",Crowdfunding!D:D,"&gt;4999")</f>
        <v>164</v>
      </c>
      <c r="C4">
        <f>COUNTIFS(Crowdfunding!D:D,"&lt;10000",Crowdfunding!F:F,"failed",Crowdfunding!D:D,"&gt;4999")</f>
        <v>126</v>
      </c>
      <c r="D4">
        <f>COUNTIFS(Crowdfunding!D:D,"&lt;10000",Crowdfunding!F:F,"Canceled",Crowdfunding!D:D,"&gt;4999")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COUNTIFS(Crowdfunding!D:D,"&lt;15000",Crowdfunding!F:F,"successful",Crowdfunding!D:D,"&gt;9999")</f>
        <v>4</v>
      </c>
      <c r="C5">
        <f>COUNTIFS(Crowdfunding!D:D,"&lt;15000",Crowdfunding!F:F,"failed",Crowdfunding!D:D,"&gt;9999")</f>
        <v>5</v>
      </c>
      <c r="D5">
        <f>COUNTIFS(Crowdfunding!D:D,"&lt;15000",Crowdfunding!F:F,"Canceled",Crowdfunding!D:D,"&gt;9999")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COUNTIFS(Crowdfunding!D:D,"&lt;20000",Crowdfunding!F:F,"successful",Crowdfunding!D:D,"&gt;14999")</f>
        <v>10</v>
      </c>
      <c r="C6">
        <f>COUNTIFS(Crowdfunding!D:D,"&lt;20000",Crowdfunding!F:F,"failed",Crowdfunding!D:D,"&gt;14999")</f>
        <v>0</v>
      </c>
      <c r="D6">
        <f>COUNTIFS(Crowdfunding!D:D,"&lt;20000",Crowdfunding!F:F,"Canceled",Crowdfunding!D:D,"&gt;14999")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COUNTIFS(Crowdfunding!D:D,"&lt;25000",Crowdfunding!F:F,"successful",Crowdfunding!D:D,"&gt;19999")</f>
        <v>7</v>
      </c>
      <c r="C7">
        <f>COUNTIFS(Crowdfunding!D:D,"&lt;25000",Crowdfunding!F:F,"failed",Crowdfunding!D:D,"&gt;19999")</f>
        <v>0</v>
      </c>
      <c r="D7">
        <f>COUNTIFS(Crowdfunding!D:D,"&lt;25000",Crowdfunding!F:F,"Canceled",Crowdfunding!D:D,"&gt;19999")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COUNTIFS(Crowdfunding!D:D,"&lt;30000",Crowdfunding!F:F,"successful",Crowdfunding!D:D,"&gt;24999")</f>
        <v>11</v>
      </c>
      <c r="C8">
        <f>COUNTIFS(Crowdfunding!D:D,"&lt;30000",Crowdfunding!F:F,"failed",Crowdfunding!D:D,"&gt;24999")</f>
        <v>3</v>
      </c>
      <c r="D8">
        <f>COUNTIFS(Crowdfunding!D:D,"&lt;30000",Crowdfunding!F:F,"Canceled",Crowdfunding!D:D,"&gt;24999")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COUNTIFS(Crowdfunding!D:D,"&lt;35000",Crowdfunding!F:F,"successful",Crowdfunding!D:D,"&gt;29999")</f>
        <v>7</v>
      </c>
      <c r="C9">
        <f>COUNTIFS(Crowdfunding!D:D,"&lt;35000",Crowdfunding!F:F,"failed",Crowdfunding!D:D,"&gt;29999")</f>
        <v>0</v>
      </c>
      <c r="D9">
        <f>COUNTIFS(Crowdfunding!D:D,"&lt;35000",Crowdfunding!F:F,"Canceled",Crowdfunding!D:D,"&gt;29999")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COUNTIFS(Crowdfunding!D:D,"&lt;40000",Crowdfunding!F:F,"successful",Crowdfunding!D:D,"&gt;34999")</f>
        <v>8</v>
      </c>
      <c r="C10">
        <f>COUNTIFS(Crowdfunding!D:D,"&lt;40000",Crowdfunding!F:F,"failed",Crowdfunding!D:D,"&gt;34999")</f>
        <v>3</v>
      </c>
      <c r="D10">
        <f>COUNTIFS(Crowdfunding!D:D,"&lt;40000",Crowdfunding!F:F,"Canceled",Crowdfunding!D:D,"&gt;34999")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COUNTIFS(Crowdfunding!D:D,"&lt;45000",Crowdfunding!F:F,"successful",Crowdfunding!D:D,"&gt;39999")</f>
        <v>11</v>
      </c>
      <c r="C11">
        <f>COUNTIFS(Crowdfunding!D:D,"&lt;45000",Crowdfunding!F:F,"failed",Crowdfunding!D:D,"&gt;39999")</f>
        <v>3</v>
      </c>
      <c r="D11">
        <f>COUNTIFS(Crowdfunding!D:D,"&lt;45000",Crowdfunding!F:F,"Canceled",Crowdfunding!D:D,"&gt;39999")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COUNTIFS(Crowdfunding!D:D,"&lt;50000",Crowdfunding!F:F,"successful",Crowdfunding!D:D,"&gt;44999")</f>
        <v>8</v>
      </c>
      <c r="C12">
        <f>COUNTIFS(Crowdfunding!D:D,"&lt;50000",Crowdfunding!F:F,"failed",Crowdfunding!D:D,"&gt;44999")</f>
        <v>3</v>
      </c>
      <c r="D12">
        <f>COUNTIFS(Crowdfunding!D:D,"&lt;50000",Crowdfunding!F:F,"Canceled",Crowdfunding!D:D,"&gt;44999")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62FF-6C1A-4B7A-B283-A81F20622ED4}">
  <dimension ref="A1:J566"/>
  <sheetViews>
    <sheetView workbookViewId="0">
      <selection activeCell="L21" sqref="L21"/>
    </sheetView>
  </sheetViews>
  <sheetFormatPr defaultRowHeight="15.75" x14ac:dyDescent="0.25"/>
  <cols>
    <col min="2" max="2" width="13.125" bestFit="1" customWidth="1"/>
    <col min="5" max="5" width="13.125" bestFit="1" customWidth="1"/>
    <col min="7" max="7" width="16.375" bestFit="1" customWidth="1"/>
    <col min="8" max="8" width="9.375" bestFit="1" customWidth="1"/>
  </cols>
  <sheetData>
    <row r="1" spans="1:10" x14ac:dyDescent="0.25">
      <c r="A1" t="s">
        <v>2106</v>
      </c>
      <c r="B1" t="s">
        <v>2107</v>
      </c>
      <c r="D1" t="s">
        <v>2106</v>
      </c>
      <c r="E1" t="s">
        <v>2107</v>
      </c>
      <c r="H1" t="s">
        <v>2108</v>
      </c>
      <c r="J1" t="s">
        <v>2109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2110</v>
      </c>
      <c r="H2">
        <f>AVERAGE(B2:B566)</f>
        <v>851.14690265486729</v>
      </c>
      <c r="J2">
        <f>AVERAGE(E2:E365)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MEDIAN(B2:B566)</f>
        <v>201</v>
      </c>
      <c r="J3">
        <f>MEDIAN(E2:E365)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2112</v>
      </c>
      <c r="H4">
        <f>MIN(B2:B566)</f>
        <v>16</v>
      </c>
      <c r="J4">
        <f>MIN(E2:E365)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2113</v>
      </c>
      <c r="H5">
        <f>MAX(B2:B566)</f>
        <v>7295</v>
      </c>
      <c r="J5">
        <f>MAX(E2:E365)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2114</v>
      </c>
      <c r="H6">
        <f>_xlfn.VAR.P(B2:B566)</f>
        <v>1603373.7324019109</v>
      </c>
      <c r="J6">
        <f>_xlfn.VAR.P(E2:E365)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2115</v>
      </c>
      <c r="H7">
        <f>_xlfn.STDEV.P(B2:B566)</f>
        <v>1266.2439466397898</v>
      </c>
      <c r="J7">
        <f>_xlfn.STDEV.P(E2:E365)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4" priority="5" operator="containsText" text="canceled">
      <formula>NOT(ISERROR(SEARCH("canceled",A2)))</formula>
    </cfRule>
    <cfRule type="containsText" dxfId="5" priority="6" operator="containsText" text="live">
      <formula>NOT(ISERROR(SEARCH("live",A2)))</formula>
    </cfRule>
    <cfRule type="containsText" dxfId="6" priority="7" operator="containsText" text="successful">
      <formula>NOT(ISERROR(SEARCH("successful",A2)))</formula>
    </cfRule>
    <cfRule type="containsText" dxfId="7" priority="8" operator="containsText" text="failed">
      <formula>NOT(ISERROR(SEARCH("failed",A2)))</formula>
    </cfRule>
  </conditionalFormatting>
  <conditionalFormatting sqref="D2:D365">
    <cfRule type="containsText" dxfId="0" priority="1" operator="containsText" text="canceled">
      <formula>NOT(ISERROR(SEARCH("canceled",D2)))</formula>
    </cfRule>
    <cfRule type="containsText" dxfId="1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  <cfRule type="containsText" dxfId="3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9.375" bestFit="1" customWidth="1"/>
    <col min="7" max="7" width="13.5" bestFit="1" customWidth="1"/>
    <col min="8" max="8" width="7.625" bestFit="1" customWidth="1"/>
    <col min="9" max="9" width="8.375" bestFit="1" customWidth="1"/>
    <col min="10" max="10" width="11.5" bestFit="1" customWidth="1"/>
    <col min="11" max="11" width="10.875" bestFit="1" customWidth="1"/>
    <col min="12" max="12" width="9.125" bestFit="1" customWidth="1"/>
    <col min="13" max="13" width="8.5" bestFit="1" customWidth="1"/>
    <col min="14" max="14" width="27.625" bestFit="1" customWidth="1"/>
    <col min="15" max="15" width="14.5" bestFit="1" customWidth="1"/>
    <col min="16" max="16" width="16.5" style="5" bestFit="1" customWidth="1"/>
    <col min="17" max="17" width="14.875" bestFit="1" customWidth="1"/>
    <col min="18" max="18" width="12.375" bestFit="1" customWidth="1"/>
    <col min="19" max="19" width="21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2084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xml:space="preserve"> (E2/D2)</f>
        <v>0</v>
      </c>
      <c r="P2" s="5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 xml:space="preserve"> (E3/D3)</f>
        <v>10.4</v>
      </c>
      <c r="P3" s="5">
        <f t="shared" ref="P3:P66" si="1" xml:space="preserve"> E3/G3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 xml:space="preserve"> (E67/D67)</f>
        <v>2.3614754098360655</v>
      </c>
      <c r="P67" s="5">
        <f t="shared" ref="P67:P130" si="5" xml:space="preserve"> E67/G67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 xml:space="preserve"> (E131/D131)</f>
        <v>3.2026936026936029E-2</v>
      </c>
      <c r="P131" s="5">
        <f t="shared" ref="P131:P194" si="9" xml:space="preserve"> E131/G131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 xml:space="preserve"> (E195/D195)</f>
        <v>0.45636363636363636</v>
      </c>
      <c r="P195" s="5">
        <f t="shared" ref="P195:P258" si="13" xml:space="preserve"> E195/G195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 xml:space="preserve"> (E259/D259)</f>
        <v>1.46</v>
      </c>
      <c r="P259" s="5">
        <f t="shared" ref="P259:P322" si="17" xml:space="preserve"> E259/G259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 xml:space="preserve"> (E323/D323)</f>
        <v>0.94144366197183094</v>
      </c>
      <c r="P323" s="5">
        <f t="shared" ref="P323:P386" si="21" xml:space="preserve"> E323/G323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 xml:space="preserve"> (E387/D387)</f>
        <v>1.4616709511568124</v>
      </c>
      <c r="P387" s="5">
        <f t="shared" ref="P387:P450" si="25" xml:space="preserve"> E387/G387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 xml:space="preserve"> (E451/D451)</f>
        <v>9.67</v>
      </c>
      <c r="P451" s="5">
        <f t="shared" ref="P451:P514" si="29" xml:space="preserve"> E451/G451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>
        <v>0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 xml:space="preserve"> (E515/D515)</f>
        <v>0.39277108433734942</v>
      </c>
      <c r="P515" s="5">
        <f t="shared" ref="P515:P578" si="33" xml:space="preserve"> E515/G515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 xml:space="preserve"> (E579/D579)</f>
        <v>0.18853658536585366</v>
      </c>
      <c r="P579" s="5">
        <f t="shared" ref="P579:P642" si="37" xml:space="preserve"> E579/G579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 xml:space="preserve"> (E643/D643)</f>
        <v>1.1996808510638297</v>
      </c>
      <c r="P643" s="5">
        <f t="shared" ref="P643:P706" si="41" xml:space="preserve"> E643/G643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 xml:space="preserve"> (E707/D707)</f>
        <v>0.99026517383618151</v>
      </c>
      <c r="P707" s="5">
        <f t="shared" ref="P707:P770" si="45" xml:space="preserve"> E707/G707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 xml:space="preserve"> (E771/D771)</f>
        <v>0.86867834394904464</v>
      </c>
      <c r="P771" s="5">
        <f t="shared" ref="P771:P834" si="49" xml:space="preserve"> E771/G771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 xml:space="preserve"> (E835/D835)</f>
        <v>1.5769117647058823</v>
      </c>
      <c r="P835" s="5">
        <f t="shared" ref="P835:P898" si="53" xml:space="preserve"> E835/G835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 xml:space="preserve"> (E899/D899)</f>
        <v>0.27693181818181817</v>
      </c>
      <c r="P899" s="5">
        <f t="shared" ref="P899:P962" si="57" xml:space="preserve"> E899/G899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 xml:space="preserve"> (E963/D963)</f>
        <v>1.1929824561403508</v>
      </c>
      <c r="P963" s="5">
        <f t="shared" ref="P963:P1001" si="61" xml:space="preserve"> E963/G963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2:F1048576">
    <cfRule type="containsText" dxfId="14" priority="7" operator="containsText" text="failed">
      <formula>NOT(ISERROR(SEARCH("failed",F2)))</formula>
    </cfRule>
    <cfRule type="containsText" dxfId="13" priority="6" operator="containsText" text="successful">
      <formula>NOT(ISERROR(SEARCH("successful",F2)))</formula>
    </cfRule>
    <cfRule type="containsText" dxfId="12" priority="5" operator="containsText" text="live">
      <formula>NOT(ISERROR(SEARCH("live",F2)))</formula>
    </cfRule>
    <cfRule type="containsText" dxfId="11" priority="4" operator="containsText" text="canceled">
      <formula>NOT(ISERROR(SEARCH("canceled",F2)))</formula>
    </cfRule>
  </conditionalFormatting>
  <conditionalFormatting sqref="O2:O1048576">
    <cfRule type="cellIs" dxfId="8" priority="3" operator="greaterThan">
      <formula>1.99</formula>
    </cfRule>
    <cfRule type="cellIs" dxfId="9" priority="2" operator="lessThan">
      <formula>1</formula>
    </cfRule>
    <cfRule type="cellIs" dxfId="10" priority="1" operator="between">
      <formula>0.99</formula>
      <formula>2</formula>
    </cfRule>
  </conditionalFormatting>
  <pageMargins left="0.75" right="0.75" top="1" bottom="1" header="0.5" footer="0.5"/>
  <pageSetup orientation="portrait" r:id="rId1"/>
  <ignoredErrors>
    <ignoredError sqref="P3:P501 P503:P100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Category</vt:lpstr>
      <vt:lpstr>Pivot Sub</vt:lpstr>
      <vt:lpstr>Pivot Date</vt:lpstr>
      <vt:lpstr>Outcomes Goal</vt:lpstr>
      <vt:lpstr>Deviation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Edward Melville</cp:lastModifiedBy>
  <dcterms:created xsi:type="dcterms:W3CDTF">2021-09-29T18:52:28Z</dcterms:created>
  <dcterms:modified xsi:type="dcterms:W3CDTF">2023-11-02T20:43:06Z</dcterms:modified>
</cp:coreProperties>
</file>