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OneDrive\Desktop\CSIC IATA PhD preparation\TRABAJO EN PROGRESO\3 articles project\Maternal diet and gut microbiota SR\MA feasibility\MA_diet_micro_correlation\"/>
    </mc:Choice>
  </mc:AlternateContent>
  <xr:revisionPtr revIDLastSave="0" documentId="8_{9BC88EE7-8319-41CE-A243-D1C76A4769CF}" xr6:coauthVersionLast="47" xr6:coauthVersionMax="47" xr10:uidLastSave="{00000000-0000-0000-0000-000000000000}"/>
  <bookViews>
    <workbookView xWindow="-110" yWindow="-110" windowWidth="25820" windowHeight="15500" tabRatio="893" xr2:uid="{FCFDE773-86BA-4703-8994-0FB3198178BE}"/>
  </bookViews>
  <sheets>
    <sheet name="raw_correlations" sheetId="18" r:id="rId1"/>
    <sheet name="MA_data" sheetId="3" r:id="rId2"/>
    <sheet name="MA_g+_carbs" sheetId="6" r:id="rId3"/>
    <sheet name="MA_g-_carbs" sheetId="9" r:id="rId4"/>
    <sheet name="MA_g+_fats" sheetId="13" r:id="rId5"/>
    <sheet name="MA_g-_fats" sheetId="10" r:id="rId6"/>
    <sheet name="MA_g+_prot" sheetId="8" r:id="rId7"/>
    <sheet name="MA_diversity_diet_index" sheetId="11" r:id="rId8"/>
  </sheets>
  <externalReferences>
    <externalReference r:id="rId9"/>
  </externalReferences>
  <definedNames>
    <definedName name="_xlnm._FilterDatabase" localSheetId="1" hidden="1">MA_data!$A$1:$K$66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6" i="18" l="1" a="1"/>
  <c r="F66" i="18" s="1"/>
  <c r="B66" i="18"/>
  <c r="F65" i="18" a="1"/>
  <c r="F65" i="18" s="1"/>
  <c r="B65" i="18"/>
  <c r="B64" i="18"/>
  <c r="F63" i="18" a="1"/>
  <c r="F63" i="18" s="1"/>
  <c r="B63" i="18"/>
  <c r="F62" i="18" a="1"/>
  <c r="F62" i="18" s="1"/>
  <c r="B62" i="18"/>
  <c r="F61" i="18" a="1"/>
  <c r="F61" i="18" s="1"/>
  <c r="B61" i="18"/>
  <c r="B60" i="18"/>
  <c r="F59" i="18"/>
  <c r="F59" i="18" a="1"/>
  <c r="B59" i="18"/>
  <c r="F58" i="18" a="1"/>
  <c r="F58" i="18" s="1"/>
  <c r="B58" i="18"/>
  <c r="F57" i="18" a="1"/>
  <c r="F57" i="18" s="1"/>
  <c r="B57" i="18"/>
  <c r="F56" i="18" a="1"/>
  <c r="F56" i="18" s="1"/>
  <c r="B56" i="18"/>
  <c r="F55" i="18" a="1"/>
  <c r="F55" i="18" s="1"/>
  <c r="B55" i="18"/>
  <c r="F54" i="18" a="1"/>
  <c r="F54" i="18" s="1"/>
  <c r="B54" i="18"/>
  <c r="F53" i="18" a="1"/>
  <c r="F53" i="18" s="1"/>
  <c r="B53" i="18"/>
  <c r="F52" i="18" a="1"/>
  <c r="F52" i="18" s="1"/>
  <c r="B52" i="18"/>
  <c r="F51" i="18" a="1"/>
  <c r="F51" i="18" s="1"/>
  <c r="B51" i="18"/>
  <c r="F50" i="18" a="1"/>
  <c r="F50" i="18" s="1"/>
  <c r="B50" i="18"/>
  <c r="F49" i="18" a="1"/>
  <c r="F49" i="18" s="1"/>
  <c r="B49" i="18"/>
  <c r="F48" i="18" a="1"/>
  <c r="F48" i="18" s="1"/>
  <c r="B48" i="18"/>
  <c r="F47" i="18" a="1"/>
  <c r="F47" i="18" s="1"/>
  <c r="B47" i="18"/>
  <c r="F46" i="18" a="1"/>
  <c r="F46" i="18" s="1"/>
  <c r="B46" i="18"/>
  <c r="B45" i="18"/>
  <c r="B44" i="18"/>
  <c r="F43" i="18" a="1"/>
  <c r="F43" i="18" s="1"/>
  <c r="B43" i="18"/>
  <c r="F42" i="18" a="1"/>
  <c r="F42" i="18" s="1"/>
  <c r="B42" i="18"/>
  <c r="F41" i="18" a="1"/>
  <c r="F41" i="18" s="1"/>
  <c r="B41" i="18"/>
  <c r="F40" i="18" a="1"/>
  <c r="F40" i="18" s="1"/>
  <c r="B40" i="18"/>
  <c r="B39" i="18"/>
  <c r="F38" i="18" a="1"/>
  <c r="F38" i="18" s="1"/>
  <c r="B38" i="18"/>
  <c r="F37" i="18" a="1"/>
  <c r="F37" i="18" s="1"/>
  <c r="B37" i="18"/>
  <c r="F36" i="18" a="1"/>
  <c r="F36" i="18" s="1"/>
  <c r="B36" i="18"/>
  <c r="F35" i="18" a="1"/>
  <c r="F35" i="18" s="1"/>
  <c r="B35" i="18"/>
  <c r="F34" i="18" a="1"/>
  <c r="F34" i="18" s="1"/>
  <c r="B34" i="18"/>
  <c r="F33" i="18" a="1"/>
  <c r="F33" i="18" s="1"/>
  <c r="B33" i="18"/>
  <c r="F32" i="18" a="1"/>
  <c r="F32" i="18" s="1"/>
  <c r="B32" i="18"/>
  <c r="F31" i="18" a="1"/>
  <c r="F31" i="18" s="1"/>
  <c r="B31" i="18"/>
  <c r="F30" i="18" a="1"/>
  <c r="F30" i="18" s="1"/>
  <c r="B30" i="18"/>
  <c r="F29" i="18" a="1"/>
  <c r="F29" i="18" s="1"/>
  <c r="B29" i="18"/>
  <c r="F28" i="18" a="1"/>
  <c r="F28" i="18" s="1"/>
  <c r="B28" i="18"/>
  <c r="F27" i="18" a="1"/>
  <c r="F27" i="18" s="1"/>
  <c r="B27" i="18"/>
  <c r="F26" i="18" a="1"/>
  <c r="F26" i="18" s="1"/>
  <c r="B26" i="18"/>
  <c r="F25" i="18" a="1"/>
  <c r="F25" i="18" s="1"/>
  <c r="B25" i="18"/>
  <c r="F24" i="18"/>
  <c r="F24" i="18" a="1"/>
  <c r="C24" i="18"/>
  <c r="B24" i="18"/>
  <c r="F23" i="18" a="1"/>
  <c r="F23" i="18" s="1"/>
  <c r="C23" i="18"/>
  <c r="B23" i="18"/>
  <c r="F22" i="18" a="1"/>
  <c r="F22" i="18" s="1"/>
  <c r="C22" i="18"/>
  <c r="B22" i="18"/>
  <c r="F21" i="18" a="1"/>
  <c r="F21" i="18" s="1"/>
  <c r="B21" i="18"/>
  <c r="F20" i="18" a="1"/>
  <c r="F20" i="18" s="1"/>
  <c r="B20" i="18"/>
  <c r="F19" i="18" a="1"/>
  <c r="F19" i="18" s="1"/>
  <c r="B19" i="18"/>
  <c r="F18" i="18" a="1"/>
  <c r="F18" i="18" s="1"/>
  <c r="B18" i="18"/>
  <c r="F17" i="18" a="1"/>
  <c r="F17" i="18" s="1"/>
  <c r="B17" i="18"/>
  <c r="B16" i="18"/>
  <c r="F15" i="18" a="1"/>
  <c r="F15" i="18" s="1"/>
  <c r="B15" i="18"/>
  <c r="F14" i="18" a="1"/>
  <c r="F14" i="18" s="1"/>
  <c r="B14" i="18"/>
  <c r="F13" i="18" a="1"/>
  <c r="F13" i="18" s="1"/>
  <c r="B13" i="18"/>
  <c r="F12" i="18" a="1"/>
  <c r="F12" i="18" s="1"/>
  <c r="B12" i="18"/>
  <c r="B11" i="18"/>
  <c r="F10" i="18" a="1"/>
  <c r="F10" i="18" s="1"/>
  <c r="B10" i="18"/>
  <c r="F9" i="18" a="1"/>
  <c r="F9" i="18" s="1"/>
  <c r="B9" i="18"/>
  <c r="B8" i="18"/>
  <c r="F7" i="18" a="1"/>
  <c r="F7" i="18" s="1"/>
  <c r="B7" i="18"/>
  <c r="F6" i="18" a="1"/>
  <c r="F6" i="18" s="1"/>
  <c r="B6" i="18"/>
  <c r="F5" i="18" a="1"/>
  <c r="F5" i="18" s="1"/>
  <c r="B5" i="18"/>
  <c r="F4" i="18"/>
  <c r="F4" i="18" a="1"/>
  <c r="B4" i="18"/>
  <c r="B3" i="18"/>
  <c r="B2" i="18"/>
  <c r="I64" i="3" a="1"/>
  <c r="I64" i="3" s="1"/>
  <c r="I63" i="3" a="1"/>
  <c r="I63" i="3" s="1"/>
  <c r="I61" i="3" a="1"/>
  <c r="I61" i="3" s="1"/>
  <c r="I60" i="3" a="1"/>
  <c r="I60" i="3" s="1"/>
  <c r="I59" i="3" a="1"/>
  <c r="I59" i="3" s="1"/>
  <c r="I58" i="3" a="1"/>
  <c r="I58" i="3" s="1"/>
  <c r="I57" i="3"/>
  <c r="I57" i="3" a="1"/>
  <c r="I55" i="3" a="1"/>
  <c r="I55" i="3" s="1"/>
  <c r="I54" i="3" a="1"/>
  <c r="I54" i="3" s="1"/>
  <c r="I53" i="3"/>
  <c r="I53" i="3" a="1"/>
  <c r="I52" i="3"/>
  <c r="I52" i="3" a="1"/>
  <c r="I47" i="3" a="1"/>
  <c r="I47" i="3" s="1"/>
  <c r="I46" i="3" a="1"/>
  <c r="I46" i="3" s="1"/>
  <c r="I45" i="3" a="1"/>
  <c r="I45" i="3" s="1"/>
  <c r="I44" i="3" a="1"/>
  <c r="I44" i="3" s="1"/>
  <c r="I43" i="3" a="1"/>
  <c r="I43" i="3" s="1"/>
  <c r="I42" i="3" a="1"/>
  <c r="I42" i="3" s="1"/>
  <c r="I41" i="3"/>
  <c r="I41" i="3" a="1"/>
  <c r="I40" i="3" a="1"/>
  <c r="I40" i="3" s="1"/>
  <c r="I39" i="3" a="1"/>
  <c r="I39" i="3" s="1"/>
  <c r="I38" i="3"/>
  <c r="I38" i="3" a="1"/>
  <c r="I37" i="3" a="1"/>
  <c r="I37" i="3" s="1"/>
  <c r="I36" i="3" a="1"/>
  <c r="I36" i="3" s="1"/>
  <c r="I32" i="3" a="1"/>
  <c r="I32" i="3" s="1"/>
  <c r="I31" i="3" a="1"/>
  <c r="I31" i="3" s="1"/>
  <c r="I29" i="3" a="1"/>
  <c r="I29" i="3" s="1"/>
  <c r="I28" i="3" a="1"/>
  <c r="I28" i="3" s="1"/>
  <c r="I27" i="3" a="1"/>
  <c r="I27" i="3" s="1"/>
  <c r="I26" i="3"/>
  <c r="I26" i="3" a="1"/>
  <c r="I24" i="3" a="1"/>
  <c r="I24" i="3" s="1"/>
  <c r="I23" i="3" a="1"/>
  <c r="I23" i="3" s="1"/>
  <c r="I22" i="3"/>
  <c r="I22" i="3" a="1"/>
  <c r="I21" i="3" a="1"/>
  <c r="I21" i="3" s="1"/>
  <c r="I19" i="3" a="1"/>
  <c r="I19" i="3" s="1"/>
  <c r="I18" i="3" a="1"/>
  <c r="I18" i="3" s="1"/>
  <c r="I17" i="3" a="1"/>
  <c r="I17" i="3" s="1"/>
  <c r="I16" i="3" a="1"/>
  <c r="I16" i="3" s="1"/>
  <c r="I14" i="3" a="1"/>
  <c r="I14" i="3" s="1"/>
  <c r="I13" i="3" a="1"/>
  <c r="I13" i="3" s="1"/>
  <c r="I12" i="3"/>
  <c r="I12" i="3" a="1"/>
  <c r="I11" i="3" a="1"/>
  <c r="I11" i="3" s="1"/>
  <c r="I10" i="3" a="1"/>
  <c r="I10" i="3" s="1"/>
  <c r="I6" i="3"/>
  <c r="I6" i="3" a="1"/>
  <c r="I5" i="3" a="1"/>
  <c r="I5" i="3" s="1"/>
  <c r="I4" i="3" a="1"/>
  <c r="I4" i="3" s="1"/>
  <c r="I3" i="3" a="1"/>
  <c r="I3" i="3" s="1"/>
  <c r="I2" i="3" a="1"/>
  <c r="I2" i="3" s="1"/>
  <c r="D56" i="3" a="1"/>
  <c r="D56" i="3" s="1"/>
  <c r="D55" i="3" a="1"/>
  <c r="D55" i="3" s="1"/>
  <c r="D54" i="3" a="1"/>
  <c r="D54" i="3" s="1"/>
  <c r="B21" i="3"/>
  <c r="B20" i="3"/>
  <c r="B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<sst xmlns="http://schemas.openxmlformats.org/spreadsheetml/2006/main" count="1407" uniqueCount="254">
  <si>
    <t>Output</t>
  </si>
  <si>
    <t>Type of statistical test</t>
  </si>
  <si>
    <t>Diet element</t>
  </si>
  <si>
    <t>Diet_cat_MA</t>
  </si>
  <si>
    <t>p value</t>
  </si>
  <si>
    <t>Shannon</t>
  </si>
  <si>
    <t>Spearman correlations</t>
  </si>
  <si>
    <t>SFA</t>
  </si>
  <si>
    <t>0.5</t>
  </si>
  <si>
    <t>0.004</t>
  </si>
  <si>
    <t>Animal protein</t>
  </si>
  <si>
    <t>Protein</t>
  </si>
  <si>
    <t>0.41</t>
  </si>
  <si>
    <t>0.02</t>
  </si>
  <si>
    <t>Simpson</t>
  </si>
  <si>
    <t>0.42</t>
  </si>
  <si>
    <t>0.039</t>
  </si>
  <si>
    <t>Total carbohydrates</t>
  </si>
  <si>
    <t>-0.42</t>
  </si>
  <si>
    <t>0.046</t>
  </si>
  <si>
    <t>0.38</t>
  </si>
  <si>
    <t>Fats / Lipids</t>
  </si>
  <si>
    <t>0.3</t>
  </si>
  <si>
    <t>Vitamins</t>
  </si>
  <si>
    <t>0.28</t>
  </si>
  <si>
    <t>PUFA</t>
  </si>
  <si>
    <t>Potassium</t>
  </si>
  <si>
    <t>Vitamin C</t>
  </si>
  <si>
    <t>0.58</t>
  </si>
  <si>
    <t>Vitamin A</t>
  </si>
  <si>
    <t>Vitamin E</t>
  </si>
  <si>
    <t>0.04</t>
  </si>
  <si>
    <t>Shannon index</t>
  </si>
  <si>
    <t>IDQ scores</t>
  </si>
  <si>
    <t>0.273</t>
  </si>
  <si>
    <t>0.007</t>
  </si>
  <si>
    <t xml:space="preserve">Chao 1 </t>
  </si>
  <si>
    <t>Pearson correlations</t>
  </si>
  <si>
    <t xml:space="preserve">SFA </t>
  </si>
  <si>
    <t xml:space="preserve">-0.250 </t>
  </si>
  <si>
    <t xml:space="preserve">0.007 </t>
  </si>
  <si>
    <t xml:space="preserve">-0.160 </t>
  </si>
  <si>
    <t>0.101</t>
  </si>
  <si>
    <t xml:space="preserve">Fat </t>
  </si>
  <si>
    <t xml:space="preserve">-0.239 </t>
  </si>
  <si>
    <t xml:space="preserve">0.013 </t>
  </si>
  <si>
    <t>Soluble fibre</t>
  </si>
  <si>
    <t xml:space="preserve">0.216 </t>
  </si>
  <si>
    <t xml:space="preserve">0.043 </t>
  </si>
  <si>
    <t xml:space="preserve">MUFA </t>
  </si>
  <si>
    <t xml:space="preserve">-0.209 </t>
  </si>
  <si>
    <t xml:space="preserve">0.029 </t>
  </si>
  <si>
    <t xml:space="preserve">0.259 </t>
  </si>
  <si>
    <t xml:space="preserve">0.014 </t>
  </si>
  <si>
    <r>
      <t>Collinsella</t>
    </r>
    <r>
      <rPr>
        <sz val="9"/>
        <color rgb="FF333333"/>
        <rFont val="Arial"/>
        <family val="2"/>
      </rPr>
      <t> </t>
    </r>
  </si>
  <si>
    <t>Dietary fibre</t>
  </si>
  <si>
    <t>0.025</t>
  </si>
  <si>
    <t xml:space="preserve">Saturated fat </t>
  </si>
  <si>
    <t>-0.0003</t>
  </si>
  <si>
    <t>0.997</t>
  </si>
  <si>
    <t>-0.005</t>
  </si>
  <si>
    <t>0.957</t>
  </si>
  <si>
    <t>Bacteroides</t>
  </si>
  <si>
    <t>omega-3 PUFAs</t>
  </si>
  <si>
    <t>-0.93</t>
  </si>
  <si>
    <t>0.003</t>
  </si>
  <si>
    <t>Roseburia</t>
  </si>
  <si>
    <t>0.9</t>
  </si>
  <si>
    <t>0.014</t>
  </si>
  <si>
    <t>Adlercreutzia</t>
  </si>
  <si>
    <t>0.46</t>
  </si>
  <si>
    <t>0.017</t>
  </si>
  <si>
    <t>Dialister</t>
  </si>
  <si>
    <t>Carbohydrates</t>
  </si>
  <si>
    <t>0.028</t>
  </si>
  <si>
    <t>Ruminococcus</t>
  </si>
  <si>
    <t>0.034</t>
  </si>
  <si>
    <t>Starch</t>
  </si>
  <si>
    <t>0.013</t>
  </si>
  <si>
    <t>Coprococcus</t>
  </si>
  <si>
    <t>0.033</t>
  </si>
  <si>
    <t>Fibre</t>
  </si>
  <si>
    <t>0.002</t>
  </si>
  <si>
    <t>Haemophilus</t>
  </si>
  <si>
    <t>0.44</t>
  </si>
  <si>
    <t>0.021</t>
  </si>
  <si>
    <t>0.031</t>
  </si>
  <si>
    <t>Clostridium</t>
  </si>
  <si>
    <t>0.036</t>
  </si>
  <si>
    <t>Holdemania</t>
  </si>
  <si>
    <t>0.050</t>
  </si>
  <si>
    <t>Poly-unsaturated fatty acids</t>
  </si>
  <si>
    <t xml:space="preserve">	0.47</t>
  </si>
  <si>
    <t>0.012</t>
  </si>
  <si>
    <t>Collinsella</t>
  </si>
  <si>
    <t>0.038</t>
  </si>
  <si>
    <t>chao1</t>
  </si>
  <si>
    <t>Pearson correlation</t>
  </si>
  <si>
    <t>aMED score</t>
  </si>
  <si>
    <t>0.244</t>
  </si>
  <si>
    <t>0.103</t>
  </si>
  <si>
    <t>0.321</t>
  </si>
  <si>
    <t>0.137</t>
  </si>
  <si>
    <t>0.1867</t>
  </si>
  <si>
    <t>Lactobacillus_rogosae</t>
  </si>
  <si>
    <t>0.277</t>
  </si>
  <si>
    <t>Coprococcus_eutactus</t>
  </si>
  <si>
    <t>0.256</t>
  </si>
  <si>
    <t>Phascolarctobacterium_faecium</t>
  </si>
  <si>
    <t>0.243</t>
  </si>
  <si>
    <t>0.018</t>
  </si>
  <si>
    <t>Anaerococcus_tetradius</t>
  </si>
  <si>
    <t>0.242</t>
  </si>
  <si>
    <t>Collinsella_aerofaciens</t>
  </si>
  <si>
    <t>0.235</t>
  </si>
  <si>
    <t>0.022</t>
  </si>
  <si>
    <t>Alistipes_sp.</t>
  </si>
  <si>
    <t>0.229</t>
  </si>
  <si>
    <t>Faecalibacterium_prausnitzii</t>
  </si>
  <si>
    <t>Pseudobutyrivibrio_ruminis</t>
  </si>
  <si>
    <t>0.202</t>
  </si>
  <si>
    <t>Firmicutes </t>
  </si>
  <si>
    <t>Lipids</t>
  </si>
  <si>
    <t>Actinobacteria</t>
  </si>
  <si>
    <t>animal protein</t>
  </si>
  <si>
    <t>0.009</t>
  </si>
  <si>
    <t>Bacteroidetes</t>
  </si>
  <si>
    <t>0.032</t>
  </si>
  <si>
    <t>0.19</t>
  </si>
  <si>
    <t>0.128</t>
  </si>
  <si>
    <t>0.063</t>
  </si>
  <si>
    <t>Lachnospira</t>
  </si>
  <si>
    <t>Rombustia</t>
  </si>
  <si>
    <t>0.049</t>
  </si>
  <si>
    <t>polysaccharides </t>
  </si>
  <si>
    <t>0.22</t>
  </si>
  <si>
    <t>0.738</t>
  </si>
  <si>
    <t>0.001</t>
  </si>
  <si>
    <t>Prevotella</t>
  </si>
  <si>
    <t>Blautia</t>
  </si>
  <si>
    <t>0.064</t>
  </si>
  <si>
    <t>Lachnospiraceae unclassified</t>
  </si>
  <si>
    <t>0.00745005</t>
  </si>
  <si>
    <t>Carbohydrate</t>
  </si>
  <si>
    <t>0.65944272</t>
  </si>
  <si>
    <t>0.00290886</t>
  </si>
  <si>
    <t>Sugars; total</t>
  </si>
  <si>
    <t>0.60577915</t>
  </si>
  <si>
    <t>0.00771061</t>
  </si>
  <si>
    <t>Faecalibacterium</t>
  </si>
  <si>
    <t>Magnesium</t>
  </si>
  <si>
    <t>0.63673891</t>
  </si>
  <si>
    <t>0.00449885</t>
  </si>
  <si>
    <t>0.62435501</t>
  </si>
  <si>
    <t>0.00561127</t>
  </si>
  <si>
    <t>Copper</t>
  </si>
  <si>
    <t>0.7378741</t>
  </si>
  <si>
    <t>0.00047306</t>
  </si>
  <si>
    <t>Akkermansia</t>
  </si>
  <si>
    <t>0.00368375</t>
  </si>
  <si>
    <t>Parabacteroides</t>
  </si>
  <si>
    <t>Folic acid</t>
  </si>
  <si>
    <t>0.68355886</t>
  </si>
  <si>
    <t>0.00176234</t>
  </si>
  <si>
    <t>Folate; food</t>
  </si>
  <si>
    <t>0.67595459</t>
  </si>
  <si>
    <t>0.00207</t>
  </si>
  <si>
    <t>0.65737874</t>
  </si>
  <si>
    <t>0.00303029</t>
  </si>
  <si>
    <t xml:space="preserve">Vitamin E; alpha-tocopherol </t>
  </si>
  <si>
    <t>0.64293086</t>
  </si>
  <si>
    <t>0.00400201</t>
  </si>
  <si>
    <t>22:1; Docosenoic acid</t>
  </si>
  <si>
    <t>0.61228712</t>
  </si>
  <si>
    <t>0.00691316</t>
  </si>
  <si>
    <t>Gram_classification</t>
  </si>
  <si>
    <t>Family_classification</t>
  </si>
  <si>
    <t>Gram-positive</t>
  </si>
  <si>
    <t>Gram-negative</t>
  </si>
  <si>
    <t>Diversity and Richness</t>
  </si>
  <si>
    <t>Coriobacteriaceae</t>
  </si>
  <si>
    <t>Bacteroidaceae</t>
  </si>
  <si>
    <t>Lachnospiraceae</t>
  </si>
  <si>
    <t>Eggerthellaceae</t>
  </si>
  <si>
    <t>Veillonellaceae</t>
  </si>
  <si>
    <t>Ruminococcaceae</t>
  </si>
  <si>
    <t>Pasteurellaceae</t>
  </si>
  <si>
    <t>Clostridiaceae</t>
  </si>
  <si>
    <t>Erysipelotrichaceae</t>
  </si>
  <si>
    <t>Lactobacillaceae</t>
  </si>
  <si>
    <t>Acidaminococcaceae</t>
  </si>
  <si>
    <t>Peptoniphilaceae</t>
  </si>
  <si>
    <t>Rikenellaceae</t>
  </si>
  <si>
    <t>Phylum_classification</t>
  </si>
  <si>
    <t>Firmicutes</t>
  </si>
  <si>
    <t>Prevotellaceae</t>
  </si>
  <si>
    <t>Akkermansiaceae</t>
  </si>
  <si>
    <t>Verrucomicrobiota</t>
  </si>
  <si>
    <t>Tannerellaceae</t>
  </si>
  <si>
    <t>Diet Quality Score</t>
  </si>
  <si>
    <t>Author</t>
  </si>
  <si>
    <t>Barrett et al. (2018)</t>
  </si>
  <si>
    <t>Corbertt et al. (2024)</t>
  </si>
  <si>
    <t>Gomez-Arango et al. (2018)</t>
  </si>
  <si>
    <t>Haddad et al. (2022)</t>
  </si>
  <si>
    <t>Kunasegaran et al. (2024)</t>
  </si>
  <si>
    <t>Lotankar et al. (2022)</t>
  </si>
  <si>
    <t>Miller et al. (2021)</t>
  </si>
  <si>
    <t>Röytiö et al. (2017)</t>
  </si>
  <si>
    <t>Ruebel et al. (2021)</t>
  </si>
  <si>
    <t>Selma-Royo et al. (2021)</t>
  </si>
  <si>
    <t>n</t>
  </si>
  <si>
    <t>cor</t>
  </si>
  <si>
    <t>es.id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</si>
  <si>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</si>
  <si>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</si>
  <si>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</si>
  <si>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</si>
  <si>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</si>
  <si>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</si>
  <si>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</si>
  <si>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</si>
  <si>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</si>
  <si>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</si>
  <si>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 xml:space="preserve">Shannon </t>
  </si>
  <si>
    <t>-0.20</t>
  </si>
  <si>
    <t>-0.47</t>
  </si>
  <si>
    <t>-0.46</t>
  </si>
  <si>
    <t>-0.40</t>
  </si>
  <si>
    <t>-0.32</t>
  </si>
  <si>
    <t>-0.27</t>
  </si>
  <si>
    <t>-0.23</t>
  </si>
  <si>
    <t>-0.25</t>
  </si>
  <si>
    <t>-0.28</t>
  </si>
  <si>
    <t xml:space="preserve">	-0.487</t>
  </si>
  <si>
    <t>-0.201</t>
  </si>
  <si>
    <t>-0.6078431</t>
  </si>
  <si>
    <t>-0.6473116</t>
  </si>
  <si>
    <t>study_id</t>
  </si>
  <si>
    <t>Obesity</t>
  </si>
  <si>
    <t>GDM</t>
  </si>
  <si>
    <t>GDM, Obesity and HDP</t>
  </si>
  <si>
    <t>Healthy gestation</t>
  </si>
  <si>
    <t>Health_status</t>
  </si>
  <si>
    <t>Healthy</t>
  </si>
  <si>
    <t>Compromised</t>
  </si>
  <si>
    <t>Health_status_1</t>
  </si>
  <si>
    <t>Glutinous rice</t>
  </si>
  <si>
    <t>Omega-3 PUFAs</t>
  </si>
  <si>
    <t>Polysaccharides </t>
  </si>
  <si>
    <t>Docosenoic acid</t>
  </si>
  <si>
    <t>Fat</t>
  </si>
  <si>
    <t>Diet Score</t>
  </si>
  <si>
    <t>Health_status_cat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</si>
</sst>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uar\OneDrive\Desktop\CSIC%20IATA%20PhD%20preparation\TRABAJO%20EN%20PROGRESO\3%20articles%20project\Maternal%20diet%20and%20gut%20microbiota%20SR\MA%20feasibility\MA_diet_micro_correlation\correlation_MA_input_13_05_2025.xlsx" TargetMode="External"/><Relationship Id="rId1" Type="http://schemas.openxmlformats.org/officeDocument/2006/relationships/externalLinkPath" Target="correlation_MA_input_13_05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MA_data"/>
      <sheetName val="Sheet4"/>
      <sheetName val="raw_correlation"/>
      <sheetName val="MA_SCFA"/>
      <sheetName val="Sheet7"/>
      <sheetName val="clean_MA_SCFA"/>
      <sheetName val="MA_g+_carbs"/>
      <sheetName val="MA_g+_fats"/>
      <sheetName val="MA_g+_prot"/>
      <sheetName val="MA_g-_carbs"/>
      <sheetName val="MA_g-_fats"/>
      <sheetName val="MA_diversity_diet_index"/>
    </sheetNames>
    <sheetDataSet>
      <sheetData sheetId="0"/>
      <sheetData sheetId="1"/>
      <sheetData sheetId="2"/>
      <sheetData sheetId="3"/>
      <sheetData sheetId="4">
        <row r="2">
          <cell r="C2" t="str">
            <v>Barrett et al. (2018)</v>
          </cell>
          <cell r="D2" t="str">
            <v>GDM, Obesity and HDP</v>
          </cell>
        </row>
        <row r="3">
          <cell r="C3" t="str">
            <v>Corbertt et al. (2024)</v>
          </cell>
          <cell r="D3" t="str">
            <v>Obesity</v>
          </cell>
        </row>
        <row r="4">
          <cell r="C4" t="str">
            <v>Haddad et al. (2022)</v>
          </cell>
          <cell r="D4" t="str">
            <v>Healthy gestation</v>
          </cell>
        </row>
        <row r="5">
          <cell r="C5" t="str">
            <v>Selma-Royo et al. (2021)</v>
          </cell>
          <cell r="D5" t="str">
            <v>Healthy gestation</v>
          </cell>
        </row>
        <row r="6">
          <cell r="C6" t="str">
            <v>Gomez-Arango et al. (2018)</v>
          </cell>
          <cell r="D6" t="str">
            <v>Obesity</v>
          </cell>
        </row>
        <row r="7">
          <cell r="C7" t="str">
            <v>Miller et al. (2021)</v>
          </cell>
          <cell r="D7" t="str">
            <v>GDM, Obesity and HDP</v>
          </cell>
        </row>
        <row r="8">
          <cell r="C8" t="str">
            <v>Kunasegaran et al. (2024)</v>
          </cell>
          <cell r="D8" t="str">
            <v>GDM</v>
          </cell>
        </row>
        <row r="9">
          <cell r="C9" t="str">
            <v>Röytiö et al. (2017)</v>
          </cell>
          <cell r="D9" t="str">
            <v>Obesity</v>
          </cell>
        </row>
        <row r="10">
          <cell r="C10" t="str">
            <v>Ruebel et al. (2021)</v>
          </cell>
          <cell r="D10" t="str">
            <v>Obesity</v>
          </cell>
        </row>
        <row r="11">
          <cell r="C11" t="str">
            <v>Lotankar et al. (2022)</v>
          </cell>
          <cell r="D11" t="str">
            <v>Obesity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2062-210F-4A6C-B47C-83EEBA855FE8}">
  <dimension ref="A1:H66"/>
  <sheetViews>
    <sheetView tabSelected="1" workbookViewId="0">
      <selection sqref="A1:XFD1048576"/>
    </sheetView>
  </sheetViews>
  <sheetFormatPr defaultRowHeight="14.5" x14ac:dyDescent="0.35"/>
  <cols>
    <col min="1" max="2" width="26.54296875" customWidth="1"/>
    <col min="4" max="4" width="27" customWidth="1"/>
    <col min="5" max="6" width="26.1796875" customWidth="1"/>
    <col min="7" max="7" width="10.26953125" customWidth="1"/>
  </cols>
  <sheetData>
    <row r="1" spans="1:8" x14ac:dyDescent="0.35">
      <c r="A1" t="s">
        <v>238</v>
      </c>
      <c r="B1" t="s">
        <v>253</v>
      </c>
      <c r="C1" t="s">
        <v>211</v>
      </c>
      <c r="D1" t="s">
        <v>0</v>
      </c>
      <c r="E1" t="s">
        <v>2</v>
      </c>
      <c r="F1" t="s">
        <v>3</v>
      </c>
      <c r="G1" t="s">
        <v>212</v>
      </c>
      <c r="H1" t="s">
        <v>4</v>
      </c>
    </row>
    <row r="2" spans="1:8" x14ac:dyDescent="0.35">
      <c r="A2" t="s">
        <v>210</v>
      </c>
      <c r="B2" t="str">
        <f>VLOOKUP(A2, [1]Sheet4!$C$2:$D$11, 2, FALSE)</f>
        <v>Healthy gestation</v>
      </c>
      <c r="C2">
        <v>73</v>
      </c>
      <c r="D2" t="s">
        <v>123</v>
      </c>
      <c r="E2" t="s">
        <v>10</v>
      </c>
      <c r="F2" t="s">
        <v>11</v>
      </c>
      <c r="G2" t="s">
        <v>229</v>
      </c>
      <c r="H2" t="s">
        <v>125</v>
      </c>
    </row>
    <row r="3" spans="1:8" x14ac:dyDescent="0.35">
      <c r="A3" t="s">
        <v>201</v>
      </c>
      <c r="B3" t="str">
        <f>VLOOKUP(A3, [1]Sheet4!$C$2:$D$11, 2, FALSE)</f>
        <v>GDM, Obesity and HDP</v>
      </c>
      <c r="C3">
        <v>27</v>
      </c>
      <c r="D3" t="s">
        <v>69</v>
      </c>
      <c r="E3" t="s">
        <v>11</v>
      </c>
      <c r="F3" t="s">
        <v>11</v>
      </c>
      <c r="G3" t="s">
        <v>70</v>
      </c>
      <c r="H3" t="s">
        <v>71</v>
      </c>
    </row>
    <row r="4" spans="1:8" x14ac:dyDescent="0.35">
      <c r="A4" t="s">
        <v>204</v>
      </c>
      <c r="B4" t="str">
        <f>VLOOKUP(A4, [1]Sheet4!$C$2:$D$11, 2, FALSE)</f>
        <v>Healthy gestation</v>
      </c>
      <c r="C4">
        <v>27</v>
      </c>
      <c r="D4" t="s">
        <v>158</v>
      </c>
      <c r="E4" t="s">
        <v>27</v>
      </c>
      <c r="F4" t="str" cm="1">
        <f t="array" ref="F4">IF(SUMPRODUCT(--ISNUMBER(SEARCH({"Vitamin C";"Vitamin A";"Vitamin E";"Folic acid"},E4)))&gt;0,"Vitamin",
IF(SUMPRODUCT(--ISNUMBER(SEARCH({"Magnesium";"Potassium";"Copper";"Folate"},E4)))&gt;0,"Mineral",
IF(SUMPRODUCT(--ISNUMBER(SEARCH({"SFA";"PUFA";"MUFA";"Omega-3";"Docosenoic acid"},E4)))&gt;0,"Fat",
IF(SUMPRODUCT(--ISNUMBER(SEARCH({"Carbohydrates";"Starch";"Polysaccharides";"Sugars"},E4)))&gt;0,"Carbohydrate",
IF(SUMPRODUCT(--ISNUMBER(SEARCH({"Fibre";"Dietary fibre"},E4)))&gt;0,"Fiber",
IF(SUMPRODUCT(--ISNUMBER(SEARCH({"Glutinous rice"},E4)))&gt;0,"Whole Food",IF(SUMPRODUCT(--ISNUMBER(SEARCH({"Protein";"Animal protein"},E4)))&gt;0,"Protein",
IF(SUMPRODUCT(--ISNUMBER(SEARCH({"aMED score"},E4)))&gt;0,"Diet Score","Other"))))))))</f>
        <v>Vitamin</v>
      </c>
      <c r="G4" t="s">
        <v>237</v>
      </c>
      <c r="H4" t="s">
        <v>159</v>
      </c>
    </row>
    <row r="5" spans="1:8" x14ac:dyDescent="0.35">
      <c r="A5" t="s">
        <v>207</v>
      </c>
      <c r="B5" t="str">
        <f>VLOOKUP(A5, [1]Sheet4!$C$2:$D$11, 2, FALSE)</f>
        <v>GDM, Obesity and HDP</v>
      </c>
      <c r="C5">
        <v>40</v>
      </c>
      <c r="D5" t="s">
        <v>116</v>
      </c>
      <c r="E5" t="s">
        <v>98</v>
      </c>
      <c r="F5" t="str" cm="1">
        <f t="array" ref="F5">IF(SUMPRODUCT(--ISNUMBER(SEARCH({"Vitamin C";"Vitamin A";"Vitamin E";"Folic acid"},E5)))&gt;0,"Vitamin",
IF(SUMPRODUCT(--ISNUMBER(SEARCH({"Magnesium";"Potassium";"Copper";"Folate"},E5)))&gt;0,"Mineral",
IF(SUMPRODUCT(--ISNUMBER(SEARCH({"SFA";"PUFA";"MUFA";"Omega-3";"Docosenoic acid"},E5)))&gt;0,"Fat",
IF(SUMPRODUCT(--ISNUMBER(SEARCH({"Carbohydrates";"Starch";"Polysaccharides";"Sugars"},E5)))&gt;0,"Carbohydrate",
IF(SUMPRODUCT(--ISNUMBER(SEARCH({"Fibre";"Dietary fibre"},E5)))&gt;0,"Fiber",
IF(SUMPRODUCT(--ISNUMBER(SEARCH({"Glutinous rice"},E5)))&gt;0,"Whole Food",
IF(SUMPRODUCT(--ISNUMBER(SEARCH({"aMED score"},E5)))&gt;0,"Diet Score","Other")))))))</f>
        <v>Diet Score</v>
      </c>
      <c r="G5" t="s">
        <v>117</v>
      </c>
      <c r="H5" t="s">
        <v>56</v>
      </c>
    </row>
    <row r="6" spans="1:8" x14ac:dyDescent="0.35">
      <c r="A6" t="s">
        <v>207</v>
      </c>
      <c r="B6" t="str">
        <f>VLOOKUP(A6, [1]Sheet4!$C$2:$D$11, 2, FALSE)</f>
        <v>GDM, Obesity and HDP</v>
      </c>
      <c r="C6">
        <v>40</v>
      </c>
      <c r="D6" t="s">
        <v>111</v>
      </c>
      <c r="E6" t="s">
        <v>98</v>
      </c>
      <c r="F6" t="str" cm="1">
        <f t="array" ref="F6">IF(SUMPRODUCT(--ISNUMBER(SEARCH({"Vitamin C";"Vitamin A";"Vitamin E";"Folic acid"},E6)))&gt;0,"Vitamin",
IF(SUMPRODUCT(--ISNUMBER(SEARCH({"Magnesium";"Potassium";"Copper";"Folate"},E6)))&gt;0,"Mineral",
IF(SUMPRODUCT(--ISNUMBER(SEARCH({"SFA";"PUFA";"MUFA";"Omega-3";"Docosenoic acid"},E6)))&gt;0,"Fat",
IF(SUMPRODUCT(--ISNUMBER(SEARCH({"Carbohydrates";"Starch";"Polysaccharides";"Sugars"},E6)))&gt;0,"Carbohydrate",
IF(SUMPRODUCT(--ISNUMBER(SEARCH({"Fibre";"Dietary fibre"},E6)))&gt;0,"Fiber",
IF(SUMPRODUCT(--ISNUMBER(SEARCH({"Glutinous rice"},E6)))&gt;0,"Whole Food",
IF(SUMPRODUCT(--ISNUMBER(SEARCH({"aMED score"},E6)))&gt;0,"Diet Score","Other")))))))</f>
        <v>Diet Score</v>
      </c>
      <c r="G6" t="s">
        <v>112</v>
      </c>
      <c r="H6" t="s">
        <v>110</v>
      </c>
    </row>
    <row r="7" spans="1:8" x14ac:dyDescent="0.35">
      <c r="A7" t="s">
        <v>204</v>
      </c>
      <c r="B7" t="str">
        <f>VLOOKUP(A7, [1]Sheet4!$C$2:$D$11, 2, FALSE)</f>
        <v>Healthy gestation</v>
      </c>
      <c r="C7">
        <v>27</v>
      </c>
      <c r="D7" t="s">
        <v>62</v>
      </c>
      <c r="E7" t="s">
        <v>250</v>
      </c>
      <c r="F7" t="str" cm="1">
        <f t="array" ref="F7">IF(SUMPRODUCT(--ISNUMBER(SEARCH({"Vitamin C";"Vitamin A";"Vitamin E";"Folic acid"},E7)))&gt;0,"Vitamin",
IF(SUMPRODUCT(--ISNUMBER(SEARCH({"Magnesium";"Potassium";"Copper";"Folate"},E7)))&gt;0,"Mineral",
IF(SUMPRODUCT(--ISNUMBER(SEARCH({"SFA";"PUFA";"MUFA";"Omega-3";"Docosenoic acid"},E7)))&gt;0,"Fat",
IF(SUMPRODUCT(--ISNUMBER(SEARCH({"Carbohydrates";"Starch";"Polysaccharides";"Sugars"},E7)))&gt;0,"Carbohydrate",
IF(SUMPRODUCT(--ISNUMBER(SEARCH({"Fibre";"Dietary fibre"},E7)))&gt;0,"Fiber",
IF(SUMPRODUCT(--ISNUMBER(SEARCH({"Glutinous rice"},E7)))&gt;0,"Whole Food",
IF(SUMPRODUCT(--ISNUMBER(SEARCH({"aMED score"},E7)))&gt;0,"Diet Score","Other")))))))</f>
        <v>Fat</v>
      </c>
      <c r="G7" t="s">
        <v>173</v>
      </c>
      <c r="H7" t="s">
        <v>174</v>
      </c>
    </row>
    <row r="8" spans="1:8" x14ac:dyDescent="0.35">
      <c r="A8" t="s">
        <v>202</v>
      </c>
      <c r="B8" t="str">
        <f>VLOOKUP(A8, [1]Sheet4!$C$2:$D$11, 2, FALSE)</f>
        <v>Obesity</v>
      </c>
      <c r="C8">
        <v>119</v>
      </c>
      <c r="D8" t="s">
        <v>62</v>
      </c>
      <c r="E8" t="s">
        <v>247</v>
      </c>
      <c r="F8" t="s">
        <v>143</v>
      </c>
      <c r="G8" t="s">
        <v>136</v>
      </c>
      <c r="H8" t="s">
        <v>137</v>
      </c>
    </row>
    <row r="9" spans="1:8" x14ac:dyDescent="0.35">
      <c r="A9" t="s">
        <v>205</v>
      </c>
      <c r="B9" t="str">
        <f>VLOOKUP(A9, [1]Sheet4!$C$2:$D$11, 2, FALSE)</f>
        <v>GDM</v>
      </c>
      <c r="C9">
        <v>105</v>
      </c>
      <c r="D9" t="s">
        <v>62</v>
      </c>
      <c r="E9" t="s">
        <v>248</v>
      </c>
      <c r="F9" t="str" cm="1">
        <f t="array" ref="F9">IF(SUMPRODUCT(--ISNUMBER(SEARCH({"Vitamin C";"Vitamin A";"Vitamin E";"Folic acid"},E9)))&gt;0,"Vitamin",
IF(SUMPRODUCT(--ISNUMBER(SEARCH({"Magnesium";"Potassium";"Copper";"Folate"},E9)))&gt;0,"Mineral",
IF(SUMPRODUCT(--ISNUMBER(SEARCH({"SFA";"PUFA";"MUFA";"Omega-3";"Docosenoic acid"},E9)))&gt;0,"Fat",
IF(SUMPRODUCT(--ISNUMBER(SEARCH({"Carbohydrates";"Starch";"Polysaccharides";"Sugars"},E9)))&gt;0,"Carbohydrate",
IF(SUMPRODUCT(--ISNUMBER(SEARCH({"Fibre";"Dietary fibre"},E9)))&gt;0,"Fiber",
IF(SUMPRODUCT(--ISNUMBER(SEARCH({"Glutinous rice"},E9)))&gt;0,"Whole Food",
IF(SUMPRODUCT(--ISNUMBER(SEARCH({"aMED score"},E9)))&gt;0,"Diet Score","Other")))))))</f>
        <v>Fat</v>
      </c>
      <c r="G9" t="s">
        <v>64</v>
      </c>
      <c r="H9" t="s">
        <v>65</v>
      </c>
    </row>
    <row r="10" spans="1:8" x14ac:dyDescent="0.35">
      <c r="A10" t="s">
        <v>210</v>
      </c>
      <c r="B10" t="str">
        <f>VLOOKUP(A10, [1]Sheet4!$C$2:$D$11, 2, FALSE)</f>
        <v>Healthy gestation</v>
      </c>
      <c r="C10">
        <v>73</v>
      </c>
      <c r="D10" t="s">
        <v>126</v>
      </c>
      <c r="E10" t="s">
        <v>73</v>
      </c>
      <c r="F10" t="str" cm="1">
        <f t="array" ref="F10">IF(SUMPRODUCT(--ISNUMBER(SEARCH({"Vitamin C";"Vitamin A";"Vitamin E";"Folic acid"},E10)))&gt;0,"Vitamin",
IF(SUMPRODUCT(--ISNUMBER(SEARCH({"Magnesium";"Potassium";"Copper";"Folate"},E10)))&gt;0,"Mineral",
IF(SUMPRODUCT(--ISNUMBER(SEARCH({"SFA";"PUFA";"MUFA";"Omega-3";"Docosenoic acid"},E10)))&gt;0,"Fat",
IF(SUMPRODUCT(--ISNUMBER(SEARCH({"Carbohydrates";"Starch";"Polysaccharides";"Sugars"},E10)))&gt;0,"Carbohydrate",
IF(SUMPRODUCT(--ISNUMBER(SEARCH({"Fibre";"Dietary fibre"},E10)))&gt;0,"Fiber",
IF(SUMPRODUCT(--ISNUMBER(SEARCH({"Glutinous rice"},E10)))&gt;0,"Whole Food",
IF(SUMPRODUCT(--ISNUMBER(SEARCH({"aMED score"},E10)))&gt;0,"Diet Score","Other")))))))</f>
        <v>Carbohydrate</v>
      </c>
      <c r="G10" t="s">
        <v>128</v>
      </c>
      <c r="H10" t="s">
        <v>129</v>
      </c>
    </row>
    <row r="11" spans="1:8" x14ac:dyDescent="0.35">
      <c r="A11" t="s">
        <v>210</v>
      </c>
      <c r="B11" t="str">
        <f>VLOOKUP(A11, [1]Sheet4!$C$2:$D$11, 2, FALSE)</f>
        <v>Healthy gestation</v>
      </c>
      <c r="C11">
        <v>73</v>
      </c>
      <c r="D11" t="s">
        <v>126</v>
      </c>
      <c r="E11" t="s">
        <v>122</v>
      </c>
      <c r="F11" t="s">
        <v>251</v>
      </c>
      <c r="G11" t="s">
        <v>230</v>
      </c>
      <c r="H11" t="s">
        <v>127</v>
      </c>
    </row>
    <row r="12" spans="1:8" x14ac:dyDescent="0.35">
      <c r="A12" t="s">
        <v>204</v>
      </c>
      <c r="B12" t="str">
        <f>VLOOKUP(A12, [1]Sheet4!$C$2:$D$11, 2, FALSE)</f>
        <v>Healthy gestation</v>
      </c>
      <c r="C12">
        <v>27</v>
      </c>
      <c r="D12" t="s">
        <v>139</v>
      </c>
      <c r="E12" t="s">
        <v>73</v>
      </c>
      <c r="F12" t="str" cm="1">
        <f t="array" ref="F12">IF(SUMPRODUCT(--ISNUMBER(SEARCH({"Vitamin C";"Vitamin A";"Vitamin E";"Folic acid"},E12)))&gt;0,"Vitamin",
IF(SUMPRODUCT(--ISNUMBER(SEARCH({"Magnesium";"Potassium";"Copper";"Folate"},E12)))&gt;0,"Mineral",
IF(SUMPRODUCT(--ISNUMBER(SEARCH({"SFA";"PUFA";"MUFA";"Omega-3";"Docosenoic acid"},E12)))&gt;0,"Fat",
IF(SUMPRODUCT(--ISNUMBER(SEARCH({"Carbohydrates";"Starch";"Polysaccharides";"Sugars"},E12)))&gt;0,"Carbohydrate",
IF(SUMPRODUCT(--ISNUMBER(SEARCH({"Fibre";"Dietary fibre"},E12)))&gt;0,"Fiber",
IF(SUMPRODUCT(--ISNUMBER(SEARCH({"Glutinous rice"},E12)))&gt;0,"Whole Food",
IF(SUMPRODUCT(--ISNUMBER(SEARCH({"aMED score"},E12)))&gt;0,"Diet Score","Other")))))))</f>
        <v>Carbohydrate</v>
      </c>
      <c r="G12" t="s">
        <v>144</v>
      </c>
      <c r="H12" t="s">
        <v>145</v>
      </c>
    </row>
    <row r="13" spans="1:8" x14ac:dyDescent="0.35">
      <c r="A13" t="s">
        <v>202</v>
      </c>
      <c r="B13" t="str">
        <f>VLOOKUP(A13, [1]Sheet4!$C$2:$D$11, 2, FALSE)</f>
        <v>Obesity</v>
      </c>
      <c r="C13">
        <v>119</v>
      </c>
      <c r="D13" t="s">
        <v>139</v>
      </c>
      <c r="E13" t="s">
        <v>247</v>
      </c>
      <c r="F13" t="str" cm="1">
        <f t="array" ref="F13">IF(SUMPRODUCT(--ISNUMBER(SEARCH({"Vitamin C";"Vitamin A";"Vitamin E";"Folic acid"},E13)))&gt;0,"Vitamin",
IF(SUMPRODUCT(--ISNUMBER(SEARCH({"Magnesium";"Potassium";"Copper";"Folate"},E13)))&gt;0,"Mineral",
IF(SUMPRODUCT(--ISNUMBER(SEARCH({"SFA";"PUFA";"MUFA";"Omega-3";"Docosenoic acid"},E13)))&gt;0,"Fat",
IF(SUMPRODUCT(--ISNUMBER(SEARCH({"Carbohydrates";"Starch";"Polysaccharides";"Sugars"},E13)))&gt;0,"Carbohydrate",
IF(SUMPRODUCT(--ISNUMBER(SEARCH({"Fibre";"Dietary fibre"},E13)))&gt;0,"Fiber",
IF(SUMPRODUCT(--ISNUMBER(SEARCH({"Glutinous rice"},E13)))&gt;0,"Whole Food",
IF(SUMPRODUCT(--ISNUMBER(SEARCH({"aMED score"},E13)))&gt;0,"Diet Score","Other")))))))</f>
        <v>Whole Food</v>
      </c>
      <c r="G13" t="s">
        <v>235</v>
      </c>
      <c r="H13" t="s">
        <v>140</v>
      </c>
    </row>
    <row r="14" spans="1:8" x14ac:dyDescent="0.35">
      <c r="A14" t="s">
        <v>204</v>
      </c>
      <c r="B14" t="str">
        <f>VLOOKUP(A14, [1]Sheet4!$C$2:$D$11, 2, FALSE)</f>
        <v>Healthy gestation</v>
      </c>
      <c r="C14">
        <v>27</v>
      </c>
      <c r="D14" t="s">
        <v>139</v>
      </c>
      <c r="E14" t="s">
        <v>146</v>
      </c>
      <c r="F14" t="str" cm="1">
        <f t="array" ref="F14">IF(SUMPRODUCT(--ISNUMBER(SEARCH({"Vitamin C";"Vitamin A";"Vitamin E";"Folic acid"},E14)))&gt;0,"Vitamin",
IF(SUMPRODUCT(--ISNUMBER(SEARCH({"Magnesium";"Potassium";"Copper";"Folate"},E14)))&gt;0,"Mineral",
IF(SUMPRODUCT(--ISNUMBER(SEARCH({"SFA";"PUFA";"MUFA";"Omega-3";"Docosenoic acid"},E14)))&gt;0,"Fat",
IF(SUMPRODUCT(--ISNUMBER(SEARCH({"Carbohydrates";"Starch";"Polysaccharides";"Sugars"},E14)))&gt;0,"Carbohydrate",
IF(SUMPRODUCT(--ISNUMBER(SEARCH({"Fibre";"Dietary fibre"},E14)))&gt;0,"Fiber",
IF(SUMPRODUCT(--ISNUMBER(SEARCH({"Glutinous rice"},E14)))&gt;0,"Whole Food",
IF(SUMPRODUCT(--ISNUMBER(SEARCH({"aMED score"},E14)))&gt;0,"Diet Score","Other")))))))</f>
        <v>Carbohydrate</v>
      </c>
      <c r="G14" t="s">
        <v>147</v>
      </c>
      <c r="H14" t="s">
        <v>148</v>
      </c>
    </row>
    <row r="15" spans="1:8" x14ac:dyDescent="0.35">
      <c r="A15" t="s">
        <v>207</v>
      </c>
      <c r="B15" t="str">
        <f>VLOOKUP(A15, [1]Sheet4!$C$2:$D$11, 2, FALSE)</f>
        <v>GDM, Obesity and HDP</v>
      </c>
      <c r="C15">
        <v>40</v>
      </c>
      <c r="D15" t="s">
        <v>96</v>
      </c>
      <c r="E15" t="s">
        <v>98</v>
      </c>
      <c r="F15" t="str" cm="1">
        <f t="array" ref="F15">IF(SUMPRODUCT(--ISNUMBER(SEARCH({"Vitamin C";"Vitamin A";"Vitamin E";"Folic acid"},E15)))&gt;0,"Vitamin",
IF(SUMPRODUCT(--ISNUMBER(SEARCH({"Magnesium";"Potassium";"Copper";"Folate"},E15)))&gt;0,"Mineral",
IF(SUMPRODUCT(--ISNUMBER(SEARCH({"SFA";"PUFA";"MUFA";"Omega-3";"Docosenoic acid"},E15)))&gt;0,"Fat",
IF(SUMPRODUCT(--ISNUMBER(SEARCH({"Carbohydrates";"Starch";"Polysaccharides";"Sugars"},E15)))&gt;0,"Carbohydrate",
IF(SUMPRODUCT(--ISNUMBER(SEARCH({"Fibre";"Dietary fibre"},E15)))&gt;0,"Fiber",
IF(SUMPRODUCT(--ISNUMBER(SEARCH({"Glutinous rice"},E15)))&gt;0,"Whole Food",
IF(SUMPRODUCT(--ISNUMBER(SEARCH({"aMED score"},E15)))&gt;0,"Diet Score","Other")))))))</f>
        <v>Diet Score</v>
      </c>
      <c r="G15" t="s">
        <v>99</v>
      </c>
      <c r="H15" t="s">
        <v>71</v>
      </c>
    </row>
    <row r="16" spans="1:8" x14ac:dyDescent="0.35">
      <c r="A16" t="s">
        <v>208</v>
      </c>
      <c r="B16" t="str">
        <f>VLOOKUP(A16, [1]Sheet4!$C$2:$D$11, 2, FALSE)</f>
        <v>Obesity</v>
      </c>
      <c r="C16">
        <v>100</v>
      </c>
      <c r="D16" t="s">
        <v>96</v>
      </c>
      <c r="E16" t="s">
        <v>43</v>
      </c>
      <c r="F16" t="s">
        <v>251</v>
      </c>
      <c r="G16" t="s">
        <v>44</v>
      </c>
      <c r="H16" t="s">
        <v>45</v>
      </c>
    </row>
    <row r="17" spans="1:8" x14ac:dyDescent="0.35">
      <c r="A17" t="s">
        <v>208</v>
      </c>
      <c r="B17" t="str">
        <f>VLOOKUP(A17, [1]Sheet4!$C$2:$D$11, 2, FALSE)</f>
        <v>Obesity</v>
      </c>
      <c r="C17">
        <v>100</v>
      </c>
      <c r="D17" t="s">
        <v>96</v>
      </c>
      <c r="E17" t="s">
        <v>49</v>
      </c>
      <c r="F17" t="str" cm="1">
        <f t="array" ref="F17">IF(SUMPRODUCT(--ISNUMBER(SEARCH({"Vitamin C";"Vitamin A";"Vitamin E";"Folic acid"},E17)))&gt;0,"Vitamin",
IF(SUMPRODUCT(--ISNUMBER(SEARCH({"Magnesium";"Potassium";"Copper";"Folate"},E17)))&gt;0,"Mineral",
IF(SUMPRODUCT(--ISNUMBER(SEARCH({"SFA";"PUFA";"MUFA";"Omega-3";"Docosenoic acid"},E17)))&gt;0,"Fat",
IF(SUMPRODUCT(--ISNUMBER(SEARCH({"Carbohydrates";"Starch";"Polysaccharides";"Sugars"},E17)))&gt;0,"Carbohydrate",
IF(SUMPRODUCT(--ISNUMBER(SEARCH({"Fibre";"Dietary fibre"},E17)))&gt;0,"Fiber",
IF(SUMPRODUCT(--ISNUMBER(SEARCH({"Glutinous rice"},E17)))&gt;0,"Whole Food",
IF(SUMPRODUCT(--ISNUMBER(SEARCH({"aMED score"},E17)))&gt;0,"Diet Score","Other")))))))</f>
        <v>Fat</v>
      </c>
      <c r="G17" t="s">
        <v>50</v>
      </c>
      <c r="H17" t="s">
        <v>51</v>
      </c>
    </row>
    <row r="18" spans="1:8" x14ac:dyDescent="0.35">
      <c r="A18" t="s">
        <v>208</v>
      </c>
      <c r="B18" t="str">
        <f>VLOOKUP(A18, [1]Sheet4!$C$2:$D$11, 2, FALSE)</f>
        <v>Obesity</v>
      </c>
      <c r="C18">
        <v>100</v>
      </c>
      <c r="D18" t="s">
        <v>96</v>
      </c>
      <c r="E18" t="s">
        <v>38</v>
      </c>
      <c r="F18" t="str" cm="1">
        <f t="array" ref="F18">IF(SUMPRODUCT(--ISNUMBER(SEARCH({"Vitamin C";"Vitamin A";"Vitamin E";"Folic acid"},E18)))&gt;0,"Vitamin",
IF(SUMPRODUCT(--ISNUMBER(SEARCH({"Magnesium";"Potassium";"Copper";"Folate"},E18)))&gt;0,"Mineral",
IF(SUMPRODUCT(--ISNUMBER(SEARCH({"SFA";"PUFA";"MUFA";"Omega-3";"Docosenoic acid"},E18)))&gt;0,"Fat",
IF(SUMPRODUCT(--ISNUMBER(SEARCH({"Carbohydrates";"Starch";"Polysaccharides";"Sugars"},E18)))&gt;0,"Carbohydrate",
IF(SUMPRODUCT(--ISNUMBER(SEARCH({"Fibre";"Dietary fibre"},E18)))&gt;0,"Fiber",
IF(SUMPRODUCT(--ISNUMBER(SEARCH({"Glutinous rice"},E18)))&gt;0,"Whole Food",
IF(SUMPRODUCT(--ISNUMBER(SEARCH({"aMED score"},E18)))&gt;0,"Diet Score","Other")))))))</f>
        <v>Fat</v>
      </c>
      <c r="G18" t="s">
        <v>39</v>
      </c>
      <c r="H18" t="s">
        <v>40</v>
      </c>
    </row>
    <row r="19" spans="1:8" x14ac:dyDescent="0.35">
      <c r="A19" t="s">
        <v>208</v>
      </c>
      <c r="B19" t="str">
        <f>VLOOKUP(A19, [1]Sheet4!$C$2:$D$11, 2, FALSE)</f>
        <v>Obesity</v>
      </c>
      <c r="C19">
        <v>100</v>
      </c>
      <c r="D19" t="s">
        <v>96</v>
      </c>
      <c r="E19" t="s">
        <v>46</v>
      </c>
      <c r="F19" t="str" cm="1">
        <f t="array" ref="F19">IF(SUMPRODUCT(--ISNUMBER(SEARCH({"Vitamin C";"Vitamin A";"Vitamin E";"Folic acid"},E19)))&gt;0,"Vitamin",
IF(SUMPRODUCT(--ISNUMBER(SEARCH({"Magnesium";"Potassium";"Copper";"Folate"},E19)))&gt;0,"Mineral",
IF(SUMPRODUCT(--ISNUMBER(SEARCH({"SFA";"PUFA";"MUFA";"Omega-3";"Docosenoic acid"},E19)))&gt;0,"Fat",
IF(SUMPRODUCT(--ISNUMBER(SEARCH({"Carbohydrates";"Starch";"Polysaccharides";"Sugars"},E19)))&gt;0,"Carbohydrate",
IF(SUMPRODUCT(--ISNUMBER(SEARCH({"Fibre";"Dietary fibre"},E19)))&gt;0,"Fiber",
IF(SUMPRODUCT(--ISNUMBER(SEARCH({"Glutinous rice"},E19)))&gt;0,"Whole Food",
IF(SUMPRODUCT(--ISNUMBER(SEARCH({"aMED score"},E19)))&gt;0,"Diet Score","Other")))))))</f>
        <v>Fiber</v>
      </c>
      <c r="G19" t="s">
        <v>52</v>
      </c>
      <c r="H19" t="s">
        <v>53</v>
      </c>
    </row>
    <row r="20" spans="1:8" x14ac:dyDescent="0.35">
      <c r="A20" t="s">
        <v>201</v>
      </c>
      <c r="B20" t="str">
        <f>VLOOKUP(A20, [1]Sheet4!$C$2:$D$11, 2, FALSE)</f>
        <v>GDM, Obesity and HDP</v>
      </c>
      <c r="C20">
        <v>27</v>
      </c>
      <c r="D20" t="s">
        <v>87</v>
      </c>
      <c r="E20" t="s">
        <v>81</v>
      </c>
      <c r="F20" t="str" cm="1">
        <f t="array" ref="F20">IF(SUMPRODUCT(--ISNUMBER(SEARCH({"Vitamin C";"Vitamin A";"Vitamin E";"Folic acid"},E20)))&gt;0,"Vitamin",
IF(SUMPRODUCT(--ISNUMBER(SEARCH({"Magnesium";"Potassium";"Copper";"Folate"},E20)))&gt;0,"Mineral",
IF(SUMPRODUCT(--ISNUMBER(SEARCH({"SFA";"PUFA";"MUFA";"Omega-3";"Docosenoic acid"},E20)))&gt;0,"Fat",
IF(SUMPRODUCT(--ISNUMBER(SEARCH({"Carbohydrates";"Starch";"Polysaccharides";"Sugars"},E20)))&gt;0,"Carbohydrate",
IF(SUMPRODUCT(--ISNUMBER(SEARCH({"Fibre";"Dietary fibre"},E20)))&gt;0,"Fiber",
IF(SUMPRODUCT(--ISNUMBER(SEARCH({"Glutinous rice"},E20)))&gt;0,"Whole Food",
IF(SUMPRODUCT(--ISNUMBER(SEARCH({"aMED score"},E20)))&gt;0,"Diet Score","Other")))))))</f>
        <v>Fiber</v>
      </c>
      <c r="G20" t="s">
        <v>12</v>
      </c>
      <c r="H20" t="s">
        <v>88</v>
      </c>
    </row>
    <row r="21" spans="1:8" x14ac:dyDescent="0.35">
      <c r="A21" t="s">
        <v>201</v>
      </c>
      <c r="B21" t="str">
        <f>VLOOKUP(A21, [1]Sheet4!$C$2:$D$11, 2, FALSE)</f>
        <v>GDM, Obesity and HDP</v>
      </c>
      <c r="C21">
        <v>27</v>
      </c>
      <c r="D21" t="s">
        <v>94</v>
      </c>
      <c r="E21" t="s">
        <v>25</v>
      </c>
      <c r="F21" t="str" cm="1">
        <f t="array" ref="F21">IF(SUMPRODUCT(--ISNUMBER(SEARCH({"Vitamin C";"Vitamin A";"Vitamin E";"Folic acid"},E21)))&gt;0,"Vitamin",
IF(SUMPRODUCT(--ISNUMBER(SEARCH({"Magnesium";"Potassium";"Copper";"Folate"},E21)))&gt;0,"Mineral",
IF(SUMPRODUCT(--ISNUMBER(SEARCH({"SFA";"PUFA";"MUFA";"Omega-3";"Docosenoic acid"},E21)))&gt;0,"Fat",
IF(SUMPRODUCT(--ISNUMBER(SEARCH({"Carbohydrates";"Starch";"Polysaccharides";"Sugars"},E21)))&gt;0,"Carbohydrate",
IF(SUMPRODUCT(--ISNUMBER(SEARCH({"Fibre";"Dietary fibre"},E21)))&gt;0,"Fiber",
IF(SUMPRODUCT(--ISNUMBER(SEARCH({"Glutinous rice"},E21)))&gt;0,"Whole Food",
IF(SUMPRODUCT(--ISNUMBER(SEARCH({"aMED score"},E21)))&gt;0,"Diet Score","Other")))))))</f>
        <v>Fat</v>
      </c>
      <c r="G21" t="s">
        <v>227</v>
      </c>
      <c r="H21" t="s">
        <v>71</v>
      </c>
    </row>
    <row r="22" spans="1:8" x14ac:dyDescent="0.35">
      <c r="A22" t="s">
        <v>203</v>
      </c>
      <c r="B22" t="str">
        <f>VLOOKUP(A22, [1]Sheet4!$C$2:$D$11, 2, FALSE)</f>
        <v>Obesity</v>
      </c>
      <c r="C22">
        <f>58+74</f>
        <v>132</v>
      </c>
      <c r="D22" t="s">
        <v>54</v>
      </c>
      <c r="E22" t="s">
        <v>55</v>
      </c>
      <c r="F22" t="str" cm="1">
        <f t="array" ref="F22">IF(SUMPRODUCT(--ISNUMBER(SEARCH({"Vitamin C";"Vitamin A";"Vitamin E";"Folic acid"},E22)))&gt;0,"Vitamin",
IF(SUMPRODUCT(--ISNUMBER(SEARCH({"Magnesium";"Potassium";"Copper";"Folate"},E22)))&gt;0,"Mineral",
IF(SUMPRODUCT(--ISNUMBER(SEARCH({"SFA";"PUFA";"MUFA";"Omega-3";"Docosenoic acid"},E22)))&gt;0,"Fat",
IF(SUMPRODUCT(--ISNUMBER(SEARCH({"Carbohydrates";"Starch";"Polysaccharides";"Sugars"},E22)))&gt;0,"Carbohydrate",
IF(SUMPRODUCT(--ISNUMBER(SEARCH({"Fibre";"Dietary fibre"},E22)))&gt;0,"Fiber",
IF(SUMPRODUCT(--ISNUMBER(SEARCH({"Glutinous rice"},E22)))&gt;0,"Whole Food",
IF(SUMPRODUCT(--ISNUMBER(SEARCH({"aMED score"},E22)))&gt;0,"Diet Score","Other")))))))</f>
        <v>Fiber</v>
      </c>
      <c r="G22" t="s">
        <v>225</v>
      </c>
      <c r="H22" t="s">
        <v>56</v>
      </c>
    </row>
    <row r="23" spans="1:8" x14ac:dyDescent="0.35">
      <c r="A23" t="s">
        <v>203</v>
      </c>
      <c r="B23" t="str">
        <f>VLOOKUP(A23, [1]Sheet4!$C$2:$D$11, 2, FALSE)</f>
        <v>Obesity</v>
      </c>
      <c r="C23">
        <f>58+74</f>
        <v>132</v>
      </c>
      <c r="D23" t="s">
        <v>54</v>
      </c>
      <c r="E23" t="s">
        <v>7</v>
      </c>
      <c r="F23" t="str" cm="1">
        <f t="array" ref="F23">IF(SUMPRODUCT(--ISNUMBER(SEARCH({"Vitamin C";"Vitamin A";"Vitamin E";"Folic acid"},E23)))&gt;0,"Vitamin",
IF(SUMPRODUCT(--ISNUMBER(SEARCH({"Magnesium";"Potassium";"Copper";"Folate"},E23)))&gt;0,"Mineral",
IF(SUMPRODUCT(--ISNUMBER(SEARCH({"SFA";"PUFA";"MUFA";"Omega-3";"Docosenoic acid"},E23)))&gt;0,"Fat",
IF(SUMPRODUCT(--ISNUMBER(SEARCH({"Carbohydrates";"Starch";"Polysaccharides";"Sugars"},E23)))&gt;0,"Carbohydrate",
IF(SUMPRODUCT(--ISNUMBER(SEARCH({"Fibre";"Dietary fibre"},E23)))&gt;0,"Fiber",
IF(SUMPRODUCT(--ISNUMBER(SEARCH({"Glutinous rice"},E23)))&gt;0,"Whole Food",
IF(SUMPRODUCT(--ISNUMBER(SEARCH({"aMED score"},E23)))&gt;0,"Diet Score","Other")))))))</f>
        <v>Fat</v>
      </c>
      <c r="G23" t="s">
        <v>58</v>
      </c>
      <c r="H23" t="s">
        <v>59</v>
      </c>
    </row>
    <row r="24" spans="1:8" x14ac:dyDescent="0.35">
      <c r="A24" t="s">
        <v>203</v>
      </c>
      <c r="B24" t="str">
        <f>VLOOKUP(A24, [1]Sheet4!$C$2:$D$11, 2, FALSE)</f>
        <v>Obesity</v>
      </c>
      <c r="C24">
        <f>58+74</f>
        <v>132</v>
      </c>
      <c r="D24" t="s">
        <v>54</v>
      </c>
      <c r="E24" t="s">
        <v>73</v>
      </c>
      <c r="F24" t="str" cm="1">
        <f t="array" ref="F24">IF(SUMPRODUCT(--ISNUMBER(SEARCH({"Vitamin C";"Vitamin A";"Vitamin E";"Folic acid"},E24)))&gt;0,"Vitamin",
IF(SUMPRODUCT(--ISNUMBER(SEARCH({"Magnesium";"Potassium";"Copper";"Folate"},E24)))&gt;0,"Mineral",
IF(SUMPRODUCT(--ISNUMBER(SEARCH({"SFA";"PUFA";"MUFA";"Omega-3";"Docosenoic acid"},E24)))&gt;0,"Fat",
IF(SUMPRODUCT(--ISNUMBER(SEARCH({"Carbohydrates";"Starch";"Polysaccharides";"Sugars"},E24)))&gt;0,"Carbohydrate",
IF(SUMPRODUCT(--ISNUMBER(SEARCH({"Fibre";"Dietary fibre"},E24)))&gt;0,"Fiber",
IF(SUMPRODUCT(--ISNUMBER(SEARCH({"Glutinous rice"},E24)))&gt;0,"Whole Food",
IF(SUMPRODUCT(--ISNUMBER(SEARCH({"aMED score"},E24)))&gt;0,"Diet Score","Other")))))))</f>
        <v>Carbohydrate</v>
      </c>
      <c r="G24" t="s">
        <v>60</v>
      </c>
      <c r="H24" t="s">
        <v>61</v>
      </c>
    </row>
    <row r="25" spans="1:8" x14ac:dyDescent="0.35">
      <c r="A25" t="s">
        <v>207</v>
      </c>
      <c r="B25" t="str">
        <f>VLOOKUP(A25, [1]Sheet4!$C$2:$D$11, 2, FALSE)</f>
        <v>GDM, Obesity and HDP</v>
      </c>
      <c r="C25">
        <v>40</v>
      </c>
      <c r="D25" t="s">
        <v>113</v>
      </c>
      <c r="E25" t="s">
        <v>98</v>
      </c>
      <c r="F25" t="str" cm="1">
        <f t="array" ref="F25">IF(SUMPRODUCT(--ISNUMBER(SEARCH({"Vitamin C";"Vitamin A";"Vitamin E";"Folic acid"},E25)))&gt;0,"Vitamin",
IF(SUMPRODUCT(--ISNUMBER(SEARCH({"Magnesium";"Potassium";"Copper";"Folate"},E25)))&gt;0,"Mineral",
IF(SUMPRODUCT(--ISNUMBER(SEARCH({"SFA";"PUFA";"MUFA";"Omega-3";"Docosenoic acid"},E25)))&gt;0,"Fat",
IF(SUMPRODUCT(--ISNUMBER(SEARCH({"Carbohydrates";"Starch";"Polysaccharides";"Sugars"},E25)))&gt;0,"Carbohydrate",
IF(SUMPRODUCT(--ISNUMBER(SEARCH({"Fibre";"Dietary fibre"},E25)))&gt;0,"Fiber",
IF(SUMPRODUCT(--ISNUMBER(SEARCH({"Glutinous rice"},E25)))&gt;0,"Whole Food",
IF(SUMPRODUCT(--ISNUMBER(SEARCH({"aMED score"},E25)))&gt;0,"Diet Score","Other")))))))</f>
        <v>Diet Score</v>
      </c>
      <c r="G25" t="s">
        <v>114</v>
      </c>
      <c r="H25" t="s">
        <v>115</v>
      </c>
    </row>
    <row r="26" spans="1:8" x14ac:dyDescent="0.35">
      <c r="A26" t="s">
        <v>201</v>
      </c>
      <c r="B26" t="str">
        <f>VLOOKUP(A26, [1]Sheet4!$C$2:$D$11, 2, FALSE)</f>
        <v>GDM, Obesity and HDP</v>
      </c>
      <c r="C26">
        <v>27</v>
      </c>
      <c r="D26" t="s">
        <v>79</v>
      </c>
      <c r="E26" t="s">
        <v>81</v>
      </c>
      <c r="F26" t="str" cm="1">
        <f t="array" ref="F26">IF(SUMPRODUCT(--ISNUMBER(SEARCH({"Vitamin C";"Vitamin A";"Vitamin E";"Folic acid"},E26)))&gt;0,"Vitamin",
IF(SUMPRODUCT(--ISNUMBER(SEARCH({"Magnesium";"Potassium";"Copper";"Folate"},E26)))&gt;0,"Mineral",
IF(SUMPRODUCT(--ISNUMBER(SEARCH({"SFA";"PUFA";"MUFA";"Omega-3";"Docosenoic acid"},E26)))&gt;0,"Fat",
IF(SUMPRODUCT(--ISNUMBER(SEARCH({"Carbohydrates";"Starch";"Polysaccharides";"Sugars"},E26)))&gt;0,"Carbohydrate",
IF(SUMPRODUCT(--ISNUMBER(SEARCH({"Fibre";"Dietary fibre"},E26)))&gt;0,"Fiber",
IF(SUMPRODUCT(--ISNUMBER(SEARCH({"Glutinous rice"},E26)))&gt;0,"Whole Food",
IF(SUMPRODUCT(--ISNUMBER(SEARCH({"aMED score"},E26)))&gt;0,"Diet Score","Other")))))))</f>
        <v>Fiber</v>
      </c>
      <c r="G26" t="s">
        <v>28</v>
      </c>
      <c r="H26" t="s">
        <v>82</v>
      </c>
    </row>
    <row r="27" spans="1:8" x14ac:dyDescent="0.35">
      <c r="A27" t="s">
        <v>201</v>
      </c>
      <c r="B27" t="str">
        <f>VLOOKUP(A27, [1]Sheet4!$C$2:$D$11, 2, FALSE)</f>
        <v>GDM, Obesity and HDP</v>
      </c>
      <c r="C27">
        <v>27</v>
      </c>
      <c r="D27" t="s">
        <v>79</v>
      </c>
      <c r="E27" t="s">
        <v>77</v>
      </c>
      <c r="F27" t="str" cm="1">
        <f t="array" ref="F27">IF(SUMPRODUCT(--ISNUMBER(SEARCH({"Vitamin C";"Vitamin A";"Vitamin E";"Folic acid"},E27)))&gt;0,"Vitamin",
IF(SUMPRODUCT(--ISNUMBER(SEARCH({"Magnesium";"Potassium";"Copper";"Folate"},E27)))&gt;0,"Mineral",
IF(SUMPRODUCT(--ISNUMBER(SEARCH({"SFA";"PUFA";"MUFA";"Omega-3";"Docosenoic acid"},E27)))&gt;0,"Fat",
IF(SUMPRODUCT(--ISNUMBER(SEARCH({"Carbohydrates";"Starch";"Polysaccharides";"Sugars"},E27)))&gt;0,"Carbohydrate",
IF(SUMPRODUCT(--ISNUMBER(SEARCH({"Fibre";"Dietary fibre"},E27)))&gt;0,"Fiber",
IF(SUMPRODUCT(--ISNUMBER(SEARCH({"Glutinous rice"},E27)))&gt;0,"Whole Food",
IF(SUMPRODUCT(--ISNUMBER(SEARCH({"aMED score"},E27)))&gt;0,"Diet Score","Other")))))))</f>
        <v>Carbohydrate</v>
      </c>
      <c r="G27" t="s">
        <v>12</v>
      </c>
      <c r="H27" t="s">
        <v>80</v>
      </c>
    </row>
    <row r="28" spans="1:8" x14ac:dyDescent="0.35">
      <c r="A28" t="s">
        <v>207</v>
      </c>
      <c r="B28" t="str">
        <f>VLOOKUP(A28, [1]Sheet4!$C$2:$D$11, 2, FALSE)</f>
        <v>GDM, Obesity and HDP</v>
      </c>
      <c r="C28">
        <v>40</v>
      </c>
      <c r="D28" t="s">
        <v>106</v>
      </c>
      <c r="E28" t="s">
        <v>98</v>
      </c>
      <c r="F28" t="str" cm="1">
        <f t="array" ref="F28">IF(SUMPRODUCT(--ISNUMBER(SEARCH({"Vitamin C";"Vitamin A";"Vitamin E";"Folic acid"},E28)))&gt;0,"Vitamin",
IF(SUMPRODUCT(--ISNUMBER(SEARCH({"Magnesium";"Potassium";"Copper";"Folate"},E28)))&gt;0,"Mineral",
IF(SUMPRODUCT(--ISNUMBER(SEARCH({"SFA";"PUFA";"MUFA";"Omega-3";"Docosenoic acid"},E28)))&gt;0,"Fat",
IF(SUMPRODUCT(--ISNUMBER(SEARCH({"Carbohydrates";"Starch";"Polysaccharides";"Sugars"},E28)))&gt;0,"Carbohydrate",
IF(SUMPRODUCT(--ISNUMBER(SEARCH({"Fibre";"Dietary fibre"},E28)))&gt;0,"Fiber",
IF(SUMPRODUCT(--ISNUMBER(SEARCH({"Glutinous rice"},E28)))&gt;0,"Whole Food",
IF(SUMPRODUCT(--ISNUMBER(SEARCH({"aMED score"},E28)))&gt;0,"Diet Score","Other")))))))</f>
        <v>Diet Score</v>
      </c>
      <c r="G28" t="s">
        <v>107</v>
      </c>
      <c r="H28" t="s">
        <v>93</v>
      </c>
    </row>
    <row r="29" spans="1:8" x14ac:dyDescent="0.35">
      <c r="A29" t="s">
        <v>201</v>
      </c>
      <c r="B29" t="str">
        <f>VLOOKUP(A29, [1]Sheet4!$C$2:$D$11, 2, FALSE)</f>
        <v>GDM, Obesity and HDP</v>
      </c>
      <c r="C29">
        <v>27</v>
      </c>
      <c r="D29" t="s">
        <v>72</v>
      </c>
      <c r="E29" t="s">
        <v>73</v>
      </c>
      <c r="F29" t="str" cm="1">
        <f t="array" ref="F29">IF(SUMPRODUCT(--ISNUMBER(SEARCH({"Vitamin C";"Vitamin A";"Vitamin E";"Folic acid"},E29)))&gt;0,"Vitamin",
IF(SUMPRODUCT(--ISNUMBER(SEARCH({"Magnesium";"Potassium";"Copper";"Folate"},E29)))&gt;0,"Mineral",
IF(SUMPRODUCT(--ISNUMBER(SEARCH({"SFA";"PUFA";"MUFA";"Omega-3";"Docosenoic acid"},E29)))&gt;0,"Fat",
IF(SUMPRODUCT(--ISNUMBER(SEARCH({"Carbohydrates";"Starch";"Polysaccharides";"Sugars"},E29)))&gt;0,"Carbohydrate",
IF(SUMPRODUCT(--ISNUMBER(SEARCH({"Fibre";"Dietary fibre"},E29)))&gt;0,"Fiber",
IF(SUMPRODUCT(--ISNUMBER(SEARCH({"Glutinous rice"},E29)))&gt;0,"Whole Food",
IF(SUMPRODUCT(--ISNUMBER(SEARCH({"aMED score"},E29)))&gt;0,"Diet Score","Other")))))))</f>
        <v>Carbohydrate</v>
      </c>
      <c r="G29" t="s">
        <v>18</v>
      </c>
      <c r="H29" t="s">
        <v>74</v>
      </c>
    </row>
    <row r="30" spans="1:8" x14ac:dyDescent="0.35">
      <c r="A30" t="s">
        <v>201</v>
      </c>
      <c r="B30" t="str">
        <f>VLOOKUP(A30, [1]Sheet4!$C$2:$D$11, 2, FALSE)</f>
        <v>GDM, Obesity and HDP</v>
      </c>
      <c r="C30">
        <v>27</v>
      </c>
      <c r="D30" t="s">
        <v>72</v>
      </c>
      <c r="E30" t="s">
        <v>77</v>
      </c>
      <c r="F30" t="str" cm="1">
        <f t="array" ref="F30">IF(SUMPRODUCT(--ISNUMBER(SEARCH({"Vitamin C";"Vitamin A";"Vitamin E";"Folic acid"},E30)))&gt;0,"Vitamin",
IF(SUMPRODUCT(--ISNUMBER(SEARCH({"Magnesium";"Potassium";"Copper";"Folate"},E30)))&gt;0,"Mineral",
IF(SUMPRODUCT(--ISNUMBER(SEARCH({"SFA";"PUFA";"MUFA";"Omega-3";"Docosenoic acid"},E30)))&gt;0,"Fat",
IF(SUMPRODUCT(--ISNUMBER(SEARCH({"Carbohydrates";"Starch";"Polysaccharides";"Sugars"},E30)))&gt;0,"Carbohydrate",
IF(SUMPRODUCT(--ISNUMBER(SEARCH({"Fibre";"Dietary fibre"},E30)))&gt;0,"Fiber",
IF(SUMPRODUCT(--ISNUMBER(SEARCH({"Glutinous rice"},E30)))&gt;0,"Whole Food",
IF(SUMPRODUCT(--ISNUMBER(SEARCH({"aMED score"},E30)))&gt;0,"Diet Score","Other")))))))</f>
        <v>Carbohydrate</v>
      </c>
      <c r="G30" t="s">
        <v>226</v>
      </c>
      <c r="H30" t="s">
        <v>78</v>
      </c>
    </row>
    <row r="31" spans="1:8" x14ac:dyDescent="0.35">
      <c r="A31" t="s">
        <v>204</v>
      </c>
      <c r="B31" t="str">
        <f>VLOOKUP(A31, [1]Sheet4!$C$2:$D$11, 2, FALSE)</f>
        <v>Healthy gestation</v>
      </c>
      <c r="C31">
        <v>27</v>
      </c>
      <c r="D31" t="s">
        <v>149</v>
      </c>
      <c r="E31" t="s">
        <v>155</v>
      </c>
      <c r="F31" t="str" cm="1">
        <f t="array" ref="F31">IF(SUMPRODUCT(--ISNUMBER(SEARCH({"Vitamin C";"Vitamin A";"Vitamin E";"Folic acid"},E31)))&gt;0,"Vitamin",
IF(SUMPRODUCT(--ISNUMBER(SEARCH({"Magnesium";"Potassium";"Copper";"Folate"},E31)))&gt;0,"Mineral",
IF(SUMPRODUCT(--ISNUMBER(SEARCH({"SFA";"PUFA";"MUFA";"Omega-3";"Docosenoic acid"},E31)))&gt;0,"Fat",
IF(SUMPRODUCT(--ISNUMBER(SEARCH({"Carbohydrates";"Starch";"Polysaccharides";"Sugars"},E31)))&gt;0,"Carbohydrate",
IF(SUMPRODUCT(--ISNUMBER(SEARCH({"Fibre";"Dietary fibre"},E31)))&gt;0,"Fiber",
IF(SUMPRODUCT(--ISNUMBER(SEARCH({"Glutinous rice"},E31)))&gt;0,"Whole Food",
IF(SUMPRODUCT(--ISNUMBER(SEARCH({"aMED score"},E31)))&gt;0,"Diet Score","Other")))))))</f>
        <v>Mineral</v>
      </c>
      <c r="G31" t="s">
        <v>156</v>
      </c>
      <c r="H31" t="s">
        <v>157</v>
      </c>
    </row>
    <row r="32" spans="1:8" x14ac:dyDescent="0.35">
      <c r="A32" t="s">
        <v>204</v>
      </c>
      <c r="B32" t="str">
        <f>VLOOKUP(A32, [1]Sheet4!$C$2:$D$11, 2, FALSE)</f>
        <v>Healthy gestation</v>
      </c>
      <c r="C32">
        <v>27</v>
      </c>
      <c r="D32" t="s">
        <v>149</v>
      </c>
      <c r="E32" t="s">
        <v>164</v>
      </c>
      <c r="F32" t="str" cm="1">
        <f t="array" ref="F32">IF(SUMPRODUCT(--ISNUMBER(SEARCH({"Vitamin C";"Vitamin A";"Vitamin E";"Folic acid"},E32)))&gt;0,"Vitamin",
IF(SUMPRODUCT(--ISNUMBER(SEARCH({"Magnesium";"Potassium";"Copper";"Folate"},E32)))&gt;0,"Mineral",
IF(SUMPRODUCT(--ISNUMBER(SEARCH({"SFA";"PUFA";"MUFA";"Omega-3";"Docosenoic acid"},E32)))&gt;0,"Fat",
IF(SUMPRODUCT(--ISNUMBER(SEARCH({"Carbohydrates";"Starch";"Polysaccharides";"Sugars"},E32)))&gt;0,"Carbohydrate",
IF(SUMPRODUCT(--ISNUMBER(SEARCH({"Fibre";"Dietary fibre"},E32)))&gt;0,"Fiber",
IF(SUMPRODUCT(--ISNUMBER(SEARCH({"Glutinous rice"},E32)))&gt;0,"Whole Food",
IF(SUMPRODUCT(--ISNUMBER(SEARCH({"aMED score"},E32)))&gt;0,"Diet Score","Other")))))))</f>
        <v>Mineral</v>
      </c>
      <c r="G32" t="s">
        <v>165</v>
      </c>
      <c r="H32" t="s">
        <v>166</v>
      </c>
    </row>
    <row r="33" spans="1:8" x14ac:dyDescent="0.35">
      <c r="A33" t="s">
        <v>204</v>
      </c>
      <c r="B33" t="str">
        <f>VLOOKUP(A33, [1]Sheet4!$C$2:$D$11, 2, FALSE)</f>
        <v>Healthy gestation</v>
      </c>
      <c r="C33">
        <v>27</v>
      </c>
      <c r="D33" t="s">
        <v>149</v>
      </c>
      <c r="E33" t="s">
        <v>150</v>
      </c>
      <c r="F33" t="str" cm="1">
        <f t="array" ref="F33">IF(SUMPRODUCT(--ISNUMBER(SEARCH({"Vitamin C";"Vitamin A";"Vitamin E";"Folic acid"},E33)))&gt;0,"Vitamin",
IF(SUMPRODUCT(--ISNUMBER(SEARCH({"Magnesium";"Potassium";"Copper";"Folate"},E33)))&gt;0,"Mineral",
IF(SUMPRODUCT(--ISNUMBER(SEARCH({"SFA";"PUFA";"MUFA";"Omega-3";"Docosenoic acid"},E33)))&gt;0,"Fat",
IF(SUMPRODUCT(--ISNUMBER(SEARCH({"Carbohydrates";"Starch";"Polysaccharides";"Sugars"},E33)))&gt;0,"Carbohydrate",
IF(SUMPRODUCT(--ISNUMBER(SEARCH({"Fibre";"Dietary fibre"},E33)))&gt;0,"Fiber",
IF(SUMPRODUCT(--ISNUMBER(SEARCH({"Glutinous rice"},E33)))&gt;0,"Whole Food",
IF(SUMPRODUCT(--ISNUMBER(SEARCH({"aMED score"},E33)))&gt;0,"Diet Score","Other")))))))</f>
        <v>Mineral</v>
      </c>
      <c r="G33" t="s">
        <v>151</v>
      </c>
      <c r="H33" t="s">
        <v>152</v>
      </c>
    </row>
    <row r="34" spans="1:8" x14ac:dyDescent="0.35">
      <c r="A34" t="s">
        <v>204</v>
      </c>
      <c r="B34" t="str">
        <f>VLOOKUP(A34, [1]Sheet4!$C$2:$D$11, 2, FALSE)</f>
        <v>Healthy gestation</v>
      </c>
      <c r="C34">
        <v>27</v>
      </c>
      <c r="D34" t="s">
        <v>149</v>
      </c>
      <c r="E34" t="s">
        <v>26</v>
      </c>
      <c r="F34" t="str" cm="1">
        <f t="array" ref="F34">IF(SUMPRODUCT(--ISNUMBER(SEARCH({"Vitamin C";"Vitamin A";"Vitamin E";"Folic acid"},E34)))&gt;0,"Vitamin",
IF(SUMPRODUCT(--ISNUMBER(SEARCH({"Magnesium";"Potassium";"Copper";"Folate"},E34)))&gt;0,"Mineral",
IF(SUMPRODUCT(--ISNUMBER(SEARCH({"SFA";"PUFA";"MUFA";"Omega-3";"Docosenoic acid"},E34)))&gt;0,"Fat",
IF(SUMPRODUCT(--ISNUMBER(SEARCH({"Carbohydrates";"Starch";"Polysaccharides";"Sugars"},E34)))&gt;0,"Carbohydrate",
IF(SUMPRODUCT(--ISNUMBER(SEARCH({"Fibre";"Dietary fibre"},E34)))&gt;0,"Fiber",
IF(SUMPRODUCT(--ISNUMBER(SEARCH({"Glutinous rice"},E34)))&gt;0,"Whole Food",
IF(SUMPRODUCT(--ISNUMBER(SEARCH({"aMED score"},E34)))&gt;0,"Diet Score","Other")))))))</f>
        <v>Mineral</v>
      </c>
      <c r="G34" t="s">
        <v>153</v>
      </c>
      <c r="H34" t="s">
        <v>154</v>
      </c>
    </row>
    <row r="35" spans="1:8" x14ac:dyDescent="0.35">
      <c r="A35" t="s">
        <v>204</v>
      </c>
      <c r="B35" t="str">
        <f>VLOOKUP(A35, [1]Sheet4!$C$2:$D$11, 2, FALSE)</f>
        <v>Healthy gestation</v>
      </c>
      <c r="C35">
        <v>27</v>
      </c>
      <c r="D35" t="s">
        <v>149</v>
      </c>
      <c r="E35" t="s">
        <v>29</v>
      </c>
      <c r="F35" t="str" cm="1">
        <f t="array" ref="F35">IF(SUMPRODUCT(--ISNUMBER(SEARCH({"Vitamin C";"Vitamin A";"Vitamin E";"Folic acid"},E35)))&gt;0,"Vitamin",
IF(SUMPRODUCT(--ISNUMBER(SEARCH({"Magnesium";"Potassium";"Copper";"Folate"},E35)))&gt;0,"Mineral",
IF(SUMPRODUCT(--ISNUMBER(SEARCH({"SFA";"PUFA";"MUFA";"Omega-3";"Docosenoic acid"},E35)))&gt;0,"Fat",
IF(SUMPRODUCT(--ISNUMBER(SEARCH({"Carbohydrates";"Starch";"Polysaccharides";"Sugars"},E35)))&gt;0,"Carbohydrate",
IF(SUMPRODUCT(--ISNUMBER(SEARCH({"Fibre";"Dietary fibre"},E35)))&gt;0,"Fiber",
IF(SUMPRODUCT(--ISNUMBER(SEARCH({"Glutinous rice"},E35)))&gt;0,"Whole Food",
IF(SUMPRODUCT(--ISNUMBER(SEARCH({"aMED score"},E35)))&gt;0,"Diet Score","Other")))))))</f>
        <v>Vitamin</v>
      </c>
      <c r="G35" t="s">
        <v>167</v>
      </c>
      <c r="H35" t="s">
        <v>168</v>
      </c>
    </row>
    <row r="36" spans="1:8" x14ac:dyDescent="0.35">
      <c r="A36" t="s">
        <v>204</v>
      </c>
      <c r="B36" t="str">
        <f>VLOOKUP(A36, [1]Sheet4!$C$2:$D$11, 2, FALSE)</f>
        <v>Healthy gestation</v>
      </c>
      <c r="C36">
        <v>27</v>
      </c>
      <c r="D36" t="s">
        <v>149</v>
      </c>
      <c r="E36" t="s">
        <v>30</v>
      </c>
      <c r="F36" t="str" cm="1">
        <f t="array" ref="F36">IF(SUMPRODUCT(--ISNUMBER(SEARCH({"Vitamin C";"Vitamin A";"Vitamin E";"Folic acid"},E36)))&gt;0,"Vitamin",
IF(SUMPRODUCT(--ISNUMBER(SEARCH({"Magnesium";"Potassium";"Copper";"Folate"},E36)))&gt;0,"Mineral",
IF(SUMPRODUCT(--ISNUMBER(SEARCH({"SFA";"PUFA";"MUFA";"Omega-3";"Docosenoic acid"},E36)))&gt;0,"Fat",
IF(SUMPRODUCT(--ISNUMBER(SEARCH({"Carbohydrates";"Starch";"Polysaccharides";"Sugars"},E36)))&gt;0,"Carbohydrate",
IF(SUMPRODUCT(--ISNUMBER(SEARCH({"Fibre";"Dietary fibre"},E36)))&gt;0,"Fiber",
IF(SUMPRODUCT(--ISNUMBER(SEARCH({"Glutinous rice"},E36)))&gt;0,"Whole Food",
IF(SUMPRODUCT(--ISNUMBER(SEARCH({"aMED score"},E36)))&gt;0,"Diet Score","Other")))))))</f>
        <v>Vitamin</v>
      </c>
      <c r="G36" t="s">
        <v>170</v>
      </c>
      <c r="H36" t="s">
        <v>171</v>
      </c>
    </row>
    <row r="37" spans="1:8" x14ac:dyDescent="0.35">
      <c r="A37" t="s">
        <v>207</v>
      </c>
      <c r="B37" t="str">
        <f>VLOOKUP(A37, [1]Sheet4!$C$2:$D$11, 2, FALSE)</f>
        <v>GDM, Obesity and HDP</v>
      </c>
      <c r="C37">
        <v>40</v>
      </c>
      <c r="D37" t="s">
        <v>118</v>
      </c>
      <c r="E37" t="s">
        <v>98</v>
      </c>
      <c r="F37" t="str" cm="1">
        <f t="array" ref="F37">IF(SUMPRODUCT(--ISNUMBER(SEARCH({"Vitamin C";"Vitamin A";"Vitamin E";"Folic acid"},E37)))&gt;0,"Vitamin",
IF(SUMPRODUCT(--ISNUMBER(SEARCH({"Magnesium";"Potassium";"Copper";"Folate"},E37)))&gt;0,"Mineral",
IF(SUMPRODUCT(--ISNUMBER(SEARCH({"SFA";"PUFA";"MUFA";"Omega-3";"Docosenoic acid"},E37)))&gt;0,"Fat",
IF(SUMPRODUCT(--ISNUMBER(SEARCH({"Carbohydrates";"Starch";"Polysaccharides";"Sugars"},E37)))&gt;0,"Carbohydrate",
IF(SUMPRODUCT(--ISNUMBER(SEARCH({"Fibre";"Dietary fibre"},E37)))&gt;0,"Fiber",
IF(SUMPRODUCT(--ISNUMBER(SEARCH({"Glutinous rice"},E37)))&gt;0,"Whole Food",
IF(SUMPRODUCT(--ISNUMBER(SEARCH({"aMED score"},E37)))&gt;0,"Diet Score","Other")))))))</f>
        <v>Diet Score</v>
      </c>
      <c r="G37" t="s">
        <v>117</v>
      </c>
      <c r="H37" t="s">
        <v>19</v>
      </c>
    </row>
    <row r="38" spans="1:8" x14ac:dyDescent="0.35">
      <c r="A38" t="s">
        <v>210</v>
      </c>
      <c r="B38" t="str">
        <f>VLOOKUP(A38, [1]Sheet4!$C$2:$D$11, 2, FALSE)</f>
        <v>Healthy gestation</v>
      </c>
      <c r="C38">
        <v>73</v>
      </c>
      <c r="D38" t="s">
        <v>121</v>
      </c>
      <c r="E38" t="s">
        <v>73</v>
      </c>
      <c r="F38" t="str" cm="1">
        <f t="array" ref="F38">IF(SUMPRODUCT(--ISNUMBER(SEARCH({"Vitamin C";"Vitamin A";"Vitamin E";"Folic acid"},E38)))&gt;0,"Vitamin",
IF(SUMPRODUCT(--ISNUMBER(SEARCH({"Magnesium";"Potassium";"Copper";"Folate"},E38)))&gt;0,"Mineral",
IF(SUMPRODUCT(--ISNUMBER(SEARCH({"SFA";"PUFA";"MUFA";"Omega-3";"Docosenoic acid"},E38)))&gt;0,"Fat",
IF(SUMPRODUCT(--ISNUMBER(SEARCH({"Carbohydrates";"Starch";"Polysaccharides";"Sugars"},E38)))&gt;0,"Carbohydrate",
IF(SUMPRODUCT(--ISNUMBER(SEARCH({"Fibre";"Dietary fibre"},E38)))&gt;0,"Fiber",
IF(SUMPRODUCT(--ISNUMBER(SEARCH({"Glutinous rice"},E38)))&gt;0,"Whole Food",
IF(SUMPRODUCT(--ISNUMBER(SEARCH({"aMED score"},E38)))&gt;0,"Diet Score","Other")))))))</f>
        <v>Carbohydrate</v>
      </c>
      <c r="G38" t="s">
        <v>231</v>
      </c>
      <c r="H38" t="s">
        <v>130</v>
      </c>
    </row>
    <row r="39" spans="1:8" x14ac:dyDescent="0.35">
      <c r="A39" t="s">
        <v>210</v>
      </c>
      <c r="B39" t="str">
        <f>VLOOKUP(A39, [1]Sheet4!$C$2:$D$11, 2, FALSE)</f>
        <v>Healthy gestation</v>
      </c>
      <c r="C39">
        <v>73</v>
      </c>
      <c r="D39" t="s">
        <v>121</v>
      </c>
      <c r="E39" t="s">
        <v>122</v>
      </c>
      <c r="F39" t="s">
        <v>251</v>
      </c>
      <c r="G39" t="s">
        <v>22</v>
      </c>
      <c r="H39" t="s">
        <v>68</v>
      </c>
    </row>
    <row r="40" spans="1:8" x14ac:dyDescent="0.35">
      <c r="A40" t="s">
        <v>201</v>
      </c>
      <c r="B40" t="str">
        <f>VLOOKUP(A40, [1]Sheet4!$C$2:$D$11, 2, FALSE)</f>
        <v>GDM, Obesity and HDP</v>
      </c>
      <c r="C40">
        <v>27</v>
      </c>
      <c r="D40" t="s">
        <v>83</v>
      </c>
      <c r="E40" t="s">
        <v>81</v>
      </c>
      <c r="F40" t="str" cm="1">
        <f t="array" ref="F40">IF(SUMPRODUCT(--ISNUMBER(SEARCH({"Vitamin C";"Vitamin A";"Vitamin E";"Folic acid"},E40)))&gt;0,"Vitamin",
IF(SUMPRODUCT(--ISNUMBER(SEARCH({"Magnesium";"Potassium";"Copper";"Folate"},E40)))&gt;0,"Mineral",
IF(SUMPRODUCT(--ISNUMBER(SEARCH({"SFA";"PUFA";"MUFA";"Omega-3";"Docosenoic acid"},E40)))&gt;0,"Fat",
IF(SUMPRODUCT(--ISNUMBER(SEARCH({"Carbohydrates";"Starch";"Polysaccharides";"Sugars"},E40)))&gt;0,"Carbohydrate",
IF(SUMPRODUCT(--ISNUMBER(SEARCH({"Fibre";"Dietary fibre"},E40)))&gt;0,"Fiber",
IF(SUMPRODUCT(--ISNUMBER(SEARCH({"Glutinous rice"},E40)))&gt;0,"Whole Food",
IF(SUMPRODUCT(--ISNUMBER(SEARCH({"aMED score"},E40)))&gt;0,"Diet Score","Other")))))))</f>
        <v>Fiber</v>
      </c>
      <c r="G40" t="s">
        <v>84</v>
      </c>
      <c r="H40" t="s">
        <v>85</v>
      </c>
    </row>
    <row r="41" spans="1:8" x14ac:dyDescent="0.35">
      <c r="A41" t="s">
        <v>201</v>
      </c>
      <c r="B41" t="str">
        <f>VLOOKUP(A41, [1]Sheet4!$C$2:$D$11, 2, FALSE)</f>
        <v>GDM, Obesity and HDP</v>
      </c>
      <c r="C41">
        <v>27</v>
      </c>
      <c r="D41" t="s">
        <v>89</v>
      </c>
      <c r="E41" t="s">
        <v>81</v>
      </c>
      <c r="F41" t="str" cm="1">
        <f t="array" ref="F41">IF(SUMPRODUCT(--ISNUMBER(SEARCH({"Vitamin C";"Vitamin A";"Vitamin E";"Folic acid"},E41)))&gt;0,"Vitamin",
IF(SUMPRODUCT(--ISNUMBER(SEARCH({"Magnesium";"Potassium";"Copper";"Folate"},E41)))&gt;0,"Mineral",
IF(SUMPRODUCT(--ISNUMBER(SEARCH({"SFA";"PUFA";"MUFA";"Omega-3";"Docosenoic acid"},E41)))&gt;0,"Fat",
IF(SUMPRODUCT(--ISNUMBER(SEARCH({"Carbohydrates";"Starch";"Polysaccharides";"Sugars"},E41)))&gt;0,"Carbohydrate",
IF(SUMPRODUCT(--ISNUMBER(SEARCH({"Fibre";"Dietary fibre"},E41)))&gt;0,"Fiber",
IF(SUMPRODUCT(--ISNUMBER(SEARCH({"Glutinous rice"},E41)))&gt;0,"Whole Food",
IF(SUMPRODUCT(--ISNUMBER(SEARCH({"aMED score"},E41)))&gt;0,"Diet Score","Other")))))))</f>
        <v>Fiber</v>
      </c>
      <c r="G41" t="s">
        <v>20</v>
      </c>
      <c r="H41" t="s">
        <v>90</v>
      </c>
    </row>
    <row r="42" spans="1:8" x14ac:dyDescent="0.35">
      <c r="A42" t="s">
        <v>201</v>
      </c>
      <c r="B42" t="str">
        <f>VLOOKUP(A42, [1]Sheet4!$C$2:$D$11, 2, FALSE)</f>
        <v>GDM, Obesity and HDP</v>
      </c>
      <c r="C42">
        <v>27</v>
      </c>
      <c r="D42" t="s">
        <v>89</v>
      </c>
      <c r="E42" t="s">
        <v>25</v>
      </c>
      <c r="F42" t="str" cm="1">
        <f t="array" ref="F42">IF(SUMPRODUCT(--ISNUMBER(SEARCH({"Vitamin C";"Vitamin A";"Vitamin E";"Folic acid"},E42)))&gt;0,"Vitamin",
IF(SUMPRODUCT(--ISNUMBER(SEARCH({"Magnesium";"Potassium";"Copper";"Folate"},E42)))&gt;0,"Mineral",
IF(SUMPRODUCT(--ISNUMBER(SEARCH({"SFA";"PUFA";"MUFA";"Omega-3";"Docosenoic acid"},E42)))&gt;0,"Fat",
IF(SUMPRODUCT(--ISNUMBER(SEARCH({"Carbohydrates";"Starch";"Polysaccharides";"Sugars"},E42)))&gt;0,"Carbohydrate",
IF(SUMPRODUCT(--ISNUMBER(SEARCH({"Fibre";"Dietary fibre"},E42)))&gt;0,"Fiber",
IF(SUMPRODUCT(--ISNUMBER(SEARCH({"Glutinous rice"},E42)))&gt;0,"Whole Food",
IF(SUMPRODUCT(--ISNUMBER(SEARCH({"aMED score"},E42)))&gt;0,"Diet Score","Other")))))))</f>
        <v>Fat</v>
      </c>
      <c r="G42" t="s">
        <v>92</v>
      </c>
      <c r="H42" t="s">
        <v>93</v>
      </c>
    </row>
    <row r="43" spans="1:8" x14ac:dyDescent="0.35">
      <c r="A43" t="s">
        <v>210</v>
      </c>
      <c r="B43" t="str">
        <f>VLOOKUP(A43, [1]Sheet4!$C$2:$D$11, 2, FALSE)</f>
        <v>Healthy gestation</v>
      </c>
      <c r="C43">
        <v>73</v>
      </c>
      <c r="D43" t="s">
        <v>131</v>
      </c>
      <c r="E43" t="s">
        <v>73</v>
      </c>
      <c r="F43" t="str" cm="1">
        <f t="array" ref="F43">IF(SUMPRODUCT(--ISNUMBER(SEARCH({"Vitamin C";"Vitamin A";"Vitamin E";"Folic acid"},E43)))&gt;0,"Vitamin",
IF(SUMPRODUCT(--ISNUMBER(SEARCH({"Magnesium";"Potassium";"Copper";"Folate"},E43)))&gt;0,"Mineral",
IF(SUMPRODUCT(--ISNUMBER(SEARCH({"SFA";"PUFA";"MUFA";"Omega-3";"Docosenoic acid"},E43)))&gt;0,"Fat",
IF(SUMPRODUCT(--ISNUMBER(SEARCH({"Carbohydrates";"Starch";"Polysaccharides";"Sugars"},E43)))&gt;0,"Carbohydrate",
IF(SUMPRODUCT(--ISNUMBER(SEARCH({"Fibre";"Dietary fibre"},E43)))&gt;0,"Fiber",
IF(SUMPRODUCT(--ISNUMBER(SEARCH({"Glutinous rice"},E43)))&gt;0,"Whole Food",
IF(SUMPRODUCT(--ISNUMBER(SEARCH({"aMED score"},E43)))&gt;0,"Diet Score","Other")))))))</f>
        <v>Carbohydrate</v>
      </c>
      <c r="G43" t="s">
        <v>230</v>
      </c>
      <c r="H43" t="s">
        <v>31</v>
      </c>
    </row>
    <row r="44" spans="1:8" x14ac:dyDescent="0.35">
      <c r="A44" t="s">
        <v>210</v>
      </c>
      <c r="B44" t="str">
        <f>VLOOKUP(A44, [1]Sheet4!$C$2:$D$11, 2, FALSE)</f>
        <v>Healthy gestation</v>
      </c>
      <c r="C44">
        <v>73</v>
      </c>
      <c r="D44" t="s">
        <v>131</v>
      </c>
      <c r="E44" t="s">
        <v>122</v>
      </c>
      <c r="F44" t="s">
        <v>251</v>
      </c>
      <c r="G44" t="s">
        <v>24</v>
      </c>
      <c r="H44" t="s">
        <v>16</v>
      </c>
    </row>
    <row r="45" spans="1:8" x14ac:dyDescent="0.35">
      <c r="A45" t="s">
        <v>204</v>
      </c>
      <c r="B45" t="str">
        <f>VLOOKUP(A45, [1]Sheet4!$C$2:$D$11, 2, FALSE)</f>
        <v>Healthy gestation</v>
      </c>
      <c r="C45">
        <v>27</v>
      </c>
      <c r="D45" t="s">
        <v>141</v>
      </c>
      <c r="E45" t="s">
        <v>11</v>
      </c>
      <c r="F45" t="s">
        <v>11</v>
      </c>
      <c r="G45" t="s">
        <v>236</v>
      </c>
      <c r="H45" t="s">
        <v>142</v>
      </c>
    </row>
    <row r="46" spans="1:8" x14ac:dyDescent="0.35">
      <c r="A46" t="s">
        <v>207</v>
      </c>
      <c r="B46" t="str">
        <f>VLOOKUP(A46, [1]Sheet4!$C$2:$D$11, 2, FALSE)</f>
        <v>GDM, Obesity and HDP</v>
      </c>
      <c r="C46">
        <v>40</v>
      </c>
      <c r="D46" t="s">
        <v>104</v>
      </c>
      <c r="E46" t="s">
        <v>98</v>
      </c>
      <c r="F46" t="str" cm="1">
        <f t="array" ref="F46">IF(SUMPRODUCT(--ISNUMBER(SEARCH({"Vitamin C";"Vitamin A";"Vitamin E";"Folic acid"},E46)))&gt;0,"Vitamin",
IF(SUMPRODUCT(--ISNUMBER(SEARCH({"Magnesium";"Potassium";"Copper";"Folate"},E46)))&gt;0,"Mineral",
IF(SUMPRODUCT(--ISNUMBER(SEARCH({"SFA";"PUFA";"MUFA";"Omega-3";"Docosenoic acid"},E46)))&gt;0,"Fat",
IF(SUMPRODUCT(--ISNUMBER(SEARCH({"Carbohydrates";"Starch";"Polysaccharides";"Sugars"},E46)))&gt;0,"Carbohydrate",
IF(SUMPRODUCT(--ISNUMBER(SEARCH({"Fibre";"Dietary fibre"},E46)))&gt;0,"Fiber",
IF(SUMPRODUCT(--ISNUMBER(SEARCH({"Glutinous rice"},E46)))&gt;0,"Whole Food",
IF(SUMPRODUCT(--ISNUMBER(SEARCH({"aMED score"},E46)))&gt;0,"Diet Score","Other")))))))</f>
        <v>Diet Score</v>
      </c>
      <c r="G46" t="s">
        <v>105</v>
      </c>
      <c r="H46" t="s">
        <v>35</v>
      </c>
    </row>
    <row r="47" spans="1:8" x14ac:dyDescent="0.35">
      <c r="A47" t="s">
        <v>204</v>
      </c>
      <c r="B47" t="str">
        <f>VLOOKUP(A47, [1]Sheet4!$C$2:$D$11, 2, FALSE)</f>
        <v>Healthy gestation</v>
      </c>
      <c r="C47">
        <v>27</v>
      </c>
      <c r="D47" t="s">
        <v>160</v>
      </c>
      <c r="E47" t="s">
        <v>161</v>
      </c>
      <c r="F47" t="str" cm="1">
        <f t="array" ref="F47">IF(SUMPRODUCT(--ISNUMBER(SEARCH({"Vitamin C";"Vitamin A";"Vitamin E";"Folic acid"},E47)))&gt;0,"Vitamin",
IF(SUMPRODUCT(--ISNUMBER(SEARCH({"Magnesium";"Potassium";"Copper";"Folate"},E47)))&gt;0,"Mineral",
IF(SUMPRODUCT(--ISNUMBER(SEARCH({"SFA";"PUFA";"MUFA";"Omega-3";"Docosenoic acid"},E47)))&gt;0,"Fat",
IF(SUMPRODUCT(--ISNUMBER(SEARCH({"Carbohydrates";"Starch";"Polysaccharides";"Sugars"},E47)))&gt;0,"Carbohydrate",
IF(SUMPRODUCT(--ISNUMBER(SEARCH({"Fibre";"Dietary fibre"},E47)))&gt;0,"Fiber",
IF(SUMPRODUCT(--ISNUMBER(SEARCH({"Glutinous rice"},E47)))&gt;0,"Whole Food",
IF(SUMPRODUCT(--ISNUMBER(SEARCH({"aMED score"},E47)))&gt;0,"Diet Score","Other")))))))</f>
        <v>Vitamin</v>
      </c>
      <c r="G47" t="s">
        <v>162</v>
      </c>
      <c r="H47" t="s">
        <v>163</v>
      </c>
    </row>
    <row r="48" spans="1:8" x14ac:dyDescent="0.35">
      <c r="A48" t="s">
        <v>207</v>
      </c>
      <c r="B48" t="str">
        <f>VLOOKUP(A48, [1]Sheet4!$C$2:$D$11, 2, FALSE)</f>
        <v>GDM, Obesity and HDP</v>
      </c>
      <c r="C48">
        <v>40</v>
      </c>
      <c r="D48" t="s">
        <v>108</v>
      </c>
      <c r="E48" t="s">
        <v>98</v>
      </c>
      <c r="F48" t="str" cm="1">
        <f t="array" ref="F48">IF(SUMPRODUCT(--ISNUMBER(SEARCH({"Vitamin C";"Vitamin A";"Vitamin E";"Folic acid"},E48)))&gt;0,"Vitamin",
IF(SUMPRODUCT(--ISNUMBER(SEARCH({"Magnesium";"Potassium";"Copper";"Folate"},E48)))&gt;0,"Mineral",
IF(SUMPRODUCT(--ISNUMBER(SEARCH({"SFA";"PUFA";"MUFA";"Omega-3";"Docosenoic acid"},E48)))&gt;0,"Fat",
IF(SUMPRODUCT(--ISNUMBER(SEARCH({"Carbohydrates";"Starch";"Polysaccharides";"Sugars"},E48)))&gt;0,"Carbohydrate",
IF(SUMPRODUCT(--ISNUMBER(SEARCH({"Fibre";"Dietary fibre"},E48)))&gt;0,"Fiber",
IF(SUMPRODUCT(--ISNUMBER(SEARCH({"Glutinous rice"},E48)))&gt;0,"Whole Food",
IF(SUMPRODUCT(--ISNUMBER(SEARCH({"aMED score"},E48)))&gt;0,"Diet Score","Other")))))))</f>
        <v>Diet Score</v>
      </c>
      <c r="G48" t="s">
        <v>109</v>
      </c>
      <c r="H48" t="s">
        <v>110</v>
      </c>
    </row>
    <row r="49" spans="1:8" x14ac:dyDescent="0.35">
      <c r="A49" t="s">
        <v>202</v>
      </c>
      <c r="B49" t="str">
        <f>VLOOKUP(A49, [1]Sheet4!$C$2:$D$11, 2, FALSE)</f>
        <v>Obesity</v>
      </c>
      <c r="C49">
        <v>119</v>
      </c>
      <c r="D49" t="s">
        <v>138</v>
      </c>
      <c r="E49" t="s">
        <v>247</v>
      </c>
      <c r="F49" t="str" cm="1">
        <f t="array" ref="F49">IF(SUMPRODUCT(--ISNUMBER(SEARCH({"Vitamin C";"Vitamin A";"Vitamin E";"Folic acid"},E49)))&gt;0,"Vitamin",
IF(SUMPRODUCT(--ISNUMBER(SEARCH({"Magnesium";"Potassium";"Copper";"Folate"},E49)))&gt;0,"Mineral",
IF(SUMPRODUCT(--ISNUMBER(SEARCH({"SFA";"PUFA";"MUFA";"Omega-3";"Docosenoic acid"},E49)))&gt;0,"Fat",
IF(SUMPRODUCT(--ISNUMBER(SEARCH({"Carbohydrates";"Starch";"Polysaccharides";"Sugars"},E49)))&gt;0,"Carbohydrate",
IF(SUMPRODUCT(--ISNUMBER(SEARCH({"Fibre";"Dietary fibre"},E49)))&gt;0,"Fiber",
IF(SUMPRODUCT(--ISNUMBER(SEARCH({"Glutinous rice"},E49)))&gt;0,"Whole Food",
IF(SUMPRODUCT(--ISNUMBER(SEARCH({"aMED score"},E49)))&gt;0,"Diet Score","Other")))))))</f>
        <v>Whole Food</v>
      </c>
      <c r="G49" t="s">
        <v>234</v>
      </c>
      <c r="H49" t="s">
        <v>137</v>
      </c>
    </row>
    <row r="50" spans="1:8" x14ac:dyDescent="0.35">
      <c r="A50" t="s">
        <v>207</v>
      </c>
      <c r="B50" t="str">
        <f>VLOOKUP(A50, [1]Sheet4!$C$2:$D$11, 2, FALSE)</f>
        <v>GDM, Obesity and HDP</v>
      </c>
      <c r="C50">
        <v>40</v>
      </c>
      <c r="D50" t="s">
        <v>119</v>
      </c>
      <c r="E50" t="s">
        <v>98</v>
      </c>
      <c r="F50" t="str" cm="1">
        <f t="array" ref="F50">IF(SUMPRODUCT(--ISNUMBER(SEARCH({"Vitamin C";"Vitamin A";"Vitamin E";"Folic acid"},E50)))&gt;0,"Vitamin",
IF(SUMPRODUCT(--ISNUMBER(SEARCH({"Magnesium";"Potassium";"Copper";"Folate"},E50)))&gt;0,"Mineral",
IF(SUMPRODUCT(--ISNUMBER(SEARCH({"SFA";"PUFA";"MUFA";"Omega-3";"Docosenoic acid"},E50)))&gt;0,"Fat",
IF(SUMPRODUCT(--ISNUMBER(SEARCH({"Carbohydrates";"Starch";"Polysaccharides";"Sugars"},E50)))&gt;0,"Carbohydrate",
IF(SUMPRODUCT(--ISNUMBER(SEARCH({"Fibre";"Dietary fibre"},E50)))&gt;0,"Fiber",
IF(SUMPRODUCT(--ISNUMBER(SEARCH({"Glutinous rice"},E50)))&gt;0,"Whole Food",
IF(SUMPRODUCT(--ISNUMBER(SEARCH({"aMED score"},E50)))&gt;0,"Diet Score","Other")))))))</f>
        <v>Diet Score</v>
      </c>
      <c r="G50" t="s">
        <v>120</v>
      </c>
      <c r="H50" t="s">
        <v>90</v>
      </c>
    </row>
    <row r="51" spans="1:8" x14ac:dyDescent="0.35">
      <c r="A51" t="s">
        <v>210</v>
      </c>
      <c r="B51" t="str">
        <f>VLOOKUP(A51, [1]Sheet4!$C$2:$D$11, 2, FALSE)</f>
        <v>Healthy gestation</v>
      </c>
      <c r="C51">
        <v>73</v>
      </c>
      <c r="D51" t="s">
        <v>132</v>
      </c>
      <c r="E51" t="s">
        <v>73</v>
      </c>
      <c r="F51" t="str" cm="1">
        <f t="array" ref="F51">IF(SUMPRODUCT(--ISNUMBER(SEARCH({"Vitamin C";"Vitamin A";"Vitamin E";"Folic acid"},E51)))&gt;0,"Vitamin",
IF(SUMPRODUCT(--ISNUMBER(SEARCH({"Magnesium";"Potassium";"Copper";"Folate"},E51)))&gt;0,"Mineral",
IF(SUMPRODUCT(--ISNUMBER(SEARCH({"SFA";"PUFA";"MUFA";"Omega-3";"Docosenoic acid"},E51)))&gt;0,"Fat",
IF(SUMPRODUCT(--ISNUMBER(SEARCH({"Carbohydrates";"Starch";"Polysaccharides";"Sugars"},E51)))&gt;0,"Carbohydrate",
IF(SUMPRODUCT(--ISNUMBER(SEARCH({"Fibre";"Dietary fibre"},E51)))&gt;0,"Fiber",
IF(SUMPRODUCT(--ISNUMBER(SEARCH({"Glutinous rice"},E51)))&gt;0,"Whole Food",
IF(SUMPRODUCT(--ISNUMBER(SEARCH({"aMED score"},E51)))&gt;0,"Diet Score","Other")))))))</f>
        <v>Carbohydrate</v>
      </c>
      <c r="G51" t="s">
        <v>232</v>
      </c>
      <c r="H51" t="s">
        <v>133</v>
      </c>
    </row>
    <row r="52" spans="1:8" x14ac:dyDescent="0.35">
      <c r="A52" t="s">
        <v>210</v>
      </c>
      <c r="B52" t="str">
        <f>VLOOKUP(A52, [1]Sheet4!$C$2:$D$11, 2, FALSE)</f>
        <v>Healthy gestation</v>
      </c>
      <c r="C52">
        <v>73</v>
      </c>
      <c r="D52" t="s">
        <v>132</v>
      </c>
      <c r="E52" t="s">
        <v>49</v>
      </c>
      <c r="F52" t="str" cm="1">
        <f t="array" ref="F52">IF(SUMPRODUCT(--ISNUMBER(SEARCH({"Vitamin C";"Vitamin A";"Vitamin E";"Folic acid"},E52)))&gt;0,"Vitamin",
IF(SUMPRODUCT(--ISNUMBER(SEARCH({"Magnesium";"Potassium";"Copper";"Folate"},E52)))&gt;0,"Mineral",
IF(SUMPRODUCT(--ISNUMBER(SEARCH({"SFA";"PUFA";"MUFA";"Omega-3";"Docosenoic acid"},E52)))&gt;0,"Fat",
IF(SUMPRODUCT(--ISNUMBER(SEARCH({"Carbohydrates";"Starch";"Polysaccharides";"Sugars"},E52)))&gt;0,"Carbohydrate",
IF(SUMPRODUCT(--ISNUMBER(SEARCH({"Fibre";"Dietary fibre"},E52)))&gt;0,"Fiber",
IF(SUMPRODUCT(--ISNUMBER(SEARCH({"Glutinous rice"},E52)))&gt;0,"Whole Food",
IF(SUMPRODUCT(--ISNUMBER(SEARCH({"aMED score"},E52)))&gt;0,"Diet Score","Other")))))))</f>
        <v>Fat</v>
      </c>
      <c r="G52" t="s">
        <v>24</v>
      </c>
      <c r="H52" t="s">
        <v>56</v>
      </c>
    </row>
    <row r="53" spans="1:8" x14ac:dyDescent="0.35">
      <c r="A53" t="s">
        <v>210</v>
      </c>
      <c r="B53" t="str">
        <f>VLOOKUP(A53, [1]Sheet4!$C$2:$D$11, 2, FALSE)</f>
        <v>Healthy gestation</v>
      </c>
      <c r="C53">
        <v>73</v>
      </c>
      <c r="D53" t="s">
        <v>132</v>
      </c>
      <c r="E53" t="s">
        <v>249</v>
      </c>
      <c r="F53" t="str" cm="1">
        <f t="array" ref="F53">IF(SUMPRODUCT(--ISNUMBER(SEARCH({"Vitamin C";"Vitamin A";"Vitamin E";"Folic acid"},E53)))&gt;0,"Vitamin",
IF(SUMPRODUCT(--ISNUMBER(SEARCH({"Magnesium";"Potassium";"Copper";"Folate"},E53)))&gt;0,"Mineral",
IF(SUMPRODUCT(--ISNUMBER(SEARCH({"SFA";"PUFA";"MUFA";"Omega-3";"Docosenoic acid"},E53)))&gt;0,"Fat",
IF(SUMPRODUCT(--ISNUMBER(SEARCH({"Carbohydrates";"Starch";"Polysaccharides";"Sugars"},E53)))&gt;0,"Carbohydrate",
IF(SUMPRODUCT(--ISNUMBER(SEARCH({"Fibre";"Dietary fibre"},E53)))&gt;0,"Fiber",
IF(SUMPRODUCT(--ISNUMBER(SEARCH({"Glutinous rice"},E53)))&gt;0,"Whole Food",
IF(SUMPRODUCT(--ISNUMBER(SEARCH({"aMED score"},E53)))&gt;0,"Diet Score","Other")))))))</f>
        <v>Carbohydrate</v>
      </c>
      <c r="G53" t="s">
        <v>233</v>
      </c>
      <c r="H53" t="s">
        <v>135</v>
      </c>
    </row>
    <row r="54" spans="1:8" x14ac:dyDescent="0.35">
      <c r="A54" t="s">
        <v>201</v>
      </c>
      <c r="B54" t="str">
        <f>VLOOKUP(A54, [1]Sheet4!$C$2:$D$11, 2, FALSE)</f>
        <v>GDM, Obesity and HDP</v>
      </c>
      <c r="C54">
        <v>27</v>
      </c>
      <c r="D54" t="s">
        <v>66</v>
      </c>
      <c r="E54" t="s">
        <v>81</v>
      </c>
      <c r="F54" t="str" cm="1">
        <f t="array" ref="F54">IF(SUMPRODUCT(--ISNUMBER(SEARCH({"Vitamin C";"Vitamin A";"Vitamin E";"Folic acid"},E54)))&gt;0,"Vitamin",
IF(SUMPRODUCT(--ISNUMBER(SEARCH({"Magnesium";"Potassium";"Copper";"Folate"},E54)))&gt;0,"Mineral",
IF(SUMPRODUCT(--ISNUMBER(SEARCH({"SFA";"PUFA";"MUFA";"Omega-3";"Docosenoic acid"},E54)))&gt;0,"Fat",
IF(SUMPRODUCT(--ISNUMBER(SEARCH({"Carbohydrates";"Starch";"Polysaccharides";"Sugars"},E54)))&gt;0,"Carbohydrate",
IF(SUMPRODUCT(--ISNUMBER(SEARCH({"Fibre";"Dietary fibre"},E54)))&gt;0,"Fiber",
IF(SUMPRODUCT(--ISNUMBER(SEARCH({"Glutinous rice"},E54)))&gt;0,"Whole Food",
IF(SUMPRODUCT(--ISNUMBER(SEARCH({"aMED score"},E54)))&gt;0,"Diet Score","Other")))))))</f>
        <v>Fiber</v>
      </c>
      <c r="G54" t="s">
        <v>15</v>
      </c>
      <c r="H54" t="s">
        <v>86</v>
      </c>
    </row>
    <row r="55" spans="1:8" x14ac:dyDescent="0.35">
      <c r="A55" t="s">
        <v>205</v>
      </c>
      <c r="B55" t="str">
        <f>VLOOKUP(A55, [1]Sheet4!$C$2:$D$11, 2, FALSE)</f>
        <v>GDM</v>
      </c>
      <c r="C55">
        <v>105</v>
      </c>
      <c r="D55" t="s">
        <v>66</v>
      </c>
      <c r="E55" t="s">
        <v>248</v>
      </c>
      <c r="F55" t="str" cm="1">
        <f t="array" ref="F55">IF(SUMPRODUCT(--ISNUMBER(SEARCH({"Vitamin C";"Vitamin A";"Vitamin E";"Folic acid"},E55)))&gt;0,"Vitamin",
IF(SUMPRODUCT(--ISNUMBER(SEARCH({"Magnesium";"Potassium";"Copper";"Folate"},E55)))&gt;0,"Mineral",
IF(SUMPRODUCT(--ISNUMBER(SEARCH({"SFA";"PUFA";"MUFA";"Omega-3";"Docosenoic acid"},E55)))&gt;0,"Fat",
IF(SUMPRODUCT(--ISNUMBER(SEARCH({"Carbohydrates";"Starch";"Polysaccharides";"Sugars"},E55)))&gt;0,"Carbohydrate",
IF(SUMPRODUCT(--ISNUMBER(SEARCH({"Fibre";"Dietary fibre"},E55)))&gt;0,"Fiber",
IF(SUMPRODUCT(--ISNUMBER(SEARCH({"Glutinous rice"},E55)))&gt;0,"Whole Food",
IF(SUMPRODUCT(--ISNUMBER(SEARCH({"aMED score"},E55)))&gt;0,"Diet Score","Other")))))))</f>
        <v>Fat</v>
      </c>
      <c r="G55" t="s">
        <v>67</v>
      </c>
      <c r="H55" t="s">
        <v>68</v>
      </c>
    </row>
    <row r="56" spans="1:8" x14ac:dyDescent="0.35">
      <c r="A56" t="s">
        <v>201</v>
      </c>
      <c r="B56" t="str">
        <f>VLOOKUP(A56, [1]Sheet4!$C$2:$D$11, 2, FALSE)</f>
        <v>GDM, Obesity and HDP</v>
      </c>
      <c r="C56">
        <v>27</v>
      </c>
      <c r="D56" t="s">
        <v>66</v>
      </c>
      <c r="E56" t="s">
        <v>25</v>
      </c>
      <c r="F56" t="str" cm="1">
        <f t="array" ref="F56">IF(SUMPRODUCT(--ISNUMBER(SEARCH({"Vitamin C";"Vitamin A";"Vitamin E";"Folic acid"},E56)))&gt;0,"Vitamin",
IF(SUMPRODUCT(--ISNUMBER(SEARCH({"Magnesium";"Potassium";"Copper";"Folate"},E56)))&gt;0,"Mineral",
IF(SUMPRODUCT(--ISNUMBER(SEARCH({"SFA";"PUFA";"MUFA";"Omega-3";"Docosenoic acid"},E56)))&gt;0,"Fat",
IF(SUMPRODUCT(--ISNUMBER(SEARCH({"Carbohydrates";"Starch";"Polysaccharides";"Sugars"},E56)))&gt;0,"Carbohydrate",
IF(SUMPRODUCT(--ISNUMBER(SEARCH({"Fibre";"Dietary fibre"},E56)))&gt;0,"Fiber",
IF(SUMPRODUCT(--ISNUMBER(SEARCH({"Glutinous rice"},E56)))&gt;0,"Whole Food",
IF(SUMPRODUCT(--ISNUMBER(SEARCH({"aMED score"},E56)))&gt;0,"Diet Score","Other")))))))</f>
        <v>Fat</v>
      </c>
      <c r="G56" t="s">
        <v>12</v>
      </c>
      <c r="H56" t="s">
        <v>80</v>
      </c>
    </row>
    <row r="57" spans="1:8" x14ac:dyDescent="0.35">
      <c r="A57" t="s">
        <v>201</v>
      </c>
      <c r="B57" t="str">
        <f>VLOOKUP(A57, [1]Sheet4!$C$2:$D$11, 2, FALSE)</f>
        <v>GDM, Obesity and HDP</v>
      </c>
      <c r="C57">
        <v>27</v>
      </c>
      <c r="D57" t="s">
        <v>66</v>
      </c>
      <c r="E57" t="s">
        <v>7</v>
      </c>
      <c r="F57" t="str" cm="1">
        <f t="array" ref="F57">IF(SUMPRODUCT(--ISNUMBER(SEARCH({"Vitamin C";"Vitamin A";"Vitamin E";"Folic acid"},E57)))&gt;0,"Vitamin",
IF(SUMPRODUCT(--ISNUMBER(SEARCH({"Magnesium";"Potassium";"Copper";"Folate"},E57)))&gt;0,"Mineral",
IF(SUMPRODUCT(--ISNUMBER(SEARCH({"SFA";"PUFA";"MUFA";"Omega-3";"Docosenoic acid"},E57)))&gt;0,"Fat",
IF(SUMPRODUCT(--ISNUMBER(SEARCH({"Carbohydrates";"Starch";"Polysaccharides";"Sugars"},E57)))&gt;0,"Carbohydrate",
IF(SUMPRODUCT(--ISNUMBER(SEARCH({"Fibre";"Dietary fibre"},E57)))&gt;0,"Fiber",
IF(SUMPRODUCT(--ISNUMBER(SEARCH({"Glutinous rice"},E57)))&gt;0,"Whole Food",
IF(SUMPRODUCT(--ISNUMBER(SEARCH({"aMED score"},E57)))&gt;0,"Diet Score","Other")))))))</f>
        <v>Fat</v>
      </c>
      <c r="G57" t="s">
        <v>228</v>
      </c>
      <c r="H57" t="s">
        <v>95</v>
      </c>
    </row>
    <row r="58" spans="1:8" x14ac:dyDescent="0.35">
      <c r="A58" t="s">
        <v>201</v>
      </c>
      <c r="B58" t="str">
        <f>VLOOKUP(A58, [1]Sheet4!$C$2:$D$11, 2, FALSE)</f>
        <v>GDM, Obesity and HDP</v>
      </c>
      <c r="C58">
        <v>27</v>
      </c>
      <c r="D58" t="s">
        <v>75</v>
      </c>
      <c r="E58" t="s">
        <v>73</v>
      </c>
      <c r="F58" t="str" cm="1">
        <f t="array" ref="F58">IF(SUMPRODUCT(--ISNUMBER(SEARCH({"Vitamin C";"Vitamin A";"Vitamin E";"Folic acid"},E58)))&gt;0,"Vitamin",
IF(SUMPRODUCT(--ISNUMBER(SEARCH({"Magnesium";"Potassium";"Copper";"Folate"},E58)))&gt;0,"Mineral",
IF(SUMPRODUCT(--ISNUMBER(SEARCH({"SFA";"PUFA";"MUFA";"Omega-3";"Docosenoic acid"},E58)))&gt;0,"Fat",
IF(SUMPRODUCT(--ISNUMBER(SEARCH({"Carbohydrates";"Starch";"Polysaccharides";"Sugars"},E58)))&gt;0,"Carbohydrate",
IF(SUMPRODUCT(--ISNUMBER(SEARCH({"Fibre";"Dietary fibre"},E58)))&gt;0,"Fiber",
IF(SUMPRODUCT(--ISNUMBER(SEARCH({"Glutinous rice"},E58)))&gt;0,"Whole Food",
IF(SUMPRODUCT(--ISNUMBER(SEARCH({"aMED score"},E58)))&gt;0,"Diet Score","Other")))))))</f>
        <v>Carbohydrate</v>
      </c>
      <c r="G58" t="s">
        <v>12</v>
      </c>
      <c r="H58" t="s">
        <v>76</v>
      </c>
    </row>
    <row r="59" spans="1:8" x14ac:dyDescent="0.35">
      <c r="A59" t="s">
        <v>207</v>
      </c>
      <c r="B59" t="str">
        <f>VLOOKUP(A59, [1]Sheet4!$C$2:$D$11, 2, FALSE)</f>
        <v>GDM, Obesity and HDP</v>
      </c>
      <c r="C59">
        <v>40</v>
      </c>
      <c r="D59" t="s">
        <v>5</v>
      </c>
      <c r="E59" t="s">
        <v>98</v>
      </c>
      <c r="F59" t="str" cm="1">
        <f t="array" ref="F59">IF(SUMPRODUCT(--ISNUMBER(SEARCH({"Vitamin C";"Vitamin A";"Vitamin E";"Folic acid"},E59)))&gt;0,"Vitamin",
IF(SUMPRODUCT(--ISNUMBER(SEARCH({"Magnesium";"Potassium";"Copper";"Folate"},E59)))&gt;0,"Mineral",
IF(SUMPRODUCT(--ISNUMBER(SEARCH({"SFA";"PUFA";"MUFA";"Omega-3";"Docosenoic acid"},E59)))&gt;0,"Fat",
IF(SUMPRODUCT(--ISNUMBER(SEARCH({"Carbohydrates";"Starch";"Polysaccharides";"Sugars"},E59)))&gt;0,"Carbohydrate",
IF(SUMPRODUCT(--ISNUMBER(SEARCH({"Fibre";"Dietary fibre"},E59)))&gt;0,"Fiber",
IF(SUMPRODUCT(--ISNUMBER(SEARCH({"Glutinous rice"},E59)))&gt;0,"Whole Food",
IF(SUMPRODUCT(--ISNUMBER(SEARCH({"aMED score"},E59)))&gt;0,"Diet Score","Other")))))))</f>
        <v>Diet Score</v>
      </c>
      <c r="G59" t="s">
        <v>100</v>
      </c>
      <c r="H59" t="s">
        <v>101</v>
      </c>
    </row>
    <row r="60" spans="1:8" x14ac:dyDescent="0.35">
      <c r="A60" t="s">
        <v>209</v>
      </c>
      <c r="B60" t="str">
        <f>VLOOKUP(A60, [1]Sheet4!$C$2:$D$11, 2, FALSE)</f>
        <v>Obesity</v>
      </c>
      <c r="C60">
        <v>140</v>
      </c>
      <c r="D60" t="s">
        <v>5</v>
      </c>
      <c r="E60" t="s">
        <v>10</v>
      </c>
      <c r="F60" t="s">
        <v>11</v>
      </c>
      <c r="G60" t="s">
        <v>12</v>
      </c>
      <c r="H60" t="s">
        <v>13</v>
      </c>
    </row>
    <row r="61" spans="1:8" x14ac:dyDescent="0.35">
      <c r="A61" t="s">
        <v>209</v>
      </c>
      <c r="B61" t="str">
        <f>VLOOKUP(A61, [1]Sheet4!$C$2:$D$11, 2, FALSE)</f>
        <v>Obesity</v>
      </c>
      <c r="C61">
        <v>140</v>
      </c>
      <c r="D61" t="s">
        <v>5</v>
      </c>
      <c r="E61" t="s">
        <v>7</v>
      </c>
      <c r="F61" t="str" cm="1">
        <f t="array" ref="F61">IF(SUMPRODUCT(--ISNUMBER(SEARCH({"Vitamin C";"Vitamin A";"Vitamin E";"Folic acid"},E61)))&gt;0,"Vitamin",
IF(SUMPRODUCT(--ISNUMBER(SEARCH({"Magnesium";"Potassium";"Copper";"Folate"},E61)))&gt;0,"Mineral",
IF(SUMPRODUCT(--ISNUMBER(SEARCH({"SFA";"PUFA";"MUFA";"Omega-3";"Docosenoic acid"},E61)))&gt;0,"Fat",
IF(SUMPRODUCT(--ISNUMBER(SEARCH({"Carbohydrates";"Starch";"Polysaccharides";"Sugars"},E61)))&gt;0,"Carbohydrate",
IF(SUMPRODUCT(--ISNUMBER(SEARCH({"Fibre";"Dietary fibre"},E61)))&gt;0,"Fiber",
IF(SUMPRODUCT(--ISNUMBER(SEARCH({"Glutinous rice"},E61)))&gt;0,"Whole Food",
IF(SUMPRODUCT(--ISNUMBER(SEARCH({"aMED score"},E61)))&gt;0,"Diet Score","Other")))))))</f>
        <v>Fat</v>
      </c>
      <c r="G61" t="s">
        <v>8</v>
      </c>
      <c r="H61" t="s">
        <v>9</v>
      </c>
    </row>
    <row r="62" spans="1:8" x14ac:dyDescent="0.35">
      <c r="A62" t="s">
        <v>208</v>
      </c>
      <c r="B62" t="str">
        <f>VLOOKUP(A62, [1]Sheet4!$C$2:$D$11, 2, FALSE)</f>
        <v>Obesity</v>
      </c>
      <c r="C62">
        <v>100</v>
      </c>
      <c r="D62" t="s">
        <v>5</v>
      </c>
      <c r="E62" t="s">
        <v>38</v>
      </c>
      <c r="F62" t="str" cm="1">
        <f t="array" ref="F62">IF(SUMPRODUCT(--ISNUMBER(SEARCH({"Vitamin C";"Vitamin A";"Vitamin E";"Folic acid"},E62)))&gt;0,"Vitamin",
IF(SUMPRODUCT(--ISNUMBER(SEARCH({"Magnesium";"Potassium";"Copper";"Folate"},E62)))&gt;0,"Mineral",
IF(SUMPRODUCT(--ISNUMBER(SEARCH({"SFA";"PUFA";"MUFA";"Omega-3";"Docosenoic acid"},E62)))&gt;0,"Fat",
IF(SUMPRODUCT(--ISNUMBER(SEARCH({"Carbohydrates";"Starch";"Polysaccharides";"Sugars"},E62)))&gt;0,"Carbohydrate",
IF(SUMPRODUCT(--ISNUMBER(SEARCH({"Fibre";"Dietary fibre"},E62)))&gt;0,"Fiber",
IF(SUMPRODUCT(--ISNUMBER(SEARCH({"Glutinous rice"},E62)))&gt;0,"Whole Food",
IF(SUMPRODUCT(--ISNUMBER(SEARCH({"aMED score"},E62)))&gt;0,"Diet Score","Other")))))))</f>
        <v>Fat</v>
      </c>
      <c r="G62" t="s">
        <v>41</v>
      </c>
      <c r="H62" t="s">
        <v>42</v>
      </c>
    </row>
    <row r="63" spans="1:8" x14ac:dyDescent="0.35">
      <c r="A63" t="s">
        <v>208</v>
      </c>
      <c r="B63" t="str">
        <f>VLOOKUP(A63, [1]Sheet4!$C$2:$D$11, 2, FALSE)</f>
        <v>Obesity</v>
      </c>
      <c r="C63">
        <v>100</v>
      </c>
      <c r="D63" t="s">
        <v>5</v>
      </c>
      <c r="E63" t="s">
        <v>46</v>
      </c>
      <c r="F63" t="str" cm="1">
        <f t="array" ref="F63">IF(SUMPRODUCT(--ISNUMBER(SEARCH({"Vitamin C";"Vitamin A";"Vitamin E";"Folic acid"},E63)))&gt;0,"Vitamin",
IF(SUMPRODUCT(--ISNUMBER(SEARCH({"Magnesium";"Potassium";"Copper";"Folate"},E63)))&gt;0,"Mineral",
IF(SUMPRODUCT(--ISNUMBER(SEARCH({"SFA";"PUFA";"MUFA";"Omega-3";"Docosenoic acid"},E63)))&gt;0,"Fat",
IF(SUMPRODUCT(--ISNUMBER(SEARCH({"Carbohydrates";"Starch";"Polysaccharides";"Sugars"},E63)))&gt;0,"Carbohydrate",
IF(SUMPRODUCT(--ISNUMBER(SEARCH({"Fibre";"Dietary fibre"},E63)))&gt;0,"Fiber",
IF(SUMPRODUCT(--ISNUMBER(SEARCH({"Glutinous rice"},E63)))&gt;0,"Whole Food",
IF(SUMPRODUCT(--ISNUMBER(SEARCH({"aMED score"},E63)))&gt;0,"Diet Score","Other")))))))</f>
        <v>Fiber</v>
      </c>
      <c r="G63" t="s">
        <v>47</v>
      </c>
      <c r="H63" t="s">
        <v>48</v>
      </c>
    </row>
    <row r="64" spans="1:8" x14ac:dyDescent="0.35">
      <c r="A64" t="s">
        <v>206</v>
      </c>
      <c r="B64" t="str">
        <f>VLOOKUP(A64, [1]Sheet4!$C$2:$D$11, 2, FALSE)</f>
        <v>Obesity</v>
      </c>
      <c r="C64">
        <v>386</v>
      </c>
      <c r="D64" t="s">
        <v>224</v>
      </c>
      <c r="E64" t="s">
        <v>33</v>
      </c>
      <c r="F64" t="s">
        <v>252</v>
      </c>
      <c r="G64" t="s">
        <v>34</v>
      </c>
      <c r="H64" t="s">
        <v>35</v>
      </c>
    </row>
    <row r="65" spans="1:8" x14ac:dyDescent="0.35">
      <c r="A65" t="s">
        <v>207</v>
      </c>
      <c r="B65" t="str">
        <f>VLOOKUP(A65, [1]Sheet4!$C$2:$D$11, 2, FALSE)</f>
        <v>GDM, Obesity and HDP</v>
      </c>
      <c r="C65">
        <v>40</v>
      </c>
      <c r="D65" t="s">
        <v>14</v>
      </c>
      <c r="E65" t="s">
        <v>98</v>
      </c>
      <c r="F65" t="str" cm="1">
        <f t="array" ref="F65">IF(SUMPRODUCT(--ISNUMBER(SEARCH({"Vitamin C";"Vitamin A";"Vitamin E";"Folic acid"},E65)))&gt;0,"Vitamin",
IF(SUMPRODUCT(--ISNUMBER(SEARCH({"Magnesium";"Potassium";"Copper";"Folate"},E65)))&gt;0,"Mineral",
IF(SUMPRODUCT(--ISNUMBER(SEARCH({"SFA";"PUFA";"MUFA";"Omega-3";"Docosenoic acid"},E65)))&gt;0,"Fat",
IF(SUMPRODUCT(--ISNUMBER(SEARCH({"Carbohydrates";"Starch";"Polysaccharides";"Sugars"},E65)))&gt;0,"Carbohydrate",
IF(SUMPRODUCT(--ISNUMBER(SEARCH({"Fibre";"Dietary fibre"},E65)))&gt;0,"Fiber",
IF(SUMPRODUCT(--ISNUMBER(SEARCH({"Glutinous rice"},E65)))&gt;0,"Whole Food",
IF(SUMPRODUCT(--ISNUMBER(SEARCH({"aMED score"},E65)))&gt;0,"Diet Score","Other")))))))</f>
        <v>Diet Score</v>
      </c>
      <c r="G65" t="s">
        <v>102</v>
      </c>
      <c r="H65" t="s">
        <v>103</v>
      </c>
    </row>
    <row r="66" spans="1:8" x14ac:dyDescent="0.35">
      <c r="A66" t="s">
        <v>209</v>
      </c>
      <c r="B66" t="str">
        <f>VLOOKUP(A66, [1]Sheet4!$C$2:$D$11, 2, FALSE)</f>
        <v>Obesity</v>
      </c>
      <c r="C66">
        <v>140</v>
      </c>
      <c r="D66" t="s">
        <v>14</v>
      </c>
      <c r="E66" t="s">
        <v>7</v>
      </c>
      <c r="F66" t="str" cm="1">
        <f t="array" ref="F66">IF(SUMPRODUCT(--ISNUMBER(SEARCH({"Vitamin C";"Vitamin A";"Vitamin E";"Folic acid"},E66)))&gt;0,"Vitamin",
IF(SUMPRODUCT(--ISNUMBER(SEARCH({"Magnesium";"Potassium";"Copper";"Folate"},E66)))&gt;0,"Mineral",
IF(SUMPRODUCT(--ISNUMBER(SEARCH({"SFA";"PUFA";"MUFA";"Omega-3";"Docosenoic acid"},E66)))&gt;0,"Fat",
IF(SUMPRODUCT(--ISNUMBER(SEARCH({"Carbohydrates";"Starch";"Polysaccharides";"Sugars"},E66)))&gt;0,"Carbohydrate",
IF(SUMPRODUCT(--ISNUMBER(SEARCH({"Fibre";"Dietary fibre"},E66)))&gt;0,"Fiber",
IF(SUMPRODUCT(--ISNUMBER(SEARCH({"Glutinous rice"},E66)))&gt;0,"Whole Food",
IF(SUMPRODUCT(--ISNUMBER(SEARCH({"aMED score"},E66)))&gt;0,"Diet Score","Other")))))))</f>
        <v>Fat</v>
      </c>
      <c r="G66" t="s">
        <v>8</v>
      </c>
      <c r="H6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13C6-A89A-4460-966A-99FAFE194220}">
  <dimension ref="A1:L66"/>
  <sheetViews>
    <sheetView zoomScale="85" zoomScaleNormal="85" workbookViewId="0">
      <selection sqref="A1:XFD1048576"/>
    </sheetView>
  </sheetViews>
  <sheetFormatPr defaultRowHeight="14.5" x14ac:dyDescent="0.35"/>
  <cols>
    <col min="1" max="1" width="26.54296875" customWidth="1"/>
    <col min="3" max="6" width="27" customWidth="1"/>
    <col min="7" max="7" width="21.54296875" customWidth="1"/>
    <col min="8" max="8" width="18.1796875" customWidth="1"/>
    <col min="9" max="9" width="24.90625" customWidth="1"/>
    <col min="10" max="10" width="10.26953125" customWidth="1"/>
    <col min="12" max="12" width="12.1796875" customWidth="1"/>
  </cols>
  <sheetData>
    <row r="1" spans="1:12" x14ac:dyDescent="0.35">
      <c r="A1" t="s">
        <v>200</v>
      </c>
      <c r="B1" t="s">
        <v>211</v>
      </c>
      <c r="C1" t="s">
        <v>0</v>
      </c>
      <c r="D1" t="s">
        <v>175</v>
      </c>
      <c r="E1" t="s">
        <v>176</v>
      </c>
      <c r="F1" t="s">
        <v>193</v>
      </c>
      <c r="G1" t="s">
        <v>1</v>
      </c>
      <c r="H1" t="s">
        <v>2</v>
      </c>
      <c r="I1" t="s">
        <v>3</v>
      </c>
      <c r="J1" t="s">
        <v>212</v>
      </c>
      <c r="K1" t="s">
        <v>4</v>
      </c>
      <c r="L1" t="s">
        <v>213</v>
      </c>
    </row>
    <row r="2" spans="1:12" x14ac:dyDescent="0.35">
      <c r="A2" t="s">
        <v>201</v>
      </c>
      <c r="B2">
        <v>27</v>
      </c>
      <c r="C2" t="s">
        <v>72</v>
      </c>
      <c r="D2" t="s">
        <v>178</v>
      </c>
      <c r="E2" t="s">
        <v>184</v>
      </c>
      <c r="F2" t="s">
        <v>194</v>
      </c>
      <c r="G2" t="s">
        <v>6</v>
      </c>
      <c r="H2" t="s">
        <v>73</v>
      </c>
      <c r="I2" t="str" cm="1">
        <f t="array" ref="I2">_xlfn.IFS(
  OR(H2="SFA", H2="Saturated fat", H2="Fat", H2="Lipids", H2="Cholesterol", H2="Total fat", H2="22:1; Docosenoic acid"), "Fats / Lipids",
  OR(H2="MUFA", H2="Oleic acid"), "Monounsaturated Fats",
  OR(H2="PUFA", H2="LA", H2="ALA", H2="omega-3 PUFAs", H2="Poly-unsaturated fatty acids"), "Polyunsaturated Fats",
  OR(H2="Animal protein", H2="Total protein", H2="Protein", H2="animal protein"), "Animal Protein",
  H2="Plant protein", "Plant Protein",
  OR(H2="Total carbohydrates", H2="Carbohydrates", H2="Starch", H2="polysaccharides", H2="Glutinous rice", H2="Sugars", H2="Sugars; total"), "Carbohydrates",
  OR(H2="Dietary fiber", H2="Fibre", H2="Soluble fibre"), "Fiber",
  H2="Energy", "Energy",
  OR(H2="Vitamin A", H2="Vitamin C", H2="Vitamin D", H2="Vitamin E", H2="Vitamin E; alpha-tocopherol", H2="Vitamin B6", H2="Thiamin", H2="Niacin", H2="Riboflavin", H2="Folic acid", H2="Folate", H2="Folate; food"), "Vitamins",
  OR(H2="Calcium", H2="Magnesium", H2="Phosphorus", H2="Potassium", H2="Zinc", H2="Copper", H2="Sodium", H2="Iron"), "Minerals",
  OR(H2="MEDI-LITE score", H2="aMED score", H2="IDQ scores"), "Diet Quality Score",
  TRUE, "Other"
)</f>
        <v>Carbohydrates</v>
      </c>
      <c r="J2" t="s">
        <v>18</v>
      </c>
      <c r="K2" t="s">
        <v>74</v>
      </c>
    </row>
    <row r="3" spans="1:12" x14ac:dyDescent="0.35">
      <c r="A3" t="s">
        <v>201</v>
      </c>
      <c r="B3">
        <v>27</v>
      </c>
      <c r="C3" t="s">
        <v>72</v>
      </c>
      <c r="D3" t="s">
        <v>178</v>
      </c>
      <c r="E3" t="s">
        <v>184</v>
      </c>
      <c r="F3" t="s">
        <v>194</v>
      </c>
      <c r="G3" t="s">
        <v>6</v>
      </c>
      <c r="H3" t="s">
        <v>77</v>
      </c>
      <c r="I3" t="str" cm="1">
        <f t="array" ref="I3">_xlfn.IFS(
  OR(H3="SFA", H3="Saturated fat", H3="Fat", H3="Lipids", H3="Cholesterol", H3="Total fat", H3="22:1; Docosenoic acid"), "Fats / Lipids",
  OR(H3="MUFA", H3="Oleic acid"), "Monounsaturated Fats",
  OR(H3="PUFA", H3="LA", H3="ALA", H3="omega-3 PUFAs", H3="Poly-unsaturated fatty acids"), "Polyunsaturated Fats",
  OR(H3="Animal protein", H3="Total protein", H3="Protein", H3="animal protein"), "Animal Protein",
  H3="Plant protein", "Plant Protein",
  OR(H3="Total carbohydrates", H3="Carbohydrates", H3="Starch", H3="polysaccharides", H3="Glutinous rice", H3="Sugars", H3="Sugars; total"), "Carbohydrates",
  OR(H3="Dietary fiber", H3="Fibre", H3="Soluble fibre"), "Fiber",
  H3="Energy", "Energy",
  OR(H3="Vitamin A", H3="Vitamin C", H3="Vitamin D", H3="Vitamin E", H3="Vitamin E; alpha-tocopherol", H3="Vitamin B6", H3="Thiamin", H3="Niacin", H3="Riboflavin", H3="Folic acid", H3="Folate", H3="Folate; food"), "Vitamins",
  OR(H3="Calcium", H3="Magnesium", H3="Phosphorus", H3="Potassium", H3="Zinc", H3="Copper", H3="Sodium", H3="Iron"), "Minerals",
  OR(H3="MEDI-LITE score", H3="aMED score", H3="IDQ scores"), "Diet Quality Score",
  TRUE, "Other"
)</f>
        <v>Carbohydrates</v>
      </c>
      <c r="J3" t="s">
        <v>226</v>
      </c>
      <c r="K3" t="s">
        <v>78</v>
      </c>
    </row>
    <row r="4" spans="1:12" x14ac:dyDescent="0.35">
      <c r="A4" t="s">
        <v>201</v>
      </c>
      <c r="B4">
        <v>27</v>
      </c>
      <c r="C4" t="s">
        <v>83</v>
      </c>
      <c r="D4" t="s">
        <v>178</v>
      </c>
      <c r="E4" t="s">
        <v>186</v>
      </c>
      <c r="F4" t="s">
        <v>186</v>
      </c>
      <c r="G4" t="s">
        <v>6</v>
      </c>
      <c r="H4" t="s">
        <v>81</v>
      </c>
      <c r="I4" t="str" cm="1">
        <f t="array" ref="I4">_xlfn.IFS(
  OR(H4="SFA", H4="Saturated fat", H4="Fat", H4="Lipids", H4="Cholesterol", H4="Total fat", H4="22:1; Docosenoic acid"), "Fats / Lipids",
  OR(H4="MUFA", H4="Oleic acid"), "Monounsaturated Fats",
  OR(H4="PUFA", H4="LA", H4="ALA", H4="omega-3 PUFAs", H4="Poly-unsaturated fatty acids"), "Polyunsaturated Fats",
  OR(H4="Animal protein", H4="Total protein", H4="Protein", H4="animal protein"), "Animal Protein",
  H4="Plant protein", "Plant Protein",
  OR(H4="Total carbohydrates", H4="Carbohydrates", H4="Starch", H4="polysaccharides", H4="Glutinous rice", H4="Sugars", H4="Sugars; total"), "Carbohydrates",
  OR(H4="Dietary fiber", H4="Fibre", H4="Soluble fibre"), "Fiber",
  H4="Energy", "Energy",
  OR(H4="Vitamin A", H4="Vitamin C", H4="Vitamin D", H4="Vitamin E", H4="Vitamin E; alpha-tocopherol", H4="Vitamin B6", H4="Thiamin", H4="Niacin", H4="Riboflavin", H4="Folic acid", H4="Folate", H4="Folate; food"), "Vitamins",
  OR(H4="Calcium", H4="Magnesium", H4="Phosphorus", H4="Potassium", H4="Zinc", H4="Copper", H4="Sodium", H4="Iron"), "Minerals",
  OR(H4="MEDI-LITE score", H4="aMED score", H4="IDQ scores"), "Diet Quality Score",
  TRUE, "Other"
)</f>
        <v>Fiber</v>
      </c>
      <c r="J4" t="s">
        <v>84</v>
      </c>
      <c r="K4" t="s">
        <v>85</v>
      </c>
    </row>
    <row r="5" spans="1:12" x14ac:dyDescent="0.35">
      <c r="A5" t="s">
        <v>201</v>
      </c>
      <c r="B5">
        <v>27</v>
      </c>
      <c r="C5" t="s">
        <v>75</v>
      </c>
      <c r="D5" t="s">
        <v>177</v>
      </c>
      <c r="E5" t="s">
        <v>185</v>
      </c>
      <c r="F5" t="s">
        <v>185</v>
      </c>
      <c r="G5" t="s">
        <v>6</v>
      </c>
      <c r="H5" t="s">
        <v>73</v>
      </c>
      <c r="I5" t="str" cm="1">
        <f t="array" ref="I5">_xlfn.IFS(
  OR(H5="SFA", H5="Saturated fat", H5="Fat", H5="Lipids", H5="Cholesterol", H5="Total fat", H5="22:1; Docosenoic acid"), "Fats / Lipids",
  OR(H5="MUFA", H5="Oleic acid"), "Monounsaturated Fats",
  OR(H5="PUFA", H5="LA", H5="ALA", H5="omega-3 PUFAs", H5="Poly-unsaturated fatty acids"), "Polyunsaturated Fats",
  OR(H5="Animal protein", H5="Total protein", H5="Protein", H5="animal protein"), "Animal Protein",
  H5="Plant protein", "Plant Protein",
  OR(H5="Total carbohydrates", H5="Carbohydrates", H5="Starch", H5="polysaccharides", H5="Glutinous rice", H5="Sugars", H5="Sugars; total"), "Carbohydrates",
  OR(H5="Dietary fiber", H5="Fibre", H5="Soluble fibre"), "Fiber",
  H5="Energy", "Energy",
  OR(H5="Vitamin A", H5="Vitamin C", H5="Vitamin D", H5="Vitamin E", H5="Vitamin E; alpha-tocopherol", H5="Vitamin B6", H5="Thiamin", H5="Niacin", H5="Riboflavin", H5="Folic acid", H5="Folate", H5="Folate; food"), "Vitamins",
  OR(H5="Calcium", H5="Magnesium", H5="Phosphorus", H5="Potassium", H5="Zinc", H5="Copper", H5="Sodium", H5="Iron"), "Minerals",
  OR(H5="MEDI-LITE score", H5="aMED score", H5="IDQ scores"), "Diet Quality Score",
  TRUE, "Other"
)</f>
        <v>Carbohydrates</v>
      </c>
      <c r="J5" t="s">
        <v>12</v>
      </c>
      <c r="K5" t="s">
        <v>76</v>
      </c>
    </row>
    <row r="6" spans="1:12" x14ac:dyDescent="0.35">
      <c r="A6" t="s">
        <v>201</v>
      </c>
      <c r="B6">
        <v>27</v>
      </c>
      <c r="C6" t="s">
        <v>79</v>
      </c>
      <c r="D6" t="s">
        <v>177</v>
      </c>
      <c r="E6" t="s">
        <v>182</v>
      </c>
      <c r="F6" t="s">
        <v>194</v>
      </c>
      <c r="G6" t="s">
        <v>6</v>
      </c>
      <c r="H6" t="s">
        <v>77</v>
      </c>
      <c r="I6" t="str" cm="1">
        <f t="array" ref="I6">_xlfn.IFS(
  OR(H6="SFA", H6="Saturated fat", H6="Fat", H6="Lipids", H6="Cholesterol", H6="Total fat", H6="22:1; Docosenoic acid"), "Fats / Lipids",
  OR(H6="MUFA", H6="Oleic acid"), "Monounsaturated Fats",
  OR(H6="PUFA", H6="LA", H6="ALA", H6="omega-3 PUFAs", H6="Poly-unsaturated fatty acids"), "Polyunsaturated Fats",
  OR(H6="Animal protein", H6="Total protein", H6="Protein", H6="animal protein"), "Animal Protein",
  H6="Plant protein", "Plant Protein",
  OR(H6="Total carbohydrates", H6="Carbohydrates", H6="Starch", H6="polysaccharides", H6="Glutinous rice", H6="Sugars", H6="Sugars; total"), "Carbohydrates",
  OR(H6="Dietary fiber", H6="Fibre", H6="Soluble fibre"), "Fiber",
  H6="Energy", "Energy",
  OR(H6="Vitamin A", H6="Vitamin C", H6="Vitamin D", H6="Vitamin E", H6="Vitamin E; alpha-tocopherol", H6="Vitamin B6", H6="Thiamin", H6="Niacin", H6="Riboflavin", H6="Folic acid", H6="Folate", H6="Folate; food"), "Vitamins",
  OR(H6="Calcium", H6="Magnesium", H6="Phosphorus", H6="Potassium", H6="Zinc", H6="Copper", H6="Sodium", H6="Iron"), "Minerals",
  OR(H6="MEDI-LITE score", H6="aMED score", H6="IDQ scores"), "Diet Quality Score",
  TRUE, "Other"
)</f>
        <v>Carbohydrates</v>
      </c>
      <c r="J6" t="s">
        <v>12</v>
      </c>
      <c r="K6" t="s">
        <v>80</v>
      </c>
    </row>
    <row r="7" spans="1:12" x14ac:dyDescent="0.35">
      <c r="A7" t="s">
        <v>201</v>
      </c>
      <c r="B7">
        <v>27</v>
      </c>
      <c r="C7" t="s">
        <v>89</v>
      </c>
      <c r="D7" t="s">
        <v>177</v>
      </c>
      <c r="E7" t="s">
        <v>188</v>
      </c>
      <c r="F7" t="s">
        <v>194</v>
      </c>
      <c r="G7" t="s">
        <v>6</v>
      </c>
      <c r="H7" t="s">
        <v>91</v>
      </c>
      <c r="I7" t="s">
        <v>21</v>
      </c>
      <c r="J7" t="s">
        <v>92</v>
      </c>
      <c r="K7" t="s">
        <v>93</v>
      </c>
    </row>
    <row r="8" spans="1:12" x14ac:dyDescent="0.35">
      <c r="A8" t="s">
        <v>201</v>
      </c>
      <c r="B8">
        <v>27</v>
      </c>
      <c r="C8" t="s">
        <v>94</v>
      </c>
      <c r="D8" t="s">
        <v>177</v>
      </c>
      <c r="E8" t="s">
        <v>180</v>
      </c>
      <c r="F8" t="s">
        <v>123</v>
      </c>
      <c r="G8" t="s">
        <v>6</v>
      </c>
      <c r="H8" t="s">
        <v>91</v>
      </c>
      <c r="I8" t="s">
        <v>21</v>
      </c>
      <c r="J8" t="s">
        <v>227</v>
      </c>
      <c r="K8" t="s">
        <v>71</v>
      </c>
    </row>
    <row r="9" spans="1:12" x14ac:dyDescent="0.35">
      <c r="A9" t="s">
        <v>201</v>
      </c>
      <c r="B9">
        <v>27</v>
      </c>
      <c r="C9" t="s">
        <v>66</v>
      </c>
      <c r="D9" t="s">
        <v>177</v>
      </c>
      <c r="E9" t="s">
        <v>182</v>
      </c>
      <c r="F9" t="s">
        <v>194</v>
      </c>
      <c r="G9" t="s">
        <v>6</v>
      </c>
      <c r="H9" t="s">
        <v>91</v>
      </c>
      <c r="I9" t="s">
        <v>21</v>
      </c>
      <c r="J9" t="s">
        <v>12</v>
      </c>
      <c r="K9" t="s">
        <v>80</v>
      </c>
    </row>
    <row r="10" spans="1:12" x14ac:dyDescent="0.35">
      <c r="A10" t="s">
        <v>201</v>
      </c>
      <c r="B10">
        <v>27</v>
      </c>
      <c r="C10" t="s">
        <v>66</v>
      </c>
      <c r="D10" t="s">
        <v>177</v>
      </c>
      <c r="E10" t="s">
        <v>182</v>
      </c>
      <c r="F10" t="s">
        <v>194</v>
      </c>
      <c r="G10" t="s">
        <v>6</v>
      </c>
      <c r="H10" t="s">
        <v>7</v>
      </c>
      <c r="I10" t="str" cm="1">
        <f t="array" ref="I10">_xlfn.IFS(
  OR(H10="SFA", H10="Saturated fat", H10="Fat", H10="Lipids", H10="Cholesterol", H10="Total fat", H10="22:1; Docosenoic acid"), "Fats / Lipids",
  OR(H10="MUFA", H10="Oleic acid"), "Monounsaturated Fats",
  OR(H10="PUFA", H10="LA", H10="ALA", H10="omega-3 PUFAs", H10="Poly-unsaturated fatty acids"), "Polyunsaturated Fats",
  OR(H10="Animal protein", H10="Total protein", H10="Protein", H10="animal protein"), "Animal Protein",
  H10="Plant protein", "Plant Protein",
  OR(H10="Total carbohydrates", H10="Carbohydrates", H10="Starch", H10="polysaccharides", H10="Glutinous rice", H10="Sugars", H10="Sugars; total"), "Carbohydrates",
  OR(H10="Dietary fiber", H10="Fibre", H10="Soluble fibre"), "Fiber",
  H10="Energy", "Energy",
  OR(H10="Vitamin A", H10="Vitamin C", H10="Vitamin D", H10="Vitamin E", H10="Vitamin E; alpha-tocopherol", H10="Vitamin B6", H10="Thiamin", H10="Niacin", H10="Riboflavin", H10="Folic acid", H10="Folate", H10="Folate; food"), "Vitamins",
  OR(H10="Calcium", H10="Magnesium", H10="Phosphorus", H10="Potassium", H10="Zinc", H10="Copper", H10="Sodium", H10="Iron"), "Minerals",
  OR(H10="MEDI-LITE score", H10="aMED score", H10="IDQ scores"), "Diet Quality Score",
  TRUE, "Other"
)</f>
        <v>Fats / Lipids</v>
      </c>
      <c r="J10" t="s">
        <v>228</v>
      </c>
      <c r="K10" t="s">
        <v>95</v>
      </c>
    </row>
    <row r="11" spans="1:12" x14ac:dyDescent="0.35">
      <c r="A11" t="s">
        <v>201</v>
      </c>
      <c r="B11">
        <v>27</v>
      </c>
      <c r="C11" t="s">
        <v>79</v>
      </c>
      <c r="D11" t="s">
        <v>177</v>
      </c>
      <c r="E11" t="s">
        <v>182</v>
      </c>
      <c r="F11" t="s">
        <v>194</v>
      </c>
      <c r="G11" t="s">
        <v>6</v>
      </c>
      <c r="H11" t="s">
        <v>81</v>
      </c>
      <c r="I11" t="str" cm="1">
        <f t="array" ref="I11">_xlfn.IFS(
  OR(H11="SFA", H11="Saturated fat", H11="Fat", H11="Lipids", H11="Cholesterol", H11="Total fat", H11="22:1; Docosenoic acid"), "Fats / Lipids",
  OR(H11="MUFA", H11="Oleic acid"), "Monounsaturated Fats",
  OR(H11="PUFA", H11="LA", H11="ALA", H11="omega-3 PUFAs", H11="Poly-unsaturated fatty acids"), "Polyunsaturated Fats",
  OR(H11="Animal protein", H11="Total protein", H11="Protein", H11="animal protein"), "Animal Protein",
  H11="Plant protein", "Plant Protein",
  OR(H11="Total carbohydrates", H11="Carbohydrates", H11="Starch", H11="polysaccharides", H11="Glutinous rice", H11="Sugars", H11="Sugars; total"), "Carbohydrates",
  OR(H11="Dietary fiber", H11="Fibre", H11="Soluble fibre"), "Fiber",
  H11="Energy", "Energy",
  OR(H11="Vitamin A", H11="Vitamin C", H11="Vitamin D", H11="Vitamin E", H11="Vitamin E; alpha-tocopherol", H11="Vitamin B6", H11="Thiamin", H11="Niacin", H11="Riboflavin", H11="Folic acid", H11="Folate", H11="Folate; food"), "Vitamins",
  OR(H11="Calcium", H11="Magnesium", H11="Phosphorus", H11="Potassium", H11="Zinc", H11="Copper", H11="Sodium", H11="Iron"), "Minerals",
  OR(H11="MEDI-LITE score", H11="aMED score", H11="IDQ scores"), "Diet Quality Score",
  TRUE, "Other"
)</f>
        <v>Fiber</v>
      </c>
      <c r="J11" t="s">
        <v>28</v>
      </c>
      <c r="K11" t="s">
        <v>82</v>
      </c>
    </row>
    <row r="12" spans="1:12" x14ac:dyDescent="0.35">
      <c r="A12" t="s">
        <v>201</v>
      </c>
      <c r="B12">
        <v>27</v>
      </c>
      <c r="C12" t="s">
        <v>66</v>
      </c>
      <c r="D12" t="s">
        <v>177</v>
      </c>
      <c r="E12" t="s">
        <v>182</v>
      </c>
      <c r="F12" t="s">
        <v>194</v>
      </c>
      <c r="G12" t="s">
        <v>6</v>
      </c>
      <c r="H12" t="s">
        <v>81</v>
      </c>
      <c r="I12" t="str" cm="1">
        <f t="array" ref="I12">_xlfn.IFS(
  OR(H12="SFA", H12="Saturated fat", H12="Fat", H12="Lipids", H12="Cholesterol", H12="Total fat", H12="22:1; Docosenoic acid"), "Fats / Lipids",
  OR(H12="MUFA", H12="Oleic acid"), "Monounsaturated Fats",
  OR(H12="PUFA", H12="LA", H12="ALA", H12="omega-3 PUFAs", H12="Poly-unsaturated fatty acids"), "Polyunsaturated Fats",
  OR(H12="Animal protein", H12="Total protein", H12="Protein", H12="animal protein"), "Animal Protein",
  H12="Plant protein", "Plant Protein",
  OR(H12="Total carbohydrates", H12="Carbohydrates", H12="Starch", H12="polysaccharides", H12="Glutinous rice", H12="Sugars", H12="Sugars; total"), "Carbohydrates",
  OR(H12="Dietary fiber", H12="Fibre", H12="Soluble fibre"), "Fiber",
  H12="Energy", "Energy",
  OR(H12="Vitamin A", H12="Vitamin C", H12="Vitamin D", H12="Vitamin E", H12="Vitamin E; alpha-tocopherol", H12="Vitamin B6", H12="Thiamin", H12="Niacin", H12="Riboflavin", H12="Folic acid", H12="Folate", H12="Folate; food"), "Vitamins",
  OR(H12="Calcium", H12="Magnesium", H12="Phosphorus", H12="Potassium", H12="Zinc", H12="Copper", H12="Sodium", H12="Iron"), "Minerals",
  OR(H12="MEDI-LITE score", H12="aMED score", H12="IDQ scores"), "Diet Quality Score",
  TRUE, "Other"
)</f>
        <v>Fiber</v>
      </c>
      <c r="J12" t="s">
        <v>15</v>
      </c>
      <c r="K12" t="s">
        <v>86</v>
      </c>
    </row>
    <row r="13" spans="1:12" x14ac:dyDescent="0.35">
      <c r="A13" t="s">
        <v>201</v>
      </c>
      <c r="B13">
        <v>27</v>
      </c>
      <c r="C13" t="s">
        <v>87</v>
      </c>
      <c r="D13" t="s">
        <v>177</v>
      </c>
      <c r="E13" t="s">
        <v>187</v>
      </c>
      <c r="F13" t="s">
        <v>194</v>
      </c>
      <c r="G13" t="s">
        <v>6</v>
      </c>
      <c r="H13" t="s">
        <v>81</v>
      </c>
      <c r="I13" t="str" cm="1">
        <f t="array" ref="I13">_xlfn.IFS(
  OR(H13="SFA", H13="Saturated fat", H13="Fat", H13="Lipids", H13="Cholesterol", H13="Total fat", H13="22:1; Docosenoic acid"), "Fats / Lipids",
  OR(H13="MUFA", H13="Oleic acid"), "Monounsaturated Fats",
  OR(H13="PUFA", H13="LA", H13="ALA", H13="omega-3 PUFAs", H13="Poly-unsaturated fatty acids"), "Polyunsaturated Fats",
  OR(H13="Animal protein", H13="Total protein", H13="Protein", H13="animal protein"), "Animal Protein",
  H13="Plant protein", "Plant Protein",
  OR(H13="Total carbohydrates", H13="Carbohydrates", H13="Starch", H13="polysaccharides", H13="Glutinous rice", H13="Sugars", H13="Sugars; total"), "Carbohydrates",
  OR(H13="Dietary fiber", H13="Fibre", H13="Soluble fibre"), "Fiber",
  H13="Energy", "Energy",
  OR(H13="Vitamin A", H13="Vitamin C", H13="Vitamin D", H13="Vitamin E", H13="Vitamin E; alpha-tocopherol", H13="Vitamin B6", H13="Thiamin", H13="Niacin", H13="Riboflavin", H13="Folic acid", H13="Folate", H13="Folate; food"), "Vitamins",
  OR(H13="Calcium", H13="Magnesium", H13="Phosphorus", H13="Potassium", H13="Zinc", H13="Copper", H13="Sodium", H13="Iron"), "Minerals",
  OR(H13="MEDI-LITE score", H13="aMED score", H13="IDQ scores"), "Diet Quality Score",
  TRUE, "Other"
)</f>
        <v>Fiber</v>
      </c>
      <c r="J13" t="s">
        <v>12</v>
      </c>
      <c r="K13" t="s">
        <v>88</v>
      </c>
    </row>
    <row r="14" spans="1:12" x14ac:dyDescent="0.35">
      <c r="A14" t="s">
        <v>201</v>
      </c>
      <c r="B14">
        <v>27</v>
      </c>
      <c r="C14" t="s">
        <v>89</v>
      </c>
      <c r="D14" t="s">
        <v>177</v>
      </c>
      <c r="E14" t="s">
        <v>188</v>
      </c>
      <c r="F14" t="s">
        <v>194</v>
      </c>
      <c r="G14" t="s">
        <v>6</v>
      </c>
      <c r="H14" t="s">
        <v>81</v>
      </c>
      <c r="I14" t="str" cm="1">
        <f t="array" ref="I14">_xlfn.IFS(
  OR(H14="SFA", H14="Saturated fat", H14="Fat", H14="Lipids", H14="Cholesterol", H14="Total fat", H14="22:1; Docosenoic acid"), "Fats / Lipids",
  OR(H14="MUFA", H14="Oleic acid"), "Monounsaturated Fats",
  OR(H14="PUFA", H14="LA", H14="ALA", H14="omega-3 PUFAs", H14="Poly-unsaturated fatty acids"), "Polyunsaturated Fats",
  OR(H14="Animal protein", H14="Total protein", H14="Protein", H14="animal protein"), "Animal Protein",
  H14="Plant protein", "Plant Protein",
  OR(H14="Total carbohydrates", H14="Carbohydrates", H14="Starch", H14="polysaccharides", H14="Glutinous rice", H14="Sugars", H14="Sugars; total"), "Carbohydrates",
  OR(H14="Dietary fiber", H14="Fibre", H14="Soluble fibre"), "Fiber",
  H14="Energy", "Energy",
  OR(H14="Vitamin A", H14="Vitamin C", H14="Vitamin D", H14="Vitamin E", H14="Vitamin E; alpha-tocopherol", H14="Vitamin B6", H14="Thiamin", H14="Niacin", H14="Riboflavin", H14="Folic acid", H14="Folate", H14="Folate; food"), "Vitamins",
  OR(H14="Calcium", H14="Magnesium", H14="Phosphorus", H14="Potassium", H14="Zinc", H14="Copper", H14="Sodium", H14="Iron"), "Minerals",
  OR(H14="MEDI-LITE score", H14="aMED score", H14="IDQ scores"), "Diet Quality Score",
  TRUE, "Other"
)</f>
        <v>Fiber</v>
      </c>
      <c r="J14" t="s">
        <v>20</v>
      </c>
      <c r="K14" t="s">
        <v>90</v>
      </c>
    </row>
    <row r="15" spans="1:12" x14ac:dyDescent="0.35">
      <c r="A15" t="s">
        <v>201</v>
      </c>
      <c r="B15">
        <v>27</v>
      </c>
      <c r="C15" t="s">
        <v>69</v>
      </c>
      <c r="D15" t="s">
        <v>177</v>
      </c>
      <c r="E15" t="s">
        <v>183</v>
      </c>
      <c r="F15" t="s">
        <v>123</v>
      </c>
      <c r="G15" t="s">
        <v>6</v>
      </c>
      <c r="H15" t="s">
        <v>11</v>
      </c>
      <c r="I15" t="s">
        <v>11</v>
      </c>
      <c r="J15" t="s">
        <v>70</v>
      </c>
      <c r="K15" t="s">
        <v>71</v>
      </c>
    </row>
    <row r="16" spans="1:12" x14ac:dyDescent="0.35">
      <c r="A16" t="s">
        <v>202</v>
      </c>
      <c r="B16">
        <v>119</v>
      </c>
      <c r="C16" t="s">
        <v>62</v>
      </c>
      <c r="D16" t="s">
        <v>178</v>
      </c>
      <c r="E16" t="s">
        <v>181</v>
      </c>
      <c r="F16" t="s">
        <v>126</v>
      </c>
      <c r="G16" t="s">
        <v>6</v>
      </c>
      <c r="H16" t="s">
        <v>247</v>
      </c>
      <c r="I16" t="str" cm="1">
        <f t="array" ref="I16">_xlfn.IFS(
  OR(H16="SFA", H16="Saturated fat", H16="Fat", H16="Lipids", H16="Cholesterol", H16="Total fat", H16="22:1; Docosenoic acid"), "Fats / Lipids",
  OR(H16="MUFA", H16="Oleic acid"), "Monounsaturated Fats",
  OR(H16="PUFA", H16="LA", H16="ALA", H16="omega-3 PUFAs", H16="Poly-unsaturated fatty acids"), "Polyunsaturated Fats",
  OR(H16="Animal protein", H16="Total protein", H16="Protein", H16="animal protein"), "Animal Protein",
  H16="Plant protein", "Plant Protein",
  OR(H16="Total carbohydrates", H16="Carbohydrates", H16="Starch", H16="polysaccharides", H16="Glutinous rice", H16="Sugars", H16="Sugars; total"), "Carbohydrates",
  OR(H16="Dietary fiber", H16="Fibre", H16="Soluble fibre"), "Fiber",
  H16="Energy", "Energy",
  OR(H16="Vitamin A", H16="Vitamin C", H16="Vitamin D", H16="Vitamin E", H16="Vitamin E; alpha-tocopherol", H16="Vitamin B6", H16="Thiamin", H16="Niacin", H16="Riboflavin", H16="Folic acid", H16="Folate", H16="Folate; food"), "Vitamins",
  OR(H16="Calcium", H16="Magnesium", H16="Phosphorus", H16="Potassium", H16="Zinc", H16="Copper", H16="Sodium", H16="Iron"), "Minerals",
  OR(H16="MEDI-LITE score", H16="aMED score", H16="IDQ scores"), "Diet Quality Score",
  TRUE, "Other"
)</f>
        <v>Carbohydrates</v>
      </c>
      <c r="J16" t="s">
        <v>136</v>
      </c>
      <c r="K16" t="s">
        <v>137</v>
      </c>
    </row>
    <row r="17" spans="1:11" x14ac:dyDescent="0.35">
      <c r="A17" t="s">
        <v>202</v>
      </c>
      <c r="B17">
        <v>119</v>
      </c>
      <c r="C17" t="s">
        <v>138</v>
      </c>
      <c r="D17" t="s">
        <v>178</v>
      </c>
      <c r="E17" t="s">
        <v>195</v>
      </c>
      <c r="F17" t="s">
        <v>126</v>
      </c>
      <c r="G17" t="s">
        <v>6</v>
      </c>
      <c r="H17" t="s">
        <v>247</v>
      </c>
      <c r="I17" t="str" cm="1">
        <f t="array" ref="I17">_xlfn.IFS(
  OR(H17="SFA", H17="Saturated fat", H17="Fat", H17="Lipids", H17="Cholesterol", H17="Total fat", H17="22:1; Docosenoic acid"), "Fats / Lipids",
  OR(H17="MUFA", H17="Oleic acid"), "Monounsaturated Fats",
  OR(H17="PUFA", H17="LA", H17="ALA", H17="omega-3 PUFAs", H17="Poly-unsaturated fatty acids"), "Polyunsaturated Fats",
  OR(H17="Animal protein", H17="Total protein", H17="Protein", H17="animal protein"), "Animal Protein",
  H17="Plant protein", "Plant Protein",
  OR(H17="Total carbohydrates", H17="Carbohydrates", H17="Starch", H17="polysaccharides", H17="Glutinous rice", H17="Sugars", H17="Sugars; total"), "Carbohydrates",
  OR(H17="Dietary fiber", H17="Fibre", H17="Soluble fibre"), "Fiber",
  H17="Energy", "Energy",
  OR(H17="Vitamin A", H17="Vitamin C", H17="Vitamin D", H17="Vitamin E", H17="Vitamin E; alpha-tocopherol", H17="Vitamin B6", H17="Thiamin", H17="Niacin", H17="Riboflavin", H17="Folic acid", H17="Folate", H17="Folate; food"), "Vitamins",
  OR(H17="Calcium", H17="Magnesium", H17="Phosphorus", H17="Potassium", H17="Zinc", H17="Copper", H17="Sodium", H17="Iron"), "Minerals",
  OR(H17="MEDI-LITE score", H17="aMED score", H17="IDQ scores"), "Diet Quality Score",
  TRUE, "Other"
)</f>
        <v>Carbohydrates</v>
      </c>
      <c r="J17" t="s">
        <v>234</v>
      </c>
      <c r="K17" t="s">
        <v>137</v>
      </c>
    </row>
    <row r="18" spans="1:11" x14ac:dyDescent="0.35">
      <c r="A18" t="s">
        <v>202</v>
      </c>
      <c r="B18">
        <v>119</v>
      </c>
      <c r="C18" t="s">
        <v>139</v>
      </c>
      <c r="D18" t="s">
        <v>177</v>
      </c>
      <c r="E18" t="s">
        <v>182</v>
      </c>
      <c r="F18" t="s">
        <v>194</v>
      </c>
      <c r="G18" t="s">
        <v>6</v>
      </c>
      <c r="H18" t="s">
        <v>247</v>
      </c>
      <c r="I18" t="str" cm="1">
        <f t="array" ref="I18">_xlfn.IFS(
  OR(H18="SFA", H18="Saturated fat", H18="Fat", H18="Lipids", H18="Cholesterol", H18="Total fat", H18="22:1; Docosenoic acid"), "Fats / Lipids",
  OR(H18="MUFA", H18="Oleic acid"), "Monounsaturated Fats",
  OR(H18="PUFA", H18="LA", H18="ALA", H18="omega-3 PUFAs", H18="Poly-unsaturated fatty acids"), "Polyunsaturated Fats",
  OR(H18="Animal protein", H18="Total protein", H18="Protein", H18="animal protein"), "Animal Protein",
  H18="Plant protein", "Plant Protein",
  OR(H18="Total carbohydrates", H18="Carbohydrates", H18="Starch", H18="polysaccharides", H18="Glutinous rice", H18="Sugars", H18="Sugars; total"), "Carbohydrates",
  OR(H18="Dietary fiber", H18="Fibre", H18="Soluble fibre"), "Fiber",
  H18="Energy", "Energy",
  OR(H18="Vitamin A", H18="Vitamin C", H18="Vitamin D", H18="Vitamin E", H18="Vitamin E; alpha-tocopherol", H18="Vitamin B6", H18="Thiamin", H18="Niacin", H18="Riboflavin", H18="Folic acid", H18="Folate", H18="Folate; food"), "Vitamins",
  OR(H18="Calcium", H18="Magnesium", H18="Phosphorus", H18="Potassium", H18="Zinc", H18="Copper", H18="Sodium", H18="Iron"), "Minerals",
  OR(H18="MEDI-LITE score", H18="aMED score", H18="IDQ scores"), "Diet Quality Score",
  TRUE, "Other"
)</f>
        <v>Carbohydrates</v>
      </c>
      <c r="J18" t="s">
        <v>235</v>
      </c>
      <c r="K18" t="s">
        <v>140</v>
      </c>
    </row>
    <row r="19" spans="1:11" x14ac:dyDescent="0.35">
      <c r="A19" t="s">
        <v>203</v>
      </c>
      <c r="B19">
        <f>58+74</f>
        <v>132</v>
      </c>
      <c r="C19" t="s">
        <v>54</v>
      </c>
      <c r="D19" t="s">
        <v>177</v>
      </c>
      <c r="E19" t="s">
        <v>180</v>
      </c>
      <c r="F19" t="s">
        <v>123</v>
      </c>
      <c r="G19" t="s">
        <v>6</v>
      </c>
      <c r="H19" t="s">
        <v>17</v>
      </c>
      <c r="I19" t="str" cm="1">
        <f t="array" ref="I19">_xlfn.IFS(
  OR(H19="SFA", H19="Saturated fat", H19="Fat", H19="Lipids", H19="Cholesterol", H19="Total fat", H19="22:1; Docosenoic acid"), "Fats / Lipids",
  OR(H19="MUFA", H19="Oleic acid"), "Monounsaturated Fats",
  OR(H19="PUFA", H19="LA", H19="ALA", H19="omega-3 PUFAs", H19="Poly-unsaturated fatty acids"), "Polyunsaturated Fats",
  OR(H19="Animal protein", H19="Total protein", H19="Protein", H19="animal protein"), "Animal Protein",
  H19="Plant protein", "Plant Protein",
  OR(H19="Total carbohydrates", H19="Carbohydrates", H19="Starch", H19="polysaccharides", H19="Glutinous rice", H19="Sugars", H19="Sugars; total"), "Carbohydrates",
  OR(H19="Dietary fiber", H19="Fibre", H19="Soluble fibre"), "Fiber",
  H19="Energy", "Energy",
  OR(H19="Vitamin A", H19="Vitamin C", H19="Vitamin D", H19="Vitamin E", H19="Vitamin E; alpha-tocopherol", H19="Vitamin B6", H19="Thiamin", H19="Niacin", H19="Riboflavin", H19="Folic acid", H19="Folate", H19="Folate; food"), "Vitamins",
  OR(H19="Calcium", H19="Magnesium", H19="Phosphorus", H19="Potassium", H19="Zinc", H19="Copper", H19="Sodium", H19="Iron"), "Minerals",
  OR(H19="MEDI-LITE score", H19="aMED score", H19="IDQ scores"), "Diet Quality Score",
  TRUE, "Other"
)</f>
        <v>Carbohydrates</v>
      </c>
      <c r="J19" t="s">
        <v>60</v>
      </c>
      <c r="K19" t="s">
        <v>61</v>
      </c>
    </row>
    <row r="20" spans="1:11" x14ac:dyDescent="0.35">
      <c r="A20" t="s">
        <v>203</v>
      </c>
      <c r="B20">
        <f>58+74</f>
        <v>132</v>
      </c>
      <c r="C20" t="s">
        <v>54</v>
      </c>
      <c r="D20" t="s">
        <v>177</v>
      </c>
      <c r="E20" t="s">
        <v>180</v>
      </c>
      <c r="F20" t="s">
        <v>123</v>
      </c>
      <c r="G20" t="s">
        <v>6</v>
      </c>
      <c r="H20" t="s">
        <v>57</v>
      </c>
      <c r="I20" t="s">
        <v>21</v>
      </c>
      <c r="J20" t="s">
        <v>58</v>
      </c>
      <c r="K20" t="s">
        <v>59</v>
      </c>
    </row>
    <row r="21" spans="1:11" x14ac:dyDescent="0.35">
      <c r="A21" t="s">
        <v>203</v>
      </c>
      <c r="B21">
        <f>58+74</f>
        <v>132</v>
      </c>
      <c r="C21" t="s">
        <v>54</v>
      </c>
      <c r="D21" t="s">
        <v>177</v>
      </c>
      <c r="E21" t="s">
        <v>180</v>
      </c>
      <c r="F21" t="s">
        <v>123</v>
      </c>
      <c r="G21" t="s">
        <v>6</v>
      </c>
      <c r="H21" t="s">
        <v>55</v>
      </c>
      <c r="I21" t="str" cm="1">
        <f t="array" ref="I21">_xlfn.IFS(
  OR(H21="SFA", H21="Saturated fat", H21="Fat", H21="Lipids", H21="Cholesterol", H21="Total fat", H21="22:1; Docosenoic acid"), "Fats / Lipids",
  OR(H21="MUFA", H21="Oleic acid"), "Monounsaturated Fats",
  OR(H21="PUFA", H21="LA", H21="ALA", H21="omega-3 PUFAs", H21="Poly-unsaturated fatty acids"), "Polyunsaturated Fats",
  OR(H21="Animal protein", H21="Total protein", H21="Protein", H21="animal protein"), "Animal Protein",
  H21="Plant protein", "Plant Protein",
  OR(H21="Total carbohydrates", H21="Carbohydrates", H21="Starch", H21="polysaccharides", H21="Glutinous rice", H21="Sugars", H21="Sugars; total"), "Carbohydrates",
  OR(H21="Dietary fiber", H21="Fibre", H21="Soluble fibre"), "Fiber",
  H21="Energy", "Energy",
  OR(H21="Vitamin A", H21="Vitamin C", H21="Vitamin D", H21="Vitamin E", H21="Vitamin E; alpha-tocopherol", H21="Vitamin B6", H21="Thiamin", H21="Niacin", H21="Riboflavin", H21="Folic acid", H21="Folate", H21="Folate; food"), "Vitamins",
  OR(H21="Calcium", H21="Magnesium", H21="Phosphorus", H21="Potassium", H21="Zinc", H21="Copper", H21="Sodium", H21="Iron"), "Minerals",
  OR(H21="MEDI-LITE score", H21="aMED score", H21="IDQ scores"), "Diet Quality Score",
  TRUE, "Other"
)</f>
        <v>Other</v>
      </c>
      <c r="J21" t="s">
        <v>225</v>
      </c>
      <c r="K21" t="s">
        <v>56</v>
      </c>
    </row>
    <row r="22" spans="1:11" x14ac:dyDescent="0.35">
      <c r="A22" t="s">
        <v>204</v>
      </c>
      <c r="B22">
        <v>27</v>
      </c>
      <c r="C22" t="s">
        <v>62</v>
      </c>
      <c r="D22" t="s">
        <v>178</v>
      </c>
      <c r="E22" t="s">
        <v>181</v>
      </c>
      <c r="F22" t="s">
        <v>126</v>
      </c>
      <c r="G22" t="s">
        <v>6</v>
      </c>
      <c r="H22" t="s">
        <v>172</v>
      </c>
      <c r="I22" t="str" cm="1">
        <f t="array" ref="I22">_xlfn.IFS(
  OR(H22="SFA", H22="Saturated fat", H22="Fat", H22="Lipids", H22="Cholesterol", H22="Total fat", H22="22:1; Docosenoic acid"), "Fats / Lipids",
  OR(H22="MUFA", H22="Oleic acid"), "Monounsaturated Fats",
  OR(H22="PUFA", H22="LA", H22="ALA", H22="omega-3 PUFAs", H22="Poly-unsaturated fatty acids"), "Polyunsaturated Fats",
  OR(H22="Animal protein", H22="Total protein", H22="Protein", H22="animal protein"), "Animal Protein",
  H22="Plant protein", "Plant Protein",
  OR(H22="Total carbohydrates", H22="Carbohydrates", H22="Starch", H22="polysaccharides", H22="Glutinous rice", H22="Sugars", H22="Sugars; total"), "Carbohydrates",
  OR(H22="Dietary fiber", H22="Fibre", H22="Soluble fibre"), "Fiber",
  H22="Energy", "Energy",
  OR(H22="Vitamin A", H22="Vitamin C", H22="Vitamin D", H22="Vitamin E", H22="Vitamin E; alpha-tocopherol", H22="Vitamin B6", H22="Thiamin", H22="Niacin", H22="Riboflavin", H22="Folic acid", H22="Folate", H22="Folate; food"), "Vitamins",
  OR(H22="Calcium", H22="Magnesium", H22="Phosphorus", H22="Potassium", H22="Zinc", H22="Copper", H22="Sodium", H22="Iron"), "Minerals",
  OR(H22="MEDI-LITE score", H22="aMED score", H22="IDQ scores"), "Diet Quality Score",
  TRUE, "Other"
)</f>
        <v>Fats / Lipids</v>
      </c>
      <c r="J22" t="s">
        <v>173</v>
      </c>
      <c r="K22" t="s">
        <v>174</v>
      </c>
    </row>
    <row r="23" spans="1:11" x14ac:dyDescent="0.35">
      <c r="A23" t="s">
        <v>204</v>
      </c>
      <c r="B23">
        <v>27</v>
      </c>
      <c r="C23" t="s">
        <v>158</v>
      </c>
      <c r="D23" t="s">
        <v>178</v>
      </c>
      <c r="E23" t="s">
        <v>196</v>
      </c>
      <c r="F23" t="s">
        <v>197</v>
      </c>
      <c r="G23" t="s">
        <v>6</v>
      </c>
      <c r="H23" t="s">
        <v>27</v>
      </c>
      <c r="I23" t="str" cm="1">
        <f t="array" ref="I23">_xlfn.IFS(
  OR(H23="SFA", H23="Saturated fat", H23="Fat", H23="Lipids", H23="Cholesterol", H23="Total fat", H23="22:1; Docosenoic acid"), "Fats / Lipids",
  OR(H23="MUFA", H23="Oleic acid"), "Monounsaturated Fats",
  OR(H23="PUFA", H23="LA", H23="ALA", H23="omega-3 PUFAs", H23="Poly-unsaturated fatty acids"), "Polyunsaturated Fats",
  OR(H23="Animal protein", H23="Total protein", H23="Protein", H23="animal protein"), "Animal Protein",
  H23="Plant protein", "Plant Protein",
  OR(H23="Total carbohydrates", H23="Carbohydrates", H23="Starch", H23="polysaccharides", H23="Glutinous rice", H23="Sugars", H23="Sugars; total"), "Carbohydrates",
  OR(H23="Dietary fiber", H23="Fibre", H23="Soluble fibre"), "Fiber",
  H23="Energy", "Energy",
  OR(H23="Vitamin A", H23="Vitamin C", H23="Vitamin D", H23="Vitamin E", H23="Vitamin E; alpha-tocopherol", H23="Vitamin B6", H23="Thiamin", H23="Niacin", H23="Riboflavin", H23="Folic acid", H23="Folate", H23="Folate; food"), "Vitamins",
  OR(H23="Calcium", H23="Magnesium", H23="Phosphorus", H23="Potassium", H23="Zinc", H23="Copper", H23="Sodium", H23="Iron"), "Minerals",
  OR(H23="MEDI-LITE score", H23="aMED score", H23="IDQ scores"), "Diet Quality Score",
  TRUE, "Other"
)</f>
        <v>Vitamins</v>
      </c>
      <c r="J23" t="s">
        <v>237</v>
      </c>
      <c r="K23" t="s">
        <v>159</v>
      </c>
    </row>
    <row r="24" spans="1:11" x14ac:dyDescent="0.35">
      <c r="A24" t="s">
        <v>204</v>
      </c>
      <c r="B24">
        <v>27</v>
      </c>
      <c r="C24" t="s">
        <v>160</v>
      </c>
      <c r="D24" t="s">
        <v>178</v>
      </c>
      <c r="E24" t="s">
        <v>198</v>
      </c>
      <c r="F24" t="s">
        <v>126</v>
      </c>
      <c r="G24" t="s">
        <v>6</v>
      </c>
      <c r="H24" t="s">
        <v>161</v>
      </c>
      <c r="I24" t="str" cm="1">
        <f t="array" ref="I24">_xlfn.IFS(
  OR(H24="SFA", H24="Saturated fat", H24="Fat", H24="Lipids", H24="Cholesterol", H24="Total fat", H24="22:1; Docosenoic acid"), "Fats / Lipids",
  OR(H24="MUFA", H24="Oleic acid"), "Monounsaturated Fats",
  OR(H24="PUFA", H24="LA", H24="ALA", H24="omega-3 PUFAs", H24="Poly-unsaturated fatty acids"), "Polyunsaturated Fats",
  OR(H24="Animal protein", H24="Total protein", H24="Protein", H24="animal protein"), "Animal Protein",
  H24="Plant protein", "Plant Protein",
  OR(H24="Total carbohydrates", H24="Carbohydrates", H24="Starch", H24="polysaccharides", H24="Glutinous rice", H24="Sugars", H24="Sugars; total"), "Carbohydrates",
  OR(H24="Dietary fiber", H24="Fibre", H24="Soluble fibre"), "Fiber",
  H24="Energy", "Energy",
  OR(H24="Vitamin A", H24="Vitamin C", H24="Vitamin D", H24="Vitamin E", H24="Vitamin E; alpha-tocopherol", H24="Vitamin B6", H24="Thiamin", H24="Niacin", H24="Riboflavin", H24="Folic acid", H24="Folate", H24="Folate; food"), "Vitamins",
  OR(H24="Calcium", H24="Magnesium", H24="Phosphorus", H24="Potassium", H24="Zinc", H24="Copper", H24="Sodium", H24="Iron"), "Minerals",
  OR(H24="MEDI-LITE score", H24="aMED score", H24="IDQ scores"), "Diet Quality Score",
  TRUE, "Other"
)</f>
        <v>Vitamins</v>
      </c>
      <c r="J24" t="s">
        <v>162</v>
      </c>
      <c r="K24" t="s">
        <v>163</v>
      </c>
    </row>
    <row r="25" spans="1:11" x14ac:dyDescent="0.35">
      <c r="A25" t="s">
        <v>204</v>
      </c>
      <c r="B25">
        <v>27</v>
      </c>
      <c r="C25" t="s">
        <v>139</v>
      </c>
      <c r="D25" t="s">
        <v>177</v>
      </c>
      <c r="E25" t="s">
        <v>182</v>
      </c>
      <c r="F25" t="s">
        <v>194</v>
      </c>
      <c r="G25" t="s">
        <v>6</v>
      </c>
      <c r="H25" t="s">
        <v>143</v>
      </c>
      <c r="I25" t="s">
        <v>73</v>
      </c>
      <c r="J25" t="s">
        <v>144</v>
      </c>
      <c r="K25" t="s">
        <v>145</v>
      </c>
    </row>
    <row r="26" spans="1:11" x14ac:dyDescent="0.35">
      <c r="A26" t="s">
        <v>204</v>
      </c>
      <c r="B26">
        <v>27</v>
      </c>
      <c r="C26" t="s">
        <v>139</v>
      </c>
      <c r="D26" t="s">
        <v>177</v>
      </c>
      <c r="E26" t="s">
        <v>182</v>
      </c>
      <c r="F26" t="s">
        <v>194</v>
      </c>
      <c r="G26" t="s">
        <v>6</v>
      </c>
      <c r="H26" t="s">
        <v>146</v>
      </c>
      <c r="I26" t="str" cm="1">
        <f t="array" ref="I26">_xlfn.IFS(
  OR(H26="SFA", H26="Saturated fat", H26="Fat", H26="Lipids", H26="Cholesterol", H26="Total fat", H26="22:1; Docosenoic acid"), "Fats / Lipids",
  OR(H26="MUFA", H26="Oleic acid"), "Monounsaturated Fats",
  OR(H26="PUFA", H26="LA", H26="ALA", H26="omega-3 PUFAs", H26="Poly-unsaturated fatty acids"), "Polyunsaturated Fats",
  OR(H26="Animal protein", H26="Total protein", H26="Protein", H26="animal protein"), "Animal Protein",
  H26="Plant protein", "Plant Protein",
  OR(H26="Total carbohydrates", H26="Carbohydrates", H26="Starch", H26="polysaccharides", H26="Glutinous rice", H26="Sugars", H26="Sugars; total"), "Carbohydrates",
  OR(H26="Dietary fiber", H26="Fibre", H26="Soluble fibre"), "Fiber",
  H26="Energy", "Energy",
  OR(H26="Vitamin A", H26="Vitamin C", H26="Vitamin D", H26="Vitamin E", H26="Vitamin E; alpha-tocopherol", H26="Vitamin B6", H26="Thiamin", H26="Niacin", H26="Riboflavin", H26="Folic acid", H26="Folate", H26="Folate; food"), "Vitamins",
  OR(H26="Calcium", H26="Magnesium", H26="Phosphorus", H26="Potassium", H26="Zinc", H26="Copper", H26="Sodium", H26="Iron"), "Minerals",
  OR(H26="MEDI-LITE score", H26="aMED score", H26="IDQ scores"), "Diet Quality Score",
  TRUE, "Other"
)</f>
        <v>Carbohydrates</v>
      </c>
      <c r="J26" t="s">
        <v>147</v>
      </c>
      <c r="K26" t="s">
        <v>148</v>
      </c>
    </row>
    <row r="27" spans="1:11" x14ac:dyDescent="0.35">
      <c r="A27" t="s">
        <v>204</v>
      </c>
      <c r="B27">
        <v>27</v>
      </c>
      <c r="C27" t="s">
        <v>149</v>
      </c>
      <c r="D27" t="s">
        <v>177</v>
      </c>
      <c r="E27" t="s">
        <v>185</v>
      </c>
      <c r="F27" t="s">
        <v>194</v>
      </c>
      <c r="G27" t="s">
        <v>6</v>
      </c>
      <c r="H27" t="s">
        <v>150</v>
      </c>
      <c r="I27" t="str" cm="1">
        <f t="array" ref="I27">_xlfn.IFS(
  OR(H27="SFA", H27="Saturated fat", H27="Fat", H27="Lipids", H27="Cholesterol", H27="Total fat", H27="22:1; Docosenoic acid"), "Fats / Lipids",
  OR(H27="MUFA", H27="Oleic acid"), "Monounsaturated Fats",
  OR(H27="PUFA", H27="LA", H27="ALA", H27="omega-3 PUFAs", H27="Poly-unsaturated fatty acids"), "Polyunsaturated Fats",
  OR(H27="Animal protein", H27="Total protein", H27="Protein", H27="animal protein"), "Animal Protein",
  H27="Plant protein", "Plant Protein",
  OR(H27="Total carbohydrates", H27="Carbohydrates", H27="Starch", H27="polysaccharides", H27="Glutinous rice", H27="Sugars", H27="Sugars; total"), "Carbohydrates",
  OR(H27="Dietary fiber", H27="Fibre", H27="Soluble fibre"), "Fiber",
  H27="Energy", "Energy",
  OR(H27="Vitamin A", H27="Vitamin C", H27="Vitamin D", H27="Vitamin E", H27="Vitamin E; alpha-tocopherol", H27="Vitamin B6", H27="Thiamin", H27="Niacin", H27="Riboflavin", H27="Folic acid", H27="Folate", H27="Folate; food"), "Vitamins",
  OR(H27="Calcium", H27="Magnesium", H27="Phosphorus", H27="Potassium", H27="Zinc", H27="Copper", H27="Sodium", H27="Iron"), "Minerals",
  OR(H27="MEDI-LITE score", H27="aMED score", H27="IDQ scores"), "Diet Quality Score",
  TRUE, "Other"
)</f>
        <v>Minerals</v>
      </c>
      <c r="J27" t="s">
        <v>151</v>
      </c>
      <c r="K27" t="s">
        <v>152</v>
      </c>
    </row>
    <row r="28" spans="1:11" x14ac:dyDescent="0.35">
      <c r="A28" t="s">
        <v>204</v>
      </c>
      <c r="B28">
        <v>27</v>
      </c>
      <c r="C28" t="s">
        <v>149</v>
      </c>
      <c r="D28" t="s">
        <v>177</v>
      </c>
      <c r="E28" t="s">
        <v>185</v>
      </c>
      <c r="F28" t="s">
        <v>194</v>
      </c>
      <c r="G28" t="s">
        <v>6</v>
      </c>
      <c r="H28" t="s">
        <v>26</v>
      </c>
      <c r="I28" t="str" cm="1">
        <f t="array" ref="I28">_xlfn.IFS(
  OR(H28="SFA", H28="Saturated fat", H28="Fat", H28="Lipids", H28="Cholesterol", H28="Total fat", H28="22:1; Docosenoic acid"), "Fats / Lipids",
  OR(H28="MUFA", H28="Oleic acid"), "Monounsaturated Fats",
  OR(H28="PUFA", H28="LA", H28="ALA", H28="omega-3 PUFAs", H28="Poly-unsaturated fatty acids"), "Polyunsaturated Fats",
  OR(H28="Animal protein", H28="Total protein", H28="Protein", H28="animal protein"), "Animal Protein",
  H28="Plant protein", "Plant Protein",
  OR(H28="Total carbohydrates", H28="Carbohydrates", H28="Starch", H28="polysaccharides", H28="Glutinous rice", H28="Sugars", H28="Sugars; total"), "Carbohydrates",
  OR(H28="Dietary fiber", H28="Fibre", H28="Soluble fibre"), "Fiber",
  H28="Energy", "Energy",
  OR(H28="Vitamin A", H28="Vitamin C", H28="Vitamin D", H28="Vitamin E", H28="Vitamin E; alpha-tocopherol", H28="Vitamin B6", H28="Thiamin", H28="Niacin", H28="Riboflavin", H28="Folic acid", H28="Folate", H28="Folate; food"), "Vitamins",
  OR(H28="Calcium", H28="Magnesium", H28="Phosphorus", H28="Potassium", H28="Zinc", H28="Copper", H28="Sodium", H28="Iron"), "Minerals",
  OR(H28="MEDI-LITE score", H28="aMED score", H28="IDQ scores"), "Diet Quality Score",
  TRUE, "Other"
)</f>
        <v>Minerals</v>
      </c>
      <c r="J28" t="s">
        <v>153</v>
      </c>
      <c r="K28" t="s">
        <v>154</v>
      </c>
    </row>
    <row r="29" spans="1:11" x14ac:dyDescent="0.35">
      <c r="A29" t="s">
        <v>204</v>
      </c>
      <c r="B29">
        <v>27</v>
      </c>
      <c r="C29" t="s">
        <v>149</v>
      </c>
      <c r="D29" t="s">
        <v>177</v>
      </c>
      <c r="E29" t="s">
        <v>185</v>
      </c>
      <c r="F29" t="s">
        <v>194</v>
      </c>
      <c r="G29" t="s">
        <v>6</v>
      </c>
      <c r="H29" t="s">
        <v>155</v>
      </c>
      <c r="I29" t="str" cm="1">
        <f t="array" ref="I29">_xlfn.IFS(
  OR(H29="SFA", H29="Saturated fat", H29="Fat", H29="Lipids", H29="Cholesterol", H29="Total fat", H29="22:1; Docosenoic acid"), "Fats / Lipids",
  OR(H29="MUFA", H29="Oleic acid"), "Monounsaturated Fats",
  OR(H29="PUFA", H29="LA", H29="ALA", H29="omega-3 PUFAs", H29="Poly-unsaturated fatty acids"), "Polyunsaturated Fats",
  OR(H29="Animal protein", H29="Total protein", H29="Protein", H29="animal protein"), "Animal Protein",
  H29="Plant protein", "Plant Protein",
  OR(H29="Total carbohydrates", H29="Carbohydrates", H29="Starch", H29="polysaccharides", H29="Glutinous rice", H29="Sugars", H29="Sugars; total"), "Carbohydrates",
  OR(H29="Dietary fiber", H29="Fibre", H29="Soluble fibre"), "Fiber",
  H29="Energy", "Energy",
  OR(H29="Vitamin A", H29="Vitamin C", H29="Vitamin D", H29="Vitamin E", H29="Vitamin E; alpha-tocopherol", H29="Vitamin B6", H29="Thiamin", H29="Niacin", H29="Riboflavin", H29="Folic acid", H29="Folate", H29="Folate; food"), "Vitamins",
  OR(H29="Calcium", H29="Magnesium", H29="Phosphorus", H29="Potassium", H29="Zinc", H29="Copper", H29="Sodium", H29="Iron"), "Minerals",
  OR(H29="MEDI-LITE score", H29="aMED score", H29="IDQ scores"), "Diet Quality Score",
  TRUE, "Other"
)</f>
        <v>Minerals</v>
      </c>
      <c r="J29" t="s">
        <v>156</v>
      </c>
      <c r="K29" t="s">
        <v>157</v>
      </c>
    </row>
    <row r="30" spans="1:11" x14ac:dyDescent="0.35">
      <c r="A30" t="s">
        <v>204</v>
      </c>
      <c r="B30">
        <v>27</v>
      </c>
      <c r="C30" t="s">
        <v>141</v>
      </c>
      <c r="D30" t="s">
        <v>177</v>
      </c>
      <c r="E30" t="s">
        <v>182</v>
      </c>
      <c r="F30" t="s">
        <v>194</v>
      </c>
      <c r="G30" t="s">
        <v>6</v>
      </c>
      <c r="H30" t="s">
        <v>11</v>
      </c>
      <c r="I30" t="s">
        <v>11</v>
      </c>
      <c r="J30" t="s">
        <v>236</v>
      </c>
      <c r="K30" t="s">
        <v>142</v>
      </c>
    </row>
    <row r="31" spans="1:11" x14ac:dyDescent="0.35">
      <c r="A31" t="s">
        <v>204</v>
      </c>
      <c r="B31">
        <v>27</v>
      </c>
      <c r="C31" t="s">
        <v>149</v>
      </c>
      <c r="D31" t="s">
        <v>177</v>
      </c>
      <c r="E31" t="s">
        <v>185</v>
      </c>
      <c r="F31" t="s">
        <v>194</v>
      </c>
      <c r="G31" t="s">
        <v>6</v>
      </c>
      <c r="H31" t="s">
        <v>164</v>
      </c>
      <c r="I31" t="str" cm="1">
        <f t="array" ref="I31">_xlfn.IFS(
  OR(H31="SFA", H31="Saturated fat", H31="Fat", H31="Lipids", H31="Cholesterol", H31="Total fat", H31="22:1; Docosenoic acid"), "Fats / Lipids",
  OR(H31="MUFA", H31="Oleic acid"), "Monounsaturated Fats",
  OR(H31="PUFA", H31="LA", H31="ALA", H31="omega-3 PUFAs", H31="Poly-unsaturated fatty acids"), "Polyunsaturated Fats",
  OR(H31="Animal protein", H31="Total protein", H31="Protein", H31="animal protein"), "Animal Protein",
  H31="Plant protein", "Plant Protein",
  OR(H31="Total carbohydrates", H31="Carbohydrates", H31="Starch", H31="polysaccharides", H31="Glutinous rice", H31="Sugars", H31="Sugars; total"), "Carbohydrates",
  OR(H31="Dietary fiber", H31="Fibre", H31="Soluble fibre"), "Fiber",
  H31="Energy", "Energy",
  OR(H31="Vitamin A", H31="Vitamin C", H31="Vitamin D", H31="Vitamin E", H31="Vitamin E; alpha-tocopherol", H31="Vitamin B6", H31="Thiamin", H31="Niacin", H31="Riboflavin", H31="Folic acid", H31="Folate", H31="Folate; food"), "Vitamins",
  OR(H31="Calcium", H31="Magnesium", H31="Phosphorus", H31="Potassium", H31="Zinc", H31="Copper", H31="Sodium", H31="Iron"), "Minerals",
  OR(H31="MEDI-LITE score", H31="aMED score", H31="IDQ scores"), "Diet Quality Score",
  TRUE, "Other"
)</f>
        <v>Vitamins</v>
      </c>
      <c r="J31" t="s">
        <v>165</v>
      </c>
      <c r="K31" t="s">
        <v>166</v>
      </c>
    </row>
    <row r="32" spans="1:11" x14ac:dyDescent="0.35">
      <c r="A32" t="s">
        <v>204</v>
      </c>
      <c r="B32">
        <v>27</v>
      </c>
      <c r="C32" t="s">
        <v>149</v>
      </c>
      <c r="D32" t="s">
        <v>177</v>
      </c>
      <c r="E32" t="s">
        <v>185</v>
      </c>
      <c r="F32" t="s">
        <v>194</v>
      </c>
      <c r="G32" t="s">
        <v>6</v>
      </c>
      <c r="H32" t="s">
        <v>29</v>
      </c>
      <c r="I32" t="str" cm="1">
        <f t="array" ref="I32">_xlfn.IFS(
  OR(H32="SFA", H32="Saturated fat", H32="Fat", H32="Lipids", H32="Cholesterol", H32="Total fat", H32="22:1; Docosenoic acid"), "Fats / Lipids",
  OR(H32="MUFA", H32="Oleic acid"), "Monounsaturated Fats",
  OR(H32="PUFA", H32="LA", H32="ALA", H32="omega-3 PUFAs", H32="Poly-unsaturated fatty acids"), "Polyunsaturated Fats",
  OR(H32="Animal protein", H32="Total protein", H32="Protein", H32="animal protein"), "Animal Protein",
  H32="Plant protein", "Plant Protein",
  OR(H32="Total carbohydrates", H32="Carbohydrates", H32="Starch", H32="polysaccharides", H32="Glutinous rice", H32="Sugars", H32="Sugars; total"), "Carbohydrates",
  OR(H32="Dietary fiber", H32="Fibre", H32="Soluble fibre"), "Fiber",
  H32="Energy", "Energy",
  OR(H32="Vitamin A", H32="Vitamin C", H32="Vitamin D", H32="Vitamin E", H32="Vitamin E; alpha-tocopherol", H32="Vitamin B6", H32="Thiamin", H32="Niacin", H32="Riboflavin", H32="Folic acid", H32="Folate", H32="Folate; food"), "Vitamins",
  OR(H32="Calcium", H32="Magnesium", H32="Phosphorus", H32="Potassium", H32="Zinc", H32="Copper", H32="Sodium", H32="Iron"), "Minerals",
  OR(H32="MEDI-LITE score", H32="aMED score", H32="IDQ scores"), "Diet Quality Score",
  TRUE, "Other"
)</f>
        <v>Vitamins</v>
      </c>
      <c r="J32" t="s">
        <v>167</v>
      </c>
      <c r="K32" t="s">
        <v>168</v>
      </c>
    </row>
    <row r="33" spans="1:11" x14ac:dyDescent="0.35">
      <c r="A33" t="s">
        <v>204</v>
      </c>
      <c r="B33">
        <v>27</v>
      </c>
      <c r="C33" t="s">
        <v>149</v>
      </c>
      <c r="D33" t="s">
        <v>177</v>
      </c>
      <c r="E33" t="s">
        <v>185</v>
      </c>
      <c r="F33" t="s">
        <v>194</v>
      </c>
      <c r="G33" t="s">
        <v>6</v>
      </c>
      <c r="H33" t="s">
        <v>169</v>
      </c>
      <c r="I33" t="s">
        <v>23</v>
      </c>
      <c r="J33" t="s">
        <v>170</v>
      </c>
      <c r="K33" t="s">
        <v>171</v>
      </c>
    </row>
    <row r="34" spans="1:11" x14ac:dyDescent="0.35">
      <c r="A34" t="s">
        <v>205</v>
      </c>
      <c r="B34">
        <v>105</v>
      </c>
      <c r="C34" t="s">
        <v>62</v>
      </c>
      <c r="D34" t="s">
        <v>178</v>
      </c>
      <c r="E34" t="s">
        <v>181</v>
      </c>
      <c r="F34" t="s">
        <v>126</v>
      </c>
      <c r="G34" t="s">
        <v>6</v>
      </c>
      <c r="H34" t="s">
        <v>63</v>
      </c>
      <c r="I34" t="s">
        <v>21</v>
      </c>
      <c r="J34" t="s">
        <v>64</v>
      </c>
      <c r="K34" t="s">
        <v>65</v>
      </c>
    </row>
    <row r="35" spans="1:11" x14ac:dyDescent="0.35">
      <c r="A35" t="s">
        <v>205</v>
      </c>
      <c r="B35">
        <v>105</v>
      </c>
      <c r="C35" t="s">
        <v>66</v>
      </c>
      <c r="D35" t="s">
        <v>177</v>
      </c>
      <c r="E35" t="s">
        <v>182</v>
      </c>
      <c r="F35" t="s">
        <v>194</v>
      </c>
      <c r="G35" t="s">
        <v>6</v>
      </c>
      <c r="H35" t="s">
        <v>63</v>
      </c>
      <c r="I35" t="s">
        <v>21</v>
      </c>
      <c r="J35" t="s">
        <v>67</v>
      </c>
      <c r="K35" t="s">
        <v>68</v>
      </c>
    </row>
    <row r="36" spans="1:11" x14ac:dyDescent="0.35">
      <c r="A36" t="s">
        <v>206</v>
      </c>
      <c r="B36">
        <v>386</v>
      </c>
      <c r="C36" t="s">
        <v>32</v>
      </c>
      <c r="D36" t="s">
        <v>179</v>
      </c>
      <c r="E36" t="s">
        <v>179</v>
      </c>
      <c r="F36" t="s">
        <v>179</v>
      </c>
      <c r="G36" t="s">
        <v>6</v>
      </c>
      <c r="H36" t="s">
        <v>33</v>
      </c>
      <c r="I36" t="str" cm="1">
        <f t="array" ref="I36">_xlfn.IFS(
  OR(H36="SFA", H36="Saturated fat", H36="Fat", H36="Lipids", H36="Cholesterol", H36="Total fat", H36="22:1; Docosenoic acid"), "Fats / Lipids",
  OR(H36="MUFA", H36="Oleic acid"), "Monounsaturated Fats",
  OR(H36="PUFA", H36="LA", H36="ALA", H36="omega-3 PUFAs", H36="Poly-unsaturated fatty acids"), "Polyunsaturated Fats",
  OR(H36="Animal protein", H36="Total protein", H36="Protein", H36="animal protein"), "Animal Protein",
  H36="Plant protein", "Plant Protein",
  OR(H36="Total carbohydrates", H36="Carbohydrates", H36="Starch", H36="polysaccharides", H36="Glutinous rice", H36="Sugars", H36="Sugars; total"), "Carbohydrates",
  OR(H36="Dietary fiber", H36="Fibre", H36="Soluble fibre"), "Fiber",
  H36="Energy", "Energy",
  OR(H36="Vitamin A", H36="Vitamin C", H36="Vitamin D", H36="Vitamin E", H36="Vitamin E; alpha-tocopherol", H36="Vitamin B6", H36="Thiamin", H36="Niacin", H36="Riboflavin", H36="Folic acid", H36="Folate", H36="Folate; food"), "Vitamins",
  OR(H36="Calcium", H36="Magnesium", H36="Phosphorus", H36="Potassium", H36="Zinc", H36="Copper", H36="Sodium", H36="Iron"), "Minerals",
  OR(H36="MEDI-LITE score", H36="aMED score", H36="IDQ scores"), "Diet Quality Score",
  TRUE, "Other"
)</f>
        <v>Diet Quality Score</v>
      </c>
      <c r="J36" t="s">
        <v>34</v>
      </c>
      <c r="K36" t="s">
        <v>35</v>
      </c>
    </row>
    <row r="37" spans="1:11" x14ac:dyDescent="0.35">
      <c r="A37" t="s">
        <v>207</v>
      </c>
      <c r="B37">
        <v>40</v>
      </c>
      <c r="C37" t="s">
        <v>96</v>
      </c>
      <c r="D37" t="s">
        <v>179</v>
      </c>
      <c r="E37" t="s">
        <v>179</v>
      </c>
      <c r="F37" t="s">
        <v>179</v>
      </c>
      <c r="G37" t="s">
        <v>97</v>
      </c>
      <c r="H37" t="s">
        <v>98</v>
      </c>
      <c r="I37" t="str" cm="1">
        <f t="array" ref="I37">_xlfn.IFS(
  OR(H37="SFA", H37="Saturated fat", H37="Fat", H37="Lipids", H37="Cholesterol", H37="Total fat", H37="22:1; Docosenoic acid"), "Fats / Lipids",
  OR(H37="MUFA", H37="Oleic acid"), "Monounsaturated Fats",
  OR(H37="PUFA", H37="LA", H37="ALA", H37="omega-3 PUFAs", H37="Poly-unsaturated fatty acids"), "Polyunsaturated Fats",
  OR(H37="Animal protein", H37="Total protein", H37="Protein", H37="animal protein"), "Animal Protein",
  H37="Plant protein", "Plant Protein",
  OR(H37="Total carbohydrates", H37="Carbohydrates", H37="Starch", H37="polysaccharides", H37="Glutinous rice", H37="Sugars", H37="Sugars; total"), "Carbohydrates",
  OR(H37="Dietary fiber", H37="Fibre", H37="Soluble fibre"), "Fiber",
  H37="Energy", "Energy",
  OR(H37="Vitamin A", H37="Vitamin C", H37="Vitamin D", H37="Vitamin E", H37="Vitamin E; alpha-tocopherol", H37="Vitamin B6", H37="Thiamin", H37="Niacin", H37="Riboflavin", H37="Folic acid", H37="Folate", H37="Folate; food"), "Vitamins",
  OR(H37="Calcium", H37="Magnesium", H37="Phosphorus", H37="Potassium", H37="Zinc", H37="Copper", H37="Sodium", H37="Iron"), "Minerals",
  OR(H37="MEDI-LITE score", H37="aMED score", H37="IDQ scores"), "Diet Quality Score",
  TRUE, "Other"
)</f>
        <v>Diet Quality Score</v>
      </c>
      <c r="J37" t="s">
        <v>99</v>
      </c>
      <c r="K37" t="s">
        <v>71</v>
      </c>
    </row>
    <row r="38" spans="1:11" x14ac:dyDescent="0.35">
      <c r="A38" t="s">
        <v>207</v>
      </c>
      <c r="B38">
        <v>40</v>
      </c>
      <c r="C38" t="s">
        <v>5</v>
      </c>
      <c r="D38" t="s">
        <v>179</v>
      </c>
      <c r="E38" t="s">
        <v>179</v>
      </c>
      <c r="F38" t="s">
        <v>179</v>
      </c>
      <c r="G38" t="s">
        <v>97</v>
      </c>
      <c r="H38" t="s">
        <v>98</v>
      </c>
      <c r="I38" t="str" cm="1">
        <f t="array" ref="I38">_xlfn.IFS(
  OR(H38="SFA", H38="Saturated fat", H38="Fat", H38="Lipids", H38="Cholesterol", H38="Total fat", H38="22:1; Docosenoic acid"), "Fats / Lipids",
  OR(H38="MUFA", H38="Oleic acid"), "Monounsaturated Fats",
  OR(H38="PUFA", H38="LA", H38="ALA", H38="omega-3 PUFAs", H38="Poly-unsaturated fatty acids"), "Polyunsaturated Fats",
  OR(H38="Animal protein", H38="Total protein", H38="Protein", H38="animal protein"), "Animal Protein",
  H38="Plant protein", "Plant Protein",
  OR(H38="Total carbohydrates", H38="Carbohydrates", H38="Starch", H38="polysaccharides", H38="Glutinous rice", H38="Sugars", H38="Sugars; total"), "Carbohydrates",
  OR(H38="Dietary fiber", H38="Fibre", H38="Soluble fibre"), "Fiber",
  H38="Energy", "Energy",
  OR(H38="Vitamin A", H38="Vitamin C", H38="Vitamin D", H38="Vitamin E", H38="Vitamin E; alpha-tocopherol", H38="Vitamin B6", H38="Thiamin", H38="Niacin", H38="Riboflavin", H38="Folic acid", H38="Folate", H38="Folate; food"), "Vitamins",
  OR(H38="Calcium", H38="Magnesium", H38="Phosphorus", H38="Potassium", H38="Zinc", H38="Copper", H38="Sodium", H38="Iron"), "Minerals",
  OR(H38="MEDI-LITE score", H38="aMED score", H38="IDQ scores"), "Diet Quality Score",
  TRUE, "Other"
)</f>
        <v>Diet Quality Score</v>
      </c>
      <c r="J38" t="s">
        <v>100</v>
      </c>
      <c r="K38" t="s">
        <v>101</v>
      </c>
    </row>
    <row r="39" spans="1:11" x14ac:dyDescent="0.35">
      <c r="A39" t="s">
        <v>207</v>
      </c>
      <c r="B39">
        <v>40</v>
      </c>
      <c r="C39" t="s">
        <v>14</v>
      </c>
      <c r="D39" t="s">
        <v>179</v>
      </c>
      <c r="E39" t="s">
        <v>179</v>
      </c>
      <c r="F39" t="s">
        <v>179</v>
      </c>
      <c r="G39" t="s">
        <v>97</v>
      </c>
      <c r="H39" t="s">
        <v>98</v>
      </c>
      <c r="I39" t="str" cm="1">
        <f t="array" ref="I39">_xlfn.IFS(
  OR(H39="SFA", H39="Saturated fat", H39="Fat", H39="Lipids", H39="Cholesterol", H39="Total fat", H39="22:1; Docosenoic acid"), "Fats / Lipids",
  OR(H39="MUFA", H39="Oleic acid"), "Monounsaturated Fats",
  OR(H39="PUFA", H39="LA", H39="ALA", H39="omega-3 PUFAs", H39="Poly-unsaturated fatty acids"), "Polyunsaturated Fats",
  OR(H39="Animal protein", H39="Total protein", H39="Protein", H39="animal protein"), "Animal Protein",
  H39="Plant protein", "Plant Protein",
  OR(H39="Total carbohydrates", H39="Carbohydrates", H39="Starch", H39="polysaccharides", H39="Glutinous rice", H39="Sugars", H39="Sugars; total"), "Carbohydrates",
  OR(H39="Dietary fiber", H39="Fibre", H39="Soluble fibre"), "Fiber",
  H39="Energy", "Energy",
  OR(H39="Vitamin A", H39="Vitamin C", H39="Vitamin D", H39="Vitamin E", H39="Vitamin E; alpha-tocopherol", H39="Vitamin B6", H39="Thiamin", H39="Niacin", H39="Riboflavin", H39="Folic acid", H39="Folate", H39="Folate; food"), "Vitamins",
  OR(H39="Calcium", H39="Magnesium", H39="Phosphorus", H39="Potassium", H39="Zinc", H39="Copper", H39="Sodium", H39="Iron"), "Minerals",
  OR(H39="MEDI-LITE score", H39="aMED score", H39="IDQ scores"), "Diet Quality Score",
  TRUE, "Other"
)</f>
        <v>Diet Quality Score</v>
      </c>
      <c r="J39" t="s">
        <v>102</v>
      </c>
      <c r="K39" t="s">
        <v>103</v>
      </c>
    </row>
    <row r="40" spans="1:11" x14ac:dyDescent="0.35">
      <c r="A40" t="s">
        <v>207</v>
      </c>
      <c r="B40">
        <v>40</v>
      </c>
      <c r="C40" t="s">
        <v>108</v>
      </c>
      <c r="D40" t="s">
        <v>178</v>
      </c>
      <c r="E40" t="s">
        <v>190</v>
      </c>
      <c r="F40" t="s">
        <v>194</v>
      </c>
      <c r="G40" t="s">
        <v>97</v>
      </c>
      <c r="H40" t="s">
        <v>98</v>
      </c>
      <c r="I40" t="str" cm="1">
        <f t="array" ref="I40">_xlfn.IFS(
  OR(H40="SFA", H40="Saturated fat", H40="Fat", H40="Lipids", H40="Cholesterol", H40="Total fat", H40="22:1; Docosenoic acid"), "Fats / Lipids",
  OR(H40="MUFA", H40="Oleic acid"), "Monounsaturated Fats",
  OR(H40="PUFA", H40="LA", H40="ALA", H40="omega-3 PUFAs", H40="Poly-unsaturated fatty acids"), "Polyunsaturated Fats",
  OR(H40="Animal protein", H40="Total protein", H40="Protein", H40="animal protein"), "Animal Protein",
  H40="Plant protein", "Plant Protein",
  OR(H40="Total carbohydrates", H40="Carbohydrates", H40="Starch", H40="polysaccharides", H40="Glutinous rice", H40="Sugars", H40="Sugars; total"), "Carbohydrates",
  OR(H40="Dietary fiber", H40="Fibre", H40="Soluble fibre"), "Fiber",
  H40="Energy", "Energy",
  OR(H40="Vitamin A", H40="Vitamin C", H40="Vitamin D", H40="Vitamin E", H40="Vitamin E; alpha-tocopherol", H40="Vitamin B6", H40="Thiamin", H40="Niacin", H40="Riboflavin", H40="Folic acid", H40="Folate", H40="Folate; food"), "Vitamins",
  OR(H40="Calcium", H40="Magnesium", H40="Phosphorus", H40="Potassium", H40="Zinc", H40="Copper", H40="Sodium", H40="Iron"), "Minerals",
  OR(H40="MEDI-LITE score", H40="aMED score", H40="IDQ scores"), "Diet Quality Score",
  TRUE, "Other"
)</f>
        <v>Diet Quality Score</v>
      </c>
      <c r="J40" t="s">
        <v>109</v>
      </c>
      <c r="K40" t="s">
        <v>110</v>
      </c>
    </row>
    <row r="41" spans="1:11" x14ac:dyDescent="0.35">
      <c r="A41" t="s">
        <v>207</v>
      </c>
      <c r="B41">
        <v>40</v>
      </c>
      <c r="C41" t="s">
        <v>116</v>
      </c>
      <c r="D41" t="s">
        <v>178</v>
      </c>
      <c r="E41" t="s">
        <v>192</v>
      </c>
      <c r="F41" t="s">
        <v>126</v>
      </c>
      <c r="G41" t="s">
        <v>97</v>
      </c>
      <c r="H41" t="s">
        <v>98</v>
      </c>
      <c r="I41" t="str" cm="1">
        <f t="array" ref="I41">_xlfn.IFS(
  OR(H41="SFA", H41="Saturated fat", H41="Fat", H41="Lipids", H41="Cholesterol", H41="Total fat", H41="22:1; Docosenoic acid"), "Fats / Lipids",
  OR(H41="MUFA", H41="Oleic acid"), "Monounsaturated Fats",
  OR(H41="PUFA", H41="LA", H41="ALA", H41="omega-3 PUFAs", H41="Poly-unsaturated fatty acids"), "Polyunsaturated Fats",
  OR(H41="Animal protein", H41="Total protein", H41="Protein", H41="animal protein"), "Animal Protein",
  H41="Plant protein", "Plant Protein",
  OR(H41="Total carbohydrates", H41="Carbohydrates", H41="Starch", H41="polysaccharides", H41="Glutinous rice", H41="Sugars", H41="Sugars; total"), "Carbohydrates",
  OR(H41="Dietary fiber", H41="Fibre", H41="Soluble fibre"), "Fiber",
  H41="Energy", "Energy",
  OR(H41="Vitamin A", H41="Vitamin C", H41="Vitamin D", H41="Vitamin E", H41="Vitamin E; alpha-tocopherol", H41="Vitamin B6", H41="Thiamin", H41="Niacin", H41="Riboflavin", H41="Folic acid", H41="Folate", H41="Folate; food"), "Vitamins",
  OR(H41="Calcium", H41="Magnesium", H41="Phosphorus", H41="Potassium", H41="Zinc", H41="Copper", H41="Sodium", H41="Iron"), "Minerals",
  OR(H41="MEDI-LITE score", H41="aMED score", H41="IDQ scores"), "Diet Quality Score",
  TRUE, "Other"
)</f>
        <v>Diet Quality Score</v>
      </c>
      <c r="J41" t="s">
        <v>117</v>
      </c>
      <c r="K41" t="s">
        <v>56</v>
      </c>
    </row>
    <row r="42" spans="1:11" x14ac:dyDescent="0.35">
      <c r="A42" t="s">
        <v>207</v>
      </c>
      <c r="B42">
        <v>40</v>
      </c>
      <c r="C42" t="s">
        <v>104</v>
      </c>
      <c r="D42" t="s">
        <v>177</v>
      </c>
      <c r="E42" t="s">
        <v>189</v>
      </c>
      <c r="F42" t="s">
        <v>194</v>
      </c>
      <c r="G42" t="s">
        <v>97</v>
      </c>
      <c r="H42" t="s">
        <v>98</v>
      </c>
      <c r="I42" t="str" cm="1">
        <f t="array" ref="I42">_xlfn.IFS(
  OR(H42="SFA", H42="Saturated fat", H42="Fat", H42="Lipids", H42="Cholesterol", H42="Total fat", H42="22:1; Docosenoic acid"), "Fats / Lipids",
  OR(H42="MUFA", H42="Oleic acid"), "Monounsaturated Fats",
  OR(H42="PUFA", H42="LA", H42="ALA", H42="omega-3 PUFAs", H42="Poly-unsaturated fatty acids"), "Polyunsaturated Fats",
  OR(H42="Animal protein", H42="Total protein", H42="Protein", H42="animal protein"), "Animal Protein",
  H42="Plant protein", "Plant Protein",
  OR(H42="Total carbohydrates", H42="Carbohydrates", H42="Starch", H42="polysaccharides", H42="Glutinous rice", H42="Sugars", H42="Sugars; total"), "Carbohydrates",
  OR(H42="Dietary fiber", H42="Fibre", H42="Soluble fibre"), "Fiber",
  H42="Energy", "Energy",
  OR(H42="Vitamin A", H42="Vitamin C", H42="Vitamin D", H42="Vitamin E", H42="Vitamin E; alpha-tocopherol", H42="Vitamin B6", H42="Thiamin", H42="Niacin", H42="Riboflavin", H42="Folic acid", H42="Folate", H42="Folate; food"), "Vitamins",
  OR(H42="Calcium", H42="Magnesium", H42="Phosphorus", H42="Potassium", H42="Zinc", H42="Copper", H42="Sodium", H42="Iron"), "Minerals",
  OR(H42="MEDI-LITE score", H42="aMED score", H42="IDQ scores"), "Diet Quality Score",
  TRUE, "Other"
)</f>
        <v>Diet Quality Score</v>
      </c>
      <c r="J42" t="s">
        <v>105</v>
      </c>
      <c r="K42" t="s">
        <v>35</v>
      </c>
    </row>
    <row r="43" spans="1:11" x14ac:dyDescent="0.35">
      <c r="A43" t="s">
        <v>207</v>
      </c>
      <c r="B43">
        <v>40</v>
      </c>
      <c r="C43" t="s">
        <v>106</v>
      </c>
      <c r="D43" t="s">
        <v>177</v>
      </c>
      <c r="E43" t="s">
        <v>182</v>
      </c>
      <c r="F43" t="s">
        <v>194</v>
      </c>
      <c r="G43" t="s">
        <v>97</v>
      </c>
      <c r="H43" t="s">
        <v>98</v>
      </c>
      <c r="I43" t="str" cm="1">
        <f t="array" ref="I43">_xlfn.IFS(
  OR(H43="SFA", H43="Saturated fat", H43="Fat", H43="Lipids", H43="Cholesterol", H43="Total fat", H43="22:1; Docosenoic acid"), "Fats / Lipids",
  OR(H43="MUFA", H43="Oleic acid"), "Monounsaturated Fats",
  OR(H43="PUFA", H43="LA", H43="ALA", H43="omega-3 PUFAs", H43="Poly-unsaturated fatty acids"), "Polyunsaturated Fats",
  OR(H43="Animal protein", H43="Total protein", H43="Protein", H43="animal protein"), "Animal Protein",
  H43="Plant protein", "Plant Protein",
  OR(H43="Total carbohydrates", H43="Carbohydrates", H43="Starch", H43="polysaccharides", H43="Glutinous rice", H43="Sugars", H43="Sugars; total"), "Carbohydrates",
  OR(H43="Dietary fiber", H43="Fibre", H43="Soluble fibre"), "Fiber",
  H43="Energy", "Energy",
  OR(H43="Vitamin A", H43="Vitamin C", H43="Vitamin D", H43="Vitamin E", H43="Vitamin E; alpha-tocopherol", H43="Vitamin B6", H43="Thiamin", H43="Niacin", H43="Riboflavin", H43="Folic acid", H43="Folate", H43="Folate; food"), "Vitamins",
  OR(H43="Calcium", H43="Magnesium", H43="Phosphorus", H43="Potassium", H43="Zinc", H43="Copper", H43="Sodium", H43="Iron"), "Minerals",
  OR(H43="MEDI-LITE score", H43="aMED score", H43="IDQ scores"), "Diet Quality Score",
  TRUE, "Other"
)</f>
        <v>Diet Quality Score</v>
      </c>
      <c r="J43" t="s">
        <v>107</v>
      </c>
      <c r="K43" t="s">
        <v>93</v>
      </c>
    </row>
    <row r="44" spans="1:11" x14ac:dyDescent="0.35">
      <c r="A44" t="s">
        <v>207</v>
      </c>
      <c r="B44">
        <v>40</v>
      </c>
      <c r="C44" t="s">
        <v>111</v>
      </c>
      <c r="D44" t="s">
        <v>177</v>
      </c>
      <c r="E44" t="s">
        <v>191</v>
      </c>
      <c r="F44" t="s">
        <v>194</v>
      </c>
      <c r="G44" t="s">
        <v>97</v>
      </c>
      <c r="H44" t="s">
        <v>98</v>
      </c>
      <c r="I44" t="str" cm="1">
        <f t="array" ref="I44">_xlfn.IFS(
  OR(H44="SFA", H44="Saturated fat", H44="Fat", H44="Lipids", H44="Cholesterol", H44="Total fat", H44="22:1; Docosenoic acid"), "Fats / Lipids",
  OR(H44="MUFA", H44="Oleic acid"), "Monounsaturated Fats",
  OR(H44="PUFA", H44="LA", H44="ALA", H44="omega-3 PUFAs", H44="Poly-unsaturated fatty acids"), "Polyunsaturated Fats",
  OR(H44="Animal protein", H44="Total protein", H44="Protein", H44="animal protein"), "Animal Protein",
  H44="Plant protein", "Plant Protein",
  OR(H44="Total carbohydrates", H44="Carbohydrates", H44="Starch", H44="polysaccharides", H44="Glutinous rice", H44="Sugars", H44="Sugars; total"), "Carbohydrates",
  OR(H44="Dietary fiber", H44="Fibre", H44="Soluble fibre"), "Fiber",
  H44="Energy", "Energy",
  OR(H44="Vitamin A", H44="Vitamin C", H44="Vitamin D", H44="Vitamin E", H44="Vitamin E; alpha-tocopherol", H44="Vitamin B6", H44="Thiamin", H44="Niacin", H44="Riboflavin", H44="Folic acid", H44="Folate", H44="Folate; food"), "Vitamins",
  OR(H44="Calcium", H44="Magnesium", H44="Phosphorus", H44="Potassium", H44="Zinc", H44="Copper", H44="Sodium", H44="Iron"), "Minerals",
  OR(H44="MEDI-LITE score", H44="aMED score", H44="IDQ scores"), "Diet Quality Score",
  TRUE, "Other"
)</f>
        <v>Diet Quality Score</v>
      </c>
      <c r="J44" t="s">
        <v>112</v>
      </c>
      <c r="K44" t="s">
        <v>110</v>
      </c>
    </row>
    <row r="45" spans="1:11" x14ac:dyDescent="0.35">
      <c r="A45" t="s">
        <v>207</v>
      </c>
      <c r="B45">
        <v>40</v>
      </c>
      <c r="C45" t="s">
        <v>113</v>
      </c>
      <c r="D45" t="s">
        <v>177</v>
      </c>
      <c r="E45" t="s">
        <v>180</v>
      </c>
      <c r="F45" t="s">
        <v>123</v>
      </c>
      <c r="G45" t="s">
        <v>97</v>
      </c>
      <c r="H45" t="s">
        <v>98</v>
      </c>
      <c r="I45" t="str" cm="1">
        <f t="array" ref="I45">_xlfn.IFS(
  OR(H45="SFA", H45="Saturated fat", H45="Fat", H45="Lipids", H45="Cholesterol", H45="Total fat", H45="22:1; Docosenoic acid"), "Fats / Lipids",
  OR(H45="MUFA", H45="Oleic acid"), "Monounsaturated Fats",
  OR(H45="PUFA", H45="LA", H45="ALA", H45="omega-3 PUFAs", H45="Poly-unsaturated fatty acids"), "Polyunsaturated Fats",
  OR(H45="Animal protein", H45="Total protein", H45="Protein", H45="animal protein"), "Animal Protein",
  H45="Plant protein", "Plant Protein",
  OR(H45="Total carbohydrates", H45="Carbohydrates", H45="Starch", H45="polysaccharides", H45="Glutinous rice", H45="Sugars", H45="Sugars; total"), "Carbohydrates",
  OR(H45="Dietary fiber", H45="Fibre", H45="Soluble fibre"), "Fiber",
  H45="Energy", "Energy",
  OR(H45="Vitamin A", H45="Vitamin C", H45="Vitamin D", H45="Vitamin E", H45="Vitamin E; alpha-tocopherol", H45="Vitamin B6", H45="Thiamin", H45="Niacin", H45="Riboflavin", H45="Folic acid", H45="Folate", H45="Folate; food"), "Vitamins",
  OR(H45="Calcium", H45="Magnesium", H45="Phosphorus", H45="Potassium", H45="Zinc", H45="Copper", H45="Sodium", H45="Iron"), "Minerals",
  OR(H45="MEDI-LITE score", H45="aMED score", H45="IDQ scores"), "Diet Quality Score",
  TRUE, "Other"
)</f>
        <v>Diet Quality Score</v>
      </c>
      <c r="J45" t="s">
        <v>114</v>
      </c>
      <c r="K45" t="s">
        <v>115</v>
      </c>
    </row>
    <row r="46" spans="1:11" x14ac:dyDescent="0.35">
      <c r="A46" t="s">
        <v>207</v>
      </c>
      <c r="B46">
        <v>40</v>
      </c>
      <c r="C46" t="s">
        <v>118</v>
      </c>
      <c r="D46" t="s">
        <v>177</v>
      </c>
      <c r="E46" t="s">
        <v>185</v>
      </c>
      <c r="F46" t="s">
        <v>194</v>
      </c>
      <c r="G46" t="s">
        <v>97</v>
      </c>
      <c r="H46" t="s">
        <v>98</v>
      </c>
      <c r="I46" t="str" cm="1">
        <f t="array" ref="I46">_xlfn.IFS(
  OR(H46="SFA", H46="Saturated fat", H46="Fat", H46="Lipids", H46="Cholesterol", H46="Total fat", H46="22:1; Docosenoic acid"), "Fats / Lipids",
  OR(H46="MUFA", H46="Oleic acid"), "Monounsaturated Fats",
  OR(H46="PUFA", H46="LA", H46="ALA", H46="omega-3 PUFAs", H46="Poly-unsaturated fatty acids"), "Polyunsaturated Fats",
  OR(H46="Animal protein", H46="Total protein", H46="Protein", H46="animal protein"), "Animal Protein",
  H46="Plant protein", "Plant Protein",
  OR(H46="Total carbohydrates", H46="Carbohydrates", H46="Starch", H46="polysaccharides", H46="Glutinous rice", H46="Sugars", H46="Sugars; total"), "Carbohydrates",
  OR(H46="Dietary fiber", H46="Fibre", H46="Soluble fibre"), "Fiber",
  H46="Energy", "Energy",
  OR(H46="Vitamin A", H46="Vitamin C", H46="Vitamin D", H46="Vitamin E", H46="Vitamin E; alpha-tocopherol", H46="Vitamin B6", H46="Thiamin", H46="Niacin", H46="Riboflavin", H46="Folic acid", H46="Folate", H46="Folate; food"), "Vitamins",
  OR(H46="Calcium", H46="Magnesium", H46="Phosphorus", H46="Potassium", H46="Zinc", H46="Copper", H46="Sodium", H46="Iron"), "Minerals",
  OR(H46="MEDI-LITE score", H46="aMED score", H46="IDQ scores"), "Diet Quality Score",
  TRUE, "Other"
)</f>
        <v>Diet Quality Score</v>
      </c>
      <c r="J46" t="s">
        <v>117</v>
      </c>
      <c r="K46" t="s">
        <v>19</v>
      </c>
    </row>
    <row r="47" spans="1:11" x14ac:dyDescent="0.35">
      <c r="A47" t="s">
        <v>207</v>
      </c>
      <c r="B47">
        <v>40</v>
      </c>
      <c r="C47" t="s">
        <v>119</v>
      </c>
      <c r="D47" t="s">
        <v>177</v>
      </c>
      <c r="E47" t="s">
        <v>182</v>
      </c>
      <c r="F47" t="s">
        <v>194</v>
      </c>
      <c r="G47" t="s">
        <v>97</v>
      </c>
      <c r="H47" t="s">
        <v>98</v>
      </c>
      <c r="I47" t="str" cm="1">
        <f t="array" ref="I47">_xlfn.IFS(
  OR(H47="SFA", H47="Saturated fat", H47="Fat", H47="Lipids", H47="Cholesterol", H47="Total fat", H47="22:1; Docosenoic acid"), "Fats / Lipids",
  OR(H47="MUFA", H47="Oleic acid"), "Monounsaturated Fats",
  OR(H47="PUFA", H47="LA", H47="ALA", H47="omega-3 PUFAs", H47="Poly-unsaturated fatty acids"), "Polyunsaturated Fats",
  OR(H47="Animal protein", H47="Total protein", H47="Protein", H47="animal protein"), "Animal Protein",
  H47="Plant protein", "Plant Protein",
  OR(H47="Total carbohydrates", H47="Carbohydrates", H47="Starch", H47="polysaccharides", H47="Glutinous rice", H47="Sugars", H47="Sugars; total"), "Carbohydrates",
  OR(H47="Dietary fiber", H47="Fibre", H47="Soluble fibre"), "Fiber",
  H47="Energy", "Energy",
  OR(H47="Vitamin A", H47="Vitamin C", H47="Vitamin D", H47="Vitamin E", H47="Vitamin E; alpha-tocopherol", H47="Vitamin B6", H47="Thiamin", H47="Niacin", H47="Riboflavin", H47="Folic acid", H47="Folate", H47="Folate; food"), "Vitamins",
  OR(H47="Calcium", H47="Magnesium", H47="Phosphorus", H47="Potassium", H47="Zinc", H47="Copper", H47="Sodium", H47="Iron"), "Minerals",
  OR(H47="MEDI-LITE score", H47="aMED score", H47="IDQ scores"), "Diet Quality Score",
  TRUE, "Other"
)</f>
        <v>Diet Quality Score</v>
      </c>
      <c r="J47" t="s">
        <v>120</v>
      </c>
      <c r="K47" t="s">
        <v>90</v>
      </c>
    </row>
    <row r="48" spans="1:11" x14ac:dyDescent="0.35">
      <c r="A48" t="s">
        <v>208</v>
      </c>
      <c r="B48">
        <v>100</v>
      </c>
      <c r="C48" t="s">
        <v>36</v>
      </c>
      <c r="D48" t="s">
        <v>179</v>
      </c>
      <c r="E48" t="s">
        <v>179</v>
      </c>
      <c r="F48" t="s">
        <v>179</v>
      </c>
      <c r="G48" t="s">
        <v>37</v>
      </c>
      <c r="H48" t="s">
        <v>38</v>
      </c>
      <c r="I48" t="s">
        <v>21</v>
      </c>
      <c r="J48" t="s">
        <v>39</v>
      </c>
      <c r="K48" t="s">
        <v>40</v>
      </c>
    </row>
    <row r="49" spans="1:11" x14ac:dyDescent="0.35">
      <c r="A49" t="s">
        <v>208</v>
      </c>
      <c r="B49">
        <v>100</v>
      </c>
      <c r="C49" t="s">
        <v>5</v>
      </c>
      <c r="D49" t="s">
        <v>179</v>
      </c>
      <c r="E49" t="s">
        <v>179</v>
      </c>
      <c r="F49" t="s">
        <v>179</v>
      </c>
      <c r="G49" t="s">
        <v>37</v>
      </c>
      <c r="H49" t="s">
        <v>38</v>
      </c>
      <c r="I49" t="s">
        <v>21</v>
      </c>
      <c r="J49" t="s">
        <v>41</v>
      </c>
      <c r="K49" t="s">
        <v>42</v>
      </c>
    </row>
    <row r="50" spans="1:11" x14ac:dyDescent="0.35">
      <c r="A50" t="s">
        <v>208</v>
      </c>
      <c r="B50">
        <v>100</v>
      </c>
      <c r="C50" t="s">
        <v>36</v>
      </c>
      <c r="D50" t="s">
        <v>179</v>
      </c>
      <c r="E50" t="s">
        <v>179</v>
      </c>
      <c r="F50" t="s">
        <v>179</v>
      </c>
      <c r="G50" t="s">
        <v>37</v>
      </c>
      <c r="H50" t="s">
        <v>43</v>
      </c>
      <c r="I50" t="s">
        <v>21</v>
      </c>
      <c r="J50" t="s">
        <v>44</v>
      </c>
      <c r="K50" t="s">
        <v>45</v>
      </c>
    </row>
    <row r="51" spans="1:11" x14ac:dyDescent="0.35">
      <c r="A51" t="s">
        <v>208</v>
      </c>
      <c r="B51">
        <v>100</v>
      </c>
      <c r="C51" t="s">
        <v>36</v>
      </c>
      <c r="D51" t="s">
        <v>179</v>
      </c>
      <c r="E51" t="s">
        <v>179</v>
      </c>
      <c r="F51" t="s">
        <v>179</v>
      </c>
      <c r="G51" t="s">
        <v>37</v>
      </c>
      <c r="H51" t="s">
        <v>49</v>
      </c>
      <c r="I51" t="s">
        <v>21</v>
      </c>
      <c r="J51" t="s">
        <v>50</v>
      </c>
      <c r="K51" t="s">
        <v>51</v>
      </c>
    </row>
    <row r="52" spans="1:11" x14ac:dyDescent="0.35">
      <c r="A52" t="s">
        <v>208</v>
      </c>
      <c r="B52">
        <v>100</v>
      </c>
      <c r="C52" t="s">
        <v>5</v>
      </c>
      <c r="D52" t="s">
        <v>179</v>
      </c>
      <c r="E52" t="s">
        <v>179</v>
      </c>
      <c r="F52" t="s">
        <v>179</v>
      </c>
      <c r="G52" t="s">
        <v>37</v>
      </c>
      <c r="H52" t="s">
        <v>46</v>
      </c>
      <c r="I52" t="str" cm="1">
        <f t="array" ref="I52">_xlfn.IFS(
  OR(H52="SFA", H52="Saturated fat", H52="Fat", H52="Lipids", H52="Cholesterol", H52="Total fat", H52="22:1; Docosenoic acid"), "Fats / Lipids",
  OR(H52="MUFA", H52="Oleic acid"), "Monounsaturated Fats",
  OR(H52="PUFA", H52="LA", H52="ALA", H52="omega-3 PUFAs", H52="Poly-unsaturated fatty acids"), "Polyunsaturated Fats",
  OR(H52="Animal protein", H52="Total protein", H52="Protein", H52="animal protein"), "Animal Protein",
  H52="Plant protein", "Plant Protein",
  OR(H52="Total carbohydrates", H52="Carbohydrates", H52="Starch", H52="polysaccharides", H52="Glutinous rice", H52="Sugars", H52="Sugars; total"), "Carbohydrates",
  OR(H52="Dietary fiber", H52="Fibre", H52="Soluble fibre"), "Fiber",
  H52="Energy", "Energy",
  OR(H52="Vitamin A", H52="Vitamin C", H52="Vitamin D", H52="Vitamin E", H52="Vitamin E; alpha-tocopherol", H52="Vitamin B6", H52="Thiamin", H52="Niacin", H52="Riboflavin", H52="Folic acid", H52="Folate", H52="Folate; food"), "Vitamins",
  OR(H52="Calcium", H52="Magnesium", H52="Phosphorus", H52="Potassium", H52="Zinc", H52="Copper", H52="Sodium", H52="Iron"), "Minerals",
  OR(H52="MEDI-LITE score", H52="aMED score", H52="IDQ scores"), "Diet Quality Score",
  TRUE, "Other"
)</f>
        <v>Fiber</v>
      </c>
      <c r="J52" t="s">
        <v>47</v>
      </c>
      <c r="K52" t="s">
        <v>48</v>
      </c>
    </row>
    <row r="53" spans="1:11" x14ac:dyDescent="0.35">
      <c r="A53" t="s">
        <v>208</v>
      </c>
      <c r="B53">
        <v>100</v>
      </c>
      <c r="C53" t="s">
        <v>36</v>
      </c>
      <c r="D53" t="s">
        <v>179</v>
      </c>
      <c r="E53" t="s">
        <v>179</v>
      </c>
      <c r="F53" t="s">
        <v>179</v>
      </c>
      <c r="G53" t="s">
        <v>37</v>
      </c>
      <c r="H53" t="s">
        <v>46</v>
      </c>
      <c r="I53" t="str" cm="1">
        <f t="array" ref="I53">_xlfn.IFS(
  OR(H53="SFA", H53="Saturated fat", H53="Fat", H53="Lipids", H53="Cholesterol", H53="Total fat", H53="22:1; Docosenoic acid"), "Fats / Lipids",
  OR(H53="MUFA", H53="Oleic acid"), "Monounsaturated Fats",
  OR(H53="PUFA", H53="LA", H53="ALA", H53="omega-3 PUFAs", H53="Poly-unsaturated fatty acids"), "Polyunsaturated Fats",
  OR(H53="Animal protein", H53="Total protein", H53="Protein", H53="animal protein"), "Animal Protein",
  H53="Plant protein", "Plant Protein",
  OR(H53="Total carbohydrates", H53="Carbohydrates", H53="Starch", H53="polysaccharides", H53="Glutinous rice", H53="Sugars", H53="Sugars; total"), "Carbohydrates",
  OR(H53="Dietary fiber", H53="Fibre", H53="Soluble fibre"), "Fiber",
  H53="Energy", "Energy",
  OR(H53="Vitamin A", H53="Vitamin C", H53="Vitamin D", H53="Vitamin E", H53="Vitamin E; alpha-tocopherol", H53="Vitamin B6", H53="Thiamin", H53="Niacin", H53="Riboflavin", H53="Folic acid", H53="Folate", H53="Folate; food"), "Vitamins",
  OR(H53="Calcium", H53="Magnesium", H53="Phosphorus", H53="Potassium", H53="Zinc", H53="Copper", H53="Sodium", H53="Iron"), "Minerals",
  OR(H53="MEDI-LITE score", H53="aMED score", H53="IDQ scores"), "Diet Quality Score",
  TRUE, "Other"
)</f>
        <v>Fiber</v>
      </c>
      <c r="J53" t="s">
        <v>52</v>
      </c>
      <c r="K53" t="s">
        <v>53</v>
      </c>
    </row>
    <row r="54" spans="1:11" x14ac:dyDescent="0.35">
      <c r="A54" t="s">
        <v>209</v>
      </c>
      <c r="B54">
        <v>140</v>
      </c>
      <c r="C54" t="s">
        <v>5</v>
      </c>
      <c r="D54" t="str" cm="1">
        <f t="array" ref="D54">_xlfn.IFS(
  C54="Shannon", "Diversity and Richness",
  C54="Simpson", "Diversity and Richness",
  C54="Shannon index", "Diversity and Richness",
  C54="Chao 1", "Diversity and Richness",
  C54="chao1", "Diversity and Richness",
  C54="Roseburia", "Saccharolytic Bacteria",
  C54="Ruminococcus", "Saccharolytic Bacteria",
  C54="Coprococcus", "Saccharolytic Bacteria",
  C54="Clostridium", "Saccharolytic Bacteria",
  C54="Coprococcus_eutactus", "Saccharolytic Bacteria",
  C54="Phascolarctobacterium_faecium", "Saccharolytic Bacteria",
  C54="Faecalibacterium_prausnitzii", "Saccharolytic Bacteria",
  C54="Pseudobutyrivibrio_ruminis", "Saccharolytic Bacteria",
  C54="Lachnospira", "Saccharolytic Bacteria",
  C54="Prevotella", "Saccharolytic Bacteria",
  C54="Blautia", "Saccharolytic Bacteria",
  C54="Lachnospiraceae unclassified", "Saccharolytic Bacteria",
  C54="Faecalibacterium", "Saccharolytic Bacteria",
  C54="Adlercreutzia", "Actinobacteria Lineage",
  C54="Collinsella_aerofaciens", "Actinobacteria Lineage",
  C54="Bacteroides", "Bacteroidetes Group",
  C54="Bacteroidetes", "Bacteroidetes Group",
  C54="Parabacteroides", "Bacteroidetes Group"
)</f>
        <v>Diversity and Richness</v>
      </c>
      <c r="E54" t="s">
        <v>179</v>
      </c>
      <c r="F54" t="s">
        <v>179</v>
      </c>
      <c r="G54" t="s">
        <v>6</v>
      </c>
      <c r="H54" t="s">
        <v>7</v>
      </c>
      <c r="I54" t="str" cm="1">
        <f t="array" ref="I54">_xlfn.IFS(
  OR(H54="SFA", H54="Saturated fat", H54="Fat", H54="Lipids", H54="Cholesterol", H54="Total fat", H54="22:1; Docosenoic acid"), "Fats / Lipids",
  OR(H54="MUFA", H54="Oleic acid"), "Monounsaturated Fats",
  OR(H54="PUFA", H54="LA", H54="ALA", H54="omega-3 PUFAs", H54="Poly-unsaturated fatty acids"), "Polyunsaturated Fats",
  OR(H54="Animal protein", H54="Total protein", H54="Protein", H54="animal protein"), "Animal Protein",
  H54="Plant protein", "Plant Protein",
  OR(H54="Total carbohydrates", H54="Carbohydrates", H54="Starch", H54="polysaccharides", H54="Glutinous rice", H54="Sugars", H54="Sugars; total"), "Carbohydrates",
  OR(H54="Dietary fiber", H54="Fibre", H54="Soluble fibre"), "Fiber",
  H54="Energy", "Energy",
  OR(H54="Vitamin A", H54="Vitamin C", H54="Vitamin D", H54="Vitamin E", H54="Vitamin E; alpha-tocopherol", H54="Vitamin B6", H54="Thiamin", H54="Niacin", H54="Riboflavin", H54="Folic acid", H54="Folate", H54="Folate; food"), "Vitamins",
  OR(H54="Calcium", H54="Magnesium", H54="Phosphorus", H54="Potassium", H54="Zinc", H54="Copper", H54="Sodium", H54="Iron"), "Minerals",
  OR(H54="MEDI-LITE score", H54="aMED score", H54="IDQ scores"), "Diet Quality Score",
  TRUE, "Other"
)</f>
        <v>Fats / Lipids</v>
      </c>
      <c r="J54" t="s">
        <v>8</v>
      </c>
      <c r="K54" t="s">
        <v>9</v>
      </c>
    </row>
    <row r="55" spans="1:11" x14ac:dyDescent="0.35">
      <c r="A55" t="s">
        <v>209</v>
      </c>
      <c r="B55">
        <v>140</v>
      </c>
      <c r="C55" t="s">
        <v>14</v>
      </c>
      <c r="D55" t="str" cm="1">
        <f t="array" ref="D55">_xlfn.IFS(
  C55="Shannon", "Diversity and Richness",
  C55="Simpson", "Diversity and Richness",
  C55="Shannon index", "Diversity and Richness",
  C55="Chao 1", "Diversity and Richness",
  C55="chao1", "Diversity and Richness",
  C55="Roseburia", "Saccharolytic Bacteria",
  C55="Ruminococcus", "Saccharolytic Bacteria",
  C55="Coprococcus", "Saccharolytic Bacteria",
  C55="Clostridium", "Saccharolytic Bacteria",
  C55="Coprococcus_eutactus", "Saccharolytic Bacteria",
  C55="Phascolarctobacterium_faecium", "Saccharolytic Bacteria",
  C55="Faecalibacterium_prausnitzii", "Saccharolytic Bacteria",
  C55="Pseudobutyrivibrio_ruminis", "Saccharolytic Bacteria",
  C55="Lachnospira", "Saccharolytic Bacteria",
  C55="Prevotella", "Saccharolytic Bacteria",
  C55="Blautia", "Saccharolytic Bacteria",
  C55="Lachnospiraceae unclassified", "Saccharolytic Bacteria",
  C55="Faecalibacterium", "Saccharolytic Bacteria",
  C55="Adlercreutzia", "Actinobacteria Lineage",
  C55="Collinsella_aerofaciens", "Actinobacteria Lineage",
  C55="Bacteroides", "Bacteroidetes Group",
  C55="Bacteroidetes", "Bacteroidetes Group",
  C55="Parabacteroides", "Bacteroidetes Group"
)</f>
        <v>Diversity and Richness</v>
      </c>
      <c r="E55" t="s">
        <v>179</v>
      </c>
      <c r="F55" t="s">
        <v>179</v>
      </c>
      <c r="G55" t="s">
        <v>6</v>
      </c>
      <c r="H55" t="s">
        <v>7</v>
      </c>
      <c r="I55" t="str" cm="1">
        <f t="array" ref="I55">_xlfn.IFS(
  OR(H55="SFA", H55="Saturated fat", H55="Fat", H55="Lipids", H55="Cholesterol", H55="Total fat", H55="22:1; Docosenoic acid"), "Fats / Lipids",
  OR(H55="MUFA", H55="Oleic acid"), "Monounsaturated Fats",
  OR(H55="PUFA", H55="LA", H55="ALA", H55="omega-3 PUFAs", H55="Poly-unsaturated fatty acids"), "Polyunsaturated Fats",
  OR(H55="Animal protein", H55="Total protein", H55="Protein", H55="animal protein"), "Animal Protein",
  H55="Plant protein", "Plant Protein",
  OR(H55="Total carbohydrates", H55="Carbohydrates", H55="Starch", H55="polysaccharides", H55="Glutinous rice", H55="Sugars", H55="Sugars; total"), "Carbohydrates",
  OR(H55="Dietary fiber", H55="Fibre", H55="Soluble fibre"), "Fiber",
  H55="Energy", "Energy",
  OR(H55="Vitamin A", H55="Vitamin C", H55="Vitamin D", H55="Vitamin E", H55="Vitamin E; alpha-tocopherol", H55="Vitamin B6", H55="Thiamin", H55="Niacin", H55="Riboflavin", H55="Folic acid", H55="Folate", H55="Folate; food"), "Vitamins",
  OR(H55="Calcium", H55="Magnesium", H55="Phosphorus", H55="Potassium", H55="Zinc", H55="Copper", H55="Sodium", H55="Iron"), "Minerals",
  OR(H55="MEDI-LITE score", H55="aMED score", H55="IDQ scores"), "Diet Quality Score",
  TRUE, "Other"
)</f>
        <v>Fats / Lipids</v>
      </c>
      <c r="J55" t="s">
        <v>8</v>
      </c>
      <c r="K55" t="s">
        <v>9</v>
      </c>
    </row>
    <row r="56" spans="1:11" x14ac:dyDescent="0.35">
      <c r="A56" t="s">
        <v>209</v>
      </c>
      <c r="B56">
        <v>140</v>
      </c>
      <c r="C56" t="s">
        <v>5</v>
      </c>
      <c r="D56" t="str" cm="1">
        <f t="array" ref="D56">_xlfn.IFS(
  C56="Shannon", "Diversity and Richness",
  C56="Simpson", "Diversity and Richness",
  C56="Shannon index", "Diversity and Richness",
  C56="Chao 1", "Diversity and Richness",
  C56="chao1", "Diversity and Richness",
  C56="Roseburia", "Saccharolytic Bacteria",
  C56="Ruminococcus", "Saccharolytic Bacteria",
  C56="Coprococcus", "Saccharolytic Bacteria",
  C56="Clostridium", "Saccharolytic Bacteria",
  C56="Coprococcus_eutactus", "Saccharolytic Bacteria",
  C56="Phascolarctobacterium_faecium", "Saccharolytic Bacteria",
  C56="Faecalibacterium_prausnitzii", "Saccharolytic Bacteria",
  C56="Pseudobutyrivibrio_ruminis", "Saccharolytic Bacteria",
  C56="Lachnospira", "Saccharolytic Bacteria",
  C56="Prevotella", "Saccharolytic Bacteria",
  C56="Blautia", "Saccharolytic Bacteria",
  C56="Lachnospiraceae unclassified", "Saccharolytic Bacteria",
  C56="Faecalibacterium", "Saccharolytic Bacteria",
  C56="Adlercreutzia", "Actinobacteria Lineage",
  C56="Collinsella_aerofaciens", "Actinobacteria Lineage",
  C56="Bacteroides", "Bacteroidetes Group",
  C56="Bacteroidetes", "Bacteroidetes Group",
  C56="Parabacteroides", "Bacteroidetes Group"
)</f>
        <v>Diversity and Richness</v>
      </c>
      <c r="E56" t="s">
        <v>179</v>
      </c>
      <c r="F56" t="s">
        <v>179</v>
      </c>
      <c r="G56" t="s">
        <v>6</v>
      </c>
      <c r="H56" t="s">
        <v>10</v>
      </c>
      <c r="I56" t="s">
        <v>11</v>
      </c>
      <c r="J56" t="s">
        <v>12</v>
      </c>
      <c r="K56" t="s">
        <v>13</v>
      </c>
    </row>
    <row r="57" spans="1:11" x14ac:dyDescent="0.35">
      <c r="A57" t="s">
        <v>210</v>
      </c>
      <c r="B57">
        <v>73</v>
      </c>
      <c r="C57" t="s">
        <v>126</v>
      </c>
      <c r="D57" t="s">
        <v>178</v>
      </c>
      <c r="E57" t="b">
        <v>0</v>
      </c>
      <c r="F57" t="s">
        <v>126</v>
      </c>
      <c r="G57" t="s">
        <v>6</v>
      </c>
      <c r="H57" t="s">
        <v>73</v>
      </c>
      <c r="I57" t="str" cm="1">
        <f t="array" ref="I57">_xlfn.IFS(
  OR(H57="SFA", H57="Saturated fat", H57="Fat", H57="Lipids", H57="Cholesterol", H57="Total fat", H57="22:1; Docosenoic acid"), "Fats / Lipids",
  OR(H57="MUFA", H57="Oleic acid"), "Monounsaturated Fats",
  OR(H57="PUFA", H57="LA", H57="ALA", H57="omega-3 PUFAs", H57="Poly-unsaturated fatty acids"), "Polyunsaturated Fats",
  OR(H57="Animal protein", H57="Total protein", H57="Protein", H57="animal protein"), "Animal Protein",
  H57="Plant protein", "Plant Protein",
  OR(H57="Total carbohydrates", H57="Carbohydrates", H57="Starch", H57="polysaccharides", H57="Glutinous rice", H57="Sugars", H57="Sugars; total"), "Carbohydrates",
  OR(H57="Dietary fiber", H57="Fibre", H57="Soluble fibre"), "Fiber",
  H57="Energy", "Energy",
  OR(H57="Vitamin A", H57="Vitamin C", H57="Vitamin D", H57="Vitamin E", H57="Vitamin E; alpha-tocopherol", H57="Vitamin B6", H57="Thiamin", H57="Niacin", H57="Riboflavin", H57="Folic acid", H57="Folate", H57="Folate; food"), "Vitamins",
  OR(H57="Calcium", H57="Magnesium", H57="Phosphorus", H57="Potassium", H57="Zinc", H57="Copper", H57="Sodium", H57="Iron"), "Minerals",
  OR(H57="MEDI-LITE score", H57="aMED score", H57="IDQ scores"), "Diet Quality Score",
  TRUE, "Other"
)</f>
        <v>Carbohydrates</v>
      </c>
      <c r="J57" t="s">
        <v>128</v>
      </c>
      <c r="K57" t="s">
        <v>129</v>
      </c>
    </row>
    <row r="58" spans="1:11" x14ac:dyDescent="0.35">
      <c r="A58" t="s">
        <v>210</v>
      </c>
      <c r="B58">
        <v>73</v>
      </c>
      <c r="C58" t="s">
        <v>126</v>
      </c>
      <c r="D58" t="s">
        <v>178</v>
      </c>
      <c r="E58" t="b">
        <v>0</v>
      </c>
      <c r="F58" t="s">
        <v>126</v>
      </c>
      <c r="G58" t="s">
        <v>6</v>
      </c>
      <c r="H58" t="s">
        <v>122</v>
      </c>
      <c r="I58" t="str" cm="1">
        <f t="array" ref="I58">_xlfn.IFS(
  OR(H58="SFA", H58="Saturated fat", H58="Fat", H58="Lipids", H58="Cholesterol", H58="Total fat", H58="22:1; Docosenoic acid"), "Fats / Lipids",
  OR(H58="MUFA", H58="Oleic acid"), "Monounsaturated Fats",
  OR(H58="PUFA", H58="LA", H58="ALA", H58="omega-3 PUFAs", H58="Poly-unsaturated fatty acids"), "Polyunsaturated Fats",
  OR(H58="Animal protein", H58="Total protein", H58="Protein", H58="animal protein"), "Animal Protein",
  H58="Plant protein", "Plant Protein",
  OR(H58="Total carbohydrates", H58="Carbohydrates", H58="Starch", H58="polysaccharides", H58="Glutinous rice", H58="Sugars", H58="Sugars; total"), "Carbohydrates",
  OR(H58="Dietary fiber", H58="Fibre", H58="Soluble fibre"), "Fiber",
  H58="Energy", "Energy",
  OR(H58="Vitamin A", H58="Vitamin C", H58="Vitamin D", H58="Vitamin E", H58="Vitamin E; alpha-tocopherol", H58="Vitamin B6", H58="Thiamin", H58="Niacin", H58="Riboflavin", H58="Folic acid", H58="Folate", H58="Folate; food"), "Vitamins",
  OR(H58="Calcium", H58="Magnesium", H58="Phosphorus", H58="Potassium", H58="Zinc", H58="Copper", H58="Sodium", H58="Iron"), "Minerals",
  OR(H58="MEDI-LITE score", H58="aMED score", H58="IDQ scores"), "Diet Quality Score",
  TRUE, "Other"
)</f>
        <v>Fats / Lipids</v>
      </c>
      <c r="J58" t="s">
        <v>230</v>
      </c>
      <c r="K58" t="s">
        <v>127</v>
      </c>
    </row>
    <row r="59" spans="1:11" x14ac:dyDescent="0.35">
      <c r="A59" t="s">
        <v>210</v>
      </c>
      <c r="B59">
        <v>73</v>
      </c>
      <c r="C59" t="s">
        <v>121</v>
      </c>
      <c r="D59" t="s">
        <v>177</v>
      </c>
      <c r="E59" t="b">
        <v>0</v>
      </c>
      <c r="F59" t="s">
        <v>121</v>
      </c>
      <c r="G59" t="s">
        <v>6</v>
      </c>
      <c r="H59" t="s">
        <v>73</v>
      </c>
      <c r="I59" t="str" cm="1">
        <f t="array" ref="I59">_xlfn.IFS(
  OR(H59="SFA", H59="Saturated fat", H59="Fat", H59="Lipids", H59="Cholesterol", H59="Total fat", H59="22:1; Docosenoic acid"), "Fats / Lipids",
  OR(H59="MUFA", H59="Oleic acid"), "Monounsaturated Fats",
  OR(H59="PUFA", H59="LA", H59="ALA", H59="omega-3 PUFAs", H59="Poly-unsaturated fatty acids"), "Polyunsaturated Fats",
  OR(H59="Animal protein", H59="Total protein", H59="Protein", H59="animal protein"), "Animal Protein",
  H59="Plant protein", "Plant Protein",
  OR(H59="Total carbohydrates", H59="Carbohydrates", H59="Starch", H59="polysaccharides", H59="Glutinous rice", H59="Sugars", H59="Sugars; total"), "Carbohydrates",
  OR(H59="Dietary fiber", H59="Fibre", H59="Soluble fibre"), "Fiber",
  H59="Energy", "Energy",
  OR(H59="Vitamin A", H59="Vitamin C", H59="Vitamin D", H59="Vitamin E", H59="Vitamin E; alpha-tocopherol", H59="Vitamin B6", H59="Thiamin", H59="Niacin", H59="Riboflavin", H59="Folic acid", H59="Folate", H59="Folate; food"), "Vitamins",
  OR(H59="Calcium", H59="Magnesium", H59="Phosphorus", H59="Potassium", H59="Zinc", H59="Copper", H59="Sodium", H59="Iron"), "Minerals",
  OR(H59="MEDI-LITE score", H59="aMED score", H59="IDQ scores"), "Diet Quality Score",
  TRUE, "Other"
)</f>
        <v>Carbohydrates</v>
      </c>
      <c r="J59" t="s">
        <v>231</v>
      </c>
      <c r="K59" t="s">
        <v>130</v>
      </c>
    </row>
    <row r="60" spans="1:11" x14ac:dyDescent="0.35">
      <c r="A60" t="s">
        <v>210</v>
      </c>
      <c r="B60">
        <v>73</v>
      </c>
      <c r="C60" t="s">
        <v>131</v>
      </c>
      <c r="D60" t="s">
        <v>177</v>
      </c>
      <c r="E60" t="s">
        <v>182</v>
      </c>
      <c r="F60" t="s">
        <v>194</v>
      </c>
      <c r="G60" t="s">
        <v>6</v>
      </c>
      <c r="H60" t="s">
        <v>73</v>
      </c>
      <c r="I60" t="str" cm="1">
        <f t="array" ref="I60">_xlfn.IFS(
  OR(H60="SFA", H60="Saturated fat", H60="Fat", H60="Lipids", H60="Cholesterol", H60="Total fat", H60="22:1; Docosenoic acid"), "Fats / Lipids",
  OR(H60="MUFA", H60="Oleic acid"), "Monounsaturated Fats",
  OR(H60="PUFA", H60="LA", H60="ALA", H60="omega-3 PUFAs", H60="Poly-unsaturated fatty acids"), "Polyunsaturated Fats",
  OR(H60="Animal protein", H60="Total protein", H60="Protein", H60="animal protein"), "Animal Protein",
  H60="Plant protein", "Plant Protein",
  OR(H60="Total carbohydrates", H60="Carbohydrates", H60="Starch", H60="polysaccharides", H60="Glutinous rice", H60="Sugars", H60="Sugars; total"), "Carbohydrates",
  OR(H60="Dietary fiber", H60="Fibre", H60="Soluble fibre"), "Fiber",
  H60="Energy", "Energy",
  OR(H60="Vitamin A", H60="Vitamin C", H60="Vitamin D", H60="Vitamin E", H60="Vitamin E; alpha-tocopherol", H60="Vitamin B6", H60="Thiamin", H60="Niacin", H60="Riboflavin", H60="Folic acid", H60="Folate", H60="Folate; food"), "Vitamins",
  OR(H60="Calcium", H60="Magnesium", H60="Phosphorus", H60="Potassium", H60="Zinc", H60="Copper", H60="Sodium", H60="Iron"), "Minerals",
  OR(H60="MEDI-LITE score", H60="aMED score", H60="IDQ scores"), "Diet Quality Score",
  TRUE, "Other"
)</f>
        <v>Carbohydrates</v>
      </c>
      <c r="J60" t="s">
        <v>230</v>
      </c>
      <c r="K60" t="s">
        <v>31</v>
      </c>
    </row>
    <row r="61" spans="1:11" x14ac:dyDescent="0.35">
      <c r="A61" t="s">
        <v>210</v>
      </c>
      <c r="B61">
        <v>73</v>
      </c>
      <c r="C61" t="s">
        <v>132</v>
      </c>
      <c r="D61" t="s">
        <v>177</v>
      </c>
      <c r="E61" t="s">
        <v>182</v>
      </c>
      <c r="F61" t="s">
        <v>194</v>
      </c>
      <c r="G61" t="s">
        <v>6</v>
      </c>
      <c r="H61" t="s">
        <v>73</v>
      </c>
      <c r="I61" t="str" cm="1">
        <f t="array" ref="I61">_xlfn.IFS(
  OR(H61="SFA", H61="Saturated fat", H61="Fat", H61="Lipids", H61="Cholesterol", H61="Total fat", H61="22:1; Docosenoic acid"), "Fats / Lipids",
  OR(H61="MUFA", H61="Oleic acid"), "Monounsaturated Fats",
  OR(H61="PUFA", H61="LA", H61="ALA", H61="omega-3 PUFAs", H61="Poly-unsaturated fatty acids"), "Polyunsaturated Fats",
  OR(H61="Animal protein", H61="Total protein", H61="Protein", H61="animal protein"), "Animal Protein",
  H61="Plant protein", "Plant Protein",
  OR(H61="Total carbohydrates", H61="Carbohydrates", H61="Starch", H61="polysaccharides", H61="Glutinous rice", H61="Sugars", H61="Sugars; total"), "Carbohydrates",
  OR(H61="Dietary fiber", H61="Fibre", H61="Soluble fibre"), "Fiber",
  H61="Energy", "Energy",
  OR(H61="Vitamin A", H61="Vitamin C", H61="Vitamin D", H61="Vitamin E", H61="Vitamin E; alpha-tocopherol", H61="Vitamin B6", H61="Thiamin", H61="Niacin", H61="Riboflavin", H61="Folic acid", H61="Folate", H61="Folate; food"), "Vitamins",
  OR(H61="Calcium", H61="Magnesium", H61="Phosphorus", H61="Potassium", H61="Zinc", H61="Copper", H61="Sodium", H61="Iron"), "Minerals",
  OR(H61="MEDI-LITE score", H61="aMED score", H61="IDQ scores"), "Diet Quality Score",
  TRUE, "Other"
)</f>
        <v>Carbohydrates</v>
      </c>
      <c r="J61" t="s">
        <v>232</v>
      </c>
      <c r="K61" t="s">
        <v>133</v>
      </c>
    </row>
    <row r="62" spans="1:11" x14ac:dyDescent="0.35">
      <c r="A62" t="s">
        <v>210</v>
      </c>
      <c r="B62">
        <v>73</v>
      </c>
      <c r="C62" t="s">
        <v>132</v>
      </c>
      <c r="D62" t="s">
        <v>177</v>
      </c>
      <c r="E62" t="s">
        <v>182</v>
      </c>
      <c r="F62" t="s">
        <v>194</v>
      </c>
      <c r="G62" t="s">
        <v>6</v>
      </c>
      <c r="H62" t="s">
        <v>134</v>
      </c>
      <c r="I62" t="s">
        <v>73</v>
      </c>
      <c r="J62" t="s">
        <v>233</v>
      </c>
      <c r="K62" t="s">
        <v>135</v>
      </c>
    </row>
    <row r="63" spans="1:11" x14ac:dyDescent="0.35">
      <c r="A63" t="s">
        <v>210</v>
      </c>
      <c r="B63">
        <v>73</v>
      </c>
      <c r="C63" t="s">
        <v>121</v>
      </c>
      <c r="D63" t="s">
        <v>177</v>
      </c>
      <c r="E63" t="b">
        <v>0</v>
      </c>
      <c r="F63" t="s">
        <v>194</v>
      </c>
      <c r="G63" t="s">
        <v>6</v>
      </c>
      <c r="H63" t="s">
        <v>122</v>
      </c>
      <c r="I63" t="str" cm="1">
        <f t="array" ref="I63">_xlfn.IFS(
  OR(H63="SFA", H63="Saturated fat", H63="Fat", H63="Lipids", H63="Cholesterol", H63="Total fat", H63="22:1; Docosenoic acid"), "Fats / Lipids",
  OR(H63="MUFA", H63="Oleic acid"), "Monounsaturated Fats",
  OR(H63="PUFA", H63="LA", H63="ALA", H63="omega-3 PUFAs", H63="Poly-unsaturated fatty acids"), "Polyunsaturated Fats",
  OR(H63="Animal protein", H63="Total protein", H63="Protein", H63="animal protein"), "Animal Protein",
  H63="Plant protein", "Plant Protein",
  OR(H63="Total carbohydrates", H63="Carbohydrates", H63="Starch", H63="polysaccharides", H63="Glutinous rice", H63="Sugars", H63="Sugars; total"), "Carbohydrates",
  OR(H63="Dietary fiber", H63="Fibre", H63="Soluble fibre"), "Fiber",
  H63="Energy", "Energy",
  OR(H63="Vitamin A", H63="Vitamin C", H63="Vitamin D", H63="Vitamin E", H63="Vitamin E; alpha-tocopherol", H63="Vitamin B6", H63="Thiamin", H63="Niacin", H63="Riboflavin", H63="Folic acid", H63="Folate", H63="Folate; food"), "Vitamins",
  OR(H63="Calcium", H63="Magnesium", H63="Phosphorus", H63="Potassium", H63="Zinc", H63="Copper", H63="Sodium", H63="Iron"), "Minerals",
  OR(H63="MEDI-LITE score", H63="aMED score", H63="IDQ scores"), "Diet Quality Score",
  TRUE, "Other"
)</f>
        <v>Fats / Lipids</v>
      </c>
      <c r="J63" t="s">
        <v>22</v>
      </c>
      <c r="K63" t="s">
        <v>68</v>
      </c>
    </row>
    <row r="64" spans="1:11" x14ac:dyDescent="0.35">
      <c r="A64" t="s">
        <v>210</v>
      </c>
      <c r="B64">
        <v>73</v>
      </c>
      <c r="C64" t="s">
        <v>131</v>
      </c>
      <c r="D64" t="s">
        <v>177</v>
      </c>
      <c r="E64" t="s">
        <v>182</v>
      </c>
      <c r="F64" t="s">
        <v>194</v>
      </c>
      <c r="G64" t="s">
        <v>6</v>
      </c>
      <c r="H64" t="s">
        <v>122</v>
      </c>
      <c r="I64" t="str" cm="1">
        <f t="array" ref="I64">_xlfn.IFS(
  OR(H64="SFA", H64="Saturated fat", H64="Fat", H64="Lipids", H64="Cholesterol", H64="Total fat", H64="22:1; Docosenoic acid"), "Fats / Lipids",
  OR(H64="MUFA", H64="Oleic acid"), "Monounsaturated Fats",
  OR(H64="PUFA", H64="LA", H64="ALA", H64="omega-3 PUFAs", H64="Poly-unsaturated fatty acids"), "Polyunsaturated Fats",
  OR(H64="Animal protein", H64="Total protein", H64="Protein", H64="animal protein"), "Animal Protein",
  H64="Plant protein", "Plant Protein",
  OR(H64="Total carbohydrates", H64="Carbohydrates", H64="Starch", H64="polysaccharides", H64="Glutinous rice", H64="Sugars", H64="Sugars; total"), "Carbohydrates",
  OR(H64="Dietary fiber", H64="Fibre", H64="Soluble fibre"), "Fiber",
  H64="Energy", "Energy",
  OR(H64="Vitamin A", H64="Vitamin C", H64="Vitamin D", H64="Vitamin E", H64="Vitamin E; alpha-tocopherol", H64="Vitamin B6", H64="Thiamin", H64="Niacin", H64="Riboflavin", H64="Folic acid", H64="Folate", H64="Folate; food"), "Vitamins",
  OR(H64="Calcium", H64="Magnesium", H64="Phosphorus", H64="Potassium", H64="Zinc", H64="Copper", H64="Sodium", H64="Iron"), "Minerals",
  OR(H64="MEDI-LITE score", H64="aMED score", H64="IDQ scores"), "Diet Quality Score",
  TRUE, "Other"
)</f>
        <v>Fats / Lipids</v>
      </c>
      <c r="J64" t="s">
        <v>24</v>
      </c>
      <c r="K64" t="s">
        <v>16</v>
      </c>
    </row>
    <row r="65" spans="1:11" x14ac:dyDescent="0.35">
      <c r="A65" t="s">
        <v>210</v>
      </c>
      <c r="B65">
        <v>73</v>
      </c>
      <c r="C65" t="s">
        <v>132</v>
      </c>
      <c r="D65" t="s">
        <v>177</v>
      </c>
      <c r="E65" t="s">
        <v>182</v>
      </c>
      <c r="F65" t="s">
        <v>194</v>
      </c>
      <c r="G65" t="s">
        <v>6</v>
      </c>
      <c r="H65" t="s">
        <v>49</v>
      </c>
      <c r="I65" t="s">
        <v>21</v>
      </c>
      <c r="J65" t="s">
        <v>24</v>
      </c>
      <c r="K65" t="s">
        <v>56</v>
      </c>
    </row>
    <row r="66" spans="1:11" x14ac:dyDescent="0.35">
      <c r="A66" t="s">
        <v>210</v>
      </c>
      <c r="B66">
        <v>73</v>
      </c>
      <c r="C66" t="s">
        <v>123</v>
      </c>
      <c r="D66" t="s">
        <v>177</v>
      </c>
      <c r="E66" t="b">
        <v>0</v>
      </c>
      <c r="F66" t="s">
        <v>123</v>
      </c>
      <c r="G66" t="s">
        <v>6</v>
      </c>
      <c r="H66" t="s">
        <v>124</v>
      </c>
      <c r="I66" t="s">
        <v>11</v>
      </c>
      <c r="J66" t="s">
        <v>229</v>
      </c>
      <c r="K6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AC8F-2079-414A-B459-C663CA7AE02B}">
  <dimension ref="A1:M11"/>
  <sheetViews>
    <sheetView topLeftCell="B1" workbookViewId="0">
      <selection activeCell="B1" sqref="A1:XFD1048576"/>
    </sheetView>
  </sheetViews>
  <sheetFormatPr defaultRowHeight="14.5" x14ac:dyDescent="0.35"/>
  <cols>
    <col min="1" max="1" width="25.08984375" customWidth="1"/>
    <col min="2" max="3" width="21.08984375" customWidth="1"/>
    <col min="4" max="4" width="6.36328125" customWidth="1"/>
    <col min="5" max="5" width="12.90625" bestFit="1" customWidth="1"/>
    <col min="6" max="6" width="16.08984375" customWidth="1"/>
    <col min="7" max="7" width="20.36328125" customWidth="1"/>
    <col min="8" max="8" width="17.453125" customWidth="1"/>
    <col min="9" max="9" width="17.36328125" customWidth="1"/>
    <col min="10" max="10" width="14" customWidth="1"/>
  </cols>
  <sheetData>
    <row r="1" spans="1:13" x14ac:dyDescent="0.35">
      <c r="A1" t="s">
        <v>238</v>
      </c>
      <c r="B1" t="s">
        <v>246</v>
      </c>
      <c r="C1" t="s">
        <v>243</v>
      </c>
      <c r="D1" t="s">
        <v>211</v>
      </c>
      <c r="E1" t="s">
        <v>0</v>
      </c>
      <c r="F1" t="s">
        <v>175</v>
      </c>
      <c r="G1" t="s">
        <v>176</v>
      </c>
      <c r="H1" t="s">
        <v>193</v>
      </c>
      <c r="I1" t="s">
        <v>2</v>
      </c>
      <c r="J1" t="s">
        <v>3</v>
      </c>
      <c r="K1" t="s">
        <v>212</v>
      </c>
      <c r="L1" t="s">
        <v>4</v>
      </c>
      <c r="M1" t="s">
        <v>213</v>
      </c>
    </row>
    <row r="2" spans="1:13" x14ac:dyDescent="0.35">
      <c r="A2" t="s">
        <v>204</v>
      </c>
      <c r="B2" t="s">
        <v>242</v>
      </c>
      <c r="C2" t="s">
        <v>244</v>
      </c>
      <c r="D2">
        <v>27</v>
      </c>
      <c r="E2" t="s">
        <v>139</v>
      </c>
      <c r="F2" t="s">
        <v>177</v>
      </c>
      <c r="G2" t="s">
        <v>182</v>
      </c>
      <c r="H2" t="s">
        <v>194</v>
      </c>
      <c r="I2" t="s">
        <v>143</v>
      </c>
      <c r="J2" t="s">
        <v>73</v>
      </c>
      <c r="K2" t="s">
        <v>144</v>
      </c>
      <c r="L2" t="s">
        <v>145</v>
      </c>
      <c r="M2" t="s">
        <v>214</v>
      </c>
    </row>
    <row r="3" spans="1:13" x14ac:dyDescent="0.35">
      <c r="A3" t="s">
        <v>201</v>
      </c>
      <c r="B3" t="s">
        <v>241</v>
      </c>
      <c r="C3" t="s">
        <v>245</v>
      </c>
      <c r="D3">
        <v>27</v>
      </c>
      <c r="E3" t="s">
        <v>75</v>
      </c>
      <c r="F3" t="s">
        <v>177</v>
      </c>
      <c r="G3" t="s">
        <v>185</v>
      </c>
      <c r="H3" t="s">
        <v>185</v>
      </c>
      <c r="I3" t="s">
        <v>73</v>
      </c>
      <c r="J3" t="s">
        <v>73</v>
      </c>
      <c r="K3" t="s">
        <v>12</v>
      </c>
      <c r="L3" t="s">
        <v>76</v>
      </c>
      <c r="M3" t="s">
        <v>215</v>
      </c>
    </row>
    <row r="4" spans="1:13" x14ac:dyDescent="0.35">
      <c r="A4" t="s">
        <v>210</v>
      </c>
      <c r="B4" t="s">
        <v>242</v>
      </c>
      <c r="C4" t="s">
        <v>244</v>
      </c>
      <c r="D4">
        <v>73</v>
      </c>
      <c r="E4" t="s">
        <v>121</v>
      </c>
      <c r="F4" t="s">
        <v>177</v>
      </c>
      <c r="G4" t="b">
        <v>0</v>
      </c>
      <c r="H4" t="s">
        <v>121</v>
      </c>
      <c r="I4" t="s">
        <v>73</v>
      </c>
      <c r="J4" t="s">
        <v>73</v>
      </c>
      <c r="K4" t="s">
        <v>231</v>
      </c>
      <c r="L4" t="s">
        <v>130</v>
      </c>
      <c r="M4" t="s">
        <v>216</v>
      </c>
    </row>
    <row r="5" spans="1:13" x14ac:dyDescent="0.35">
      <c r="A5" t="s">
        <v>210</v>
      </c>
      <c r="B5" t="s">
        <v>242</v>
      </c>
      <c r="C5" t="s">
        <v>244</v>
      </c>
      <c r="D5">
        <v>73</v>
      </c>
      <c r="E5" t="s">
        <v>131</v>
      </c>
      <c r="F5" t="s">
        <v>177</v>
      </c>
      <c r="G5" t="s">
        <v>182</v>
      </c>
      <c r="H5" t="s">
        <v>194</v>
      </c>
      <c r="I5" t="s">
        <v>73</v>
      </c>
      <c r="J5" t="s">
        <v>73</v>
      </c>
      <c r="K5" t="s">
        <v>230</v>
      </c>
      <c r="L5" t="s">
        <v>31</v>
      </c>
      <c r="M5" t="s">
        <v>217</v>
      </c>
    </row>
    <row r="6" spans="1:13" x14ac:dyDescent="0.35">
      <c r="A6" t="s">
        <v>210</v>
      </c>
      <c r="B6" t="s">
        <v>242</v>
      </c>
      <c r="C6" t="s">
        <v>244</v>
      </c>
      <c r="D6">
        <v>73</v>
      </c>
      <c r="E6" t="s">
        <v>132</v>
      </c>
      <c r="F6" t="s">
        <v>177</v>
      </c>
      <c r="G6" t="s">
        <v>182</v>
      </c>
      <c r="H6" t="s">
        <v>194</v>
      </c>
      <c r="I6" t="s">
        <v>73</v>
      </c>
      <c r="J6" t="s">
        <v>73</v>
      </c>
      <c r="K6" t="s">
        <v>232</v>
      </c>
      <c r="L6" t="s">
        <v>133</v>
      </c>
      <c r="M6" t="s">
        <v>218</v>
      </c>
    </row>
    <row r="7" spans="1:13" x14ac:dyDescent="0.35">
      <c r="A7" t="s">
        <v>202</v>
      </c>
      <c r="B7" t="s">
        <v>239</v>
      </c>
      <c r="C7" t="s">
        <v>245</v>
      </c>
      <c r="D7">
        <v>119</v>
      </c>
      <c r="E7" t="s">
        <v>139</v>
      </c>
      <c r="F7" t="s">
        <v>177</v>
      </c>
      <c r="G7" t="s">
        <v>182</v>
      </c>
      <c r="H7" t="s">
        <v>194</v>
      </c>
      <c r="I7" t="s">
        <v>247</v>
      </c>
      <c r="J7" t="s">
        <v>73</v>
      </c>
      <c r="K7" t="s">
        <v>235</v>
      </c>
      <c r="L7" t="s">
        <v>140</v>
      </c>
      <c r="M7" t="s">
        <v>219</v>
      </c>
    </row>
    <row r="8" spans="1:13" x14ac:dyDescent="0.35">
      <c r="A8" t="s">
        <v>210</v>
      </c>
      <c r="B8" t="s">
        <v>242</v>
      </c>
      <c r="C8" t="s">
        <v>244</v>
      </c>
      <c r="D8">
        <v>73</v>
      </c>
      <c r="E8" t="s">
        <v>132</v>
      </c>
      <c r="F8" t="s">
        <v>177</v>
      </c>
      <c r="G8" t="s">
        <v>182</v>
      </c>
      <c r="H8" t="s">
        <v>194</v>
      </c>
      <c r="I8" t="s">
        <v>134</v>
      </c>
      <c r="J8" t="s">
        <v>73</v>
      </c>
      <c r="K8" t="s">
        <v>233</v>
      </c>
      <c r="L8" t="s">
        <v>135</v>
      </c>
      <c r="M8" t="s">
        <v>220</v>
      </c>
    </row>
    <row r="9" spans="1:13" x14ac:dyDescent="0.35">
      <c r="A9" t="s">
        <v>201</v>
      </c>
      <c r="B9" t="s">
        <v>241</v>
      </c>
      <c r="C9" t="s">
        <v>245</v>
      </c>
      <c r="D9">
        <v>27</v>
      </c>
      <c r="E9" t="s">
        <v>79</v>
      </c>
      <c r="F9" t="s">
        <v>177</v>
      </c>
      <c r="G9" t="s">
        <v>182</v>
      </c>
      <c r="H9" t="s">
        <v>194</v>
      </c>
      <c r="I9" t="s">
        <v>77</v>
      </c>
      <c r="J9" t="s">
        <v>73</v>
      </c>
      <c r="K9" t="s">
        <v>12</v>
      </c>
      <c r="L9" t="s">
        <v>80</v>
      </c>
      <c r="M9" t="s">
        <v>221</v>
      </c>
    </row>
    <row r="10" spans="1:13" x14ac:dyDescent="0.35">
      <c r="A10" t="s">
        <v>204</v>
      </c>
      <c r="B10" t="s">
        <v>242</v>
      </c>
      <c r="C10" t="s">
        <v>244</v>
      </c>
      <c r="D10">
        <v>27</v>
      </c>
      <c r="E10" t="s">
        <v>139</v>
      </c>
      <c r="F10" t="s">
        <v>177</v>
      </c>
      <c r="G10" t="s">
        <v>182</v>
      </c>
      <c r="H10" t="s">
        <v>194</v>
      </c>
      <c r="I10" t="s">
        <v>146</v>
      </c>
      <c r="J10" t="s">
        <v>73</v>
      </c>
      <c r="K10" t="s">
        <v>147</v>
      </c>
      <c r="L10" t="s">
        <v>148</v>
      </c>
      <c r="M10" t="s">
        <v>222</v>
      </c>
    </row>
    <row r="11" spans="1:13" x14ac:dyDescent="0.35">
      <c r="A11" t="s">
        <v>203</v>
      </c>
      <c r="B11" t="s">
        <v>239</v>
      </c>
      <c r="C11" t="s">
        <v>245</v>
      </c>
      <c r="D11">
        <v>132</v>
      </c>
      <c r="E11" t="s">
        <v>54</v>
      </c>
      <c r="F11" t="s">
        <v>177</v>
      </c>
      <c r="G11" t="s">
        <v>180</v>
      </c>
      <c r="H11" t="s">
        <v>123</v>
      </c>
      <c r="I11" t="s">
        <v>73</v>
      </c>
      <c r="J11" t="s">
        <v>73</v>
      </c>
      <c r="K11" t="s">
        <v>60</v>
      </c>
      <c r="L11" t="s">
        <v>61</v>
      </c>
      <c r="M11" t="s">
        <v>223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2D1-A522-4BEB-B011-80874A5E50F2}">
  <dimension ref="A1:M6"/>
  <sheetViews>
    <sheetView workbookViewId="0">
      <selection sqref="A1:XFD1048576"/>
    </sheetView>
  </sheetViews>
  <sheetFormatPr defaultRowHeight="14.5" x14ac:dyDescent="0.35"/>
  <cols>
    <col min="1" max="3" width="21" customWidth="1"/>
    <col min="5" max="5" width="14.36328125" customWidth="1"/>
    <col min="6" max="6" width="17.7265625" bestFit="1" customWidth="1"/>
    <col min="7" max="7" width="18.81640625" bestFit="1" customWidth="1"/>
    <col min="8" max="8" width="19.54296875" bestFit="1" customWidth="1"/>
    <col min="9" max="9" width="12.7265625" bestFit="1" customWidth="1"/>
    <col min="10" max="10" width="15.7265625" customWidth="1"/>
  </cols>
  <sheetData>
    <row r="1" spans="1:13" x14ac:dyDescent="0.35">
      <c r="A1" t="s">
        <v>238</v>
      </c>
      <c r="B1" t="s">
        <v>246</v>
      </c>
      <c r="C1" t="s">
        <v>243</v>
      </c>
      <c r="D1" t="s">
        <v>211</v>
      </c>
      <c r="E1" t="s">
        <v>0</v>
      </c>
      <c r="F1" t="s">
        <v>175</v>
      </c>
      <c r="G1" t="s">
        <v>176</v>
      </c>
      <c r="H1" t="s">
        <v>193</v>
      </c>
      <c r="I1" t="s">
        <v>2</v>
      </c>
      <c r="J1" t="s">
        <v>3</v>
      </c>
      <c r="K1" t="s">
        <v>212</v>
      </c>
      <c r="L1" t="s">
        <v>4</v>
      </c>
      <c r="M1" t="s">
        <v>213</v>
      </c>
    </row>
    <row r="2" spans="1:13" x14ac:dyDescent="0.35">
      <c r="A2" t="s">
        <v>201</v>
      </c>
      <c r="B2" t="s">
        <v>241</v>
      </c>
      <c r="C2" t="s">
        <v>245</v>
      </c>
      <c r="D2">
        <v>27</v>
      </c>
      <c r="E2" t="s">
        <v>72</v>
      </c>
      <c r="F2" t="s">
        <v>178</v>
      </c>
      <c r="G2" t="s">
        <v>184</v>
      </c>
      <c r="H2" t="s">
        <v>194</v>
      </c>
      <c r="I2" t="s">
        <v>73</v>
      </c>
      <c r="J2" t="s">
        <v>73</v>
      </c>
      <c r="K2" t="s">
        <v>18</v>
      </c>
      <c r="L2" t="s">
        <v>74</v>
      </c>
      <c r="M2" t="s">
        <v>214</v>
      </c>
    </row>
    <row r="3" spans="1:13" x14ac:dyDescent="0.35">
      <c r="A3" t="s">
        <v>201</v>
      </c>
      <c r="B3" t="s">
        <v>241</v>
      </c>
      <c r="C3" t="s">
        <v>245</v>
      </c>
      <c r="D3">
        <v>27</v>
      </c>
      <c r="E3" t="s">
        <v>72</v>
      </c>
      <c r="F3" t="s">
        <v>178</v>
      </c>
      <c r="G3" t="s">
        <v>184</v>
      </c>
      <c r="H3" t="s">
        <v>194</v>
      </c>
      <c r="I3" t="s">
        <v>77</v>
      </c>
      <c r="J3" t="s">
        <v>73</v>
      </c>
      <c r="K3" t="s">
        <v>226</v>
      </c>
      <c r="L3" t="s">
        <v>78</v>
      </c>
      <c r="M3" t="s">
        <v>215</v>
      </c>
    </row>
    <row r="4" spans="1:13" x14ac:dyDescent="0.35">
      <c r="A4" t="s">
        <v>202</v>
      </c>
      <c r="B4" t="s">
        <v>239</v>
      </c>
      <c r="C4" t="s">
        <v>245</v>
      </c>
      <c r="D4">
        <v>119</v>
      </c>
      <c r="E4" t="s">
        <v>62</v>
      </c>
      <c r="F4" t="s">
        <v>178</v>
      </c>
      <c r="G4" t="s">
        <v>181</v>
      </c>
      <c r="H4" t="s">
        <v>126</v>
      </c>
      <c r="I4" t="s">
        <v>247</v>
      </c>
      <c r="J4" t="s">
        <v>73</v>
      </c>
      <c r="K4" t="s">
        <v>136</v>
      </c>
      <c r="L4" t="s">
        <v>137</v>
      </c>
      <c r="M4" t="s">
        <v>216</v>
      </c>
    </row>
    <row r="5" spans="1:13" x14ac:dyDescent="0.35">
      <c r="A5" t="s">
        <v>202</v>
      </c>
      <c r="B5" t="s">
        <v>239</v>
      </c>
      <c r="C5" t="s">
        <v>245</v>
      </c>
      <c r="D5">
        <v>119</v>
      </c>
      <c r="E5" t="s">
        <v>138</v>
      </c>
      <c r="F5" t="s">
        <v>178</v>
      </c>
      <c r="G5" t="s">
        <v>195</v>
      </c>
      <c r="H5" t="s">
        <v>126</v>
      </c>
      <c r="I5" t="s">
        <v>247</v>
      </c>
      <c r="J5" t="s">
        <v>73</v>
      </c>
      <c r="K5" t="s">
        <v>234</v>
      </c>
      <c r="L5" t="s">
        <v>137</v>
      </c>
      <c r="M5" t="s">
        <v>217</v>
      </c>
    </row>
    <row r="6" spans="1:13" x14ac:dyDescent="0.35">
      <c r="A6" t="s">
        <v>210</v>
      </c>
      <c r="B6" t="s">
        <v>242</v>
      </c>
      <c r="C6" t="s">
        <v>244</v>
      </c>
      <c r="D6">
        <v>73</v>
      </c>
      <c r="E6" t="s">
        <v>126</v>
      </c>
      <c r="F6" t="s">
        <v>178</v>
      </c>
      <c r="G6" t="b">
        <v>0</v>
      </c>
      <c r="H6" t="s">
        <v>126</v>
      </c>
      <c r="I6" t="s">
        <v>73</v>
      </c>
      <c r="J6" t="s">
        <v>73</v>
      </c>
      <c r="K6" t="s">
        <v>128</v>
      </c>
      <c r="L6" t="s">
        <v>129</v>
      </c>
      <c r="M6" t="s">
        <v>218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A6F9-9CA6-4BAC-B773-50B3B5EEAEEA}">
  <dimension ref="A1:M10"/>
  <sheetViews>
    <sheetView topLeftCell="B1" workbookViewId="0">
      <selection activeCell="B1" sqref="A1:XFD1048576"/>
    </sheetView>
  </sheetViews>
  <sheetFormatPr defaultRowHeight="14.5" x14ac:dyDescent="0.35"/>
  <cols>
    <col min="1" max="1" width="23" bestFit="1" customWidth="1"/>
    <col min="2" max="2" width="19.453125" bestFit="1" customWidth="1"/>
    <col min="3" max="3" width="19.453125" customWidth="1"/>
    <col min="5" max="5" width="10.7265625" bestFit="1" customWidth="1"/>
    <col min="6" max="6" width="17.7265625" bestFit="1" customWidth="1"/>
    <col min="7" max="7" width="18.81640625" bestFit="1" customWidth="1"/>
    <col min="8" max="8" width="19.54296875" bestFit="1" customWidth="1"/>
    <col min="9" max="9" width="23.6328125" bestFit="1" customWidth="1"/>
    <col min="10" max="10" width="11.08984375" bestFit="1" customWidth="1"/>
  </cols>
  <sheetData>
    <row r="1" spans="1:13" x14ac:dyDescent="0.35">
      <c r="A1" t="s">
        <v>238</v>
      </c>
      <c r="B1" t="s">
        <v>246</v>
      </c>
      <c r="C1" t="s">
        <v>243</v>
      </c>
      <c r="D1" t="s">
        <v>211</v>
      </c>
      <c r="E1" t="s">
        <v>0</v>
      </c>
      <c r="F1" t="s">
        <v>175</v>
      </c>
      <c r="G1" t="s">
        <v>176</v>
      </c>
      <c r="H1" t="s">
        <v>193</v>
      </c>
      <c r="I1" t="s">
        <v>2</v>
      </c>
      <c r="J1" t="s">
        <v>3</v>
      </c>
      <c r="K1" t="s">
        <v>212</v>
      </c>
      <c r="L1" t="s">
        <v>4</v>
      </c>
      <c r="M1" t="s">
        <v>213</v>
      </c>
    </row>
    <row r="2" spans="1:13" x14ac:dyDescent="0.35">
      <c r="A2" t="s">
        <v>210</v>
      </c>
      <c r="B2" t="s">
        <v>242</v>
      </c>
      <c r="C2" t="s">
        <v>244</v>
      </c>
      <c r="D2">
        <v>73</v>
      </c>
      <c r="E2" t="s">
        <v>121</v>
      </c>
      <c r="F2" t="s">
        <v>177</v>
      </c>
      <c r="G2" t="b">
        <v>0</v>
      </c>
      <c r="H2" t="s">
        <v>194</v>
      </c>
      <c r="I2" t="s">
        <v>122</v>
      </c>
      <c r="J2" t="s">
        <v>21</v>
      </c>
      <c r="K2" t="s">
        <v>22</v>
      </c>
      <c r="L2" t="s">
        <v>68</v>
      </c>
      <c r="M2" t="s">
        <v>214</v>
      </c>
    </row>
    <row r="3" spans="1:13" x14ac:dyDescent="0.35">
      <c r="A3" t="s">
        <v>210</v>
      </c>
      <c r="B3" t="s">
        <v>242</v>
      </c>
      <c r="C3" t="s">
        <v>244</v>
      </c>
      <c r="D3">
        <v>73</v>
      </c>
      <c r="E3" t="s">
        <v>131</v>
      </c>
      <c r="F3" t="s">
        <v>177</v>
      </c>
      <c r="G3" t="s">
        <v>182</v>
      </c>
      <c r="H3" t="s">
        <v>194</v>
      </c>
      <c r="I3" t="s">
        <v>122</v>
      </c>
      <c r="J3" t="s">
        <v>21</v>
      </c>
      <c r="K3" t="s">
        <v>24</v>
      </c>
      <c r="L3" t="s">
        <v>16</v>
      </c>
      <c r="M3" t="s">
        <v>215</v>
      </c>
    </row>
    <row r="4" spans="1:13" x14ac:dyDescent="0.35">
      <c r="A4" t="s">
        <v>210</v>
      </c>
      <c r="B4" t="s">
        <v>242</v>
      </c>
      <c r="C4" t="s">
        <v>244</v>
      </c>
      <c r="D4">
        <v>73</v>
      </c>
      <c r="E4" t="s">
        <v>132</v>
      </c>
      <c r="F4" t="s">
        <v>177</v>
      </c>
      <c r="G4" t="s">
        <v>182</v>
      </c>
      <c r="H4" t="s">
        <v>194</v>
      </c>
      <c r="I4" t="s">
        <v>49</v>
      </c>
      <c r="J4" t="s">
        <v>21</v>
      </c>
      <c r="K4" t="s">
        <v>24</v>
      </c>
      <c r="L4" t="s">
        <v>56</v>
      </c>
      <c r="M4" t="s">
        <v>216</v>
      </c>
    </row>
    <row r="5" spans="1:13" x14ac:dyDescent="0.35">
      <c r="A5" t="s">
        <v>205</v>
      </c>
      <c r="B5" t="s">
        <v>240</v>
      </c>
      <c r="C5" t="s">
        <v>245</v>
      </c>
      <c r="D5">
        <v>105</v>
      </c>
      <c r="E5" t="s">
        <v>66</v>
      </c>
      <c r="F5" t="s">
        <v>177</v>
      </c>
      <c r="G5" t="s">
        <v>182</v>
      </c>
      <c r="H5" t="s">
        <v>194</v>
      </c>
      <c r="I5" t="s">
        <v>63</v>
      </c>
      <c r="J5" t="s">
        <v>21</v>
      </c>
      <c r="K5" t="s">
        <v>67</v>
      </c>
      <c r="L5" t="s">
        <v>68</v>
      </c>
      <c r="M5" t="s">
        <v>217</v>
      </c>
    </row>
    <row r="6" spans="1:13" x14ac:dyDescent="0.35">
      <c r="A6" t="s">
        <v>201</v>
      </c>
      <c r="B6" t="s">
        <v>241</v>
      </c>
      <c r="C6" t="s">
        <v>245</v>
      </c>
      <c r="D6">
        <v>27</v>
      </c>
      <c r="E6" t="s">
        <v>89</v>
      </c>
      <c r="F6" t="s">
        <v>177</v>
      </c>
      <c r="G6" t="s">
        <v>188</v>
      </c>
      <c r="H6" t="s">
        <v>194</v>
      </c>
      <c r="I6" t="s">
        <v>91</v>
      </c>
      <c r="J6" t="s">
        <v>21</v>
      </c>
      <c r="K6" t="s">
        <v>92</v>
      </c>
      <c r="L6" t="s">
        <v>93</v>
      </c>
      <c r="M6" t="s">
        <v>218</v>
      </c>
    </row>
    <row r="7" spans="1:13" x14ac:dyDescent="0.35">
      <c r="A7" t="s">
        <v>201</v>
      </c>
      <c r="B7" t="s">
        <v>241</v>
      </c>
      <c r="C7" t="s">
        <v>245</v>
      </c>
      <c r="D7">
        <v>27</v>
      </c>
      <c r="E7" t="s">
        <v>94</v>
      </c>
      <c r="F7" t="s">
        <v>177</v>
      </c>
      <c r="G7" t="s">
        <v>180</v>
      </c>
      <c r="H7" t="s">
        <v>123</v>
      </c>
      <c r="I7" t="s">
        <v>91</v>
      </c>
      <c r="J7" t="s">
        <v>21</v>
      </c>
      <c r="K7" t="s">
        <v>227</v>
      </c>
      <c r="L7" t="s">
        <v>71</v>
      </c>
      <c r="M7" t="s">
        <v>219</v>
      </c>
    </row>
    <row r="8" spans="1:13" x14ac:dyDescent="0.35">
      <c r="A8" t="s">
        <v>201</v>
      </c>
      <c r="B8" t="s">
        <v>241</v>
      </c>
      <c r="C8" t="s">
        <v>245</v>
      </c>
      <c r="D8">
        <v>27</v>
      </c>
      <c r="E8" t="s">
        <v>66</v>
      </c>
      <c r="F8" t="s">
        <v>177</v>
      </c>
      <c r="G8" t="s">
        <v>182</v>
      </c>
      <c r="H8" t="s">
        <v>194</v>
      </c>
      <c r="I8" t="s">
        <v>91</v>
      </c>
      <c r="J8" t="s">
        <v>21</v>
      </c>
      <c r="K8" t="s">
        <v>12</v>
      </c>
      <c r="L8" t="s">
        <v>80</v>
      </c>
      <c r="M8" t="s">
        <v>220</v>
      </c>
    </row>
    <row r="9" spans="1:13" x14ac:dyDescent="0.35">
      <c r="A9" t="s">
        <v>203</v>
      </c>
      <c r="B9" t="s">
        <v>239</v>
      </c>
      <c r="C9" t="s">
        <v>245</v>
      </c>
      <c r="D9">
        <v>132</v>
      </c>
      <c r="E9" t="s">
        <v>54</v>
      </c>
      <c r="F9" t="s">
        <v>177</v>
      </c>
      <c r="G9" t="s">
        <v>180</v>
      </c>
      <c r="H9" t="s">
        <v>123</v>
      </c>
      <c r="I9" t="s">
        <v>57</v>
      </c>
      <c r="J9" t="s">
        <v>21</v>
      </c>
      <c r="K9" t="s">
        <v>58</v>
      </c>
      <c r="L9" t="s">
        <v>59</v>
      </c>
      <c r="M9" t="s">
        <v>221</v>
      </c>
    </row>
    <row r="10" spans="1:13" x14ac:dyDescent="0.35">
      <c r="A10" t="s">
        <v>201</v>
      </c>
      <c r="B10" t="s">
        <v>241</v>
      </c>
      <c r="C10" t="s">
        <v>245</v>
      </c>
      <c r="D10">
        <v>27</v>
      </c>
      <c r="E10" t="s">
        <v>66</v>
      </c>
      <c r="F10" t="s">
        <v>177</v>
      </c>
      <c r="G10" t="s">
        <v>182</v>
      </c>
      <c r="H10" t="s">
        <v>194</v>
      </c>
      <c r="I10" t="s">
        <v>7</v>
      </c>
      <c r="J10" t="s">
        <v>21</v>
      </c>
      <c r="K10" t="s">
        <v>228</v>
      </c>
      <c r="L10" t="s">
        <v>95</v>
      </c>
      <c r="M1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9F57-2CD6-4D4A-8486-032BB2645261}">
  <dimension ref="A1:M4"/>
  <sheetViews>
    <sheetView workbookViewId="0">
      <selection sqref="A1:XFD1048576"/>
    </sheetView>
  </sheetViews>
  <sheetFormatPr defaultRowHeight="14.5" x14ac:dyDescent="0.35"/>
  <cols>
    <col min="1" max="3" width="22.26953125" customWidth="1"/>
    <col min="5" max="5" width="12.1796875" bestFit="1" customWidth="1"/>
    <col min="6" max="6" width="17.7265625" bestFit="1" customWidth="1"/>
    <col min="7" max="7" width="18.81640625" bestFit="1" customWidth="1"/>
    <col min="8" max="8" width="19.54296875" bestFit="1" customWidth="1"/>
    <col min="9" max="9" width="18.90625" bestFit="1" customWidth="1"/>
    <col min="10" max="10" width="11.08984375" bestFit="1" customWidth="1"/>
  </cols>
  <sheetData>
    <row r="1" spans="1:13" x14ac:dyDescent="0.35">
      <c r="A1" t="s">
        <v>238</v>
      </c>
      <c r="B1" t="s">
        <v>243</v>
      </c>
      <c r="C1" t="s">
        <v>243</v>
      </c>
      <c r="D1" t="s">
        <v>211</v>
      </c>
      <c r="E1" t="s">
        <v>0</v>
      </c>
      <c r="F1" t="s">
        <v>175</v>
      </c>
      <c r="G1" t="s">
        <v>176</v>
      </c>
      <c r="H1" t="s">
        <v>193</v>
      </c>
      <c r="I1" t="s">
        <v>2</v>
      </c>
      <c r="J1" t="s">
        <v>3</v>
      </c>
      <c r="K1" t="s">
        <v>212</v>
      </c>
      <c r="L1" t="s">
        <v>4</v>
      </c>
      <c r="M1" t="s">
        <v>213</v>
      </c>
    </row>
    <row r="2" spans="1:13" x14ac:dyDescent="0.35">
      <c r="A2" t="s">
        <v>204</v>
      </c>
      <c r="B2" t="s">
        <v>242</v>
      </c>
      <c r="C2" t="s">
        <v>244</v>
      </c>
      <c r="D2">
        <v>27</v>
      </c>
      <c r="E2" t="s">
        <v>62</v>
      </c>
      <c r="F2" t="s">
        <v>178</v>
      </c>
      <c r="G2" t="s">
        <v>181</v>
      </c>
      <c r="H2" t="s">
        <v>126</v>
      </c>
      <c r="I2" t="s">
        <v>172</v>
      </c>
      <c r="J2" t="s">
        <v>21</v>
      </c>
      <c r="K2" t="s">
        <v>173</v>
      </c>
      <c r="L2" t="s">
        <v>174</v>
      </c>
      <c r="M2" t="s">
        <v>214</v>
      </c>
    </row>
    <row r="3" spans="1:13" x14ac:dyDescent="0.35">
      <c r="A3" t="s">
        <v>205</v>
      </c>
      <c r="B3" t="s">
        <v>240</v>
      </c>
      <c r="C3" t="s">
        <v>245</v>
      </c>
      <c r="D3">
        <v>105</v>
      </c>
      <c r="E3" t="s">
        <v>62</v>
      </c>
      <c r="F3" t="s">
        <v>178</v>
      </c>
      <c r="G3" t="s">
        <v>181</v>
      </c>
      <c r="H3" t="s">
        <v>126</v>
      </c>
      <c r="I3" t="s">
        <v>63</v>
      </c>
      <c r="J3" t="s">
        <v>21</v>
      </c>
      <c r="K3" t="s">
        <v>64</v>
      </c>
      <c r="L3" t="s">
        <v>65</v>
      </c>
      <c r="M3" t="s">
        <v>215</v>
      </c>
    </row>
    <row r="4" spans="1:13" x14ac:dyDescent="0.35">
      <c r="A4" t="s">
        <v>210</v>
      </c>
      <c r="B4" t="s">
        <v>242</v>
      </c>
      <c r="C4" t="s">
        <v>244</v>
      </c>
      <c r="D4">
        <v>73</v>
      </c>
      <c r="E4" t="s">
        <v>126</v>
      </c>
      <c r="F4" t="s">
        <v>178</v>
      </c>
      <c r="G4" t="b">
        <v>0</v>
      </c>
      <c r="H4" t="s">
        <v>126</v>
      </c>
      <c r="I4" t="s">
        <v>122</v>
      </c>
      <c r="J4" t="s">
        <v>21</v>
      </c>
      <c r="K4" t="s">
        <v>230</v>
      </c>
      <c r="L4" t="s">
        <v>127</v>
      </c>
      <c r="M4" t="s">
        <v>216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D286-A14E-493B-812B-D3BAA76A2D4A}">
  <dimension ref="A1:M4"/>
  <sheetViews>
    <sheetView workbookViewId="0">
      <selection sqref="A1:XFD1048576"/>
    </sheetView>
  </sheetViews>
  <sheetFormatPr defaultRowHeight="14.5" x14ac:dyDescent="0.35"/>
  <cols>
    <col min="1" max="3" width="20" customWidth="1"/>
    <col min="5" max="5" width="25.1796875" bestFit="1" customWidth="1"/>
    <col min="6" max="6" width="17.7265625" bestFit="1" customWidth="1"/>
    <col min="7" max="7" width="18.81640625" bestFit="1" customWidth="1"/>
    <col min="8" max="8" width="19.54296875" bestFit="1" customWidth="1"/>
    <col min="9" max="9" width="12.36328125" bestFit="1" customWidth="1"/>
  </cols>
  <sheetData>
    <row r="1" spans="1:13" x14ac:dyDescent="0.35">
      <c r="A1" t="s">
        <v>238</v>
      </c>
      <c r="B1" t="s">
        <v>246</v>
      </c>
      <c r="C1" t="s">
        <v>243</v>
      </c>
      <c r="D1" t="s">
        <v>211</v>
      </c>
      <c r="E1" t="s">
        <v>0</v>
      </c>
      <c r="F1" t="s">
        <v>175</v>
      </c>
      <c r="G1" t="s">
        <v>176</v>
      </c>
      <c r="H1" t="s">
        <v>193</v>
      </c>
      <c r="I1" t="s">
        <v>2</v>
      </c>
      <c r="J1" t="s">
        <v>3</v>
      </c>
      <c r="K1" t="s">
        <v>212</v>
      </c>
      <c r="L1" t="s">
        <v>4</v>
      </c>
      <c r="M1" t="s">
        <v>213</v>
      </c>
    </row>
    <row r="2" spans="1:13" x14ac:dyDescent="0.35">
      <c r="A2" t="s">
        <v>210</v>
      </c>
      <c r="B2" t="s">
        <v>242</v>
      </c>
      <c r="C2" t="s">
        <v>244</v>
      </c>
      <c r="D2">
        <v>73</v>
      </c>
      <c r="E2" t="s">
        <v>123</v>
      </c>
      <c r="F2" t="s">
        <v>177</v>
      </c>
      <c r="G2" t="b">
        <v>0</v>
      </c>
      <c r="H2" t="s">
        <v>123</v>
      </c>
      <c r="I2" t="s">
        <v>124</v>
      </c>
      <c r="J2" t="s">
        <v>11</v>
      </c>
      <c r="K2" t="s">
        <v>229</v>
      </c>
      <c r="L2" t="s">
        <v>125</v>
      </c>
      <c r="M2" t="s">
        <v>214</v>
      </c>
    </row>
    <row r="3" spans="1:13" x14ac:dyDescent="0.35">
      <c r="A3" t="s">
        <v>201</v>
      </c>
      <c r="B3" t="s">
        <v>241</v>
      </c>
      <c r="C3" t="s">
        <v>245</v>
      </c>
      <c r="D3">
        <v>27</v>
      </c>
      <c r="E3" t="s">
        <v>69</v>
      </c>
      <c r="F3" t="s">
        <v>177</v>
      </c>
      <c r="G3" t="s">
        <v>183</v>
      </c>
      <c r="H3" t="s">
        <v>123</v>
      </c>
      <c r="I3" t="s">
        <v>11</v>
      </c>
      <c r="J3" t="s">
        <v>11</v>
      </c>
      <c r="K3" t="s">
        <v>70</v>
      </c>
      <c r="L3" t="s">
        <v>71</v>
      </c>
      <c r="M3" t="s">
        <v>215</v>
      </c>
    </row>
    <row r="4" spans="1:13" x14ac:dyDescent="0.35">
      <c r="A4" t="s">
        <v>204</v>
      </c>
      <c r="B4" t="s">
        <v>242</v>
      </c>
      <c r="C4" t="s">
        <v>244</v>
      </c>
      <c r="D4">
        <v>27</v>
      </c>
      <c r="E4" t="s">
        <v>141</v>
      </c>
      <c r="F4" t="s">
        <v>177</v>
      </c>
      <c r="G4" t="s">
        <v>182</v>
      </c>
      <c r="H4" t="s">
        <v>194</v>
      </c>
      <c r="I4" t="s">
        <v>11</v>
      </c>
      <c r="J4" t="s">
        <v>11</v>
      </c>
      <c r="K4" t="s">
        <v>236</v>
      </c>
      <c r="L4" t="s">
        <v>142</v>
      </c>
      <c r="M4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7B2C-C7F3-4C8F-9A59-C63CA2F50AE6}">
  <dimension ref="A1:M3"/>
  <sheetViews>
    <sheetView workbookViewId="0">
      <selection activeCell="G14" sqref="F14:G14"/>
    </sheetView>
  </sheetViews>
  <sheetFormatPr defaultRowHeight="14.5" x14ac:dyDescent="0.35"/>
  <cols>
    <col min="1" max="3" width="18.08984375" customWidth="1"/>
    <col min="6" max="7" width="19.08984375" bestFit="1" customWidth="1"/>
    <col min="8" max="8" width="19.54296875" bestFit="1" customWidth="1"/>
    <col min="9" max="9" width="11.54296875" bestFit="1" customWidth="1"/>
    <col min="10" max="10" width="15.36328125" bestFit="1" customWidth="1"/>
  </cols>
  <sheetData>
    <row r="1" spans="1:13" x14ac:dyDescent="0.35">
      <c r="A1" t="s">
        <v>238</v>
      </c>
      <c r="B1" t="s">
        <v>246</v>
      </c>
      <c r="C1" t="s">
        <v>243</v>
      </c>
      <c r="D1" t="s">
        <v>211</v>
      </c>
      <c r="E1" t="s">
        <v>0</v>
      </c>
      <c r="F1" t="s">
        <v>175</v>
      </c>
      <c r="G1" t="s">
        <v>176</v>
      </c>
      <c r="H1" t="s">
        <v>193</v>
      </c>
      <c r="I1" t="s">
        <v>2</v>
      </c>
      <c r="J1" t="s">
        <v>3</v>
      </c>
      <c r="K1" t="s">
        <v>212</v>
      </c>
      <c r="L1" t="s">
        <v>4</v>
      </c>
      <c r="M1" t="s">
        <v>213</v>
      </c>
    </row>
    <row r="2" spans="1:13" x14ac:dyDescent="0.35">
      <c r="A2" t="s">
        <v>206</v>
      </c>
      <c r="B2" t="s">
        <v>239</v>
      </c>
      <c r="C2" t="s">
        <v>245</v>
      </c>
      <c r="D2">
        <v>386</v>
      </c>
      <c r="E2" t="s">
        <v>224</v>
      </c>
      <c r="F2" t="s">
        <v>179</v>
      </c>
      <c r="G2" t="s">
        <v>179</v>
      </c>
      <c r="H2" t="s">
        <v>179</v>
      </c>
      <c r="I2" t="s">
        <v>33</v>
      </c>
      <c r="J2" t="s">
        <v>199</v>
      </c>
      <c r="K2" t="s">
        <v>34</v>
      </c>
      <c r="L2" t="s">
        <v>35</v>
      </c>
      <c r="M2" t="s">
        <v>214</v>
      </c>
    </row>
    <row r="3" spans="1:13" x14ac:dyDescent="0.35">
      <c r="A3" t="s">
        <v>207</v>
      </c>
      <c r="B3" t="s">
        <v>241</v>
      </c>
      <c r="C3" t="s">
        <v>245</v>
      </c>
      <c r="D3">
        <v>40</v>
      </c>
      <c r="E3" t="s">
        <v>5</v>
      </c>
      <c r="F3" t="s">
        <v>179</v>
      </c>
      <c r="G3" t="s">
        <v>179</v>
      </c>
      <c r="H3" t="s">
        <v>179</v>
      </c>
      <c r="I3" t="s">
        <v>98</v>
      </c>
      <c r="J3" t="s">
        <v>199</v>
      </c>
      <c r="K3" t="s">
        <v>100</v>
      </c>
      <c r="L3" t="s">
        <v>101</v>
      </c>
      <c r="M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raw_correlations</vt:lpstr>
      <vt:lpstr>MA_data</vt:lpstr>
      <vt:lpstr>MA_g+_carbs</vt:lpstr>
      <vt:lpstr>MA_g-_carbs</vt:lpstr>
      <vt:lpstr>MA_g+_fats</vt:lpstr>
      <vt:lpstr>MA_g-_fats</vt:lpstr>
      <vt:lpstr>MA_g+_prot</vt:lpstr>
      <vt:lpstr>MA_diversity_diet_index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Flores Ventura</dc:creator>
  <cp:lastModifiedBy>Eduard Flores Ventura</cp:lastModifiedBy>
  <dcterms:created xsi:type="dcterms:W3CDTF">2025-05-09T13:15:30Z</dcterms:created>
  <dcterms:modified xsi:type="dcterms:W3CDTF">2025-06-11T10:00:42Z</dcterms:modified>
</cp:coreProperties>
</file>