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<sst xmlns="http://schemas.openxmlformats.org/spreadsheetml/2006/main" count="183" uniqueCount="69">
  <si>
    <t>Team Power Budget</t>
  </si>
  <si>
    <t>Team Number:</t>
  </si>
  <si>
    <t>Project Name:</t>
  </si>
  <si>
    <t>Automatic Door Opener</t>
  </si>
  <si>
    <t>Team Member Names:</t>
  </si>
  <si>
    <t>Isaac Smith, Seth Merwin, Lakshanand Sugumar, Christo Jomon Joseph</t>
  </si>
  <si>
    <t xml:space="preserve">Version: </t>
  </si>
  <si>
    <t>All Major Components</t>
  </si>
  <si>
    <t>Component Name</t>
  </si>
  <si>
    <t>Part Number</t>
  </si>
  <si>
    <t>Supply Voltage Range</t>
  </si>
  <si>
    <t>#</t>
  </si>
  <si>
    <t>Absolute Maximum Current (mA)</t>
  </si>
  <si>
    <t>Total Current (mA)</t>
  </si>
  <si>
    <t>IR Emitters</t>
  </si>
  <si>
    <t>940nm IR Emitting Diode</t>
  </si>
  <si>
    <t>TSAL6200</t>
  </si>
  <si>
    <t>N/A</t>
  </si>
  <si>
    <t>Microcontrollers</t>
  </si>
  <si>
    <t>Microchip microcontroller</t>
  </si>
  <si>
    <t>PIC18F57Q43-CNANO</t>
  </si>
  <si>
    <t>+1.8 - 5.5V</t>
  </si>
  <si>
    <t>Op Amps</t>
  </si>
  <si>
    <t>Operational Amplifier</t>
  </si>
  <si>
    <t>MCP6022-I/P</t>
  </si>
  <si>
    <t>+2.5 - 5.5V</t>
  </si>
  <si>
    <t>Potentiometer</t>
  </si>
  <si>
    <t>PTA3043-2010CIB104</t>
  </si>
  <si>
    <t>+0 - 350V</t>
  </si>
  <si>
    <t>H-bridge</t>
  </si>
  <si>
    <t xml:space="preserve">L9110H H-Bridge Motor Driver for DC Motors - 8 DIP </t>
  </si>
  <si>
    <t>+2.5 - 12V</t>
  </si>
  <si>
    <t>Motor</t>
  </si>
  <si>
    <t>High Torque 12V DC Worm Gear Motor, 15 RPM</t>
  </si>
  <si>
    <t>5840WG-555PM-590 12V</t>
  </si>
  <si>
    <t>+0 - 12V</t>
  </si>
  <si>
    <t>Rotary Encoder</t>
  </si>
  <si>
    <t xml:space="preserve">PEC11R-4215F-S0024 </t>
  </si>
  <si>
    <t>+0 - 5V</t>
  </si>
  <si>
    <t>Flex Sensor</t>
  </si>
  <si>
    <t xml:space="preserve">Adafruit Long </t>
  </si>
  <si>
    <t>0 - 5V</t>
  </si>
  <si>
    <t>Subtotal</t>
  </si>
  <si>
    <t>Safety Margin</t>
  </si>
  <si>
    <t>Total Current</t>
  </si>
  <si>
    <t>SOURCE</t>
  </si>
  <si>
    <t>12V 5A switching power supply</t>
  </si>
  <si>
    <t>110 - 220V</t>
  </si>
  <si>
    <t>Total Remaining</t>
  </si>
  <si>
    <t>(+)12V Rail</t>
  </si>
  <si>
    <t>0-350</t>
  </si>
  <si>
    <t>2.5V-12V</t>
  </si>
  <si>
    <t>0-12V</t>
  </si>
  <si>
    <t>110V-220V</t>
  </si>
  <si>
    <t>(+)5V Rail #1</t>
  </si>
  <si>
    <t>Microcontroller 1</t>
  </si>
  <si>
    <t>Microcontroller</t>
  </si>
  <si>
    <t>+5V Regulator</t>
  </si>
  <si>
    <t>LM7805</t>
  </si>
  <si>
    <t>+5 - 35V</t>
  </si>
  <si>
    <t>(+)5V rail #2</t>
  </si>
  <si>
    <t>Microcontroller 2</t>
  </si>
  <si>
    <t>Op Amp</t>
  </si>
  <si>
    <t>(+)5V rail #3</t>
  </si>
  <si>
    <t>Microcontroller 3</t>
  </si>
  <si>
    <t>(+)5V rail #4</t>
  </si>
  <si>
    <t>Microcontroller 4</t>
  </si>
  <si>
    <t>External Power Source 1</t>
  </si>
  <si>
    <t>Wall Power Supply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</si>
</sst>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</font>
    <font>
      <b/>
      <sz val="23.0"/>
      <color theme="1"/>
      <name val="Arial"/>
    </font>
    <font>
      <b/>
      <color theme="1"/>
      <name val="Arial"/>
    </font>
    <font/>
    <font>
      <sz val="10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center" readingOrder="0" vertical="center"/>
    </xf>
    <xf borderId="1" fillId="0" fontId="3" numFmtId="0" xfId="0" applyAlignment="1" applyBorder="1" applyFont="1">
      <alignment vertical="bottom"/>
    </xf>
    <xf borderId="2" fillId="0" fontId="1" numFmtId="0" xfId="0" applyAlignment="1" applyBorder="1" applyFont="1">
      <alignment horizontal="left" readingOrder="0" vertical="bottom"/>
    </xf>
    <xf borderId="3" fillId="0" fontId="4" numFmtId="0" xfId="0" applyBorder="1" applyFont="1"/>
    <xf borderId="2" fillId="0" fontId="1" numFmtId="0" xfId="0" applyAlignment="1" applyBorder="1" applyFont="1">
      <alignment readingOrder="0" vertical="bottom"/>
    </xf>
    <xf borderId="2" fillId="0" fontId="3" numFmtId="0" xfId="0" applyAlignment="1" applyBorder="1" applyFont="1">
      <alignment vertical="bottom"/>
    </xf>
    <xf borderId="2" fillId="0" fontId="1" numFmtId="0" xfId="0" applyAlignment="1" applyBorder="1" applyFont="1">
      <alignment readingOrder="0" vertical="top"/>
    </xf>
    <xf borderId="0" fillId="0" fontId="1" numFmtId="0" xfId="0" applyAlignment="1" applyFont="1">
      <alignment readingOrder="0" vertical="top"/>
    </xf>
    <xf borderId="1" fillId="3" fontId="3" numFmtId="0" xfId="0" applyAlignment="1" applyBorder="1" applyFill="1" applyFont="1">
      <alignment horizontal="center" shrinkToFit="0" vertical="bottom" wrapText="1"/>
    </xf>
    <xf borderId="1" fillId="0" fontId="5" numFmtId="0" xfId="0" applyAlignment="1" applyBorder="1" applyFont="1">
      <alignment readingOrder="0" shrinkToFit="0" vertical="bottom" wrapText="0"/>
    </xf>
    <xf borderId="3" fillId="0" fontId="5" numFmtId="0" xfId="0" applyAlignment="1" applyBorder="1" applyFont="1">
      <alignment readingOrder="0" shrinkToFit="0" vertical="bottom" wrapText="0"/>
    </xf>
    <xf borderId="3" fillId="0" fontId="5" numFmtId="0" xfId="0" applyAlignment="1" applyBorder="1" applyFont="1">
      <alignment horizontal="center" readingOrder="0" shrinkToFit="0" vertical="bottom" wrapText="0"/>
    </xf>
    <xf borderId="3" fillId="0" fontId="5" numFmtId="0" xfId="0" applyAlignment="1" applyBorder="1" applyFont="1">
      <alignment horizontal="right" readingOrder="0" shrinkToFit="0" vertical="bottom" wrapText="0"/>
    </xf>
    <xf borderId="4" fillId="0" fontId="5" numFmtId="0" xfId="0" applyAlignment="1" applyBorder="1" applyFont="1">
      <alignment readingOrder="0" shrinkToFit="0" vertical="bottom" wrapText="0"/>
    </xf>
    <xf quotePrefix="1" borderId="1" fillId="0" fontId="5" numFmtId="0" xfId="0" applyAlignment="1" applyBorder="1" applyFont="1">
      <alignment horizontal="center" readingOrder="0" shrinkToFit="0" vertical="bottom" wrapText="0"/>
    </xf>
    <xf borderId="1" fillId="0" fontId="5" numFmtId="0" xfId="0" applyAlignment="1" applyBorder="1" applyFont="1">
      <alignment horizontal="center" readingOrder="0" shrinkToFit="0" vertical="bottom" wrapText="0"/>
    </xf>
    <xf borderId="1" fillId="0" fontId="5" numFmtId="0" xfId="0" applyAlignment="1" applyBorder="1" applyFont="1">
      <alignment horizontal="right" readingOrder="0" shrinkToFit="0" vertical="bottom" wrapText="0"/>
    </xf>
    <xf borderId="5" fillId="0" fontId="5" numFmtId="0" xfId="0" applyAlignment="1" applyBorder="1" applyFont="1">
      <alignment readingOrder="0" shrinkToFit="0" vertical="bottom" wrapText="0"/>
    </xf>
    <xf quotePrefix="1" borderId="5" fillId="0" fontId="5" numFmtId="0" xfId="0" applyAlignment="1" applyBorder="1" applyFont="1">
      <alignment horizontal="center" readingOrder="0" shrinkToFit="0" vertical="bottom" wrapText="0"/>
    </xf>
    <xf borderId="5" fillId="0" fontId="5" numFmtId="0" xfId="0" applyAlignment="1" applyBorder="1" applyFont="1">
      <alignment horizontal="center" readingOrder="0" shrinkToFit="0" vertical="bottom" wrapText="0"/>
    </xf>
    <xf borderId="5" fillId="0" fontId="5" numFmtId="0" xfId="0" applyAlignment="1" applyBorder="1" applyFont="1">
      <alignment horizontal="right" readingOrder="0" shrinkToFit="0" vertical="bottom" wrapText="0"/>
    </xf>
    <xf borderId="1" fillId="0" fontId="6" numFmtId="0" xfId="0" applyAlignment="1" applyBorder="1" applyFont="1">
      <alignment readingOrder="0" vertical="bottom"/>
    </xf>
    <xf borderId="0" fillId="4" fontId="5" numFmtId="0" xfId="0" applyAlignment="1" applyFill="1" applyFont="1">
      <alignment readingOrder="0"/>
    </xf>
    <xf quotePrefix="1" borderId="1" fillId="0" fontId="6" numFmtId="0" xfId="0" applyAlignment="1" applyBorder="1" applyFont="1">
      <alignment horizontal="center" readingOrder="0" vertical="bottom"/>
    </xf>
    <xf borderId="1" fillId="0" fontId="6" numFmtId="0" xfId="0" applyAlignment="1" applyBorder="1" applyFont="1">
      <alignment horizontal="center" readingOrder="0" vertical="bottom"/>
    </xf>
    <xf borderId="1" fillId="0" fontId="6" numFmtId="0" xfId="0" applyAlignment="1" applyBorder="1" applyFont="1">
      <alignment horizontal="left" readingOrder="0" vertical="bottom"/>
    </xf>
    <xf borderId="0" fillId="4" fontId="5" numFmtId="0" xfId="0" applyAlignment="1" applyFont="1">
      <alignment readingOrder="0"/>
    </xf>
    <xf borderId="3" fillId="0" fontId="6" numFmtId="0" xfId="0" applyAlignment="1" applyBorder="1" applyFont="1">
      <alignment readingOrder="0" vertical="bottom"/>
    </xf>
    <xf borderId="1" fillId="0" fontId="6" numFmtId="0" xfId="0" applyAlignment="1" applyBorder="1" applyFont="1">
      <alignment readingOrder="0"/>
    </xf>
    <xf borderId="1" fillId="0" fontId="6" numFmtId="0" xfId="0" applyAlignment="1" applyBorder="1" applyFont="1">
      <alignment vertical="bottom"/>
    </xf>
    <xf borderId="1" fillId="0" fontId="6" numFmtId="0" xfId="0" applyAlignment="1" applyBorder="1" applyFont="1">
      <alignment horizontal="center" vertical="bottom"/>
    </xf>
    <xf borderId="1" fillId="0" fontId="7" numFmtId="0" xfId="0" applyAlignment="1" applyBorder="1" applyFont="1">
      <alignment vertical="bottom"/>
    </xf>
    <xf borderId="1" fillId="0" fontId="6" numFmtId="9" xfId="0" applyAlignment="1" applyBorder="1" applyFont="1" applyNumberFormat="1">
      <alignment readingOrder="0" vertical="bottom"/>
    </xf>
    <xf borderId="1" fillId="0" fontId="6" numFmtId="0" xfId="0" applyAlignment="1" applyBorder="1" applyFont="1">
      <alignment horizontal="left" vertical="bottom"/>
    </xf>
    <xf borderId="1" fillId="0" fontId="6" numFmtId="0" xfId="0" applyAlignment="1" applyBorder="1" applyFont="1">
      <alignment horizontal="right" vertical="bottom"/>
    </xf>
    <xf borderId="1" fillId="0" fontId="6" numFmtId="0" xfId="0" applyAlignment="1" applyBorder="1" applyFont="1">
      <alignment horizontal="right" vertical="bottom"/>
    </xf>
    <xf borderId="1" fillId="3" fontId="3" numFmtId="0" xfId="0" applyAlignment="1" applyBorder="1" applyFont="1">
      <alignment horizontal="center" readingOrder="0" shrinkToFit="0" vertical="bottom" wrapText="1"/>
    </xf>
    <xf borderId="6" fillId="0" fontId="5" numFmtId="9" xfId="0" applyAlignment="1" applyBorder="1" applyFont="1" applyNumberFormat="1">
      <alignment horizontal="right" readingOrder="0" shrinkToFit="0" vertical="bottom" wrapText="0"/>
    </xf>
    <xf borderId="4" fillId="0" fontId="5" numFmtId="0" xfId="0" applyAlignment="1" applyBorder="1" applyFont="1">
      <alignment horizontal="right" readingOrder="0" shrinkToFit="0" vertical="bottom" wrapText="0"/>
    </xf>
    <xf quotePrefix="1" borderId="6" fillId="0" fontId="5" numFmtId="0" xfId="0" applyAlignment="1" applyBorder="1" applyFont="1">
      <alignment horizontal="left" readingOrder="0" shrinkToFit="0" vertical="bottom" wrapText="0"/>
    </xf>
    <xf borderId="7" fillId="0" fontId="5" numFmtId="0" xfId="0" applyAlignment="1" applyBorder="1" applyFont="1">
      <alignment horizontal="left" readingOrder="0" shrinkToFit="0" vertical="bottom" wrapText="0"/>
    </xf>
    <xf quotePrefix="1" borderId="7" fillId="0" fontId="5" numFmtId="0" xfId="0" applyAlignment="1" applyBorder="1" applyFont="1">
      <alignment horizontal="center" readingOrder="0" shrinkToFit="0" vertical="bottom" wrapText="0"/>
    </xf>
    <xf borderId="7" fillId="0" fontId="5" numFmtId="0" xfId="0" applyAlignment="1" applyBorder="1" applyFont="1">
      <alignment horizontal="center" readingOrder="0" shrinkToFit="0" vertical="bottom" wrapText="0"/>
    </xf>
    <xf borderId="7" fillId="0" fontId="5" numFmtId="0" xfId="0" applyAlignment="1" applyBorder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8.88"/>
    <col customWidth="1" min="3" max="3" width="45.13"/>
    <col customWidth="1" min="4" max="4" width="20.13"/>
    <col customWidth="1" min="7" max="7" width="14.5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1"/>
      <c r="B4" s="3" t="s">
        <v>1</v>
      </c>
      <c r="C4" s="4">
        <v>103.0</v>
      </c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3" t="s">
        <v>2</v>
      </c>
      <c r="C5" s="6" t="s">
        <v>3</v>
      </c>
      <c r="D5" s="5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7" t="s">
        <v>4</v>
      </c>
      <c r="C6" s="8" t="s">
        <v>5</v>
      </c>
      <c r="D6" s="5"/>
      <c r="E6" s="9"/>
      <c r="F6" s="9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3" t="s">
        <v>6</v>
      </c>
      <c r="C7" s="4">
        <v>1.0</v>
      </c>
      <c r="D7" s="5"/>
      <c r="E7" s="9"/>
      <c r="F7" s="9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0" t="s">
        <v>7</v>
      </c>
      <c r="C11" s="10" t="s">
        <v>8</v>
      </c>
      <c r="D11" s="10" t="s">
        <v>9</v>
      </c>
      <c r="E11" s="10" t="s">
        <v>10</v>
      </c>
      <c r="F11" s="10" t="s">
        <v>11</v>
      </c>
      <c r="G11" s="10" t="s">
        <v>12</v>
      </c>
      <c r="H11" s="10" t="s">
        <v>13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1" t="s">
        <v>14</v>
      </c>
      <c r="C12" s="11" t="s">
        <v>15</v>
      </c>
      <c r="D12" s="12" t="s">
        <v>16</v>
      </c>
      <c r="E12" s="13" t="s">
        <v>17</v>
      </c>
      <c r="F12" s="13">
        <v>2.0</v>
      </c>
      <c r="G12" s="14">
        <v>200.0</v>
      </c>
      <c r="H12" s="14">
        <f t="shared" ref="H12:H17" si="1">F12*G12</f>
        <v>400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5" t="s">
        <v>18</v>
      </c>
      <c r="C13" s="15" t="s">
        <v>19</v>
      </c>
      <c r="D13" s="11" t="s">
        <v>20</v>
      </c>
      <c r="E13" s="16" t="s">
        <v>21</v>
      </c>
      <c r="F13" s="17">
        <v>4.0</v>
      </c>
      <c r="G13" s="18">
        <v>350.0</v>
      </c>
      <c r="H13" s="14">
        <f t="shared" si="1"/>
        <v>1400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5" t="s">
        <v>22</v>
      </c>
      <c r="C14" s="15" t="s">
        <v>23</v>
      </c>
      <c r="D14" s="19" t="s">
        <v>24</v>
      </c>
      <c r="E14" s="20" t="s">
        <v>25</v>
      </c>
      <c r="F14" s="21">
        <v>3.0</v>
      </c>
      <c r="G14" s="22">
        <v>30.0</v>
      </c>
      <c r="H14" s="14">
        <f t="shared" si="1"/>
        <v>90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23" t="s">
        <v>26</v>
      </c>
      <c r="C15" s="24" t="s">
        <v>27</v>
      </c>
      <c r="D15" s="23" t="s">
        <v>27</v>
      </c>
      <c r="E15" s="25" t="s">
        <v>28</v>
      </c>
      <c r="F15" s="26">
        <v>1.0</v>
      </c>
      <c r="G15" s="23">
        <v>0.0</v>
      </c>
      <c r="H15" s="14">
        <f t="shared" si="1"/>
        <v>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23" t="s">
        <v>29</v>
      </c>
      <c r="C16" s="23" t="s">
        <v>30</v>
      </c>
      <c r="D16" s="27">
        <v>4489.0</v>
      </c>
      <c r="E16" s="25" t="s">
        <v>31</v>
      </c>
      <c r="F16" s="26">
        <v>1.0</v>
      </c>
      <c r="G16" s="23">
        <v>800.0</v>
      </c>
      <c r="H16" s="14">
        <f t="shared" si="1"/>
        <v>800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23" t="s">
        <v>32</v>
      </c>
      <c r="C17" s="23" t="s">
        <v>33</v>
      </c>
      <c r="D17" s="28" t="s">
        <v>34</v>
      </c>
      <c r="E17" s="25" t="s">
        <v>35</v>
      </c>
      <c r="F17" s="26">
        <v>1.0</v>
      </c>
      <c r="G17" s="23">
        <v>650.0</v>
      </c>
      <c r="H17" s="14">
        <f t="shared" si="1"/>
        <v>650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23" t="s">
        <v>36</v>
      </c>
      <c r="C18" s="23" t="s">
        <v>37</v>
      </c>
      <c r="D18" s="23" t="s">
        <v>37</v>
      </c>
      <c r="E18" s="25" t="s">
        <v>38</v>
      </c>
      <c r="F18" s="26">
        <v>1.0</v>
      </c>
      <c r="G18" s="23">
        <v>10.0</v>
      </c>
      <c r="H18" s="29">
        <v>10.0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1"/>
      <c r="B19" s="23" t="s">
        <v>39</v>
      </c>
      <c r="C19" s="23" t="s">
        <v>40</v>
      </c>
      <c r="D19" s="23" t="s">
        <v>40</v>
      </c>
      <c r="E19" s="21" t="s">
        <v>41</v>
      </c>
      <c r="F19" s="26">
        <v>1.0</v>
      </c>
      <c r="G19" s="30">
        <v>7.0</v>
      </c>
      <c r="H19" s="23">
        <v>7.0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1"/>
      <c r="B20" s="31"/>
      <c r="C20" s="31"/>
      <c r="D20" s="31"/>
      <c r="E20" s="32"/>
      <c r="F20" s="32"/>
      <c r="G20" s="33" t="s">
        <v>42</v>
      </c>
      <c r="H20" s="31">
        <f>SUM(H12:H19)</f>
        <v>3357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>
      <c r="A21" s="1"/>
      <c r="B21" s="31"/>
      <c r="C21" s="31"/>
      <c r="D21" s="31"/>
      <c r="E21" s="32"/>
      <c r="F21" s="32"/>
      <c r="G21" s="33" t="s">
        <v>43</v>
      </c>
      <c r="H21" s="34">
        <v>0.25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1"/>
      <c r="B22" s="31"/>
      <c r="C22" s="31"/>
      <c r="D22" s="31"/>
      <c r="E22" s="32"/>
      <c r="F22" s="32"/>
      <c r="G22" s="33" t="s">
        <v>44</v>
      </c>
      <c r="H22" s="31">
        <f>H20*1.25</f>
        <v>4196.25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1"/>
      <c r="B23" s="33" t="s">
        <v>45</v>
      </c>
      <c r="C23" s="31" t="s">
        <v>46</v>
      </c>
      <c r="D23" s="35">
        <v>352.0</v>
      </c>
      <c r="E23" s="26" t="s">
        <v>47</v>
      </c>
      <c r="F23" s="36">
        <v>1.0</v>
      </c>
      <c r="G23" s="23">
        <v>5000.0</v>
      </c>
      <c r="H23" s="31">
        <f>F23*G23</f>
        <v>5000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1"/>
      <c r="B24" s="31"/>
      <c r="C24" s="31"/>
      <c r="D24" s="31"/>
      <c r="E24" s="32"/>
      <c r="F24" s="32"/>
      <c r="G24" s="33" t="s">
        <v>48</v>
      </c>
      <c r="H24" s="31">
        <f>H23-H22</f>
        <v>803.75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1"/>
      <c r="B25" s="10" t="s">
        <v>49</v>
      </c>
      <c r="C25" s="10" t="s">
        <v>8</v>
      </c>
      <c r="D25" s="10" t="s">
        <v>9</v>
      </c>
      <c r="E25" s="10" t="s">
        <v>10</v>
      </c>
      <c r="F25" s="10" t="s">
        <v>11</v>
      </c>
      <c r="G25" s="10" t="s">
        <v>12</v>
      </c>
      <c r="H25" s="10" t="s">
        <v>13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1"/>
      <c r="B26" s="23" t="s">
        <v>26</v>
      </c>
      <c r="C26" s="24" t="s">
        <v>27</v>
      </c>
      <c r="D26" s="23" t="s">
        <v>27</v>
      </c>
      <c r="E26" s="26" t="s">
        <v>50</v>
      </c>
      <c r="F26" s="26">
        <v>1.0</v>
      </c>
      <c r="G26" s="23">
        <v>0.0</v>
      </c>
      <c r="H26" s="14">
        <f t="shared" ref="H26:H28" si="2">F26*G26</f>
        <v>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1"/>
      <c r="B27" s="23" t="s">
        <v>29</v>
      </c>
      <c r="C27" s="23" t="s">
        <v>30</v>
      </c>
      <c r="D27" s="27">
        <v>4489.0</v>
      </c>
      <c r="E27" s="26" t="s">
        <v>51</v>
      </c>
      <c r="F27" s="26">
        <v>1.0</v>
      </c>
      <c r="G27" s="23">
        <v>800.0</v>
      </c>
      <c r="H27" s="14">
        <f t="shared" si="2"/>
        <v>800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1"/>
      <c r="B28" s="23" t="s">
        <v>32</v>
      </c>
      <c r="C28" s="23" t="s">
        <v>33</v>
      </c>
      <c r="D28" s="28" t="s">
        <v>34</v>
      </c>
      <c r="E28" s="26" t="s">
        <v>52</v>
      </c>
      <c r="F28" s="26">
        <v>1.0</v>
      </c>
      <c r="G28" s="23">
        <v>650.0</v>
      </c>
      <c r="H28" s="14">
        <f t="shared" si="2"/>
        <v>650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1"/>
      <c r="B29" s="31"/>
      <c r="C29" s="31"/>
      <c r="D29" s="31"/>
      <c r="E29" s="31"/>
      <c r="F29" s="31"/>
      <c r="G29" s="31"/>
      <c r="H29" s="3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1"/>
      <c r="B30" s="31"/>
      <c r="C30" s="31"/>
      <c r="D30" s="31"/>
      <c r="E30" s="31"/>
      <c r="F30" s="31"/>
      <c r="G30" s="33" t="s">
        <v>42</v>
      </c>
      <c r="H30" s="31">
        <f>SUM(H26:H28)</f>
        <v>1450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1"/>
      <c r="B31" s="31"/>
      <c r="C31" s="31"/>
      <c r="D31" s="31"/>
      <c r="E31" s="31"/>
      <c r="F31" s="31"/>
      <c r="G31" s="33" t="s">
        <v>43</v>
      </c>
      <c r="H31" s="34">
        <v>0.25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1"/>
      <c r="B32" s="31"/>
      <c r="C32" s="31"/>
      <c r="D32" s="31"/>
      <c r="E32" s="31"/>
      <c r="F32" s="31"/>
      <c r="G32" s="33" t="s">
        <v>44</v>
      </c>
      <c r="H32" s="31">
        <f>H30*1.25</f>
        <v>1812.5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1"/>
      <c r="B33" s="33" t="s">
        <v>45</v>
      </c>
      <c r="C33" s="31" t="s">
        <v>46</v>
      </c>
      <c r="D33" s="36">
        <v>352.0</v>
      </c>
      <c r="E33" s="31" t="s">
        <v>53</v>
      </c>
      <c r="F33" s="36">
        <v>1.0</v>
      </c>
      <c r="G33" s="23">
        <v>5000.0</v>
      </c>
      <c r="H33" s="37">
        <v>5000.0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1"/>
      <c r="B34" s="31"/>
      <c r="C34" s="31"/>
      <c r="D34" s="31"/>
      <c r="E34" s="31"/>
      <c r="F34" s="31"/>
      <c r="G34" s="33" t="s">
        <v>48</v>
      </c>
      <c r="H34" s="31">
        <f>H33-H32</f>
        <v>3187.5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1"/>
      <c r="B35" s="38" t="s">
        <v>54</v>
      </c>
      <c r="C35" s="10" t="s">
        <v>8</v>
      </c>
      <c r="D35" s="10" t="s">
        <v>9</v>
      </c>
      <c r="E35" s="10" t="s">
        <v>10</v>
      </c>
      <c r="F35" s="10" t="s">
        <v>11</v>
      </c>
      <c r="G35" s="10" t="s">
        <v>12</v>
      </c>
      <c r="H35" s="10" t="s">
        <v>13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1"/>
      <c r="B36" s="23" t="s">
        <v>14</v>
      </c>
      <c r="C36" s="11" t="s">
        <v>15</v>
      </c>
      <c r="D36" s="12" t="s">
        <v>16</v>
      </c>
      <c r="E36" s="13" t="s">
        <v>17</v>
      </c>
      <c r="F36" s="13">
        <v>2.0</v>
      </c>
      <c r="G36" s="14">
        <v>200.0</v>
      </c>
      <c r="H36" s="14">
        <f t="shared" ref="H36:H38" si="3">F36*G36</f>
        <v>400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1"/>
      <c r="B37" s="23" t="s">
        <v>55</v>
      </c>
      <c r="C37" s="15" t="s">
        <v>56</v>
      </c>
      <c r="D37" s="11" t="s">
        <v>20</v>
      </c>
      <c r="E37" s="16" t="s">
        <v>21</v>
      </c>
      <c r="F37" s="17">
        <v>1.0</v>
      </c>
      <c r="G37" s="18">
        <v>350.0</v>
      </c>
      <c r="H37" s="14">
        <f t="shared" si="3"/>
        <v>350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1"/>
      <c r="B38" s="23" t="s">
        <v>22</v>
      </c>
      <c r="C38" s="15" t="s">
        <v>23</v>
      </c>
      <c r="D38" s="19" t="s">
        <v>24</v>
      </c>
      <c r="E38" s="20" t="s">
        <v>25</v>
      </c>
      <c r="F38" s="21">
        <v>2.0</v>
      </c>
      <c r="G38" s="22">
        <v>30.0</v>
      </c>
      <c r="H38" s="14">
        <f t="shared" si="3"/>
        <v>60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"/>
      <c r="B39" s="23"/>
      <c r="C39" s="23"/>
      <c r="D39" s="23"/>
      <c r="E39" s="26"/>
      <c r="F39" s="26"/>
      <c r="G39" s="23"/>
      <c r="H39" s="29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1"/>
      <c r="B40" s="31"/>
      <c r="C40" s="31"/>
      <c r="D40" s="31"/>
      <c r="E40" s="31"/>
      <c r="F40" s="31"/>
      <c r="G40" s="31"/>
      <c r="H40" s="3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"/>
      <c r="B41" s="31"/>
      <c r="C41" s="31"/>
      <c r="D41" s="31"/>
      <c r="E41" s="31"/>
      <c r="F41" s="31"/>
      <c r="G41" s="33" t="s">
        <v>42</v>
      </c>
      <c r="H41" s="23">
        <f>Sum(H36:H39)</f>
        <v>810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"/>
      <c r="B42" s="31"/>
      <c r="C42" s="31"/>
      <c r="D42" s="31"/>
      <c r="E42" s="31"/>
      <c r="F42" s="31"/>
      <c r="G42" s="33" t="s">
        <v>43</v>
      </c>
      <c r="H42" s="39">
        <v>0.25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"/>
      <c r="B43" s="31"/>
      <c r="C43" s="31"/>
      <c r="D43" s="31"/>
      <c r="E43" s="31"/>
      <c r="F43" s="31"/>
      <c r="G43" s="33" t="s">
        <v>44</v>
      </c>
      <c r="H43" s="40">
        <f>H41*1.25</f>
        <v>1012.5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"/>
      <c r="B44" s="33" t="s">
        <v>45</v>
      </c>
      <c r="C44" s="41" t="s">
        <v>57</v>
      </c>
      <c r="D44" s="42" t="s">
        <v>58</v>
      </c>
      <c r="E44" s="43" t="s">
        <v>59</v>
      </c>
      <c r="F44" s="44">
        <v>1.0</v>
      </c>
      <c r="G44" s="45">
        <v>1500.0</v>
      </c>
      <c r="H44" s="45">
        <v>1500.0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"/>
      <c r="B45" s="31"/>
      <c r="C45" s="31"/>
      <c r="D45" s="31"/>
      <c r="E45" s="31"/>
      <c r="F45" s="31"/>
      <c r="G45" s="33" t="s">
        <v>48</v>
      </c>
      <c r="H45" s="23">
        <f>H44-H43</f>
        <v>487.5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"/>
      <c r="B46" s="38" t="s">
        <v>60</v>
      </c>
      <c r="C46" s="10" t="s">
        <v>8</v>
      </c>
      <c r="D46" s="10" t="s">
        <v>9</v>
      </c>
      <c r="E46" s="10" t="s">
        <v>10</v>
      </c>
      <c r="F46" s="10" t="s">
        <v>11</v>
      </c>
      <c r="G46" s="10" t="s">
        <v>12</v>
      </c>
      <c r="H46" s="10" t="s">
        <v>13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"/>
      <c r="B47" s="15" t="s">
        <v>61</v>
      </c>
      <c r="C47" s="15" t="s">
        <v>56</v>
      </c>
      <c r="D47" s="11" t="s">
        <v>20</v>
      </c>
      <c r="E47" s="16" t="s">
        <v>21</v>
      </c>
      <c r="F47" s="17">
        <v>1.0</v>
      </c>
      <c r="G47" s="18">
        <v>350.0</v>
      </c>
      <c r="H47" s="14">
        <f>F47*G47</f>
        <v>350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"/>
      <c r="B48" s="15" t="s">
        <v>62</v>
      </c>
      <c r="C48" s="15" t="s">
        <v>62</v>
      </c>
      <c r="D48" s="19" t="s">
        <v>24</v>
      </c>
      <c r="E48" s="20" t="s">
        <v>25</v>
      </c>
      <c r="F48" s="26">
        <v>1.0</v>
      </c>
      <c r="G48" s="22">
        <v>30.0</v>
      </c>
      <c r="H48" s="22">
        <v>30.0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"/>
      <c r="B49" s="23" t="s">
        <v>39</v>
      </c>
      <c r="C49" s="23" t="s">
        <v>40</v>
      </c>
      <c r="D49" s="23" t="s">
        <v>40</v>
      </c>
      <c r="E49" s="21" t="s">
        <v>41</v>
      </c>
      <c r="F49" s="26">
        <v>1.0</v>
      </c>
      <c r="G49" s="30">
        <v>7.0</v>
      </c>
      <c r="H49" s="23">
        <v>7.0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"/>
      <c r="B50" s="31"/>
      <c r="C50" s="31"/>
      <c r="D50" s="31"/>
      <c r="E50" s="31"/>
      <c r="F50" s="31"/>
      <c r="G50" s="33"/>
      <c r="H50" s="23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"/>
      <c r="B51" s="31"/>
      <c r="C51" s="31"/>
      <c r="D51" s="31"/>
      <c r="E51" s="31"/>
      <c r="F51" s="31"/>
      <c r="G51" s="33"/>
      <c r="H51" s="23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"/>
      <c r="B52" s="31"/>
      <c r="C52" s="31"/>
      <c r="D52" s="31"/>
      <c r="E52" s="31"/>
      <c r="F52" s="31"/>
      <c r="G52" s="33" t="s">
        <v>42</v>
      </c>
      <c r="H52" s="23">
        <f>SUM(H47:H51)</f>
        <v>387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"/>
      <c r="B53" s="31"/>
      <c r="C53" s="31"/>
      <c r="D53" s="31"/>
      <c r="E53" s="31"/>
      <c r="F53" s="31"/>
      <c r="G53" s="33" t="s">
        <v>43</v>
      </c>
      <c r="H53" s="34">
        <v>0.25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"/>
      <c r="B54" s="31"/>
      <c r="C54" s="31"/>
      <c r="D54" s="31"/>
      <c r="E54" s="31"/>
      <c r="F54" s="31"/>
      <c r="G54" s="33" t="s">
        <v>44</v>
      </c>
      <c r="H54" s="23">
        <f>H52*1.25</f>
        <v>483.75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"/>
      <c r="B55" s="33" t="s">
        <v>45</v>
      </c>
      <c r="C55" s="41" t="s">
        <v>57</v>
      </c>
      <c r="D55" s="42" t="s">
        <v>58</v>
      </c>
      <c r="E55" s="43" t="s">
        <v>59</v>
      </c>
      <c r="F55" s="44">
        <v>1.0</v>
      </c>
      <c r="G55" s="45">
        <v>1500.0</v>
      </c>
      <c r="H55" s="45">
        <v>1500.0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"/>
      <c r="B56" s="31"/>
      <c r="C56" s="31"/>
      <c r="D56" s="31"/>
      <c r="E56" s="31"/>
      <c r="F56" s="31"/>
      <c r="G56" s="33" t="s">
        <v>48</v>
      </c>
      <c r="H56" s="23">
        <f>H55-H54</f>
        <v>1016.25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"/>
      <c r="B57" s="38" t="s">
        <v>63</v>
      </c>
      <c r="C57" s="10" t="s">
        <v>8</v>
      </c>
      <c r="D57" s="10" t="s">
        <v>9</v>
      </c>
      <c r="E57" s="10" t="s">
        <v>10</v>
      </c>
      <c r="F57" s="10" t="s">
        <v>11</v>
      </c>
      <c r="G57" s="10" t="s">
        <v>12</v>
      </c>
      <c r="H57" s="10" t="s">
        <v>13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"/>
      <c r="B58" s="15" t="s">
        <v>64</v>
      </c>
      <c r="C58" s="15" t="s">
        <v>56</v>
      </c>
      <c r="D58" s="11" t="s">
        <v>20</v>
      </c>
      <c r="E58" s="16" t="s">
        <v>21</v>
      </c>
      <c r="F58" s="17">
        <v>1.0</v>
      </c>
      <c r="G58" s="18">
        <v>350.0</v>
      </c>
      <c r="H58" s="14">
        <f>F58*G58</f>
        <v>350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B59" s="23" t="s">
        <v>36</v>
      </c>
      <c r="C59" s="23" t="s">
        <v>37</v>
      </c>
      <c r="D59" s="23" t="s">
        <v>37</v>
      </c>
      <c r="E59" s="25" t="s">
        <v>38</v>
      </c>
      <c r="F59" s="26">
        <v>1.0</v>
      </c>
      <c r="G59" s="23">
        <v>10.0</v>
      </c>
      <c r="H59" s="29">
        <v>10.0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"/>
      <c r="B60" s="31"/>
      <c r="C60" s="31"/>
      <c r="D60" s="31"/>
      <c r="E60" s="31"/>
      <c r="F60" s="31"/>
      <c r="G60" s="31"/>
      <c r="H60" s="3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"/>
      <c r="B61" s="31"/>
      <c r="C61" s="31"/>
      <c r="D61" s="31"/>
      <c r="E61" s="31"/>
      <c r="F61" s="31"/>
      <c r="G61" s="31"/>
      <c r="H61" s="3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31"/>
      <c r="C62" s="31"/>
      <c r="D62" s="31"/>
      <c r="E62" s="31"/>
      <c r="F62" s="31"/>
      <c r="G62" s="31"/>
      <c r="H62" s="3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"/>
      <c r="B63" s="31"/>
      <c r="C63" s="31"/>
      <c r="D63" s="31"/>
      <c r="E63" s="31"/>
      <c r="F63" s="31"/>
      <c r="G63" s="31"/>
      <c r="H63" s="3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31"/>
      <c r="C64" s="31"/>
      <c r="D64" s="31"/>
      <c r="E64" s="31"/>
      <c r="F64" s="31"/>
      <c r="G64" s="31"/>
      <c r="H64" s="3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31"/>
      <c r="C65" s="31"/>
      <c r="D65" s="31"/>
      <c r="E65" s="31"/>
      <c r="F65" s="31"/>
      <c r="G65" s="33" t="s">
        <v>42</v>
      </c>
      <c r="H65" s="23">
        <f>SUM(H58:H64)</f>
        <v>360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31"/>
      <c r="C66" s="31"/>
      <c r="D66" s="31"/>
      <c r="E66" s="31"/>
      <c r="F66" s="31"/>
      <c r="G66" s="33" t="s">
        <v>43</v>
      </c>
      <c r="H66" s="34">
        <v>0.25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31"/>
      <c r="C67" s="31"/>
      <c r="D67" s="31"/>
      <c r="E67" s="31"/>
      <c r="F67" s="31"/>
      <c r="G67" s="33" t="s">
        <v>44</v>
      </c>
      <c r="H67" s="31">
        <f>H65*1.25</f>
        <v>450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33" t="s">
        <v>45</v>
      </c>
      <c r="C68" s="41" t="s">
        <v>57</v>
      </c>
      <c r="D68" s="42" t="s">
        <v>58</v>
      </c>
      <c r="E68" s="43" t="s">
        <v>59</v>
      </c>
      <c r="F68" s="44">
        <v>1.0</v>
      </c>
      <c r="G68" s="45">
        <v>1500.0</v>
      </c>
      <c r="H68" s="45">
        <v>1500.0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31"/>
      <c r="C69" s="31"/>
      <c r="D69" s="31"/>
      <c r="E69" s="31"/>
      <c r="F69" s="31"/>
      <c r="G69" s="33" t="s">
        <v>48</v>
      </c>
      <c r="H69" s="31">
        <f>H68-H67</f>
        <v>1050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38" t="s">
        <v>65</v>
      </c>
      <c r="C70" s="10" t="s">
        <v>8</v>
      </c>
      <c r="D70" s="10" t="s">
        <v>9</v>
      </c>
      <c r="E70" s="10" t="s">
        <v>10</v>
      </c>
      <c r="F70" s="10" t="s">
        <v>11</v>
      </c>
      <c r="G70" s="10" t="s">
        <v>12</v>
      </c>
      <c r="H70" s="10" t="s">
        <v>13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15" t="s">
        <v>66</v>
      </c>
      <c r="C71" s="15" t="s">
        <v>56</v>
      </c>
      <c r="D71" s="11" t="s">
        <v>20</v>
      </c>
      <c r="E71" s="16" t="s">
        <v>21</v>
      </c>
      <c r="F71" s="17">
        <v>1.0</v>
      </c>
      <c r="G71" s="18">
        <v>350.0</v>
      </c>
      <c r="H71" s="14">
        <f>F71*G71</f>
        <v>350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15"/>
      <c r="C72" s="15"/>
      <c r="D72" s="19"/>
      <c r="E72" s="21"/>
      <c r="F72" s="23"/>
      <c r="G72" s="22"/>
      <c r="H72" s="2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23"/>
      <c r="C73" s="23"/>
      <c r="D73" s="23"/>
      <c r="E73" s="21"/>
      <c r="F73" s="31"/>
      <c r="G73" s="30"/>
      <c r="H73" s="23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31"/>
      <c r="C74" s="31"/>
      <c r="D74" s="31"/>
      <c r="E74" s="31"/>
      <c r="F74" s="31"/>
      <c r="G74" s="31"/>
      <c r="H74" s="3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31"/>
      <c r="C75" s="31"/>
      <c r="D75" s="31"/>
      <c r="E75" s="31"/>
      <c r="F75" s="31"/>
      <c r="G75" s="31"/>
      <c r="H75" s="3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31"/>
      <c r="C76" s="31"/>
      <c r="D76" s="31"/>
      <c r="E76" s="31"/>
      <c r="F76" s="31"/>
      <c r="G76" s="31"/>
      <c r="H76" s="3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31"/>
      <c r="C77" s="31"/>
      <c r="D77" s="31"/>
      <c r="E77" s="31"/>
      <c r="F77" s="31"/>
      <c r="G77" s="31"/>
      <c r="H77" s="3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31"/>
      <c r="C78" s="31"/>
      <c r="D78" s="31"/>
      <c r="E78" s="31"/>
      <c r="F78" s="31"/>
      <c r="G78" s="33" t="s">
        <v>42</v>
      </c>
      <c r="H78" s="23">
        <v>350.0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31"/>
      <c r="C79" s="31"/>
      <c r="D79" s="31"/>
      <c r="E79" s="31"/>
      <c r="F79" s="31"/>
      <c r="G79" s="33" t="s">
        <v>43</v>
      </c>
      <c r="H79" s="34">
        <v>0.25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31"/>
      <c r="C80" s="31"/>
      <c r="D80" s="31"/>
      <c r="E80" s="31"/>
      <c r="F80" s="31"/>
      <c r="G80" s="33" t="s">
        <v>44</v>
      </c>
      <c r="H80" s="31">
        <f>H78*1.25</f>
        <v>437.5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33" t="s">
        <v>45</v>
      </c>
      <c r="C81" s="41" t="s">
        <v>57</v>
      </c>
      <c r="D81" s="42" t="s">
        <v>58</v>
      </c>
      <c r="E81" s="43" t="s">
        <v>59</v>
      </c>
      <c r="F81" s="44">
        <v>1.0</v>
      </c>
      <c r="G81" s="45">
        <v>1500.0</v>
      </c>
      <c r="H81" s="45">
        <v>1500.0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31"/>
      <c r="C82" s="31"/>
      <c r="D82" s="31"/>
      <c r="E82" s="31"/>
      <c r="F82" s="31"/>
      <c r="G82" s="33" t="s">
        <v>48</v>
      </c>
      <c r="H82" s="31">
        <f>H81-H80</f>
        <v>1062.5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10" t="s">
        <v>67</v>
      </c>
      <c r="C88" s="10" t="s">
        <v>8</v>
      </c>
      <c r="D88" s="10" t="s">
        <v>9</v>
      </c>
      <c r="E88" s="10" t="s">
        <v>10</v>
      </c>
      <c r="F88" s="10" t="s">
        <v>11</v>
      </c>
      <c r="G88" s="10" t="s">
        <v>12</v>
      </c>
      <c r="H88" s="10" t="s">
        <v>13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23" t="s">
        <v>68</v>
      </c>
      <c r="C89" s="31" t="s">
        <v>46</v>
      </c>
      <c r="D89" s="31">
        <v>352.0</v>
      </c>
      <c r="E89" s="23" t="s">
        <v>53</v>
      </c>
      <c r="F89" s="36">
        <v>1.0</v>
      </c>
      <c r="G89" s="23">
        <v>5000.0</v>
      </c>
      <c r="H89" s="31">
        <f>F89*G89</f>
        <v>5000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31"/>
      <c r="C90" s="31"/>
      <c r="D90" s="31"/>
      <c r="E90" s="31"/>
      <c r="F90" s="31"/>
      <c r="G90" s="31"/>
      <c r="H90" s="3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31"/>
      <c r="C91" s="31"/>
      <c r="D91" s="31"/>
      <c r="E91" s="31"/>
      <c r="F91" s="31"/>
      <c r="G91" s="31"/>
      <c r="H91" s="3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31"/>
      <c r="C92" s="31"/>
      <c r="D92" s="31"/>
      <c r="E92" s="31"/>
      <c r="F92" s="31"/>
      <c r="G92" s="31"/>
      <c r="H92" s="3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31"/>
      <c r="C93" s="31"/>
      <c r="D93" s="31"/>
      <c r="E93" s="31"/>
      <c r="F93" s="31"/>
      <c r="G93" s="31"/>
      <c r="H93" s="3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</row>
  </sheetData>
  <mergeCells count="5">
    <mergeCell ref="C5:D5"/>
    <mergeCell ref="C4:D4"/>
    <mergeCell ref="C6:D6"/>
    <mergeCell ref="C7:D7"/>
    <mergeCell ref="B1:D3"/>
  </mergeCells>
  <printOptions horizontalCentered="1"/>
  <pageMargins bottom="0.75" footer="0.0" header="0.0" left="0.25" right="0.25" top="0.75"/>
  <pageSetup fitToHeight="0" cellComments="atEnd" orientation="portrait" pageOrder="overThenDown"/>
  <drawing r:id="rId1"/>
</worksheet>
</file>