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orkroot\Разработка\Задачи\Таблица\"/>
    </mc:Choice>
  </mc:AlternateContent>
  <xr:revisionPtr revIDLastSave="0" documentId="13_ncr:1_{DA843670-BB3A-46EC-88FB-E868D90EC9E8}" xr6:coauthVersionLast="47" xr6:coauthVersionMax="47" xr10:uidLastSave="{00000000-0000-0000-0000-000000000000}"/>
  <bookViews>
    <workbookView xWindow="-105" yWindow="0" windowWidth="20910" windowHeight="11835" activeTab="2" xr2:uid="{00000000-000D-0000-FFFF-FFFF00000000}"/>
  </bookViews>
  <sheets>
    <sheet name="История" sheetId="1" r:id="rId1"/>
    <sheet name="Справочники" sheetId="3" r:id="rId2"/>
    <sheet name="Черновик" sheetId="4" r:id="rId3"/>
  </sheets>
  <definedNames>
    <definedName name="Справочник_Валюта">OFFSET(Справочники!$A$3, 0, 0, COUNTA(Справочники!$A:$A), 1)</definedName>
    <definedName name="Справочник_ЕдиницаИзмерения">OFFSET(Справочники!$B$3, 0, 0, COUNTA(Справочники!$B:$B), 1)</definedName>
    <definedName name="Справочник_Категория">OFFSET(Справочники!$F$3, 0, 0, COUNTIF(Справочники!$F:$F, "&lt;&gt;"), 1)</definedName>
    <definedName name="Справочник_Операция">OFFSET(Справочники!$D$3, 0, 0, COUNTIF(Справочники!$D:$D, "&lt;&gt;"), 1)</definedName>
    <definedName name="Справочник_Счет">OFFSET(Справочники!$C$3, 0, 0, COUNTIF(Справочники!$C:$C, "&lt;&gt;"), 1)</definedName>
    <definedName name="Справочник_ТипОперации">OFFSET(Справочники!$E$3, 0, 0, COUNTIF(Справочники!$E:$E, "&lt;&gt;"), 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4" l="1"/>
  <c r="C9" i="4"/>
  <c r="E3" i="3" a="1"/>
  <c r="E3" i="3" s="1"/>
  <c r="P3" i="3" s="1" a="1"/>
  <c r="P3" i="3" s="1"/>
  <c r="F3" i="3" a="1"/>
  <c r="F3" i="3" s="1"/>
  <c r="Q3" i="3" s="1" a="1"/>
  <c r="Q3" i="3" s="1"/>
  <c r="D3" i="3" a="1"/>
  <c r="D3" i="3" s="1"/>
  <c r="O3" i="3" s="1" a="1"/>
  <c r="O3" i="3" s="1"/>
  <c r="C3" i="3" a="1"/>
  <c r="C3" i="3" s="1"/>
  <c r="N3" i="3" s="1" a="1"/>
  <c r="N3" i="3" s="1"/>
  <c r="B3" i="3" a="1"/>
  <c r="B3" i="3" s="1"/>
  <c r="M3" i="3" s="1" a="1"/>
  <c r="M3" i="3" s="1"/>
  <c r="E8" i="1"/>
  <c r="A3" i="3" a="1"/>
  <c r="A3" i="3" s="1"/>
  <c r="L3" i="3" s="1" a="1"/>
  <c r="L3" i="3" s="1"/>
  <c r="E7" i="1"/>
  <c r="E6" i="1"/>
  <c r="E5" i="1"/>
  <c r="E4" i="1"/>
  <c r="E3" i="1"/>
  <c r="E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2F234F-B56E-404B-B448-5E145BE5BB73}" keepAlive="1" name="Запрос — Таблица1" description="Соединение с запросом &quot;Таблица1&quot; в книге." type="5" refreshedVersion="7" background="1" saveData="1">
    <dbPr connection="Provider=Microsoft.Mashup.OleDb.1;Data Source=$Workbook$;Location=Таблица1;Extended Properties=&quot;&quot;" command="SELECT * FROM [Таблица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<sst xmlns="http://schemas.openxmlformats.org/spreadsheetml/2006/main" count="62" uniqueCount="45">
  <si>
    <t>Наименование</t>
  </si>
  <si>
    <t>Дата</t>
  </si>
  <si>
    <t>Количество</t>
  </si>
  <si>
    <t>Цена</t>
  </si>
  <si>
    <t>Сумма</t>
  </si>
  <si>
    <t>Валюта</t>
  </si>
  <si>
    <t>Единица измерения</t>
  </si>
  <si>
    <t>Счет</t>
  </si>
  <si>
    <t>Тип операции</t>
  </si>
  <si>
    <t>Категория</t>
  </si>
  <si>
    <t>Комментарий</t>
  </si>
  <si>
    <t>Кофе</t>
  </si>
  <si>
    <t>RUB</t>
  </si>
  <si>
    <t>Сбербанк</t>
  </si>
  <si>
    <t>Расход</t>
  </si>
  <si>
    <t>Продукты</t>
  </si>
  <si>
    <t>Трубочка</t>
  </si>
  <si>
    <t>Видео</t>
  </si>
  <si>
    <t>USDT</t>
  </si>
  <si>
    <t>Bybit</t>
  </si>
  <si>
    <t>Доход</t>
  </si>
  <si>
    <t>Фриланс</t>
  </si>
  <si>
    <t>Аванс</t>
  </si>
  <si>
    <t>Никита Тарасов</t>
  </si>
  <si>
    <t>TRX</t>
  </si>
  <si>
    <t>BTC</t>
  </si>
  <si>
    <t>Валюты</t>
  </si>
  <si>
    <t>кг</t>
  </si>
  <si>
    <t>шт</t>
  </si>
  <si>
    <t>Единицы измерения</t>
  </si>
  <si>
    <t>Операция</t>
  </si>
  <si>
    <t>Начислено</t>
  </si>
  <si>
    <t>Потрачено</t>
  </si>
  <si>
    <t>Предпросмотр формул, используемых для диспетчера имен</t>
  </si>
  <si>
    <t>Списки, используемые в формулах диспетчера имен</t>
  </si>
  <si>
    <t>пн</t>
  </si>
  <si>
    <t>вт</t>
  </si>
  <si>
    <t>ср</t>
  </si>
  <si>
    <t>чт</t>
  </si>
  <si>
    <t>пт</t>
  </si>
  <si>
    <t>сб</t>
  </si>
  <si>
    <t>вс</t>
  </si>
  <si>
    <t>Часов на фриланс</t>
  </si>
  <si>
    <t>Работа Никита</t>
  </si>
  <si>
    <t>Работа Диана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</si>
</sst>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7" formatCode="_-[$$-409]* #,##0_ ;_-[$$-409]* \-#,##0\ ;_-[$$-409]* &quot;-&quot;_ ;_-@_ "/>
    <numFmt numFmtId="171" formatCode="_-[$$-409]* #,##0_ ;_-[$$-409]* \-#,##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  <charset val="204"/>
    </font>
    <font>
      <b/>
      <sz val="11"/>
      <color theme="0"/>
      <name val="Bahnschrift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wrapText="1"/>
    </xf>
    <xf numFmtId="4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67" fontId="0" fillId="0" borderId="0" xfId="0" applyNumberFormat="1"/>
    <xf numFmtId="171" fontId="0" fillId="0" borderId="0" xfId="0" applyNumberFormat="1" applyAlignment="1">
      <alignment horizontal="left" vertical="center"/>
    </xf>
    <xf numFmtId="171" fontId="0" fillId="0" borderId="0" xfId="0" applyNumberFormat="1"/>
    <xf numFmtId="171" fontId="0" fillId="7" borderId="0" xfId="0" applyNumberFormat="1" applyFill="1"/>
    <xf numFmtId="171" fontId="0" fillId="6" borderId="0" xfId="0" applyNumberFormat="1" applyFill="1"/>
    <xf numFmtId="171" fontId="0" fillId="8" borderId="0" xfId="0" applyNumberFormat="1" applyFill="1"/>
  </cellXfs>
  <cellStyles count="1">
    <cellStyle name="Обычный" xfId="0" builtinId="0"/>
  </cellStyles>
  <dxfs count="14"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4" formatCode="#,##0.00"/>
      <alignment horizontal="center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164" formatCode="[$-F800]dddd\,\ mmmm\ dd\,\ 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charset val="204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C6C5DD-0AA6-451A-B950-F5DA22B11EE0}" name="Таблица1" displayName="Таблица1" ref="A1:L8" totalsRowShown="0" headerRowDxfId="13" dataDxfId="12">
  <autoFilter ref="A1:L8" xr:uid="{45C6C5DD-0AA6-451A-B950-F5DA22B11EE0}"/>
  <tableColumns count="12">
    <tableColumn id="1" xr3:uid="{16E9FD2B-1080-4D2A-A7FA-F10680ABEA84}" name="Дата" dataDxfId="11"/>
    <tableColumn id="2" xr3:uid="{F9CC6DF8-6AEE-4833-AA30-3AF9C7EAD8EA}" name="Наименование" dataDxfId="10"/>
    <tableColumn id="3" xr3:uid="{F044FBBE-4614-4EA0-8779-F418657EA0EC}" name="Количество" dataDxfId="9"/>
    <tableColumn id="4" xr3:uid="{0D2EF238-3BD9-4620-911D-34A01E905628}" name="Цена" dataDxfId="8"/>
    <tableColumn id="5" xr3:uid="{289C9686-D8BF-46FB-8A95-BECFA6971A2F}" name="Сумма" dataDxfId="7">
      <calculatedColumnFormula>PRODUCT(Таблица1[[#This Row],[Количество]:[Цена]])</calculatedColumnFormula>
    </tableColumn>
    <tableColumn id="6" xr3:uid="{94DCFBC3-2AC9-44DB-95D3-9F41861E3DED}" name="Валюта" dataDxfId="6"/>
    <tableColumn id="7" xr3:uid="{CCA0CFCA-F289-4A4F-8E3F-14753650E0D1}" name="Единица измерения" dataDxfId="5"/>
    <tableColumn id="8" xr3:uid="{00142DBC-9E2F-4937-849F-4D3ACAAE0DF6}" name="Счет" dataDxfId="4"/>
    <tableColumn id="9" xr3:uid="{6AD16EE2-9C25-4B95-8680-8221B49C2107}" name="Операция" dataDxfId="3"/>
    <tableColumn id="12" xr3:uid="{C0953DA5-0DF7-483A-9C83-94D749022199}" name="Тип операции" dataDxfId="0"/>
    <tableColumn id="10" xr3:uid="{53F60F65-8217-4CA1-8E1F-CBA826831E28}" name="Категория" dataDxfId="2"/>
    <tableColumn id="11" xr3:uid="{C5522BED-39A0-4919-8CA4-A327010E1D5A}" name="Комментарий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J16" sqref="J16"/>
    </sheetView>
  </sheetViews>
  <sheetFormatPr defaultRowHeight="15" x14ac:dyDescent="0.25"/>
  <cols>
    <col min="1" max="1" width="23" style="2" customWidth="1"/>
    <col min="2" max="2" width="18.42578125" style="9" bestFit="1" customWidth="1"/>
    <col min="3" max="3" width="17.5703125" style="2" bestFit="1" customWidth="1"/>
    <col min="4" max="4" width="11" style="2" bestFit="1" customWidth="1"/>
    <col min="5" max="5" width="11.85546875" style="2" bestFit="1" customWidth="1"/>
    <col min="6" max="6" width="13.5703125" style="2" bestFit="1" customWidth="1"/>
    <col min="7" max="7" width="26.42578125" style="2" bestFit="1" customWidth="1"/>
    <col min="8" max="8" width="10.5703125" style="2" bestFit="1" customWidth="1"/>
    <col min="9" max="9" width="19.85546875" style="2" bestFit="1" customWidth="1"/>
    <col min="10" max="10" width="19.85546875" style="2" customWidth="1"/>
    <col min="11" max="11" width="16.28515625" style="2" bestFit="1" customWidth="1"/>
    <col min="12" max="12" width="19.5703125" style="2" bestFit="1" customWidth="1"/>
    <col min="13" max="16384" width="9.140625" style="2"/>
  </cols>
  <sheetData>
    <row r="1" spans="1:12" s="1" customFormat="1" ht="14.25" x14ac:dyDescent="0.25">
      <c r="A1" s="1" t="s">
        <v>1</v>
      </c>
      <c r="B1" s="7" t="s">
        <v>0</v>
      </c>
      <c r="C1" s="1" t="s">
        <v>2</v>
      </c>
      <c r="D1" s="1" t="s">
        <v>3</v>
      </c>
      <c r="E1" s="1" t="s">
        <v>4</v>
      </c>
      <c r="F1" s="11" t="s">
        <v>5</v>
      </c>
      <c r="G1" s="11" t="s">
        <v>6</v>
      </c>
      <c r="H1" s="11" t="s">
        <v>7</v>
      </c>
      <c r="I1" s="11" t="s">
        <v>30</v>
      </c>
      <c r="J1" s="11" t="s">
        <v>8</v>
      </c>
      <c r="K1" s="11" t="s">
        <v>9</v>
      </c>
      <c r="L1" s="1" t="s">
        <v>10</v>
      </c>
    </row>
    <row r="2" spans="1:12" s="6" customFormat="1" x14ac:dyDescent="0.25">
      <c r="A2" s="3">
        <v>45697</v>
      </c>
      <c r="B2" s="8" t="s">
        <v>11</v>
      </c>
      <c r="C2" s="10">
        <v>1</v>
      </c>
      <c r="D2" s="5">
        <v>210</v>
      </c>
      <c r="E2" s="5">
        <f>PRODUCT(Таблица1[[#This Row],[Количество]:[Цена]])</f>
        <v>210</v>
      </c>
      <c r="F2" s="4" t="s">
        <v>12</v>
      </c>
      <c r="G2" s="4" t="s">
        <v>28</v>
      </c>
      <c r="H2" s="4" t="s">
        <v>13</v>
      </c>
      <c r="I2" s="4" t="s">
        <v>14</v>
      </c>
      <c r="J2" s="4" t="s">
        <v>32</v>
      </c>
      <c r="K2" s="4" t="s">
        <v>15</v>
      </c>
      <c r="L2" s="4"/>
    </row>
    <row r="3" spans="1:12" x14ac:dyDescent="0.25">
      <c r="A3" s="3">
        <v>45698</v>
      </c>
      <c r="B3" s="8" t="s">
        <v>16</v>
      </c>
      <c r="C3" s="10">
        <v>2</v>
      </c>
      <c r="D3" s="5">
        <v>50</v>
      </c>
      <c r="E3" s="5">
        <f>PRODUCT(Таблица1[[#This Row],[Количество]:[Цена]])</f>
        <v>100</v>
      </c>
      <c r="F3" s="4"/>
      <c r="G3" s="4" t="s">
        <v>27</v>
      </c>
      <c r="H3" s="4"/>
      <c r="I3" s="4"/>
      <c r="J3" s="4"/>
      <c r="K3" s="4"/>
      <c r="L3" s="4"/>
    </row>
    <row r="4" spans="1:12" x14ac:dyDescent="0.25">
      <c r="A4" s="3">
        <v>45698</v>
      </c>
      <c r="B4" s="8" t="s">
        <v>17</v>
      </c>
      <c r="C4" s="10">
        <v>1</v>
      </c>
      <c r="D4" s="5">
        <v>13</v>
      </c>
      <c r="E4" s="5">
        <f>PRODUCT(Таблица1[[#This Row],[Количество]:[Цена]])</f>
        <v>13</v>
      </c>
      <c r="F4" s="4" t="s">
        <v>25</v>
      </c>
      <c r="G4" s="4" t="s">
        <v>28</v>
      </c>
      <c r="H4" s="4" t="s">
        <v>19</v>
      </c>
      <c r="I4" s="4" t="s">
        <v>14</v>
      </c>
      <c r="J4" s="4" t="s">
        <v>22</v>
      </c>
      <c r="K4" s="4" t="s">
        <v>21</v>
      </c>
      <c r="L4" s="4" t="s">
        <v>23</v>
      </c>
    </row>
    <row r="5" spans="1:12" x14ac:dyDescent="0.25">
      <c r="A5" s="3">
        <v>45701</v>
      </c>
      <c r="B5" s="8" t="s">
        <v>17</v>
      </c>
      <c r="C5" s="10">
        <v>1</v>
      </c>
      <c r="D5" s="5">
        <v>13</v>
      </c>
      <c r="E5" s="5">
        <f>PRODUCT(Таблица1[[#This Row],[Количество]:[Цена]])</f>
        <v>13</v>
      </c>
      <c r="F5" s="4" t="s">
        <v>18</v>
      </c>
      <c r="G5" s="4" t="s">
        <v>27</v>
      </c>
      <c r="H5" s="4" t="s">
        <v>19</v>
      </c>
      <c r="I5" s="4" t="s">
        <v>20</v>
      </c>
      <c r="J5" s="4" t="s">
        <v>31</v>
      </c>
      <c r="K5" s="4"/>
      <c r="L5" s="4" t="s">
        <v>23</v>
      </c>
    </row>
    <row r="6" spans="1:12" x14ac:dyDescent="0.25">
      <c r="A6" s="3">
        <v>45702</v>
      </c>
      <c r="B6" s="8"/>
      <c r="C6" s="10"/>
      <c r="D6" s="5"/>
      <c r="E6" s="5">
        <f>PRODUCT(Таблица1[[#This Row],[Количество]:[Цена]])</f>
        <v>0</v>
      </c>
      <c r="F6" s="4" t="s">
        <v>24</v>
      </c>
      <c r="G6" s="4"/>
      <c r="H6" s="4"/>
      <c r="I6" s="4"/>
      <c r="J6" s="4"/>
      <c r="K6" s="4"/>
      <c r="L6" s="4"/>
    </row>
    <row r="7" spans="1:12" x14ac:dyDescent="0.25">
      <c r="A7" s="3">
        <v>45702</v>
      </c>
      <c r="B7" s="8"/>
      <c r="C7" s="10"/>
      <c r="D7" s="5"/>
      <c r="E7" s="5">
        <f>PRODUCT(Таблица1[[#This Row],[Количество]:[Цена]])</f>
        <v>0</v>
      </c>
      <c r="F7" s="4" t="s">
        <v>12</v>
      </c>
      <c r="G7" s="4"/>
      <c r="H7" s="4"/>
      <c r="I7" s="4"/>
      <c r="J7" s="4"/>
      <c r="K7" s="4"/>
      <c r="L7" s="4"/>
    </row>
    <row r="8" spans="1:12" x14ac:dyDescent="0.25">
      <c r="A8" s="3">
        <v>45703</v>
      </c>
      <c r="B8" s="8"/>
      <c r="C8" s="10"/>
      <c r="D8" s="5"/>
      <c r="E8" s="5">
        <f>PRODUCT(Таблица1[[#This Row],[Количество]:[Цена]])</f>
        <v>0</v>
      </c>
      <c r="F8" s="4"/>
      <c r="G8" s="4"/>
      <c r="H8" s="4"/>
      <c r="I8" s="4"/>
      <c r="J8" s="4"/>
      <c r="K8" s="4"/>
      <c r="L8" s="4"/>
    </row>
  </sheetData>
  <dataValidations count="6">
    <dataValidation type="list" errorStyle="warning" showInputMessage="1" showErrorMessage="1" sqref="F2:F8" xr:uid="{0B28EDA5-FF00-45FB-B4C9-26D044C91C61}">
      <formula1>Справочник_Валюта</formula1>
    </dataValidation>
    <dataValidation type="list" errorStyle="warning" showInputMessage="1" showErrorMessage="1" sqref="G2:G8" xr:uid="{5D8F1A52-817A-40C3-BC87-EEEFAAF12435}">
      <formula1>Справочник_ЕдиницаИзмерения</formula1>
    </dataValidation>
    <dataValidation type="list" errorStyle="warning" showInputMessage="1" showErrorMessage="1" sqref="H2:H8" xr:uid="{05D763F3-D30F-4139-ACC6-8D2EF88490D2}">
      <formula1>Справочник_Счет</formula1>
    </dataValidation>
    <dataValidation type="list" errorStyle="warning" showInputMessage="1" showErrorMessage="1" sqref="I2:I8" xr:uid="{CE27B8AA-CE90-45B0-86D3-A4699BCF213D}">
      <formula1>Справочник_Операция</formula1>
    </dataValidation>
    <dataValidation type="list" errorStyle="warning" showInputMessage="1" showErrorMessage="1" sqref="J2:J8" xr:uid="{2E506BD3-2F0B-479B-94F2-B0C98DE78AF5}">
      <formula1>Справочник_ТипОперации</formula1>
    </dataValidation>
    <dataValidation type="list" errorStyle="warning" showInputMessage="1" showErrorMessage="1" sqref="K2:K8" xr:uid="{E6D73469-B294-4AE1-B7D1-DD28531305EA}">
      <formula1>Справочник_Категория</formula1>
    </dataValidation>
  </dataValidations>
  <pageMargins left="0.7" right="0.7" top="0.75" bottom="0.75" header="0.3" footer="0.3"/>
  <pageSetup paperSize="9" orientation="portrait" horizontalDpi="300" verticalDpi="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21EFE-A19F-4A84-A79E-32DEEEE53A53}">
  <dimension ref="A1:Q8"/>
  <sheetViews>
    <sheetView workbookViewId="0">
      <selection activeCell="Q3" sqref="Q3"/>
    </sheetView>
  </sheetViews>
  <sheetFormatPr defaultRowHeight="15" x14ac:dyDescent="0.25"/>
  <cols>
    <col min="1" max="1" width="9.42578125" style="12" bestFit="1" customWidth="1"/>
    <col min="2" max="2" width="22.28515625" style="12" bestFit="1" customWidth="1"/>
    <col min="3" max="3" width="9.85546875" style="12" bestFit="1" customWidth="1"/>
    <col min="4" max="4" width="11.140625" style="12" bestFit="1" customWidth="1"/>
    <col min="5" max="5" width="15.28515625" style="12" bestFit="1" customWidth="1"/>
    <col min="6" max="6" width="11.7109375" style="12" bestFit="1" customWidth="1"/>
    <col min="7" max="10" width="9.140625" style="12"/>
    <col min="11" max="11" width="9.140625" style="14"/>
    <col min="12" max="12" width="9.42578125" style="12" bestFit="1" customWidth="1"/>
    <col min="13" max="13" width="22.28515625" style="12" bestFit="1" customWidth="1"/>
    <col min="14" max="14" width="6" style="12" bestFit="1" customWidth="1"/>
    <col min="15" max="15" width="11.140625" style="12" bestFit="1" customWidth="1"/>
    <col min="16" max="16" width="15.28515625" style="12" bestFit="1" customWidth="1"/>
    <col min="17" max="17" width="11.7109375" style="12" bestFit="1" customWidth="1"/>
    <col min="18" max="16384" width="9.140625" style="12"/>
  </cols>
  <sheetData>
    <row r="1" spans="1:17" ht="41.25" customHeight="1" x14ac:dyDescent="0.25">
      <c r="A1" s="15" t="s">
        <v>34</v>
      </c>
      <c r="B1" s="15"/>
      <c r="C1" s="15"/>
      <c r="D1" s="15"/>
      <c r="E1" s="15"/>
      <c r="F1" s="15"/>
      <c r="G1" s="16"/>
      <c r="H1" s="16"/>
      <c r="I1" s="16"/>
      <c r="J1" s="17"/>
      <c r="K1" s="18"/>
      <c r="L1" s="13" t="s">
        <v>33</v>
      </c>
      <c r="M1" s="13"/>
      <c r="N1" s="13"/>
      <c r="O1" s="13"/>
      <c r="P1" s="13"/>
      <c r="Q1" s="13"/>
    </row>
    <row r="2" spans="1:17" x14ac:dyDescent="0.25">
      <c r="A2" s="20" t="s">
        <v>26</v>
      </c>
      <c r="B2" s="20" t="s">
        <v>29</v>
      </c>
      <c r="C2" s="20" t="s">
        <v>7</v>
      </c>
      <c r="D2" s="20" t="s">
        <v>30</v>
      </c>
      <c r="E2" s="20" t="s">
        <v>8</v>
      </c>
      <c r="F2" s="20" t="s">
        <v>9</v>
      </c>
      <c r="L2" s="19" t="s">
        <v>26</v>
      </c>
      <c r="M2" s="19" t="s">
        <v>29</v>
      </c>
      <c r="N2" s="19" t="s">
        <v>7</v>
      </c>
      <c r="O2" s="19" t="s">
        <v>30</v>
      </c>
      <c r="P2" s="19" t="s">
        <v>8</v>
      </c>
      <c r="Q2" s="19" t="s">
        <v>9</v>
      </c>
    </row>
    <row r="3" spans="1:17" x14ac:dyDescent="0.25">
      <c r="A3" s="12" t="str" cm="1">
        <f t="array" ref="A3:A6">_xlfn._xlws.SORT(_xlfn.UNIQUE(_xlfn._xlws.FILTER(Таблица1[Валюта], Таблица1[Валюта]&lt;&gt;"")))</f>
        <v>BTC</v>
      </c>
      <c r="B3" s="12" t="str" cm="1">
        <f t="array" ref="B3:B4">_xlfn._xlws.SORT(_xlfn.UNIQUE(_xlfn._xlws.FILTER(Таблица1[Единица измерения], Таблица1[Единица измерения]&lt;&gt;"")))</f>
        <v>кг</v>
      </c>
      <c r="C3" s="12" t="str" cm="1">
        <f t="array" ref="C3:C4">_xlfn._xlws.SORT(_xlfn.UNIQUE(_xlfn._xlws.FILTER(Таблица1[Счет], Таблица1[Счет]&lt;&gt;"")))</f>
        <v>Bybit</v>
      </c>
      <c r="D3" s="12" t="str" cm="1">
        <f t="array" ref="D3:D4">_xlfn._xlws.SORT(_xlfn.UNIQUE(_xlfn._xlws.FILTER(Таблица1[Операция], Таблица1[Операция]&lt;&gt;"")))</f>
        <v>Доход</v>
      </c>
      <c r="E3" s="12" t="str" cm="1">
        <f t="array" ref="E3:E5">_xlfn._xlws.SORT(_xlfn.UNIQUE(_xlfn._xlws.FILTER(Таблица1[Тип операции], Таблица1[Тип операции]&lt;&gt;"")))</f>
        <v>Аванс</v>
      </c>
      <c r="F3" s="12" t="str" cm="1">
        <f t="array" ref="F3:F4">_xlfn._xlws.SORT(_xlfn.UNIQUE(_xlfn._xlws.FILTER(Таблица1[Категория], Таблица1[Категория]&lt;&gt;"")))</f>
        <v>Продукты</v>
      </c>
      <c r="L3" s="12" t="str" cm="1">
        <f t="array" aca="1" ref="L3:L8" ca="1">OFFSET(Справочники!$A$3, 0, 0, COUNTA(Справочники!$A:$A), 1)</f>
        <v>BTC</v>
      </c>
      <c r="M3" s="12" t="str" cm="1">
        <f t="array" aca="1" ref="M3:M5" ca="1">OFFSET(Справочники!$B$3, 0, 0, COUNTA(Справочники!$B:$B), 1)</f>
        <v>кг</v>
      </c>
      <c r="N3" s="12" t="str" cm="1">
        <f t="array" aca="1" ref="N3:N5" ca="1">OFFSET(Справочники!$C$3, 0, 0, COUNTIF(Справочники!$C:$C, "&lt;&gt;"), 1)</f>
        <v>Bybit</v>
      </c>
      <c r="O3" s="12" t="str" cm="1">
        <f t="array" aca="1" ref="O3:O5" ca="1">OFFSET(Справочники!$D$3, 0, 0, COUNTIF(Справочники!$D:$D, "&lt;&gt;"), 1)</f>
        <v>Доход</v>
      </c>
      <c r="P3" s="12" t="str" cm="1">
        <f t="array" aca="1" ref="P3:P6" ca="1">OFFSET(Справочники!$E$3, 0, 0, COUNTIF(Справочники!$E:$E, "&lt;&gt;"), 1)</f>
        <v>Аванс</v>
      </c>
      <c r="Q3" s="12" t="str" cm="1">
        <f t="array" aca="1" ref="Q3:Q5" ca="1">OFFSET(Справочники!$F$3, 0, 0, COUNTIF(Справочники!$F:$F, "&lt;&gt;"), 1)</f>
        <v>Продукты</v>
      </c>
    </row>
    <row r="4" spans="1:17" x14ac:dyDescent="0.25">
      <c r="A4" s="12" t="str">
        <v>RUB</v>
      </c>
      <c r="B4" s="12" t="str">
        <v>шт</v>
      </c>
      <c r="C4" s="12" t="str">
        <v>Сбербанк</v>
      </c>
      <c r="D4" s="12" t="str">
        <v>Расход</v>
      </c>
      <c r="E4" s="12" t="str">
        <v>Начислено</v>
      </c>
      <c r="F4" s="12" t="str">
        <v>Фриланс</v>
      </c>
      <c r="L4" s="12" t="str">
        <f ca="1"/>
        <v>RUB</v>
      </c>
      <c r="M4" s="12" t="str">
        <f ca="1"/>
        <v>шт</v>
      </c>
      <c r="N4" s="12" t="str">
        <f ca="1"/>
        <v>Сбербанк</v>
      </c>
      <c r="O4" s="12" t="str">
        <f ca="1"/>
        <v>Расход</v>
      </c>
      <c r="P4" s="12" t="str">
        <f ca="1"/>
        <v>Начислено</v>
      </c>
      <c r="Q4" s="12" t="str">
        <f ca="1"/>
        <v>Фриланс</v>
      </c>
    </row>
    <row r="5" spans="1:17" x14ac:dyDescent="0.25">
      <c r="A5" s="12" t="str">
        <v>TRX</v>
      </c>
      <c r="E5" s="12" t="str">
        <v>Потрачено</v>
      </c>
      <c r="L5" s="12" t="str">
        <f ca="1"/>
        <v>TRX</v>
      </c>
      <c r="M5" s="12">
        <f ca="1"/>
        <v>0</v>
      </c>
      <c r="N5" s="12">
        <f ca="1"/>
        <v>0</v>
      </c>
      <c r="O5" s="12">
        <f ca="1"/>
        <v>0</v>
      </c>
      <c r="P5" s="12" t="str">
        <f ca="1"/>
        <v>Потрачено</v>
      </c>
      <c r="Q5" s="12">
        <f ca="1"/>
        <v>0</v>
      </c>
    </row>
    <row r="6" spans="1:17" x14ac:dyDescent="0.25">
      <c r="A6" s="12" t="str">
        <v>USDT</v>
      </c>
      <c r="L6" s="12" t="str">
        <f ca="1"/>
        <v>USDT</v>
      </c>
      <c r="P6" s="12">
        <f ca="1"/>
        <v>0</v>
      </c>
    </row>
    <row r="7" spans="1:17" x14ac:dyDescent="0.25">
      <c r="L7" s="12">
        <f ca="1"/>
        <v>0</v>
      </c>
    </row>
    <row r="8" spans="1:17" x14ac:dyDescent="0.25">
      <c r="L8" s="12">
        <f ca="1"/>
        <v>0</v>
      </c>
    </row>
  </sheetData>
  <mergeCells count="2">
    <mergeCell ref="L1:Q1"/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D6D3-6AED-4691-82E1-02FAE17FF1B7}">
  <dimension ref="A1:D10"/>
  <sheetViews>
    <sheetView tabSelected="1" workbookViewId="0">
      <selection activeCell="I10" sqref="I10"/>
    </sheetView>
  </sheetViews>
  <sheetFormatPr defaultRowHeight="15" x14ac:dyDescent="0.25"/>
  <cols>
    <col min="2" max="2" width="18.28515625" customWidth="1"/>
    <col min="3" max="3" width="13.7109375" customWidth="1"/>
    <col min="4" max="4" width="14" customWidth="1"/>
  </cols>
  <sheetData>
    <row r="1" spans="1:4" x14ac:dyDescent="0.25">
      <c r="B1" t="s">
        <v>42</v>
      </c>
      <c r="C1" t="s">
        <v>43</v>
      </c>
      <c r="D1" t="s">
        <v>44</v>
      </c>
    </row>
    <row r="2" spans="1:4" x14ac:dyDescent="0.25">
      <c r="A2" t="s">
        <v>35</v>
      </c>
      <c r="B2">
        <v>4</v>
      </c>
      <c r="C2" s="22">
        <v>12</v>
      </c>
      <c r="D2" s="25"/>
    </row>
    <row r="3" spans="1:4" x14ac:dyDescent="0.25">
      <c r="A3" t="s">
        <v>36</v>
      </c>
      <c r="B3">
        <v>4</v>
      </c>
      <c r="C3" s="21">
        <v>12</v>
      </c>
      <c r="D3" s="26"/>
    </row>
    <row r="4" spans="1:4" x14ac:dyDescent="0.25">
      <c r="A4" t="s">
        <v>37</v>
      </c>
      <c r="B4">
        <v>4</v>
      </c>
      <c r="C4" s="21">
        <v>12</v>
      </c>
      <c r="D4" s="26"/>
    </row>
    <row r="5" spans="1:4" x14ac:dyDescent="0.25">
      <c r="A5" t="s">
        <v>38</v>
      </c>
      <c r="B5">
        <v>2</v>
      </c>
      <c r="C5" s="21">
        <v>6</v>
      </c>
      <c r="D5" s="23"/>
    </row>
    <row r="6" spans="1:4" x14ac:dyDescent="0.25">
      <c r="A6" t="s">
        <v>39</v>
      </c>
      <c r="B6">
        <v>4</v>
      </c>
      <c r="C6" s="21">
        <v>12</v>
      </c>
      <c r="D6" s="23"/>
    </row>
    <row r="7" spans="1:4" x14ac:dyDescent="0.25">
      <c r="A7" t="s">
        <v>40</v>
      </c>
      <c r="B7">
        <v>5</v>
      </c>
      <c r="C7" s="21">
        <v>15</v>
      </c>
      <c r="D7" s="24"/>
    </row>
    <row r="8" spans="1:4" x14ac:dyDescent="0.25">
      <c r="A8" t="s">
        <v>41</v>
      </c>
      <c r="B8">
        <v>3</v>
      </c>
      <c r="C8" s="21">
        <v>9</v>
      </c>
      <c r="D8" s="24"/>
    </row>
    <row r="9" spans="1:4" x14ac:dyDescent="0.25">
      <c r="C9" s="23">
        <f>SUM(C2:C8)</f>
        <v>78</v>
      </c>
      <c r="D9" s="23">
        <v>35</v>
      </c>
    </row>
    <row r="10" spans="1:4" x14ac:dyDescent="0.25">
      <c r="C10">
        <f>SUM(B2:B8)</f>
        <v>26</v>
      </c>
      <c r="D10">
        <v>1</v>
      </c>
    </row>
  </sheetData>
  <pageMargins left="0.7" right="0.7" top="0.75" bottom="0.75" header="0.3" footer="0.3"/>
  <pageSetup paperSize="9" orientation="portrait" horizontalDpi="300" verticalDpi="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393434-F699-4C59-9584-B34AFAADA2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История</vt:lpstr>
      <vt:lpstr>Справочники</vt:lpstr>
      <vt:lpstr>Черновик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Gasanov</dc:creator>
  <cp:lastModifiedBy>Kirill Gasanov</cp:lastModifiedBy>
  <dcterms:created xsi:type="dcterms:W3CDTF">2015-06-05T18:19:34Z</dcterms:created>
  <dcterms:modified xsi:type="dcterms:W3CDTF">2025-02-15T20:25:41Z</dcterms:modified>
</cp:coreProperties>
</file>