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s\"/>
    </mc:Choice>
  </mc:AlternateContent>
  <xr:revisionPtr revIDLastSave="0" documentId="13_ncr:1_{DA13F4BE-DFDF-44ED-B02A-A78CA3C69DC9}" xr6:coauthVersionLast="47" xr6:coauthVersionMax="47" xr10:uidLastSave="{00000000-0000-0000-0000-000000000000}"/>
  <bookViews>
    <workbookView xWindow="-120" yWindow="-120" windowWidth="29040" windowHeight="15840" activeTab="1" xr2:uid="{5C63D4E0-A81F-44DF-B204-706DBD5915EF}"/>
  </bookViews>
  <sheets>
    <sheet name="Data" sheetId="1" r:id="rId1"/>
    <sheet name="Ev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" i="1" l="1"/>
  <c r="AK5" i="1"/>
  <c r="AL5" i="1"/>
  <c r="AM5" i="1"/>
  <c r="AJ7" i="1"/>
  <c r="AK7" i="1"/>
  <c r="AL7" i="1"/>
  <c r="AM7" i="1"/>
  <c r="AJ8" i="1"/>
  <c r="AK8" i="1"/>
  <c r="AL8" i="1"/>
  <c r="AM8" i="1"/>
  <c r="AJ9" i="1"/>
  <c r="AK9" i="1"/>
  <c r="AL9" i="1"/>
  <c r="AM9" i="1"/>
  <c r="AJ10" i="1"/>
  <c r="AK10" i="1"/>
  <c r="AL10" i="1"/>
  <c r="AM10" i="1"/>
  <c r="AJ14" i="1"/>
  <c r="AK14" i="1"/>
  <c r="AL14" i="1"/>
  <c r="AM14" i="1"/>
  <c r="AJ15" i="1"/>
  <c r="AK15" i="1"/>
  <c r="AL15" i="1"/>
  <c r="AM15" i="1"/>
  <c r="AJ16" i="1"/>
  <c r="AK16" i="1"/>
  <c r="AL16" i="1"/>
  <c r="AM16" i="1"/>
  <c r="AJ19" i="1"/>
  <c r="AK19" i="1"/>
  <c r="AL19" i="1"/>
  <c r="AM19" i="1"/>
  <c r="AJ20" i="1"/>
  <c r="AK20" i="1"/>
  <c r="AL20" i="1"/>
  <c r="AM20" i="1"/>
  <c r="AJ21" i="1"/>
  <c r="AK21" i="1"/>
  <c r="AL21" i="1"/>
  <c r="AM21" i="1"/>
  <c r="AJ22" i="1"/>
  <c r="AK22" i="1"/>
  <c r="AL22" i="1"/>
  <c r="AM22" i="1"/>
  <c r="AJ24" i="1"/>
  <c r="AK24" i="1"/>
  <c r="AL24" i="1"/>
  <c r="AM24" i="1"/>
  <c r="AJ29" i="1"/>
  <c r="AK29" i="1"/>
  <c r="AL29" i="1"/>
  <c r="AM29" i="1"/>
  <c r="AJ30" i="1"/>
  <c r="AK30" i="1"/>
  <c r="AL30" i="1"/>
  <c r="AM30" i="1"/>
  <c r="AJ31" i="1"/>
  <c r="AK31" i="1"/>
  <c r="AL31" i="1"/>
  <c r="AM31" i="1"/>
  <c r="AJ32" i="1"/>
  <c r="AK32" i="1"/>
  <c r="AL32" i="1"/>
  <c r="AM32" i="1"/>
  <c r="AJ33" i="1"/>
  <c r="AK33" i="1"/>
  <c r="AL33" i="1"/>
  <c r="AM33" i="1"/>
  <c r="AJ34" i="1"/>
  <c r="AK34" i="1"/>
  <c r="AL34" i="1"/>
  <c r="AM34" i="1"/>
  <c r="AJ36" i="1"/>
  <c r="AK36" i="1"/>
  <c r="AL36" i="1"/>
  <c r="AM36" i="1"/>
  <c r="AJ38" i="1"/>
  <c r="AK38" i="1"/>
  <c r="AL38" i="1"/>
  <c r="AM38" i="1"/>
  <c r="AJ39" i="1"/>
  <c r="AK39" i="1"/>
  <c r="AL39" i="1"/>
  <c r="AM39" i="1"/>
  <c r="AJ41" i="1"/>
  <c r="AK41" i="1"/>
  <c r="AL41" i="1"/>
  <c r="AM41" i="1"/>
  <c r="AJ42" i="1"/>
  <c r="AK42" i="1"/>
  <c r="AL42" i="1"/>
  <c r="AM42" i="1"/>
  <c r="AJ43" i="1"/>
  <c r="AK43" i="1"/>
  <c r="AL43" i="1"/>
  <c r="AM43" i="1"/>
  <c r="AJ45" i="1"/>
  <c r="AK45" i="1"/>
  <c r="AL45" i="1"/>
  <c r="AM45" i="1"/>
  <c r="AJ46" i="1"/>
  <c r="AK46" i="1"/>
  <c r="AL46" i="1"/>
  <c r="AM46" i="1"/>
  <c r="AJ47" i="1"/>
  <c r="AK47" i="1"/>
  <c r="AL47" i="1"/>
  <c r="AM47" i="1"/>
  <c r="AJ48" i="1"/>
  <c r="AK48" i="1"/>
  <c r="AL48" i="1"/>
  <c r="AM48" i="1"/>
  <c r="AJ51" i="1"/>
  <c r="AK51" i="1"/>
  <c r="AL51" i="1"/>
  <c r="AM51" i="1"/>
  <c r="AJ53" i="1"/>
  <c r="AK53" i="1"/>
  <c r="AL53" i="1"/>
  <c r="AM53" i="1"/>
  <c r="AJ56" i="1"/>
  <c r="AK56" i="1"/>
  <c r="AL56" i="1"/>
  <c r="AM56" i="1"/>
  <c r="AJ57" i="1"/>
  <c r="AK57" i="1"/>
  <c r="AL57" i="1"/>
  <c r="AM57" i="1"/>
  <c r="AJ58" i="1"/>
  <c r="AK58" i="1"/>
  <c r="AL58" i="1"/>
  <c r="AM58" i="1"/>
  <c r="AJ59" i="1"/>
  <c r="AK59" i="1"/>
  <c r="AL59" i="1"/>
  <c r="AM59" i="1"/>
  <c r="AJ60" i="1"/>
  <c r="AK60" i="1"/>
  <c r="AL60" i="1"/>
  <c r="AM60" i="1"/>
  <c r="AJ61" i="1"/>
  <c r="AK61" i="1"/>
  <c r="AL61" i="1"/>
  <c r="AM61" i="1"/>
  <c r="AJ62" i="1"/>
  <c r="AK62" i="1"/>
  <c r="AL62" i="1"/>
  <c r="AM62" i="1"/>
  <c r="AJ63" i="1"/>
  <c r="AK63" i="1"/>
  <c r="AL63" i="1"/>
  <c r="AM63" i="1"/>
  <c r="AJ64" i="1"/>
  <c r="AK64" i="1"/>
  <c r="AL64" i="1"/>
  <c r="AM64" i="1"/>
  <c r="AJ65" i="1"/>
  <c r="AK65" i="1"/>
  <c r="AL65" i="1"/>
  <c r="AM65" i="1"/>
  <c r="AJ66" i="1"/>
  <c r="AK66" i="1"/>
  <c r="AL66" i="1"/>
  <c r="AM66" i="1"/>
  <c r="AJ67" i="1"/>
  <c r="AK67" i="1"/>
  <c r="AL67" i="1"/>
  <c r="AM67" i="1"/>
  <c r="AJ71" i="1"/>
  <c r="AK71" i="1"/>
  <c r="AL71" i="1"/>
  <c r="AM71" i="1"/>
  <c r="AJ72" i="1"/>
  <c r="AK72" i="1"/>
  <c r="AL72" i="1"/>
  <c r="AM72" i="1"/>
  <c r="AJ73" i="1"/>
  <c r="AK73" i="1"/>
  <c r="AL73" i="1"/>
  <c r="AM73" i="1"/>
  <c r="AJ74" i="1"/>
  <c r="AK74" i="1"/>
  <c r="AL74" i="1"/>
  <c r="AM74" i="1"/>
  <c r="AJ75" i="1"/>
  <c r="AK75" i="1"/>
  <c r="AL75" i="1"/>
  <c r="AM75" i="1"/>
  <c r="AJ76" i="1"/>
  <c r="AK76" i="1"/>
  <c r="AL76" i="1"/>
  <c r="AM76" i="1"/>
  <c r="AJ78" i="1"/>
  <c r="AK78" i="1"/>
  <c r="AL78" i="1"/>
  <c r="AM78" i="1"/>
  <c r="AJ79" i="1"/>
  <c r="AK79" i="1"/>
  <c r="AL79" i="1"/>
  <c r="AM79" i="1"/>
  <c r="AJ80" i="1"/>
  <c r="AK80" i="1"/>
  <c r="AL80" i="1"/>
  <c r="AM80" i="1"/>
  <c r="AJ81" i="1"/>
  <c r="AK81" i="1"/>
  <c r="AL81" i="1"/>
  <c r="AM81" i="1"/>
  <c r="AJ82" i="1"/>
  <c r="AK82" i="1"/>
  <c r="AL82" i="1"/>
  <c r="AM82" i="1"/>
  <c r="AJ83" i="1"/>
  <c r="AK83" i="1"/>
  <c r="AL83" i="1"/>
  <c r="AM83" i="1"/>
  <c r="AJ84" i="1"/>
  <c r="AK84" i="1"/>
  <c r="AL84" i="1"/>
  <c r="AM84" i="1"/>
  <c r="AJ85" i="1"/>
  <c r="AK85" i="1"/>
  <c r="AL85" i="1"/>
  <c r="AM85" i="1"/>
  <c r="AJ86" i="1"/>
  <c r="AK86" i="1"/>
  <c r="AL86" i="1"/>
  <c r="AM86" i="1"/>
  <c r="AJ87" i="1"/>
  <c r="AK87" i="1"/>
  <c r="AL87" i="1"/>
  <c r="AM87" i="1"/>
  <c r="AJ88" i="1"/>
  <c r="AK88" i="1"/>
  <c r="AL88" i="1"/>
  <c r="AM88" i="1"/>
  <c r="AJ89" i="1"/>
  <c r="AK89" i="1"/>
  <c r="AL89" i="1"/>
  <c r="AM89" i="1"/>
  <c r="AJ91" i="1"/>
  <c r="AK91" i="1"/>
  <c r="AL91" i="1"/>
  <c r="AM91" i="1"/>
  <c r="AJ92" i="1"/>
  <c r="AK92" i="1"/>
  <c r="AL92" i="1"/>
  <c r="AM92" i="1"/>
  <c r="AJ94" i="1"/>
  <c r="AK94" i="1"/>
  <c r="AL94" i="1"/>
  <c r="AM94" i="1"/>
  <c r="AJ95" i="1"/>
  <c r="AK95" i="1"/>
  <c r="AL95" i="1"/>
  <c r="AM95" i="1"/>
  <c r="AJ96" i="1"/>
  <c r="AK96" i="1"/>
  <c r="AL96" i="1"/>
  <c r="AM96" i="1"/>
  <c r="AJ99" i="1"/>
  <c r="AK99" i="1"/>
  <c r="AL99" i="1"/>
  <c r="AM99" i="1"/>
  <c r="AJ100" i="1"/>
  <c r="AK100" i="1"/>
  <c r="AL100" i="1"/>
  <c r="AM100" i="1"/>
  <c r="AJ104" i="1"/>
  <c r="AK104" i="1"/>
  <c r="AL104" i="1"/>
  <c r="AM104" i="1"/>
  <c r="AJ109" i="1"/>
  <c r="AK109" i="1"/>
  <c r="AL109" i="1"/>
  <c r="AM109" i="1"/>
  <c r="AJ110" i="1"/>
  <c r="AK110" i="1"/>
  <c r="AL110" i="1"/>
  <c r="AM110" i="1"/>
  <c r="AJ111" i="1"/>
  <c r="AK111" i="1"/>
  <c r="AL111" i="1"/>
  <c r="AM111" i="1"/>
  <c r="AJ112" i="1"/>
  <c r="AK112" i="1"/>
  <c r="AL112" i="1"/>
  <c r="AM112" i="1"/>
  <c r="AJ113" i="1"/>
  <c r="AK113" i="1"/>
  <c r="AL113" i="1"/>
  <c r="AM113" i="1"/>
  <c r="AJ114" i="1"/>
  <c r="AK114" i="1"/>
  <c r="AL114" i="1"/>
  <c r="AM114" i="1"/>
  <c r="AJ115" i="1"/>
  <c r="AK115" i="1"/>
  <c r="AL115" i="1"/>
  <c r="AM115" i="1"/>
  <c r="AJ116" i="1"/>
  <c r="AK116" i="1"/>
  <c r="AL116" i="1"/>
  <c r="AM116" i="1"/>
  <c r="AJ117" i="1"/>
  <c r="AK117" i="1"/>
  <c r="AL117" i="1"/>
  <c r="AM117" i="1"/>
  <c r="AJ118" i="1"/>
  <c r="AK118" i="1"/>
  <c r="AL118" i="1"/>
  <c r="AM118" i="1"/>
  <c r="AJ4" i="1"/>
  <c r="AE66" i="1"/>
  <c r="AN66" i="1"/>
  <c r="AM4" i="1"/>
  <c r="AL4" i="1"/>
  <c r="AK4" i="1"/>
  <c r="H4" i="1" a="1"/>
  <c r="H4" i="1" s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4" i="1"/>
  <c r="D4" i="1" a="1"/>
  <c r="D4" i="1" s="1"/>
  <c r="AH4" i="1" s="1"/>
  <c r="AI88" i="1" l="1" a="1"/>
  <c r="AI88" i="1" s="1"/>
  <c r="AF88" i="1" s="1"/>
  <c r="Y88" i="1" a="1"/>
  <c r="Y88" i="1" s="1"/>
  <c r="Z88" i="1" a="1"/>
  <c r="Z88" i="1" s="1"/>
  <c r="Y97" i="1" a="1"/>
  <c r="Y97" i="1" s="1"/>
  <c r="Y87" i="1" a="1"/>
  <c r="Y87" i="1" s="1"/>
  <c r="Y117" i="1" a="1"/>
  <c r="Y117" i="1" s="1"/>
  <c r="Y55" i="1" a="1"/>
  <c r="Y55" i="1" s="1"/>
  <c r="Y45" i="1" a="1"/>
  <c r="Y45" i="1" s="1"/>
  <c r="Y24" i="1" a="1"/>
  <c r="Y24" i="1" s="1"/>
  <c r="Y116" i="1" a="1"/>
  <c r="Y116" i="1" s="1"/>
  <c r="Y95" i="1" a="1"/>
  <c r="Y95" i="1" s="1"/>
  <c r="Y85" i="1" a="1"/>
  <c r="Y85" i="1" s="1"/>
  <c r="Y75" i="1" a="1"/>
  <c r="Y75" i="1" s="1"/>
  <c r="Y64" i="1" a="1"/>
  <c r="Y64" i="1" s="1"/>
  <c r="Y54" i="1" a="1"/>
  <c r="Y54" i="1" s="1"/>
  <c r="Y44" i="1" a="1"/>
  <c r="Y44" i="1" s="1"/>
  <c r="Y23" i="1" a="1"/>
  <c r="Y23" i="1" s="1"/>
  <c r="Y13" i="1" a="1"/>
  <c r="Y13" i="1" s="1"/>
  <c r="Y25" i="1" a="1"/>
  <c r="Y25" i="1" s="1"/>
  <c r="Y106" i="1" a="1"/>
  <c r="Y106" i="1" s="1"/>
  <c r="Y96" i="1" a="1"/>
  <c r="Y96" i="1" s="1"/>
  <c r="Y86" i="1" a="1"/>
  <c r="Y86" i="1" s="1"/>
  <c r="Y65" i="1" a="1"/>
  <c r="Y65" i="1" s="1"/>
  <c r="Y34" i="1" a="1"/>
  <c r="Y34" i="1" s="1"/>
  <c r="Y14" i="1" a="1"/>
  <c r="Y14" i="1" s="1"/>
  <c r="Y115" i="1" a="1"/>
  <c r="Y115" i="1" s="1"/>
  <c r="Y105" i="1" a="1"/>
  <c r="Y105" i="1" s="1"/>
  <c r="Y94" i="1" a="1"/>
  <c r="Y94" i="1" s="1"/>
  <c r="Y84" i="1" a="1"/>
  <c r="Y84" i="1" s="1"/>
  <c r="Y74" i="1" a="1"/>
  <c r="Y74" i="1" s="1"/>
  <c r="Y53" i="1" a="1"/>
  <c r="Y53" i="1" s="1"/>
  <c r="Y43" i="1" a="1"/>
  <c r="Y43" i="1" s="1"/>
  <c r="Y33" i="1" a="1"/>
  <c r="Y33" i="1" s="1"/>
  <c r="Y22" i="1" a="1"/>
  <c r="Y22" i="1" s="1"/>
  <c r="Y12" i="1" a="1"/>
  <c r="Y12" i="1" s="1"/>
  <c r="Y66" i="1" a="1"/>
  <c r="Y66" i="1" s="1"/>
  <c r="Y114" i="1" a="1"/>
  <c r="Y114" i="1" s="1"/>
  <c r="Y104" i="1" a="1"/>
  <c r="Y104" i="1" s="1"/>
  <c r="Y83" i="1" a="1"/>
  <c r="Y83" i="1" s="1"/>
  <c r="Y73" i="1" a="1"/>
  <c r="Y73" i="1" s="1"/>
  <c r="Y63" i="1" a="1"/>
  <c r="Y63" i="1" s="1"/>
  <c r="Y52" i="1" a="1"/>
  <c r="Y52" i="1" s="1"/>
  <c r="Y42" i="1" a="1"/>
  <c r="Y42" i="1" s="1"/>
  <c r="Y32" i="1" a="1"/>
  <c r="Y32" i="1" s="1"/>
  <c r="Y11" i="1" a="1"/>
  <c r="Y11" i="1" s="1"/>
  <c r="Y76" i="1" a="1"/>
  <c r="Y76" i="1" s="1"/>
  <c r="Y113" i="1" a="1"/>
  <c r="Y113" i="1" s="1"/>
  <c r="Y103" i="1" a="1"/>
  <c r="Y103" i="1" s="1"/>
  <c r="Y93" i="1" a="1"/>
  <c r="Y93" i="1" s="1"/>
  <c r="Y82" i="1" a="1"/>
  <c r="Y82" i="1" s="1"/>
  <c r="Y72" i="1" a="1"/>
  <c r="Y72" i="1" s="1"/>
  <c r="Y62" i="1" a="1"/>
  <c r="Y62" i="1" s="1"/>
  <c r="Y41" i="1" a="1"/>
  <c r="Y41" i="1" s="1"/>
  <c r="Y31" i="1" a="1"/>
  <c r="Y31" i="1" s="1"/>
  <c r="Y21" i="1" a="1"/>
  <c r="Y21" i="1" s="1"/>
  <c r="Y10" i="1" a="1"/>
  <c r="Y10" i="1" s="1"/>
  <c r="Y56" i="1" a="1"/>
  <c r="Y56" i="1" s="1"/>
  <c r="Y102" i="1" a="1"/>
  <c r="Y102" i="1" s="1"/>
  <c r="Y92" i="1" a="1"/>
  <c r="Y92" i="1" s="1"/>
  <c r="Y71" i="1" a="1"/>
  <c r="Y71" i="1" s="1"/>
  <c r="Y61" i="1" a="1"/>
  <c r="Y61" i="1" s="1"/>
  <c r="Y51" i="1" a="1"/>
  <c r="Y51" i="1" s="1"/>
  <c r="Y40" i="1" a="1"/>
  <c r="Y40" i="1" s="1"/>
  <c r="Y30" i="1" a="1"/>
  <c r="Y30" i="1" s="1"/>
  <c r="Y20" i="1" a="1"/>
  <c r="Y20" i="1" s="1"/>
  <c r="Y9" i="1" a="1"/>
  <c r="Y9" i="1" s="1"/>
  <c r="Y35" i="1" a="1"/>
  <c r="Y35" i="1" s="1"/>
  <c r="Y112" i="1" a="1"/>
  <c r="Y112" i="1" s="1"/>
  <c r="Y101" i="1" a="1"/>
  <c r="Y101" i="1" s="1"/>
  <c r="Y91" i="1" a="1"/>
  <c r="Y91" i="1" s="1"/>
  <c r="Y81" i="1" a="1"/>
  <c r="Y81" i="1" s="1"/>
  <c r="Y70" i="1" a="1"/>
  <c r="Y70" i="1" s="1"/>
  <c r="Y60" i="1" a="1"/>
  <c r="Y60" i="1" s="1"/>
  <c r="Y50" i="1" a="1"/>
  <c r="Y50" i="1" s="1"/>
  <c r="Y29" i="1" a="1"/>
  <c r="Y29" i="1" s="1"/>
  <c r="Y19" i="1" a="1"/>
  <c r="Y19" i="1" s="1"/>
  <c r="Y8" i="1" a="1"/>
  <c r="Y8" i="1" s="1"/>
  <c r="Y111" i="1" a="1"/>
  <c r="Y111" i="1" s="1"/>
  <c r="Y100" i="1" a="1"/>
  <c r="Y100" i="1" s="1"/>
  <c r="Y90" i="1" a="1"/>
  <c r="Y90" i="1" s="1"/>
  <c r="Y80" i="1" a="1"/>
  <c r="Y80" i="1" s="1"/>
  <c r="Y59" i="1" a="1"/>
  <c r="Y59" i="1" s="1"/>
  <c r="Y49" i="1" a="1"/>
  <c r="Y49" i="1" s="1"/>
  <c r="Y39" i="1" a="1"/>
  <c r="Y39" i="1" s="1"/>
  <c r="Y28" i="1" a="1"/>
  <c r="Y28" i="1" s="1"/>
  <c r="Y18" i="1" a="1"/>
  <c r="Y18" i="1" s="1"/>
  <c r="Y7" i="1" a="1"/>
  <c r="Y7" i="1" s="1"/>
  <c r="Y107" i="1" a="1"/>
  <c r="Y107" i="1" s="1"/>
  <c r="Y15" i="1" a="1"/>
  <c r="Y15" i="1" s="1"/>
  <c r="Y110" i="1" a="1"/>
  <c r="Y110" i="1" s="1"/>
  <c r="Y89" i="1" a="1"/>
  <c r="Y89" i="1" s="1"/>
  <c r="Y79" i="1" a="1"/>
  <c r="Y79" i="1" s="1"/>
  <c r="Y69" i="1" a="1"/>
  <c r="Y69" i="1" s="1"/>
  <c r="Y58" i="1" a="1"/>
  <c r="Y58" i="1" s="1"/>
  <c r="Y48" i="1" a="1"/>
  <c r="Y48" i="1" s="1"/>
  <c r="Y38" i="1" a="1"/>
  <c r="Y38" i="1" s="1"/>
  <c r="Y17" i="1" a="1"/>
  <c r="Y17" i="1" s="1"/>
  <c r="Y6" i="1" a="1"/>
  <c r="Y6" i="1" s="1"/>
  <c r="X4" i="1" a="1"/>
  <c r="X4" i="1" s="1"/>
  <c r="Y109" i="1" a="1"/>
  <c r="Y109" i="1" s="1"/>
  <c r="Y99" i="1" a="1"/>
  <c r="Y99" i="1" s="1"/>
  <c r="Y78" i="1" a="1"/>
  <c r="Y78" i="1" s="1"/>
  <c r="Y68" i="1" a="1"/>
  <c r="Y68" i="1" s="1"/>
  <c r="Y47" i="1" a="1"/>
  <c r="Y47" i="1" s="1"/>
  <c r="Y37" i="1" a="1"/>
  <c r="Y37" i="1" s="1"/>
  <c r="Y27" i="1" a="1"/>
  <c r="Y27" i="1" s="1"/>
  <c r="Y16" i="1" a="1"/>
  <c r="Y16" i="1" s="1"/>
  <c r="Y5" i="1" a="1"/>
  <c r="Y5" i="1" s="1"/>
  <c r="Y118" i="1" a="1"/>
  <c r="Y118" i="1" s="1"/>
  <c r="Y108" i="1" a="1"/>
  <c r="Y108" i="1" s="1"/>
  <c r="Y98" i="1" a="1"/>
  <c r="Y98" i="1" s="1"/>
  <c r="Y77" i="1" a="1"/>
  <c r="Y77" i="1" s="1"/>
  <c r="Y67" i="1" a="1"/>
  <c r="Y67" i="1" s="1"/>
  <c r="Y57" i="1" a="1"/>
  <c r="Y57" i="1" s="1"/>
  <c r="Y46" i="1" a="1"/>
  <c r="Y46" i="1" s="1"/>
  <c r="Y36" i="1" a="1"/>
  <c r="Y36" i="1" s="1"/>
  <c r="Y26" i="1" a="1"/>
  <c r="Y26" i="1" s="1"/>
  <c r="Y4" i="1" a="1"/>
  <c r="Y4" i="1" s="1"/>
  <c r="AH117" i="1"/>
  <c r="AH93" i="1"/>
  <c r="AH57" i="1"/>
  <c r="AH9" i="1"/>
  <c r="AH116" i="1"/>
  <c r="AH110" i="1"/>
  <c r="AH104" i="1"/>
  <c r="AH98" i="1"/>
  <c r="AH92" i="1"/>
  <c r="AH86" i="1"/>
  <c r="AH80" i="1"/>
  <c r="AH74" i="1"/>
  <c r="AH68" i="1"/>
  <c r="AH62" i="1"/>
  <c r="AH56" i="1"/>
  <c r="AH50" i="1"/>
  <c r="AH44" i="1"/>
  <c r="AH38" i="1"/>
  <c r="AH32" i="1"/>
  <c r="AH26" i="1"/>
  <c r="AH20" i="1"/>
  <c r="AH14" i="1"/>
  <c r="AH8" i="1"/>
  <c r="AH105" i="1"/>
  <c r="AH81" i="1"/>
  <c r="AH51" i="1"/>
  <c r="AH39" i="1"/>
  <c r="AH115" i="1"/>
  <c r="AH109" i="1"/>
  <c r="AH103" i="1"/>
  <c r="AH97" i="1"/>
  <c r="AH91" i="1"/>
  <c r="AH85" i="1"/>
  <c r="AH79" i="1"/>
  <c r="AH73" i="1"/>
  <c r="AH67" i="1"/>
  <c r="AH61" i="1"/>
  <c r="AH55" i="1"/>
  <c r="AH49" i="1"/>
  <c r="AH43" i="1"/>
  <c r="AH37" i="1"/>
  <c r="AH31" i="1"/>
  <c r="AH25" i="1"/>
  <c r="AH19" i="1"/>
  <c r="AH13" i="1"/>
  <c r="AH7" i="1"/>
  <c r="AH87" i="1"/>
  <c r="AH15" i="1"/>
  <c r="AH63" i="1"/>
  <c r="AH21" i="1"/>
  <c r="AH114" i="1"/>
  <c r="AH108" i="1"/>
  <c r="AH102" i="1"/>
  <c r="AH96" i="1"/>
  <c r="AH90" i="1"/>
  <c r="AH84" i="1"/>
  <c r="AH78" i="1"/>
  <c r="AH72" i="1"/>
  <c r="AH66" i="1"/>
  <c r="AH60" i="1"/>
  <c r="AH54" i="1"/>
  <c r="AH48" i="1"/>
  <c r="AH42" i="1"/>
  <c r="AH36" i="1"/>
  <c r="AH30" i="1"/>
  <c r="AH24" i="1"/>
  <c r="AH18" i="1"/>
  <c r="AH12" i="1"/>
  <c r="AH6" i="1"/>
  <c r="AH111" i="1"/>
  <c r="AH75" i="1"/>
  <c r="AH33" i="1"/>
  <c r="AH113" i="1"/>
  <c r="AH107" i="1"/>
  <c r="AH101" i="1"/>
  <c r="AH95" i="1"/>
  <c r="AH89" i="1"/>
  <c r="AH83" i="1"/>
  <c r="AH77" i="1"/>
  <c r="AH71" i="1"/>
  <c r="AH65" i="1"/>
  <c r="AH59" i="1"/>
  <c r="AH53" i="1"/>
  <c r="AH47" i="1"/>
  <c r="AH41" i="1"/>
  <c r="AH35" i="1"/>
  <c r="AH29" i="1"/>
  <c r="AH23" i="1"/>
  <c r="AH17" i="1"/>
  <c r="AH11" i="1"/>
  <c r="AH5" i="1"/>
  <c r="AH99" i="1"/>
  <c r="AH69" i="1"/>
  <c r="AH45" i="1"/>
  <c r="AH27" i="1"/>
  <c r="AH118" i="1"/>
  <c r="AH112" i="1"/>
  <c r="AH106" i="1"/>
  <c r="AH100" i="1"/>
  <c r="AH94" i="1"/>
  <c r="AH88" i="1"/>
  <c r="AH82" i="1"/>
  <c r="AH76" i="1"/>
  <c r="AH70" i="1"/>
  <c r="AH64" i="1"/>
  <c r="AH58" i="1"/>
  <c r="AH52" i="1"/>
  <c r="AH46" i="1"/>
  <c r="AH40" i="1"/>
  <c r="AH34" i="1"/>
  <c r="AH28" i="1"/>
  <c r="AH22" i="1"/>
  <c r="AH16" i="1"/>
  <c r="AH10" i="1"/>
  <c r="AB11" i="1" a="1"/>
  <c r="AB11" i="1" s="1"/>
  <c r="W52" i="1" a="1"/>
  <c r="W52" i="1" s="1"/>
  <c r="Z31" i="1" a="1"/>
  <c r="Z31" i="1" s="1"/>
  <c r="X118" i="1" a="1"/>
  <c r="X118" i="1" s="1"/>
  <c r="AB113" i="1" a="1"/>
  <c r="AB113" i="1" s="1"/>
  <c r="W102" i="1" a="1"/>
  <c r="W102" i="1" s="1"/>
  <c r="V100" i="1" a="1"/>
  <c r="V100" i="1" s="1"/>
  <c r="AC97" i="1" a="1"/>
  <c r="AC97" i="1" s="1"/>
  <c r="AC91" i="1" a="1"/>
  <c r="AC91" i="1" s="1"/>
  <c r="Z76" i="1" a="1"/>
  <c r="Z76" i="1" s="1"/>
  <c r="W71" i="1" a="1"/>
  <c r="W71" i="1" s="1"/>
  <c r="AB66" i="1" a="1"/>
  <c r="AB66" i="1" s="1"/>
  <c r="X57" i="1" a="1"/>
  <c r="X57" i="1" s="1"/>
  <c r="V52" i="1" a="1"/>
  <c r="V52" i="1" s="1"/>
  <c r="V47" i="1" a="1"/>
  <c r="V47" i="1" s="1"/>
  <c r="V42" i="1" a="1"/>
  <c r="V42" i="1" s="1"/>
  <c r="AA36" i="1" a="1"/>
  <c r="AA36" i="1" s="1"/>
  <c r="AC25" i="1" a="1"/>
  <c r="AC25" i="1" s="1"/>
  <c r="X20" i="1" a="1"/>
  <c r="X20" i="1" s="1"/>
  <c r="Z4" i="1" a="1"/>
  <c r="Z4" i="1" s="1"/>
  <c r="W117" i="1" a="1"/>
  <c r="W117" i="1" s="1"/>
  <c r="AC114" i="1" a="1"/>
  <c r="AC114" i="1" s="1"/>
  <c r="AA112" i="1" a="1"/>
  <c r="AA112" i="1" s="1"/>
  <c r="AC107" i="1" a="1"/>
  <c r="AC107" i="1" s="1"/>
  <c r="W106" i="1" a="1"/>
  <c r="W106" i="1" s="1"/>
  <c r="W104" i="1" a="1"/>
  <c r="W104" i="1" s="1"/>
  <c r="V102" i="1" a="1"/>
  <c r="V102" i="1" s="1"/>
  <c r="AB99" i="1" a="1"/>
  <c r="AB99" i="1" s="1"/>
  <c r="AA97" i="1" a="1"/>
  <c r="AA97" i="1" s="1"/>
  <c r="W95" i="1" a="1"/>
  <c r="W95" i="1" s="1"/>
  <c r="X88" i="1" a="1"/>
  <c r="X88" i="1" s="1"/>
  <c r="X85" i="1" a="1"/>
  <c r="X85" i="1" s="1"/>
  <c r="X82" i="1" a="1"/>
  <c r="X82" i="1" s="1"/>
  <c r="Z79" i="1" a="1"/>
  <c r="Z79" i="1" s="1"/>
  <c r="AB73" i="1" a="1"/>
  <c r="AB73" i="1" s="1"/>
  <c r="V71" i="1" a="1"/>
  <c r="V71" i="1" s="1"/>
  <c r="AC65" i="1" a="1"/>
  <c r="AC65" i="1" s="1"/>
  <c r="W61" i="1" a="1"/>
  <c r="W61" i="1" s="1"/>
  <c r="W51" i="1" a="1"/>
  <c r="W51" i="1" s="1"/>
  <c r="V46" i="1" a="1"/>
  <c r="V46" i="1" s="1"/>
  <c r="W41" i="1" a="1"/>
  <c r="W41" i="1" s="1"/>
  <c r="AB35" i="1" a="1"/>
  <c r="AB35" i="1" s="1"/>
  <c r="X30" i="1" a="1"/>
  <c r="X30" i="1" s="1"/>
  <c r="AA24" i="1" a="1"/>
  <c r="AA24" i="1" s="1"/>
  <c r="W19" i="1" a="1"/>
  <c r="W19" i="1" s="1"/>
  <c r="AA13" i="1" a="1"/>
  <c r="AA13" i="1" s="1"/>
  <c r="AA8" i="1" a="1"/>
  <c r="AA8" i="1" s="1"/>
  <c r="AC113" i="1" a="1"/>
  <c r="AC113" i="1" s="1"/>
  <c r="AA111" i="1" a="1"/>
  <c r="AA111" i="1" s="1"/>
  <c r="AA104" i="1" a="1"/>
  <c r="AA104" i="1" s="1"/>
  <c r="V26" i="1" a="1"/>
  <c r="V26" i="1" s="1"/>
  <c r="X106" i="1" a="1"/>
  <c r="X106" i="1" s="1"/>
  <c r="V117" i="1" a="1"/>
  <c r="V117" i="1" s="1"/>
  <c r="AB114" i="1" a="1"/>
  <c r="AB114" i="1" s="1"/>
  <c r="X110" i="1" a="1"/>
  <c r="X110" i="1" s="1"/>
  <c r="W109" i="1" a="1"/>
  <c r="W109" i="1" s="1"/>
  <c r="Z101" i="1" a="1"/>
  <c r="Z101" i="1" s="1"/>
  <c r="V95" i="1" a="1"/>
  <c r="V95" i="1" s="1"/>
  <c r="W85" i="1" a="1"/>
  <c r="W85" i="1" s="1"/>
  <c r="AB65" i="1" a="1"/>
  <c r="AB65" i="1" s="1"/>
  <c r="AC60" i="1" a="1"/>
  <c r="AC60" i="1" s="1"/>
  <c r="W56" i="1" a="1"/>
  <c r="W56" i="1" s="1"/>
  <c r="AB45" i="1" a="1"/>
  <c r="AB45" i="1" s="1"/>
  <c r="V41" i="1" a="1"/>
  <c r="V41" i="1" s="1"/>
  <c r="V30" i="1" a="1"/>
  <c r="V30" i="1" s="1"/>
  <c r="Z8" i="1" a="1"/>
  <c r="Z8" i="1" s="1"/>
  <c r="AC116" i="1" a="1"/>
  <c r="AC116" i="1" s="1"/>
  <c r="AA114" i="1" a="1"/>
  <c r="AA114" i="1" s="1"/>
  <c r="W110" i="1" a="1"/>
  <c r="W110" i="1" s="1"/>
  <c r="AC105" i="1" a="1"/>
  <c r="AC105" i="1" s="1"/>
  <c r="AB103" i="1" a="1"/>
  <c r="AB103" i="1" s="1"/>
  <c r="Z99" i="1" a="1"/>
  <c r="Z99" i="1" s="1"/>
  <c r="X97" i="1" a="1"/>
  <c r="X97" i="1" s="1"/>
  <c r="AC94" i="1" a="1"/>
  <c r="AC94" i="1" s="1"/>
  <c r="Z91" i="1" a="1"/>
  <c r="Z91" i="1" s="1"/>
  <c r="X79" i="1" a="1"/>
  <c r="X79" i="1" s="1"/>
  <c r="Z73" i="1" a="1"/>
  <c r="Z73" i="1" s="1"/>
  <c r="AB70" i="1" a="1"/>
  <c r="AB70" i="1" s="1"/>
  <c r="AB60" i="1" a="1"/>
  <c r="AB60" i="1" s="1"/>
  <c r="AB50" i="1" a="1"/>
  <c r="AB50" i="1" s="1"/>
  <c r="AA45" i="1" a="1"/>
  <c r="AA45" i="1" s="1"/>
  <c r="AC40" i="1" a="1"/>
  <c r="AC40" i="1" s="1"/>
  <c r="AC29" i="1" a="1"/>
  <c r="AC29" i="1" s="1"/>
  <c r="X24" i="1" a="1"/>
  <c r="X24" i="1" s="1"/>
  <c r="AB18" i="1" a="1"/>
  <c r="AB18" i="1" s="1"/>
  <c r="X13" i="1" a="1"/>
  <c r="X13" i="1" s="1"/>
  <c r="X102" i="1" a="1"/>
  <c r="X102" i="1" s="1"/>
  <c r="Z95" i="1" a="1"/>
  <c r="Z95" i="1" s="1"/>
  <c r="V86" i="1" a="1"/>
  <c r="V86" i="1" s="1"/>
  <c r="AC66" i="1" a="1"/>
  <c r="AC66" i="1" s="1"/>
  <c r="W42" i="1" a="1"/>
  <c r="W42" i="1" s="1"/>
  <c r="Z9" i="1" a="1"/>
  <c r="Z9" i="1" s="1"/>
  <c r="Z35" i="1" a="1"/>
  <c r="Z35" i="1" s="1"/>
  <c r="W4" i="1" a="1"/>
  <c r="W4" i="1" s="1"/>
  <c r="AB116" i="1" a="1"/>
  <c r="AB116" i="1" s="1"/>
  <c r="Z114" i="1" a="1"/>
  <c r="Z114" i="1" s="1"/>
  <c r="X112" i="1" a="1"/>
  <c r="X112" i="1" s="1"/>
  <c r="X111" i="1" a="1"/>
  <c r="X111" i="1" s="1"/>
  <c r="V110" i="1" a="1"/>
  <c r="V110" i="1" s="1"/>
  <c r="V109" i="1" a="1"/>
  <c r="V109" i="1" s="1"/>
  <c r="AA107" i="1" a="1"/>
  <c r="AA107" i="1" s="1"/>
  <c r="AB105" i="1" a="1"/>
  <c r="AB105" i="1" s="1"/>
  <c r="Z103" i="1" a="1"/>
  <c r="Z103" i="1" s="1"/>
  <c r="AJ103" i="1" s="1"/>
  <c r="W101" i="1" a="1"/>
  <c r="W101" i="1" s="1"/>
  <c r="X99" i="1" a="1"/>
  <c r="X99" i="1" s="1"/>
  <c r="W97" i="1" a="1"/>
  <c r="W97" i="1" s="1"/>
  <c r="X94" i="1" a="1"/>
  <c r="X94" i="1" s="1"/>
  <c r="AB90" i="1" a="1"/>
  <c r="AB90" i="1" s="1"/>
  <c r="AA75" i="1" a="1"/>
  <c r="AA75" i="1" s="1"/>
  <c r="AC72" i="1" a="1"/>
  <c r="AC72" i="1" s="1"/>
  <c r="AC69" i="1" a="1"/>
  <c r="AC69" i="1" s="1"/>
  <c r="AC59" i="1" a="1"/>
  <c r="AC59" i="1" s="1"/>
  <c r="V55" i="1" a="1"/>
  <c r="V55" i="1" s="1"/>
  <c r="AB49" i="1" a="1"/>
  <c r="AB49" i="1" s="1"/>
  <c r="AB39" i="1" a="1"/>
  <c r="AB39" i="1" s="1"/>
  <c r="X34" i="1" a="1"/>
  <c r="X34" i="1" s="1"/>
  <c r="V29" i="1" a="1"/>
  <c r="V29" i="1" s="1"/>
  <c r="W23" i="1" a="1"/>
  <c r="W23" i="1" s="1"/>
  <c r="AA17" i="1" a="1"/>
  <c r="AA17" i="1" s="1"/>
  <c r="W12" i="1" a="1"/>
  <c r="W12" i="1" s="1"/>
  <c r="Z7" i="1" a="1"/>
  <c r="Z7" i="1" s="1"/>
  <c r="W116" i="1" a="1"/>
  <c r="W116" i="1" s="1"/>
  <c r="W77" i="1" a="1"/>
  <c r="W77" i="1" s="1"/>
  <c r="AB36" i="1" a="1"/>
  <c r="AB36" i="1" s="1"/>
  <c r="V108" i="1" a="1"/>
  <c r="V108" i="1" s="1"/>
  <c r="AA113" i="1" a="1"/>
  <c r="AA113" i="1" s="1"/>
  <c r="Z97" i="1" a="1"/>
  <c r="Z97" i="1" s="1"/>
  <c r="AC18" i="1" a="1"/>
  <c r="AC18" i="1" s="1"/>
  <c r="AC117" i="1" a="1"/>
  <c r="AC117" i="1" s="1"/>
  <c r="AA115" i="1" a="1"/>
  <c r="AA115" i="1" s="1"/>
  <c r="W111" i="1" a="1"/>
  <c r="W111" i="1" s="1"/>
  <c r="AC108" i="1" a="1"/>
  <c r="AC108" i="1" s="1"/>
  <c r="V101" i="1" a="1"/>
  <c r="V101" i="1" s="1"/>
  <c r="W99" i="1" a="1"/>
  <c r="W99" i="1" s="1"/>
  <c r="V97" i="1" a="1"/>
  <c r="V97" i="1" s="1"/>
  <c r="AA90" i="1" a="1"/>
  <c r="AA90" i="1" s="1"/>
  <c r="AA78" i="1" a="1"/>
  <c r="AA78" i="1" s="1"/>
  <c r="Z75" i="1" a="1"/>
  <c r="Z75" i="1" s="1"/>
  <c r="AA64" i="1" a="1"/>
  <c r="AA64" i="1" s="1"/>
  <c r="AB59" i="1" a="1"/>
  <c r="AB59" i="1" s="1"/>
  <c r="AB54" i="1" a="1"/>
  <c r="AB54" i="1" s="1"/>
  <c r="Z49" i="1" a="1"/>
  <c r="Z49" i="1" s="1"/>
  <c r="Z39" i="1" a="1"/>
  <c r="Z39" i="1" s="1"/>
  <c r="W34" i="1" a="1"/>
  <c r="W34" i="1" s="1"/>
  <c r="AB28" i="1" a="1"/>
  <c r="AB28" i="1" s="1"/>
  <c r="AC11" i="1" a="1"/>
  <c r="AC11" i="1" s="1"/>
  <c r="X7" i="1" a="1"/>
  <c r="X7" i="1" s="1"/>
  <c r="AA4" i="1" a="1"/>
  <c r="AA4" i="1" s="1"/>
  <c r="V98" i="1" a="1"/>
  <c r="V98" i="1" s="1"/>
  <c r="AA92" i="1" a="1"/>
  <c r="AA92" i="1" s="1"/>
  <c r="V83" i="1" a="1"/>
  <c r="V83" i="1" s="1"/>
  <c r="V116" i="1" a="1"/>
  <c r="V116" i="1" s="1"/>
  <c r="AB112" i="1" a="1"/>
  <c r="AB112" i="1" s="1"/>
  <c r="Z110" i="1" a="1"/>
  <c r="Z110" i="1" s="1"/>
  <c r="X104" i="1" a="1"/>
  <c r="X104" i="1" s="1"/>
  <c r="AC115" i="1" a="1"/>
  <c r="AC115" i="1" s="1"/>
  <c r="AB107" i="1" a="1"/>
  <c r="AB107" i="1" s="1"/>
  <c r="AC103" i="1" a="1"/>
  <c r="AC103" i="1" s="1"/>
  <c r="AA99" i="1" a="1"/>
  <c r="AA99" i="1" s="1"/>
  <c r="W88" i="1" a="1"/>
  <c r="W88" i="1" s="1"/>
  <c r="W82" i="1" a="1"/>
  <c r="W82" i="1" s="1"/>
  <c r="X76" i="1" a="1"/>
  <c r="X76" i="1" s="1"/>
  <c r="AC50" i="1" a="1"/>
  <c r="AC50" i="1" s="1"/>
  <c r="V118" i="1" a="1"/>
  <c r="V118" i="1" s="1"/>
  <c r="AB115" i="1" a="1"/>
  <c r="AB115" i="1" s="1"/>
  <c r="Z113" i="1" a="1"/>
  <c r="Z113" i="1" s="1"/>
  <c r="AC118" i="1" a="1"/>
  <c r="AC118" i="1" s="1"/>
  <c r="AA116" i="1" a="1"/>
  <c r="AA116" i="1" s="1"/>
  <c r="X113" i="1" a="1"/>
  <c r="X113" i="1" s="1"/>
  <c r="W112" i="1" a="1"/>
  <c r="W112" i="1" s="1"/>
  <c r="V111" i="1" a="1"/>
  <c r="V111" i="1" s="1"/>
  <c r="AC109" i="1" a="1"/>
  <c r="AC109" i="1" s="1"/>
  <c r="AB108" i="1" a="1"/>
  <c r="AB108" i="1" s="1"/>
  <c r="Z107" i="1" a="1"/>
  <c r="Z107" i="1" s="1"/>
  <c r="X103" i="1" a="1"/>
  <c r="X103" i="1" s="1"/>
  <c r="AC100" i="1" a="1"/>
  <c r="AC100" i="1" s="1"/>
  <c r="AC98" i="1" a="1"/>
  <c r="AC98" i="1" s="1"/>
  <c r="Z96" i="1" a="1"/>
  <c r="Z96" i="1" s="1"/>
  <c r="W87" i="1" a="1"/>
  <c r="W87" i="1" s="1"/>
  <c r="W84" i="1" a="1"/>
  <c r="W84" i="1" s="1"/>
  <c r="W81" i="1" a="1"/>
  <c r="W81" i="1" s="1"/>
  <c r="AA69" i="1" a="1"/>
  <c r="AA69" i="1" s="1"/>
  <c r="Z64" i="1" a="1"/>
  <c r="Z64" i="1" s="1"/>
  <c r="AA54" i="1" a="1"/>
  <c r="AA54" i="1" s="1"/>
  <c r="AA44" i="1" a="1"/>
  <c r="AA44" i="1" s="1"/>
  <c r="AA28" i="1" a="1"/>
  <c r="AA28" i="1" s="1"/>
  <c r="AC22" i="1" a="1"/>
  <c r="AC22" i="1" s="1"/>
  <c r="X17" i="1" a="1"/>
  <c r="X17" i="1" s="1"/>
  <c r="AO4" i="1"/>
  <c r="V25" i="1" a="1"/>
  <c r="V25" i="1" s="1"/>
  <c r="W6" i="1" a="1"/>
  <c r="W6" i="1" s="1"/>
  <c r="AA9" i="1" a="1"/>
  <c r="AA9" i="1" s="1"/>
  <c r="V12" i="1" a="1"/>
  <c r="V12" i="1" s="1"/>
  <c r="Z13" i="1" a="1"/>
  <c r="Z13" i="1" s="1"/>
  <c r="AC14" i="1" a="1"/>
  <c r="AC14" i="1" s="1"/>
  <c r="Z17" i="1" a="1"/>
  <c r="Z17" i="1" s="1"/>
  <c r="V19" i="1" a="1"/>
  <c r="V19" i="1" s="1"/>
  <c r="Z20" i="1" a="1"/>
  <c r="Z20" i="1" s="1"/>
  <c r="AB21" i="1" a="1"/>
  <c r="AB21" i="1" s="1"/>
  <c r="V23" i="1" a="1"/>
  <c r="V23" i="1" s="1"/>
  <c r="Z24" i="1" a="1"/>
  <c r="Z24" i="1" s="1"/>
  <c r="W26" i="1" a="1"/>
  <c r="W26" i="1" s="1"/>
  <c r="AC28" i="1" a="1"/>
  <c r="AC28" i="1" s="1"/>
  <c r="W30" i="1" a="1"/>
  <c r="W30" i="1" s="1"/>
  <c r="AA31" i="1" a="1"/>
  <c r="AA31" i="1" s="1"/>
  <c r="AC32" i="1" a="1"/>
  <c r="AC32" i="1" s="1"/>
  <c r="AA35" i="1" a="1"/>
  <c r="AA35" i="1" s="1"/>
  <c r="AC36" i="1" a="1"/>
  <c r="AC36" i="1" s="1"/>
  <c r="AA39" i="1" a="1"/>
  <c r="AA39" i="1" s="1"/>
  <c r="X42" i="1" a="1"/>
  <c r="X42" i="1" s="1"/>
  <c r="Z43" i="1" a="1"/>
  <c r="Z43" i="1" s="1"/>
  <c r="AB44" i="1" a="1"/>
  <c r="AB44" i="1" s="1"/>
  <c r="AC45" i="1" a="1"/>
  <c r="AC45" i="1" s="1"/>
  <c r="W47" i="1" a="1"/>
  <c r="W47" i="1" s="1"/>
  <c r="AA49" i="1" a="1"/>
  <c r="AA49" i="1" s="1"/>
  <c r="V51" i="1" a="1"/>
  <c r="V51" i="1" s="1"/>
  <c r="X52" i="1" a="1"/>
  <c r="X52" i="1" s="1"/>
  <c r="AA53" i="1" a="1"/>
  <c r="AA53" i="1" s="1"/>
  <c r="AC54" i="1" a="1"/>
  <c r="AC54" i="1" s="1"/>
  <c r="X56" i="1" a="1"/>
  <c r="X56" i="1" s="1"/>
  <c r="AB58" i="1" a="1"/>
  <c r="AB58" i="1" s="1"/>
  <c r="V61" i="1" a="1"/>
  <c r="V61" i="1" s="1"/>
  <c r="X62" i="1" a="1"/>
  <c r="X62" i="1" s="1"/>
  <c r="AB64" i="1" a="1"/>
  <c r="AB64" i="1" s="1"/>
  <c r="V67" i="1" a="1"/>
  <c r="V67" i="1" s="1"/>
  <c r="AB69" i="1" a="1"/>
  <c r="AB69" i="1" s="1"/>
  <c r="AC70" i="1" a="1"/>
  <c r="AC70" i="1" s="1"/>
  <c r="AC71" i="1" a="1"/>
  <c r="AC71" i="1" s="1"/>
  <c r="AB72" i="1" a="1"/>
  <c r="AB72" i="1" s="1"/>
  <c r="AA73" i="1" a="1"/>
  <c r="AA73" i="1" s="1"/>
  <c r="Z78" i="1" a="1"/>
  <c r="Z78" i="1" s="1"/>
  <c r="X81" i="1" a="1"/>
  <c r="X81" i="1" s="1"/>
  <c r="X83" i="1" a="1"/>
  <c r="X83" i="1" s="1"/>
  <c r="X84" i="1" a="1"/>
  <c r="X84" i="1" s="1"/>
  <c r="X86" i="1" a="1"/>
  <c r="X86" i="1" s="1"/>
  <c r="X87" i="1" a="1"/>
  <c r="X87" i="1" s="1"/>
  <c r="X89" i="1" a="1"/>
  <c r="X89" i="1" s="1"/>
  <c r="Z90" i="1" a="1"/>
  <c r="Z90" i="1" s="1"/>
  <c r="AB91" i="1" a="1"/>
  <c r="AB91" i="1" s="1"/>
  <c r="AB92" i="1" a="1"/>
  <c r="AB92" i="1" s="1"/>
  <c r="W94" i="1" a="1"/>
  <c r="W94" i="1" s="1"/>
  <c r="X95" i="1" a="1"/>
  <c r="X95" i="1" s="1"/>
  <c r="AB97" i="1" a="1"/>
  <c r="AB97" i="1" s="1"/>
  <c r="V99" i="1" a="1"/>
  <c r="V99" i="1" s="1"/>
  <c r="W100" i="1" a="1"/>
  <c r="W100" i="1" s="1"/>
  <c r="X101" i="1" a="1"/>
  <c r="X101" i="1" s="1"/>
  <c r="AB102" i="1" a="1"/>
  <c r="AB102" i="1" s="1"/>
  <c r="V104" i="1" a="1"/>
  <c r="V104" i="1" s="1"/>
  <c r="X105" i="1" a="1"/>
  <c r="X105" i="1" s="1"/>
  <c r="Z106" i="1" a="1"/>
  <c r="Z106" i="1" s="1"/>
  <c r="W5" i="1" a="1"/>
  <c r="W5" i="1" s="1"/>
  <c r="AA7" i="1" a="1"/>
  <c r="AA7" i="1" s="1"/>
  <c r="AC9" i="1" a="1"/>
  <c r="AC9" i="1" s="1"/>
  <c r="X12" i="1" a="1"/>
  <c r="X12" i="1" s="1"/>
  <c r="AB13" i="1" a="1"/>
  <c r="AB13" i="1" s="1"/>
  <c r="W15" i="1" a="1"/>
  <c r="W15" i="1" s="1"/>
  <c r="AB17" i="1" a="1"/>
  <c r="AB17" i="1" s="1"/>
  <c r="X19" i="1" a="1"/>
  <c r="X19" i="1" s="1"/>
  <c r="AA20" i="1" a="1"/>
  <c r="AA20" i="1" s="1"/>
  <c r="V22" i="1" a="1"/>
  <c r="V22" i="1" s="1"/>
  <c r="X23" i="1" a="1"/>
  <c r="X23" i="1" s="1"/>
  <c r="AB24" i="1" a="1"/>
  <c r="AB24" i="1" s="1"/>
  <c r="AA27" i="1" a="1"/>
  <c r="AA27" i="1" s="1"/>
  <c r="W29" i="1" a="1"/>
  <c r="W29" i="1" s="1"/>
  <c r="W33" i="1" a="1"/>
  <c r="W33" i="1" s="1"/>
  <c r="AC35" i="1" a="1"/>
  <c r="AC35" i="1" s="1"/>
  <c r="W37" i="1" a="1"/>
  <c r="W37" i="1" s="1"/>
  <c r="AC39" i="1" a="1"/>
  <c r="AC39" i="1" s="1"/>
  <c r="X41" i="1" a="1"/>
  <c r="X41" i="1" s="1"/>
  <c r="AB43" i="1" a="1"/>
  <c r="AB43" i="1" s="1"/>
  <c r="AC44" i="1" a="1"/>
  <c r="AC44" i="1" s="1"/>
  <c r="W46" i="1" a="1"/>
  <c r="W46" i="1" s="1"/>
  <c r="Z48" i="1" a="1"/>
  <c r="Z48" i="1" s="1"/>
  <c r="AC49" i="1" a="1"/>
  <c r="AC49" i="1" s="1"/>
  <c r="X51" i="1" a="1"/>
  <c r="X51" i="1" s="1"/>
  <c r="Z52" i="1" a="1"/>
  <c r="Z52" i="1" s="1"/>
  <c r="AB53" i="1" a="1"/>
  <c r="AB53" i="1" s="1"/>
  <c r="W55" i="1" a="1"/>
  <c r="W55" i="1" s="1"/>
  <c r="Z56" i="1" a="1"/>
  <c r="Z56" i="1" s="1"/>
  <c r="AC58" i="1" a="1"/>
  <c r="AC58" i="1" s="1"/>
  <c r="V60" i="1" a="1"/>
  <c r="V60" i="1" s="1"/>
  <c r="X61" i="1" a="1"/>
  <c r="X61" i="1" s="1"/>
  <c r="Z62" i="1" a="1"/>
  <c r="Z62" i="1" s="1"/>
  <c r="AC64" i="1" a="1"/>
  <c r="AC64" i="1" s="1"/>
  <c r="V66" i="1" a="1"/>
  <c r="V66" i="1" s="1"/>
  <c r="X67" i="1" a="1"/>
  <c r="X67" i="1" s="1"/>
  <c r="AA68" i="1" a="1"/>
  <c r="AA68" i="1" s="1"/>
  <c r="V70" i="1" a="1"/>
  <c r="V70" i="1" s="1"/>
  <c r="X5" i="1" a="1"/>
  <c r="X5" i="1" s="1"/>
  <c r="Z6" i="1" a="1"/>
  <c r="Z6" i="1" s="1"/>
  <c r="AJ6" i="1" s="1"/>
  <c r="AB7" i="1" a="1"/>
  <c r="AB7" i="1" s="1"/>
  <c r="AB8" i="1" a="1"/>
  <c r="AB8" i="1" s="1"/>
  <c r="V10" i="1" a="1"/>
  <c r="V10" i="1" s="1"/>
  <c r="V11" i="1" a="1"/>
  <c r="V11" i="1" s="1"/>
  <c r="AC13" i="1" a="1"/>
  <c r="AC13" i="1" s="1"/>
  <c r="X15" i="1" a="1"/>
  <c r="X15" i="1" s="1"/>
  <c r="Z16" i="1" a="1"/>
  <c r="Z16" i="1" s="1"/>
  <c r="AC17" i="1" a="1"/>
  <c r="AC17" i="1" s="1"/>
  <c r="W22" i="1" a="1"/>
  <c r="W22" i="1" s="1"/>
  <c r="AC24" i="1" a="1"/>
  <c r="AC24" i="1" s="1"/>
  <c r="Z26" i="1" a="1"/>
  <c r="Z26" i="1" s="1"/>
  <c r="AJ26" i="1" s="1"/>
  <c r="AB27" i="1" a="1"/>
  <c r="AB27" i="1" s="1"/>
  <c r="X29" i="1" a="1"/>
  <c r="X29" i="1" s="1"/>
  <c r="Z30" i="1" a="1"/>
  <c r="Z30" i="1" s="1"/>
  <c r="AC31" i="1" a="1"/>
  <c r="AC31" i="1" s="1"/>
  <c r="X33" i="1" a="1"/>
  <c r="X33" i="1" s="1"/>
  <c r="Z34" i="1" a="1"/>
  <c r="Z34" i="1" s="1"/>
  <c r="V36" i="1" a="1"/>
  <c r="V36" i="1" s="1"/>
  <c r="X37" i="1" a="1"/>
  <c r="X37" i="1" s="1"/>
  <c r="AA38" i="1" a="1"/>
  <c r="AA38" i="1" s="1"/>
  <c r="V40" i="1" a="1"/>
  <c r="V40" i="1" s="1"/>
  <c r="Z42" i="1" a="1"/>
  <c r="Z42" i="1" s="1"/>
  <c r="V45" i="1" a="1"/>
  <c r="V45" i="1" s="1"/>
  <c r="X46" i="1" a="1"/>
  <c r="X46" i="1" s="1"/>
  <c r="Z47" i="1" a="1"/>
  <c r="Z47" i="1" s="1"/>
  <c r="V50" i="1" a="1"/>
  <c r="V50" i="1" s="1"/>
  <c r="AA52" i="1" a="1"/>
  <c r="AA52" i="1" s="1"/>
  <c r="X55" i="1" a="1"/>
  <c r="X55" i="1" s="1"/>
  <c r="AA56" i="1" a="1"/>
  <c r="AA56" i="1" s="1"/>
  <c r="AA57" i="1" a="1"/>
  <c r="AA57" i="1" s="1"/>
  <c r="V59" i="1" a="1"/>
  <c r="V59" i="1" s="1"/>
  <c r="W60" i="1" a="1"/>
  <c r="W60" i="1" s="1"/>
  <c r="AA62" i="1" a="1"/>
  <c r="AA62" i="1" s="1"/>
  <c r="AA63" i="1" a="1"/>
  <c r="AA63" i="1" s="1"/>
  <c r="V65" i="1" a="1"/>
  <c r="V65" i="1" s="1"/>
  <c r="W66" i="1" a="1"/>
  <c r="W66" i="1" s="1"/>
  <c r="AB68" i="1" a="1"/>
  <c r="AB68" i="1" s="1"/>
  <c r="V73" i="1" a="1"/>
  <c r="V73" i="1" s="1"/>
  <c r="AC73" i="1" a="1"/>
  <c r="AC73" i="1" s="1"/>
  <c r="AB74" i="1" a="1"/>
  <c r="AB74" i="1" s="1"/>
  <c r="AB77" i="1" a="1"/>
  <c r="AB77" i="1" s="1"/>
  <c r="AB78" i="1" a="1"/>
  <c r="AB78" i="1" s="1"/>
  <c r="AA79" i="1" a="1"/>
  <c r="AA79" i="1" s="1"/>
  <c r="Z82" i="1" a="1"/>
  <c r="Z82" i="1" s="1"/>
  <c r="Z83" i="1" a="1"/>
  <c r="Z83" i="1" s="1"/>
  <c r="Z85" i="1" a="1"/>
  <c r="Z85" i="1" s="1"/>
  <c r="Z86" i="1" a="1"/>
  <c r="Z86" i="1" s="1"/>
  <c r="AC90" i="1" a="1"/>
  <c r="AC90" i="1" s="1"/>
  <c r="W93" i="1" a="1"/>
  <c r="W93" i="1" s="1"/>
  <c r="AA96" i="1" a="1"/>
  <c r="AA96" i="1" s="1"/>
  <c r="W98" i="1" a="1"/>
  <c r="W98" i="1" s="1"/>
  <c r="AA101" i="1" a="1"/>
  <c r="AA101" i="1" s="1"/>
  <c r="AC106" i="1" a="1"/>
  <c r="AC106" i="1" s="1"/>
  <c r="AA6" i="1" a="1"/>
  <c r="AA6" i="1" s="1"/>
  <c r="AC8" i="1" a="1"/>
  <c r="AC8" i="1" s="1"/>
  <c r="W11" i="1" a="1"/>
  <c r="W11" i="1" s="1"/>
  <c r="Z12" i="1" a="1"/>
  <c r="Z12" i="1" s="1"/>
  <c r="AJ12" i="1" s="1"/>
  <c r="V14" i="1" a="1"/>
  <c r="V14" i="1" s="1"/>
  <c r="AA16" i="1" a="1"/>
  <c r="AA16" i="1" s="1"/>
  <c r="V18" i="1" a="1"/>
  <c r="V18" i="1" s="1"/>
  <c r="Z19" i="1" a="1"/>
  <c r="Z19" i="1" s="1"/>
  <c r="AB20" i="1" a="1"/>
  <c r="AB20" i="1" s="1"/>
  <c r="X22" i="1" a="1"/>
  <c r="X22" i="1" s="1"/>
  <c r="Z23" i="1" a="1"/>
  <c r="Z23" i="1" s="1"/>
  <c r="W25" i="1" a="1"/>
  <c r="W25" i="1" s="1"/>
  <c r="AA26" i="1" a="1"/>
  <c r="AA26" i="1" s="1"/>
  <c r="AC27" i="1" a="1"/>
  <c r="AC27" i="1" s="1"/>
  <c r="AA30" i="1" a="1"/>
  <c r="AA30" i="1" s="1"/>
  <c r="AA34" i="1" a="1"/>
  <c r="AA34" i="1" s="1"/>
  <c r="W36" i="1" a="1"/>
  <c r="W36" i="1" s="1"/>
  <c r="W40" i="1" a="1"/>
  <c r="W40" i="1" s="1"/>
  <c r="Z41" i="1" a="1"/>
  <c r="Z41" i="1" s="1"/>
  <c r="AC43" i="1" a="1"/>
  <c r="AC43" i="1" s="1"/>
  <c r="W45" i="1" a="1"/>
  <c r="W45" i="1" s="1"/>
  <c r="AA47" i="1" a="1"/>
  <c r="AA47" i="1" s="1"/>
  <c r="AA48" i="1" a="1"/>
  <c r="AA48" i="1" s="1"/>
  <c r="W50" i="1" a="1"/>
  <c r="W50" i="1" s="1"/>
  <c r="AB52" i="1" a="1"/>
  <c r="AB52" i="1" s="1"/>
  <c r="AC53" i="1" a="1"/>
  <c r="AC53" i="1" s="1"/>
  <c r="AB57" i="1" a="1"/>
  <c r="AB57" i="1" s="1"/>
  <c r="X60" i="1" a="1"/>
  <c r="X60" i="1" s="1"/>
  <c r="Z61" i="1" a="1"/>
  <c r="Z61" i="1" s="1"/>
  <c r="AB63" i="1" a="1"/>
  <c r="AB63" i="1" s="1"/>
  <c r="X66" i="1" a="1"/>
  <c r="X66" i="1" s="1"/>
  <c r="Z67" i="1" a="1"/>
  <c r="Z67" i="1" s="1"/>
  <c r="AC68" i="1" a="1"/>
  <c r="AC68" i="1" s="1"/>
  <c r="W70" i="1" a="1"/>
  <c r="W70" i="1" s="1"/>
  <c r="X71" i="1" a="1"/>
  <c r="X71" i="1" s="1"/>
  <c r="W72" i="1" a="1"/>
  <c r="W72" i="1" s="1"/>
  <c r="AC74" i="1" a="1"/>
  <c r="AC74" i="1" s="1"/>
  <c r="AB75" i="1" a="1"/>
  <c r="AB75" i="1" s="1"/>
  <c r="AA76" i="1" a="1"/>
  <c r="AA76" i="1" s="1"/>
  <c r="AC77" i="1" a="1"/>
  <c r="AC77" i="1" s="1"/>
  <c r="AB79" i="1" a="1"/>
  <c r="AB79" i="1" s="1"/>
  <c r="AA80" i="1" a="1"/>
  <c r="AA80" i="1" s="1"/>
  <c r="Z81" i="1" a="1"/>
  <c r="Z81" i="1" s="1"/>
  <c r="Z84" i="1" a="1"/>
  <c r="Z84" i="1" s="1"/>
  <c r="Z87" i="1" a="1"/>
  <c r="Z87" i="1" s="1"/>
  <c r="AA89" i="1" a="1"/>
  <c r="AA89" i="1" s="1"/>
  <c r="V91" i="1" a="1"/>
  <c r="V91" i="1" s="1"/>
  <c r="V92" i="1" a="1"/>
  <c r="V92" i="1" s="1"/>
  <c r="X93" i="1" a="1"/>
  <c r="X93" i="1" s="1"/>
  <c r="Z94" i="1" a="1"/>
  <c r="Z94" i="1" s="1"/>
  <c r="AA95" i="1" a="1"/>
  <c r="AA95" i="1" s="1"/>
  <c r="AB96" i="1" a="1"/>
  <c r="AB96" i="1" s="1"/>
  <c r="X98" i="1" a="1"/>
  <c r="X98" i="1" s="1"/>
  <c r="Z100" i="1" a="1"/>
  <c r="Z100" i="1" s="1"/>
  <c r="AB101" i="1" a="1"/>
  <c r="AB101" i="1" s="1"/>
  <c r="W103" i="1" a="1"/>
  <c r="W103" i="1" s="1"/>
  <c r="Z104" i="1" a="1"/>
  <c r="Z104" i="1" s="1"/>
  <c r="Z105" i="1" a="1"/>
  <c r="Z105" i="1" s="1"/>
  <c r="V107" i="1" a="1"/>
  <c r="V107" i="1" s="1"/>
  <c r="Z5" i="1" a="1"/>
  <c r="Z5" i="1" s="1"/>
  <c r="AB6" i="1" a="1"/>
  <c r="AB6" i="1" s="1"/>
  <c r="AC7" i="1" a="1"/>
  <c r="AC7" i="1" s="1"/>
  <c r="V9" i="1" a="1"/>
  <c r="V9" i="1" s="1"/>
  <c r="W10" i="1" a="1"/>
  <c r="W10" i="1" s="1"/>
  <c r="X11" i="1" a="1"/>
  <c r="X11" i="1" s="1"/>
  <c r="AA12" i="1" a="1"/>
  <c r="AA12" i="1" s="1"/>
  <c r="W14" i="1" a="1"/>
  <c r="W14" i="1" s="1"/>
  <c r="Z15" i="1" a="1"/>
  <c r="Z15" i="1" s="1"/>
  <c r="AB16" i="1" a="1"/>
  <c r="AB16" i="1" s="1"/>
  <c r="W18" i="1" a="1"/>
  <c r="W18" i="1" s="1"/>
  <c r="AA19" i="1" a="1"/>
  <c r="AA19" i="1" s="1"/>
  <c r="AC20" i="1" a="1"/>
  <c r="AC20" i="1" s="1"/>
  <c r="AA23" i="1" a="1"/>
  <c r="AA23" i="1" s="1"/>
  <c r="X25" i="1" a="1"/>
  <c r="X25" i="1" s="1"/>
  <c r="AB26" i="1" a="1"/>
  <c r="AB26" i="1" s="1"/>
  <c r="V28" i="1" a="1"/>
  <c r="V28" i="1" s="1"/>
  <c r="Z29" i="1" a="1"/>
  <c r="Z29" i="1" s="1"/>
  <c r="AB30" i="1" a="1"/>
  <c r="AB30" i="1" s="1"/>
  <c r="V32" i="1" a="1"/>
  <c r="V32" i="1" s="1"/>
  <c r="Z33" i="1" a="1"/>
  <c r="Z33" i="1" s="1"/>
  <c r="AB34" i="1" a="1"/>
  <c r="AB34" i="1" s="1"/>
  <c r="X36" i="1" a="1"/>
  <c r="X36" i="1" s="1"/>
  <c r="Z37" i="1" a="1"/>
  <c r="Z37" i="1" s="1"/>
  <c r="AB38" i="1" a="1"/>
  <c r="AB38" i="1" s="1"/>
  <c r="X40" i="1" a="1"/>
  <c r="X40" i="1" s="1"/>
  <c r="AA41" i="1" a="1"/>
  <c r="AA41" i="1" s="1"/>
  <c r="AA42" i="1" a="1"/>
  <c r="AA42" i="1" s="1"/>
  <c r="V44" i="1" a="1"/>
  <c r="V44" i="1" s="1"/>
  <c r="X45" i="1" a="1"/>
  <c r="X45" i="1" s="1"/>
  <c r="Z46" i="1" a="1"/>
  <c r="Z46" i="1" s="1"/>
  <c r="AB48" i="1" a="1"/>
  <c r="AB48" i="1" s="1"/>
  <c r="X50" i="1" a="1"/>
  <c r="X50" i="1" s="1"/>
  <c r="Z51" i="1" a="1"/>
  <c r="Z51" i="1" s="1"/>
  <c r="AC52" i="1" a="1"/>
  <c r="AC52" i="1" s="1"/>
  <c r="V54" i="1" a="1"/>
  <c r="V54" i="1" s="1"/>
  <c r="Z55" i="1" a="1"/>
  <c r="Z55" i="1" s="1"/>
  <c r="AB56" i="1" a="1"/>
  <c r="AB56" i="1" s="1"/>
  <c r="AC57" i="1" a="1"/>
  <c r="AC57" i="1" s="1"/>
  <c r="W59" i="1" a="1"/>
  <c r="W59" i="1" s="1"/>
  <c r="AA61" i="1" a="1"/>
  <c r="AA61" i="1" s="1"/>
  <c r="AB62" i="1" a="1"/>
  <c r="AB62" i="1" s="1"/>
  <c r="AC63" i="1" a="1"/>
  <c r="AC63" i="1" s="1"/>
  <c r="W65" i="1" a="1"/>
  <c r="W65" i="1" s="1"/>
  <c r="AA67" i="1" a="1"/>
  <c r="AA67" i="1" s="1"/>
  <c r="V69" i="1" a="1"/>
  <c r="V69" i="1" s="1"/>
  <c r="X70" i="1" a="1"/>
  <c r="X70" i="1" s="1"/>
  <c r="X72" i="1" a="1"/>
  <c r="X72" i="1" s="1"/>
  <c r="W73" i="1" a="1"/>
  <c r="W73" i="1" s="1"/>
  <c r="V74" i="1" a="1"/>
  <c r="V74" i="1" s="1"/>
  <c r="AB76" i="1" a="1"/>
  <c r="AB76" i="1" s="1"/>
  <c r="V78" i="1" a="1"/>
  <c r="V78" i="1" s="1"/>
  <c r="AC78" i="1" a="1"/>
  <c r="AC78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W92" i="1" a="1"/>
  <c r="W92" i="1" s="1"/>
  <c r="AA94" i="1" a="1"/>
  <c r="AA94" i="1" s="1"/>
  <c r="AC96" i="1" a="1"/>
  <c r="AC96" i="1" s="1"/>
  <c r="AA100" i="1" a="1"/>
  <c r="AA100" i="1" s="1"/>
  <c r="AC101" i="1" a="1"/>
  <c r="AC101" i="1" s="1"/>
  <c r="AA105" i="1" a="1"/>
  <c r="AA105" i="1" s="1"/>
  <c r="W107" i="1" a="1"/>
  <c r="W107" i="1" s="1"/>
  <c r="AC6" i="1" a="1"/>
  <c r="AC6" i="1" s="1"/>
  <c r="W9" i="1" a="1"/>
  <c r="W9" i="1" s="1"/>
  <c r="AB12" i="1" a="1"/>
  <c r="AB12" i="1" s="1"/>
  <c r="X14" i="1" a="1"/>
  <c r="X14" i="1" s="1"/>
  <c r="AA15" i="1" a="1"/>
  <c r="AA15" i="1" s="1"/>
  <c r="AC16" i="1" a="1"/>
  <c r="AC16" i="1" s="1"/>
  <c r="X18" i="1" a="1"/>
  <c r="X18" i="1" s="1"/>
  <c r="AB19" i="1" a="1"/>
  <c r="AB19" i="1" s="1"/>
  <c r="V21" i="1" a="1"/>
  <c r="V21" i="1" s="1"/>
  <c r="Z22" i="1" a="1"/>
  <c r="Z22" i="1" s="1"/>
  <c r="AB23" i="1" a="1"/>
  <c r="AB23" i="1" s="1"/>
  <c r="AC26" i="1" a="1"/>
  <c r="AC26" i="1" s="1"/>
  <c r="W28" i="1" a="1"/>
  <c r="W28" i="1" s="1"/>
  <c r="AC30" i="1" a="1"/>
  <c r="AC30" i="1" s="1"/>
  <c r="W32" i="1" a="1"/>
  <c r="W32" i="1" s="1"/>
  <c r="AA33" i="1" a="1"/>
  <c r="AA33" i="1" s="1"/>
  <c r="AC34" i="1" a="1"/>
  <c r="AC34" i="1" s="1"/>
  <c r="AA37" i="1" a="1"/>
  <c r="AA37" i="1" s="1"/>
  <c r="AC38" i="1" a="1"/>
  <c r="AC38" i="1" s="1"/>
  <c r="AB42" i="1" a="1"/>
  <c r="AB42" i="1" s="1"/>
  <c r="W44" i="1" a="1"/>
  <c r="W44" i="1" s="1"/>
  <c r="AA46" i="1" a="1"/>
  <c r="AA46" i="1" s="1"/>
  <c r="AB47" i="1" a="1"/>
  <c r="AB47" i="1" s="1"/>
  <c r="AC48" i="1" a="1"/>
  <c r="AC48" i="1" s="1"/>
  <c r="V53" i="1" a="1"/>
  <c r="V53" i="1" s="1"/>
  <c r="W54" i="1" a="1"/>
  <c r="W54" i="1" s="1"/>
  <c r="AA55" i="1" a="1"/>
  <c r="AA55" i="1" s="1"/>
  <c r="V58" i="1" a="1"/>
  <c r="V58" i="1" s="1"/>
  <c r="X59" i="1" a="1"/>
  <c r="X59" i="1" s="1"/>
  <c r="AB61" i="1" a="1"/>
  <c r="AB61" i="1" s="1"/>
  <c r="V64" i="1" a="1"/>
  <c r="V64" i="1" s="1"/>
  <c r="X65" i="1" a="1"/>
  <c r="X65" i="1" s="1"/>
  <c r="AB67" i="1" a="1"/>
  <c r="AB67" i="1" s="1"/>
  <c r="W69" i="1" a="1"/>
  <c r="W69" i="1" s="1"/>
  <c r="W74" i="1" a="1"/>
  <c r="W74" i="1" s="1"/>
  <c r="V75" i="1" a="1"/>
  <c r="V75" i="1" s="1"/>
  <c r="AC75" i="1" a="1"/>
  <c r="AC75" i="1" s="1"/>
  <c r="V79" i="1" a="1"/>
  <c r="V79" i="1" s="1"/>
  <c r="AC79" i="1" a="1"/>
  <c r="AC79" i="1" s="1"/>
  <c r="AB80" i="1" a="1"/>
  <c r="AB80" i="1" s="1"/>
  <c r="AB81" i="1" a="1"/>
  <c r="AB81" i="1" s="1"/>
  <c r="AB82" i="1" a="1"/>
  <c r="AB82" i="1" s="1"/>
  <c r="AB84" i="1" a="1"/>
  <c r="AB84" i="1" s="1"/>
  <c r="AB85" i="1" a="1"/>
  <c r="AB85" i="1" s="1"/>
  <c r="AB87" i="1" a="1"/>
  <c r="AB87" i="1" s="1"/>
  <c r="AB88" i="1" a="1"/>
  <c r="AB88" i="1" s="1"/>
  <c r="AB89" i="1" a="1"/>
  <c r="AB89" i="1" s="1"/>
  <c r="W91" i="1" a="1"/>
  <c r="W91" i="1" s="1"/>
  <c r="X92" i="1" a="1"/>
  <c r="X92" i="1" s="1"/>
  <c r="Z93" i="1" a="1"/>
  <c r="Z93" i="1" s="1"/>
  <c r="AB94" i="1" a="1"/>
  <c r="AB94" i="1" s="1"/>
  <c r="AB95" i="1" a="1"/>
  <c r="AB95" i="1" s="1"/>
  <c r="AA5" i="1" a="1"/>
  <c r="AA5" i="1" s="1"/>
  <c r="V7" i="1" a="1"/>
  <c r="V7" i="1" s="1"/>
  <c r="V8" i="1" a="1"/>
  <c r="V8" i="1" s="1"/>
  <c r="X9" i="1" a="1"/>
  <c r="X9" i="1" s="1"/>
  <c r="X10" i="1" a="1"/>
  <c r="X10" i="1" s="1"/>
  <c r="Z11" i="1" a="1"/>
  <c r="Z11" i="1" s="1"/>
  <c r="AC12" i="1" a="1"/>
  <c r="AC12" i="1" s="1"/>
  <c r="AB15" i="1" a="1"/>
  <c r="AB15" i="1" s="1"/>
  <c r="AC19" i="1" a="1"/>
  <c r="AC19" i="1" s="1"/>
  <c r="W21" i="1" a="1"/>
  <c r="W21" i="1" s="1"/>
  <c r="AA22" i="1" a="1"/>
  <c r="AA22" i="1" s="1"/>
  <c r="AC23" i="1" a="1"/>
  <c r="AC23" i="1" s="1"/>
  <c r="Z25" i="1" a="1"/>
  <c r="Z25" i="1" s="1"/>
  <c r="AJ25" i="1" s="1"/>
  <c r="V27" i="1" a="1"/>
  <c r="V27" i="1" s="1"/>
  <c r="X28" i="1" a="1"/>
  <c r="X28" i="1" s="1"/>
  <c r="AA29" i="1" a="1"/>
  <c r="AA29" i="1" s="1"/>
  <c r="V31" i="1" a="1"/>
  <c r="V31" i="1" s="1"/>
  <c r="X32" i="1" a="1"/>
  <c r="X32" i="1" s="1"/>
  <c r="AB33" i="1" a="1"/>
  <c r="AB33" i="1" s="1"/>
  <c r="V35" i="1" a="1"/>
  <c r="V35" i="1" s="1"/>
  <c r="AB37" i="1" a="1"/>
  <c r="AB37" i="1" s="1"/>
  <c r="V39" i="1" a="1"/>
  <c r="V39" i="1" s="1"/>
  <c r="Z40" i="1" a="1"/>
  <c r="Z40" i="1" s="1"/>
  <c r="AJ40" i="1" s="1"/>
  <c r="AB41" i="1" a="1"/>
  <c r="AB41" i="1" s="1"/>
  <c r="AC42" i="1" a="1"/>
  <c r="AC42" i="1" s="1"/>
  <c r="X44" i="1" a="1"/>
  <c r="X44" i="1" s="1"/>
  <c r="AB46" i="1" a="1"/>
  <c r="AB46" i="1" s="1"/>
  <c r="V49" i="1" a="1"/>
  <c r="V49" i="1" s="1"/>
  <c r="Z50" i="1" a="1"/>
  <c r="Z50" i="1" s="1"/>
  <c r="AA51" i="1" a="1"/>
  <c r="AA51" i="1" s="1"/>
  <c r="X54" i="1" a="1"/>
  <c r="X54" i="1" s="1"/>
  <c r="AB55" i="1" a="1"/>
  <c r="AB55" i="1" s="1"/>
  <c r="AC56" i="1" a="1"/>
  <c r="AC56" i="1" s="1"/>
  <c r="W58" i="1" a="1"/>
  <c r="W58" i="1" s="1"/>
  <c r="Z60" i="1" a="1"/>
  <c r="Z60" i="1" s="1"/>
  <c r="AC62" i="1" a="1"/>
  <c r="AC62" i="1" s="1"/>
  <c r="W64" i="1" a="1"/>
  <c r="W64" i="1" s="1"/>
  <c r="Z66" i="1" a="1"/>
  <c r="Z66" i="1" s="1"/>
  <c r="X69" i="1" a="1"/>
  <c r="X69" i="1" s="1"/>
  <c r="Z71" i="1" a="1"/>
  <c r="Z71" i="1" s="1"/>
  <c r="X73" i="1" a="1"/>
  <c r="X73" i="1" s="1"/>
  <c r="V76" i="1" a="1"/>
  <c r="V76" i="1" s="1"/>
  <c r="AC76" i="1" a="1"/>
  <c r="AC76" i="1" s="1"/>
  <c r="W78" i="1" a="1"/>
  <c r="W78" i="1" s="1"/>
  <c r="AC80" i="1" a="1"/>
  <c r="AC80" i="1" s="1"/>
  <c r="AB83" i="1" a="1"/>
  <c r="AB83" i="1" s="1"/>
  <c r="AB86" i="1" a="1"/>
  <c r="AB86" i="1" s="1"/>
  <c r="AC89" i="1" a="1"/>
  <c r="AC89" i="1" s="1"/>
  <c r="AA93" i="1" a="1"/>
  <c r="AA93" i="1" s="1"/>
  <c r="AC95" i="1" a="1"/>
  <c r="AC95" i="1" s="1"/>
  <c r="W8" i="1" a="1"/>
  <c r="W8" i="1" s="1"/>
  <c r="AA11" i="1" a="1"/>
  <c r="AA11" i="1" s="1"/>
  <c r="V13" i="1" a="1"/>
  <c r="V13" i="1" s="1"/>
  <c r="Z14" i="1" a="1"/>
  <c r="Z14" i="1" s="1"/>
  <c r="AC15" i="1" a="1"/>
  <c r="AC15" i="1" s="1"/>
  <c r="V17" i="1" a="1"/>
  <c r="V17" i="1" s="1"/>
  <c r="Z18" i="1" a="1"/>
  <c r="Z18" i="1" s="1"/>
  <c r="V20" i="1" a="1"/>
  <c r="V20" i="1" s="1"/>
  <c r="X21" i="1" a="1"/>
  <c r="X21" i="1" s="1"/>
  <c r="AB22" i="1" a="1"/>
  <c r="AB22" i="1" s="1"/>
  <c r="V24" i="1" a="1"/>
  <c r="V24" i="1" s="1"/>
  <c r="AA25" i="1" a="1"/>
  <c r="AA25" i="1" s="1"/>
  <c r="W27" i="1" a="1"/>
  <c r="W27" i="1" s="1"/>
  <c r="W31" i="1" a="1"/>
  <c r="W31" i="1" s="1"/>
  <c r="AC33" i="1" a="1"/>
  <c r="AC33" i="1" s="1"/>
  <c r="W35" i="1" a="1"/>
  <c r="W35" i="1" s="1"/>
  <c r="AC37" i="1" a="1"/>
  <c r="AC37" i="1" s="1"/>
  <c r="W39" i="1" a="1"/>
  <c r="W39" i="1" s="1"/>
  <c r="AA40" i="1" a="1"/>
  <c r="AA40" i="1" s="1"/>
  <c r="V43" i="1" a="1"/>
  <c r="V43" i="1" s="1"/>
  <c r="Z45" i="1" a="1"/>
  <c r="Z45" i="1" s="1"/>
  <c r="AC47" i="1" a="1"/>
  <c r="AC47" i="1" s="1"/>
  <c r="W49" i="1" a="1"/>
  <c r="W49" i="1" s="1"/>
  <c r="AA50" i="1" a="1"/>
  <c r="AA50" i="1" s="1"/>
  <c r="AB51" i="1" a="1"/>
  <c r="AB51" i="1" s="1"/>
  <c r="W53" i="1" a="1"/>
  <c r="W53" i="1" s="1"/>
  <c r="AC55" i="1" a="1"/>
  <c r="AC55" i="1" s="1"/>
  <c r="V57" i="1" a="1"/>
  <c r="V57" i="1" s="1"/>
  <c r="X58" i="1" a="1"/>
  <c r="X58" i="1" s="1"/>
  <c r="Z59" i="1" a="1"/>
  <c r="Z59" i="1" s="1"/>
  <c r="AC61" i="1" a="1"/>
  <c r="AC61" i="1" s="1"/>
  <c r="V63" i="1" a="1"/>
  <c r="V63" i="1" s="1"/>
  <c r="X64" i="1" a="1"/>
  <c r="X64" i="1" s="1"/>
  <c r="Z65" i="1" a="1"/>
  <c r="Z65" i="1" s="1"/>
  <c r="AC67" i="1" a="1"/>
  <c r="AC67" i="1" s="1"/>
  <c r="Z70" i="1" a="1"/>
  <c r="Z70" i="1" s="1"/>
  <c r="X74" i="1" a="1"/>
  <c r="X74" i="1" s="1"/>
  <c r="W75" i="1" a="1"/>
  <c r="W75" i="1" s="1"/>
  <c r="X78" i="1" a="1"/>
  <c r="X78" i="1" s="1"/>
  <c r="W79" i="1" a="1"/>
  <c r="W79" i="1" s="1"/>
  <c r="V80" i="1" a="1"/>
  <c r="V80" i="1" s="1"/>
  <c r="AC81" i="1" a="1"/>
  <c r="AC81" i="1" s="1"/>
  <c r="AC82" i="1" a="1"/>
  <c r="AC82" i="1" s="1"/>
  <c r="AC83" i="1" a="1"/>
  <c r="AC83" i="1" s="1"/>
  <c r="AC84" i="1" a="1"/>
  <c r="AC84" i="1" s="1"/>
  <c r="AC85" i="1" a="1"/>
  <c r="AC85" i="1" s="1"/>
  <c r="AC86" i="1" a="1"/>
  <c r="AC86" i="1" s="1"/>
  <c r="AC87" i="1" a="1"/>
  <c r="AC87" i="1" s="1"/>
  <c r="AC88" i="1" a="1"/>
  <c r="AC88" i="1" s="1"/>
  <c r="V90" i="1" a="1"/>
  <c r="V90" i="1" s="1"/>
  <c r="X91" i="1" a="1"/>
  <c r="X91" i="1" s="1"/>
  <c r="Z92" i="1" a="1"/>
  <c r="Z92" i="1" s="1"/>
  <c r="AB93" i="1" a="1"/>
  <c r="AB93" i="1" s="1"/>
  <c r="AB5" i="1" a="1"/>
  <c r="AB5" i="1" s="1"/>
  <c r="W7" i="1" a="1"/>
  <c r="W7" i="1" s="1"/>
  <c r="X8" i="1" a="1"/>
  <c r="X8" i="1" s="1"/>
  <c r="Z10" i="1" a="1"/>
  <c r="Z10" i="1" s="1"/>
  <c r="W13" i="1" a="1"/>
  <c r="W13" i="1" s="1"/>
  <c r="AA14" i="1" a="1"/>
  <c r="AA14" i="1" s="1"/>
  <c r="V16" i="1" a="1"/>
  <c r="V16" i="1" s="1"/>
  <c r="W17" i="1" a="1"/>
  <c r="W17" i="1" s="1"/>
  <c r="AA18" i="1" a="1"/>
  <c r="AA18" i="1" s="1"/>
  <c r="W20" i="1" a="1"/>
  <c r="W20" i="1" s="1"/>
  <c r="W24" i="1" a="1"/>
  <c r="W24" i="1" s="1"/>
  <c r="AB25" i="1" a="1"/>
  <c r="AB25" i="1" s="1"/>
  <c r="X27" i="1" a="1"/>
  <c r="X27" i="1" s="1"/>
  <c r="Z28" i="1" a="1"/>
  <c r="Z28" i="1" s="1"/>
  <c r="AJ28" i="1" s="1"/>
  <c r="AB29" i="1" a="1"/>
  <c r="AB29" i="1" s="1"/>
  <c r="X31" i="1" a="1"/>
  <c r="X31" i="1" s="1"/>
  <c r="Z32" i="1" a="1"/>
  <c r="Z32" i="1" s="1"/>
  <c r="V34" i="1" a="1"/>
  <c r="V34" i="1" s="1"/>
  <c r="X35" i="1" a="1"/>
  <c r="X35" i="1" s="1"/>
  <c r="Z36" i="1" a="1"/>
  <c r="Z36" i="1" s="1"/>
  <c r="V38" i="1" a="1"/>
  <c r="V38" i="1" s="1"/>
  <c r="X39" i="1" a="1"/>
  <c r="X39" i="1" s="1"/>
  <c r="AB40" i="1" a="1"/>
  <c r="AB40" i="1" s="1"/>
  <c r="AC41" i="1" a="1"/>
  <c r="AC41" i="1" s="1"/>
  <c r="W43" i="1" a="1"/>
  <c r="W43" i="1" s="1"/>
  <c r="Z44" i="1" a="1"/>
  <c r="Z44" i="1" s="1"/>
  <c r="AC46" i="1" a="1"/>
  <c r="AC46" i="1" s="1"/>
  <c r="V48" i="1" a="1"/>
  <c r="V48" i="1" s="1"/>
  <c r="X49" i="1" a="1"/>
  <c r="X49" i="1" s="1"/>
  <c r="AC51" i="1" a="1"/>
  <c r="AC51" i="1" s="1"/>
  <c r="X53" i="1" a="1"/>
  <c r="X53" i="1" s="1"/>
  <c r="Z54" i="1" a="1"/>
  <c r="Z54" i="1" s="1"/>
  <c r="V56" i="1" a="1"/>
  <c r="V56" i="1" s="1"/>
  <c r="W57" i="1" a="1"/>
  <c r="W57" i="1" s="1"/>
  <c r="AA59" i="1" a="1"/>
  <c r="AA59" i="1" s="1"/>
  <c r="AA60" i="1" a="1"/>
  <c r="AA60" i="1" s="1"/>
  <c r="V62" i="1" a="1"/>
  <c r="V62" i="1" s="1"/>
  <c r="W63" i="1" a="1"/>
  <c r="W63" i="1" s="1"/>
  <c r="AA65" i="1" a="1"/>
  <c r="AA65" i="1" s="1"/>
  <c r="AA66" i="1" a="1"/>
  <c r="AA66" i="1" s="1"/>
  <c r="V68" i="1" a="1"/>
  <c r="V68" i="1" s="1"/>
  <c r="Z69" i="1" a="1"/>
  <c r="Z69" i="1" s="1"/>
  <c r="AA70" i="1" a="1"/>
  <c r="AA70" i="1" s="1"/>
  <c r="AA71" i="1" a="1"/>
  <c r="AA71" i="1" s="1"/>
  <c r="Z72" i="1" a="1"/>
  <c r="Z72" i="1" s="1"/>
  <c r="X75" i="1" a="1"/>
  <c r="X75" i="1" s="1"/>
  <c r="W76" i="1" a="1"/>
  <c r="W76" i="1" s="1"/>
  <c r="V77" i="1" a="1"/>
  <c r="V77" i="1" s="1"/>
  <c r="W80" i="1" a="1"/>
  <c r="W80" i="1" s="1"/>
  <c r="V81" i="1" a="1"/>
  <c r="V81" i="1" s="1"/>
  <c r="V82" i="1" a="1"/>
  <c r="V82" i="1" s="1"/>
  <c r="V84" i="1" a="1"/>
  <c r="V84" i="1" s="1"/>
  <c r="V85" i="1" a="1"/>
  <c r="V85" i="1" s="1"/>
  <c r="V87" i="1" a="1"/>
  <c r="V87" i="1" s="1"/>
  <c r="V88" i="1" a="1"/>
  <c r="V88" i="1" s="1"/>
  <c r="W90" i="1" a="1"/>
  <c r="W90" i="1" s="1"/>
  <c r="AC93" i="1" a="1"/>
  <c r="AC93" i="1" s="1"/>
  <c r="W96" i="1" a="1"/>
  <c r="W96" i="1" s="1"/>
  <c r="AC99" i="1" a="1"/>
  <c r="AC99" i="1" s="1"/>
  <c r="AA103" i="1" a="1"/>
  <c r="AA103" i="1" s="1"/>
  <c r="AC104" i="1" a="1"/>
  <c r="AC104" i="1" s="1"/>
  <c r="AA117" i="1" a="1"/>
  <c r="AA117" i="1" s="1"/>
  <c r="W113" i="1" a="1"/>
  <c r="W113" i="1" s="1"/>
  <c r="AC110" i="1" a="1"/>
  <c r="AC110" i="1" s="1"/>
  <c r="AA108" i="1" a="1"/>
  <c r="AA108" i="1" s="1"/>
  <c r="W105" i="1" a="1"/>
  <c r="W105" i="1" s="1"/>
  <c r="V103" i="1" a="1"/>
  <c r="V103" i="1" s="1"/>
  <c r="AB98" i="1" a="1"/>
  <c r="AB98" i="1" s="1"/>
  <c r="V94" i="1" a="1"/>
  <c r="V94" i="1" s="1"/>
  <c r="X90" i="1" a="1"/>
  <c r="X90" i="1" s="1"/>
  <c r="AA72" i="1" a="1"/>
  <c r="AA72" i="1" s="1"/>
  <c r="Z68" i="1" a="1"/>
  <c r="Z68" i="1" s="1"/>
  <c r="Z63" i="1" a="1"/>
  <c r="Z63" i="1" s="1"/>
  <c r="AA43" i="1" a="1"/>
  <c r="AA43" i="1" s="1"/>
  <c r="Z38" i="1" a="1"/>
  <c r="Z38" i="1" s="1"/>
  <c r="V33" i="1" a="1"/>
  <c r="V33" i="1" s="1"/>
  <c r="Z27" i="1" a="1"/>
  <c r="Z27" i="1" s="1"/>
  <c r="AC21" i="1" a="1"/>
  <c r="AC21" i="1" s="1"/>
  <c r="X16" i="1" a="1"/>
  <c r="X16" i="1" s="1"/>
  <c r="AC10" i="1" a="1"/>
  <c r="AC10" i="1" s="1"/>
  <c r="X6" i="1" a="1"/>
  <c r="X6" i="1" s="1"/>
  <c r="AB117" i="1" a="1"/>
  <c r="AB117" i="1" s="1"/>
  <c r="Z115" i="1" a="1"/>
  <c r="Z115" i="1" s="1"/>
  <c r="V4" i="1" a="1"/>
  <c r="V4" i="1" s="1"/>
  <c r="AB118" i="1" a="1"/>
  <c r="AB118" i="1" s="1"/>
  <c r="Z117" i="1" a="1"/>
  <c r="Z117" i="1" s="1"/>
  <c r="Z116" i="1" a="1"/>
  <c r="Z116" i="1" s="1"/>
  <c r="X115" i="1" a="1"/>
  <c r="X115" i="1" s="1"/>
  <c r="X114" i="1" a="1"/>
  <c r="X114" i="1" s="1"/>
  <c r="V113" i="1" a="1"/>
  <c r="V113" i="1" s="1"/>
  <c r="V112" i="1" a="1"/>
  <c r="V112" i="1" s="1"/>
  <c r="AB110" i="1" a="1"/>
  <c r="AB110" i="1" s="1"/>
  <c r="AB109" i="1" a="1"/>
  <c r="AB109" i="1" s="1"/>
  <c r="Z108" i="1" a="1"/>
  <c r="Z108" i="1" s="1"/>
  <c r="X107" i="1" a="1"/>
  <c r="X107" i="1" s="1"/>
  <c r="V105" i="1" a="1"/>
  <c r="V105" i="1" s="1"/>
  <c r="AC102" i="1" a="1"/>
  <c r="AC102" i="1" s="1"/>
  <c r="AB100" i="1" a="1"/>
  <c r="AB100" i="1" s="1"/>
  <c r="AA98" i="1" a="1"/>
  <c r="AA98" i="1" s="1"/>
  <c r="V93" i="1" a="1"/>
  <c r="V93" i="1" s="1"/>
  <c r="Z89" i="1" a="1"/>
  <c r="Z89" i="1" s="1"/>
  <c r="Z80" i="1" a="1"/>
  <c r="Z80" i="1" s="1"/>
  <c r="AA77" i="1" a="1"/>
  <c r="AA77" i="1" s="1"/>
  <c r="V72" i="1" a="1"/>
  <c r="V72" i="1" s="1"/>
  <c r="X68" i="1" a="1"/>
  <c r="X68" i="1" s="1"/>
  <c r="AA58" i="1" a="1"/>
  <c r="AA58" i="1" s="1"/>
  <c r="Z53" i="1" a="1"/>
  <c r="Z53" i="1" s="1"/>
  <c r="X48" i="1" a="1"/>
  <c r="X48" i="1" s="1"/>
  <c r="X38" i="1" a="1"/>
  <c r="X38" i="1" s="1"/>
  <c r="AB32" i="1" a="1"/>
  <c r="AB32" i="1" s="1"/>
  <c r="AA21" i="1" a="1"/>
  <c r="AA21" i="1" s="1"/>
  <c r="W16" i="1" a="1"/>
  <c r="W16" i="1" s="1"/>
  <c r="AB10" i="1" a="1"/>
  <c r="AB10" i="1" s="1"/>
  <c r="V6" i="1" a="1"/>
  <c r="V6" i="1" s="1"/>
  <c r="AB106" i="1" a="1"/>
  <c r="AB106" i="1" s="1"/>
  <c r="AB104" i="1" a="1"/>
  <c r="AB104" i="1" s="1"/>
  <c r="AA102" i="1" a="1"/>
  <c r="AA102" i="1" s="1"/>
  <c r="X100" i="1" a="1"/>
  <c r="X100" i="1" s="1"/>
  <c r="X96" i="1" a="1"/>
  <c r="X96" i="1" s="1"/>
  <c r="AC92" i="1" a="1"/>
  <c r="AC92" i="1" s="1"/>
  <c r="Z77" i="1" a="1"/>
  <c r="Z77" i="1" s="1"/>
  <c r="AJ77" i="1" s="1"/>
  <c r="AA74" i="1" a="1"/>
  <c r="AA74" i="1" s="1"/>
  <c r="W68" i="1" a="1"/>
  <c r="W68" i="1" s="1"/>
  <c r="X63" i="1" a="1"/>
  <c r="X63" i="1" s="1"/>
  <c r="Z58" i="1" a="1"/>
  <c r="Z58" i="1" s="1"/>
  <c r="W48" i="1" a="1"/>
  <c r="W48" i="1" s="1"/>
  <c r="X43" i="1" a="1"/>
  <c r="X43" i="1" s="1"/>
  <c r="W38" i="1" a="1"/>
  <c r="W38" i="1" s="1"/>
  <c r="AA32" i="1" a="1"/>
  <c r="AA32" i="1" s="1"/>
  <c r="Z21" i="1" a="1"/>
  <c r="Z21" i="1" s="1"/>
  <c r="AA10" i="1" a="1"/>
  <c r="AA10" i="1" s="1"/>
  <c r="AC5" i="1" a="1"/>
  <c r="AC5" i="1" s="1"/>
  <c r="W108" i="1" a="1"/>
  <c r="W108" i="1" s="1"/>
  <c r="V89" i="1" a="1"/>
  <c r="V89" i="1" s="1"/>
  <c r="W62" i="1" a="1"/>
  <c r="W62" i="1" s="1"/>
  <c r="AB14" i="1" a="1"/>
  <c r="AB14" i="1" s="1"/>
  <c r="X117" i="1" a="1"/>
  <c r="X117" i="1" s="1"/>
  <c r="V115" i="1" a="1"/>
  <c r="V115" i="1" s="1"/>
  <c r="Z111" i="1" a="1"/>
  <c r="Z111" i="1" s="1"/>
  <c r="X109" i="1" a="1"/>
  <c r="X109" i="1" s="1"/>
  <c r="W118" i="1" a="1"/>
  <c r="W118" i="1" s="1"/>
  <c r="Z112" i="1" a="1"/>
  <c r="Z112" i="1" s="1"/>
  <c r="V106" i="1" a="1"/>
  <c r="V106" i="1" s="1"/>
  <c r="AA91" i="1" a="1"/>
  <c r="AA91" i="1" s="1"/>
  <c r="AC4" i="1" a="1"/>
  <c r="AC4" i="1" s="1"/>
  <c r="AA118" i="1" a="1"/>
  <c r="AA118" i="1" s="1"/>
  <c r="W114" i="1" a="1"/>
  <c r="W114" i="1" s="1"/>
  <c r="AC111" i="1" a="1"/>
  <c r="AC111" i="1" s="1"/>
  <c r="AA109" i="1" a="1"/>
  <c r="AA109" i="1" s="1"/>
  <c r="AB4" i="1" a="1"/>
  <c r="AB4" i="1" s="1"/>
  <c r="Z118" i="1" a="1"/>
  <c r="Z118" i="1" s="1"/>
  <c r="X116" i="1" a="1"/>
  <c r="X116" i="1" s="1"/>
  <c r="W115" i="1" a="1"/>
  <c r="W115" i="1" s="1"/>
  <c r="V114" i="1" a="1"/>
  <c r="V114" i="1" s="1"/>
  <c r="AC112" i="1" a="1"/>
  <c r="AC112" i="1" s="1"/>
  <c r="AB111" i="1" a="1"/>
  <c r="AB111" i="1" s="1"/>
  <c r="AA110" i="1" a="1"/>
  <c r="AA110" i="1" s="1"/>
  <c r="Z109" i="1" a="1"/>
  <c r="Z109" i="1" s="1"/>
  <c r="X108" i="1" a="1"/>
  <c r="X108" i="1" s="1"/>
  <c r="AA106" i="1" a="1"/>
  <c r="AA106" i="1" s="1"/>
  <c r="Z102" i="1" a="1"/>
  <c r="Z102" i="1" s="1"/>
  <c r="AJ102" i="1" s="1"/>
  <c r="Z98" i="1" a="1"/>
  <c r="Z98" i="1" s="1"/>
  <c r="V96" i="1" a="1"/>
  <c r="V96" i="1" s="1"/>
  <c r="W89" i="1" a="1"/>
  <c r="W89" i="1" s="1"/>
  <c r="W86" i="1" a="1"/>
  <c r="W86" i="1" s="1"/>
  <c r="W83" i="1" a="1"/>
  <c r="W83" i="1" s="1"/>
  <c r="X80" i="1" a="1"/>
  <c r="X80" i="1" s="1"/>
  <c r="X77" i="1" a="1"/>
  <c r="X77" i="1" s="1"/>
  <c r="Z74" i="1" a="1"/>
  <c r="Z74" i="1" s="1"/>
  <c r="AB71" i="1" a="1"/>
  <c r="AB71" i="1" s="1"/>
  <c r="W67" i="1" a="1"/>
  <c r="W67" i="1" s="1"/>
  <c r="Z57" i="1" a="1"/>
  <c r="Z57" i="1" s="1"/>
  <c r="X47" i="1" a="1"/>
  <c r="X47" i="1" s="1"/>
  <c r="V37" i="1" a="1"/>
  <c r="V37" i="1" s="1"/>
  <c r="AB31" i="1" a="1"/>
  <c r="AB31" i="1" s="1"/>
  <c r="X26" i="1" a="1"/>
  <c r="X26" i="1" s="1"/>
  <c r="V15" i="1" a="1"/>
  <c r="V15" i="1" s="1"/>
  <c r="AB9" i="1" a="1"/>
  <c r="AB9" i="1" s="1"/>
  <c r="V5" i="1" a="1"/>
  <c r="V5" i="1" s="1"/>
  <c r="R4" i="1"/>
  <c r="T5" i="1"/>
  <c r="R88" i="1"/>
  <c r="R111" i="1"/>
  <c r="R39" i="1"/>
  <c r="R110" i="1"/>
  <c r="R98" i="1"/>
  <c r="R86" i="1"/>
  <c r="R74" i="1"/>
  <c r="R62" i="1"/>
  <c r="R50" i="1"/>
  <c r="R38" i="1"/>
  <c r="R26" i="1"/>
  <c r="R14" i="1"/>
  <c r="R112" i="1"/>
  <c r="R28" i="1"/>
  <c r="R99" i="1"/>
  <c r="R75" i="1"/>
  <c r="R85" i="1"/>
  <c r="R37" i="1"/>
  <c r="R25" i="1"/>
  <c r="R13" i="1"/>
  <c r="R76" i="1"/>
  <c r="R15" i="1"/>
  <c r="R108" i="1"/>
  <c r="R84" i="1"/>
  <c r="R72" i="1"/>
  <c r="R60" i="1"/>
  <c r="R48" i="1"/>
  <c r="R36" i="1"/>
  <c r="R24" i="1"/>
  <c r="R12" i="1"/>
  <c r="R64" i="1"/>
  <c r="R27" i="1"/>
  <c r="R95" i="1"/>
  <c r="R71" i="1"/>
  <c r="R59" i="1"/>
  <c r="R47" i="1"/>
  <c r="R35" i="1"/>
  <c r="R23" i="1"/>
  <c r="R11" i="1"/>
  <c r="R94" i="1"/>
  <c r="R58" i="1"/>
  <c r="R46" i="1"/>
  <c r="R34" i="1"/>
  <c r="R22" i="1"/>
  <c r="R10" i="1"/>
  <c r="R107" i="1"/>
  <c r="R70" i="1"/>
  <c r="R117" i="1"/>
  <c r="R105" i="1"/>
  <c r="R93" i="1"/>
  <c r="R81" i="1"/>
  <c r="R69" i="1"/>
  <c r="R57" i="1"/>
  <c r="R45" i="1"/>
  <c r="R33" i="1"/>
  <c r="R21" i="1"/>
  <c r="R9" i="1"/>
  <c r="R16" i="1"/>
  <c r="R87" i="1"/>
  <c r="R109" i="1"/>
  <c r="R61" i="1"/>
  <c r="R96" i="1"/>
  <c r="R118" i="1"/>
  <c r="R82" i="1"/>
  <c r="R116" i="1"/>
  <c r="R104" i="1"/>
  <c r="R92" i="1"/>
  <c r="R80" i="1"/>
  <c r="R68" i="1"/>
  <c r="R56" i="1"/>
  <c r="R44" i="1"/>
  <c r="R32" i="1"/>
  <c r="R20" i="1"/>
  <c r="R8" i="1"/>
  <c r="R100" i="1"/>
  <c r="R40" i="1"/>
  <c r="R63" i="1"/>
  <c r="R97" i="1"/>
  <c r="R73" i="1"/>
  <c r="R83" i="1"/>
  <c r="R106" i="1"/>
  <c r="R115" i="1"/>
  <c r="R103" i="1"/>
  <c r="R91" i="1"/>
  <c r="R79" i="1"/>
  <c r="R67" i="1"/>
  <c r="R55" i="1"/>
  <c r="R43" i="1"/>
  <c r="R31" i="1"/>
  <c r="R19" i="1"/>
  <c r="R7" i="1"/>
  <c r="R52" i="1"/>
  <c r="R51" i="1"/>
  <c r="R114" i="1"/>
  <c r="R78" i="1"/>
  <c r="R54" i="1"/>
  <c r="R42" i="1"/>
  <c r="R30" i="1"/>
  <c r="R18" i="1"/>
  <c r="R6" i="1"/>
  <c r="R49" i="1"/>
  <c r="R102" i="1"/>
  <c r="R90" i="1"/>
  <c r="R66" i="1"/>
  <c r="R113" i="1"/>
  <c r="R101" i="1"/>
  <c r="R89" i="1"/>
  <c r="R77" i="1"/>
  <c r="R65" i="1"/>
  <c r="R53" i="1"/>
  <c r="R41" i="1"/>
  <c r="R29" i="1"/>
  <c r="R17" i="1"/>
  <c r="R5" i="1"/>
  <c r="AI18" i="1" a="1"/>
  <c r="AI18" i="1" s="1"/>
  <c r="AI108" i="1" a="1"/>
  <c r="AI108" i="1" s="1"/>
  <c r="AI99" i="1" a="1"/>
  <c r="AI99" i="1" s="1"/>
  <c r="AF99" i="1" s="1"/>
  <c r="AI89" i="1" a="1"/>
  <c r="AI89" i="1" s="1"/>
  <c r="AF89" i="1" s="1"/>
  <c r="AI81" i="1" a="1"/>
  <c r="AI81" i="1" s="1"/>
  <c r="AF81" i="1" s="1"/>
  <c r="AI71" i="1" a="1"/>
  <c r="AI71" i="1" s="1"/>
  <c r="AF71" i="1" s="1"/>
  <c r="AI63" i="1" a="1"/>
  <c r="AI63" i="1" s="1"/>
  <c r="AF63" i="1" s="1"/>
  <c r="AI53" i="1" a="1"/>
  <c r="AI53" i="1" s="1"/>
  <c r="AF53" i="1" s="1"/>
  <c r="AI45" i="1" a="1"/>
  <c r="AI45" i="1" s="1"/>
  <c r="AF45" i="1" s="1"/>
  <c r="AI35" i="1" a="1"/>
  <c r="AI35" i="1" s="1"/>
  <c r="AI27" i="1" a="1"/>
  <c r="AI27" i="1" s="1"/>
  <c r="AI17" i="1" a="1"/>
  <c r="AI17" i="1" s="1"/>
  <c r="AI9" i="1" a="1"/>
  <c r="AI9" i="1" s="1"/>
  <c r="AF9" i="1" s="1"/>
  <c r="AI90" i="1" a="1"/>
  <c r="AI90" i="1" s="1"/>
  <c r="AI98" i="1" a="1"/>
  <c r="AI98" i="1" s="1"/>
  <c r="AI116" i="1" a="1"/>
  <c r="AI116" i="1" s="1"/>
  <c r="AF116" i="1" s="1"/>
  <c r="AI106" i="1" a="1"/>
  <c r="AI106" i="1" s="1"/>
  <c r="AI79" i="1" a="1"/>
  <c r="AI79" i="1" s="1"/>
  <c r="AF79" i="1" s="1"/>
  <c r="AI52" i="1" a="1"/>
  <c r="AI52" i="1" s="1"/>
  <c r="AI43" i="1" a="1"/>
  <c r="AI43" i="1" s="1"/>
  <c r="AF43" i="1" s="1"/>
  <c r="AI34" i="1" a="1"/>
  <c r="AI34" i="1" s="1"/>
  <c r="AF34" i="1" s="1"/>
  <c r="AI25" i="1" a="1"/>
  <c r="AI25" i="1" s="1"/>
  <c r="AF25" i="1" s="1"/>
  <c r="AI16" i="1" a="1"/>
  <c r="AI16" i="1" s="1"/>
  <c r="AF16" i="1" s="1"/>
  <c r="AI7" i="1" a="1"/>
  <c r="AI7" i="1" s="1"/>
  <c r="AF7" i="1" s="1"/>
  <c r="AI54" i="1" a="1"/>
  <c r="AI54" i="1" s="1"/>
  <c r="AI44" i="1" a="1"/>
  <c r="AI44" i="1" s="1"/>
  <c r="AI97" i="1" a="1"/>
  <c r="AI97" i="1" s="1"/>
  <c r="AI70" i="1" a="1"/>
  <c r="AI70" i="1" s="1"/>
  <c r="AI61" i="1" a="1"/>
  <c r="AI61" i="1" s="1"/>
  <c r="AF61" i="1" s="1"/>
  <c r="AI115" i="1" a="1"/>
  <c r="AI115" i="1" s="1"/>
  <c r="AF115" i="1" s="1"/>
  <c r="AI96" i="1" a="1"/>
  <c r="AI96" i="1" s="1"/>
  <c r="AF96" i="1" s="1"/>
  <c r="AI78" i="1" a="1"/>
  <c r="AI78" i="1" s="1"/>
  <c r="AF78" i="1" s="1"/>
  <c r="AI60" i="1" a="1"/>
  <c r="AI60" i="1" s="1"/>
  <c r="AF60" i="1" s="1"/>
  <c r="AI42" i="1" a="1"/>
  <c r="AI42" i="1" s="1"/>
  <c r="AF42" i="1" s="1"/>
  <c r="AI24" i="1" a="1"/>
  <c r="AI24" i="1" s="1"/>
  <c r="AF24" i="1" s="1"/>
  <c r="AI6" i="1" a="1"/>
  <c r="AI6" i="1" s="1"/>
  <c r="AF6" i="1" s="1"/>
  <c r="AI118" i="1" a="1"/>
  <c r="AI118" i="1" s="1"/>
  <c r="AF118" i="1" s="1"/>
  <c r="AI117" i="1" a="1"/>
  <c r="AI117" i="1" s="1"/>
  <c r="AF117" i="1" s="1"/>
  <c r="AI26" i="1" a="1"/>
  <c r="AI26" i="1" s="1"/>
  <c r="AF26" i="1" s="1"/>
  <c r="AI105" i="1" a="1"/>
  <c r="AI105" i="1" s="1"/>
  <c r="AI95" i="1" a="1"/>
  <c r="AI95" i="1" s="1"/>
  <c r="AF95" i="1" s="1"/>
  <c r="AI87" i="1" a="1"/>
  <c r="AI87" i="1" s="1"/>
  <c r="AF87" i="1" s="1"/>
  <c r="AI77" i="1" a="1"/>
  <c r="AI77" i="1" s="1"/>
  <c r="AF77" i="1" s="1"/>
  <c r="AI69" i="1" a="1"/>
  <c r="AI69" i="1" s="1"/>
  <c r="AI59" i="1" a="1"/>
  <c r="AI59" i="1" s="1"/>
  <c r="AF59" i="1" s="1"/>
  <c r="AI51" i="1" a="1"/>
  <c r="AI51" i="1" s="1"/>
  <c r="AF51" i="1" s="1"/>
  <c r="AI41" i="1" a="1"/>
  <c r="AI41" i="1" s="1"/>
  <c r="AF41" i="1" s="1"/>
  <c r="AI33" i="1" a="1"/>
  <c r="AI33" i="1" s="1"/>
  <c r="AF33" i="1" s="1"/>
  <c r="AI23" i="1" a="1"/>
  <c r="AI23" i="1" s="1"/>
  <c r="AI15" i="1" a="1"/>
  <c r="AI15" i="1" s="1"/>
  <c r="AF15" i="1" s="1"/>
  <c r="AI5" i="1" a="1"/>
  <c r="AI5" i="1" s="1"/>
  <c r="AF5" i="1" s="1"/>
  <c r="AI72" i="1" a="1"/>
  <c r="AI72" i="1" s="1"/>
  <c r="AF72" i="1" s="1"/>
  <c r="AI107" i="1" a="1"/>
  <c r="AI107" i="1" s="1"/>
  <c r="AI62" i="1" a="1"/>
  <c r="AI62" i="1" s="1"/>
  <c r="AF62" i="1" s="1"/>
  <c r="AI114" i="1" a="1"/>
  <c r="AI114" i="1" s="1"/>
  <c r="AF114" i="1" s="1"/>
  <c r="AI86" i="1" a="1"/>
  <c r="AI86" i="1" s="1"/>
  <c r="AF86" i="1" s="1"/>
  <c r="AI68" i="1" a="1"/>
  <c r="AI68" i="1" s="1"/>
  <c r="AI50" i="1" a="1"/>
  <c r="AI50" i="1" s="1"/>
  <c r="AI32" i="1" a="1"/>
  <c r="AI32" i="1" s="1"/>
  <c r="AF32" i="1" s="1"/>
  <c r="AI14" i="1" a="1"/>
  <c r="AI14" i="1" s="1"/>
  <c r="AF14" i="1" s="1"/>
  <c r="AI103" i="1" a="1"/>
  <c r="AI103" i="1" s="1"/>
  <c r="AF103" i="1" s="1"/>
  <c r="AI85" i="1" a="1"/>
  <c r="AI85" i="1" s="1"/>
  <c r="AF85" i="1" s="1"/>
  <c r="AI67" i="1" a="1"/>
  <c r="AI67" i="1" s="1"/>
  <c r="AF67" i="1" s="1"/>
  <c r="AI58" i="1" a="1"/>
  <c r="AI58" i="1" s="1"/>
  <c r="AF58" i="1" s="1"/>
  <c r="AI49" i="1" a="1"/>
  <c r="AI49" i="1" s="1"/>
  <c r="AI40" i="1" a="1"/>
  <c r="AI40" i="1" s="1"/>
  <c r="AF40" i="1" s="1"/>
  <c r="AI31" i="1" a="1"/>
  <c r="AI31" i="1" s="1"/>
  <c r="AF31" i="1" s="1"/>
  <c r="AI22" i="1" a="1"/>
  <c r="AI22" i="1" s="1"/>
  <c r="AF22" i="1" s="1"/>
  <c r="AI13" i="1" a="1"/>
  <c r="AI13" i="1" s="1"/>
  <c r="AI112" i="1" a="1"/>
  <c r="AI112" i="1" s="1"/>
  <c r="AF112" i="1" s="1"/>
  <c r="AI102" i="1" a="1"/>
  <c r="AI102" i="1" s="1"/>
  <c r="AF102" i="1" s="1"/>
  <c r="AI84" i="1" a="1"/>
  <c r="AI84" i="1" s="1"/>
  <c r="AF84" i="1" s="1"/>
  <c r="AI66" i="1" a="1"/>
  <c r="AI66" i="1" s="1"/>
  <c r="AF66" i="1" s="1"/>
  <c r="AI48" i="1" a="1"/>
  <c r="AI48" i="1" s="1"/>
  <c r="AF48" i="1" s="1"/>
  <c r="AI30" i="1" a="1"/>
  <c r="AI30" i="1" s="1"/>
  <c r="AF30" i="1" s="1"/>
  <c r="AI12" i="1" a="1"/>
  <c r="AI12" i="1" s="1"/>
  <c r="AF12" i="1" s="1"/>
  <c r="AI109" i="1" a="1"/>
  <c r="AI109" i="1" s="1"/>
  <c r="AF109" i="1" s="1"/>
  <c r="AI80" i="1" a="1"/>
  <c r="AI80" i="1" s="1"/>
  <c r="AF80" i="1" s="1"/>
  <c r="AI8" i="1" a="1"/>
  <c r="AI8" i="1" s="1"/>
  <c r="AF8" i="1" s="1"/>
  <c r="AI104" i="1" a="1"/>
  <c r="AI104" i="1" s="1"/>
  <c r="AF104" i="1" s="1"/>
  <c r="AI101" i="1" a="1"/>
  <c r="AI101" i="1" s="1"/>
  <c r="AI11" i="1" a="1"/>
  <c r="AI11" i="1" s="1"/>
  <c r="AI94" i="1" a="1"/>
  <c r="AI94" i="1" s="1"/>
  <c r="AF94" i="1" s="1"/>
  <c r="AI76" i="1" a="1"/>
  <c r="AI76" i="1" s="1"/>
  <c r="AF76" i="1" s="1"/>
  <c r="AI4" i="1" a="1"/>
  <c r="AI4" i="1" s="1"/>
  <c r="AF4" i="1" s="1"/>
  <c r="AI93" i="1" a="1"/>
  <c r="AI93" i="1" s="1"/>
  <c r="AI83" i="1" a="1"/>
  <c r="AI83" i="1" s="1"/>
  <c r="AF83" i="1" s="1"/>
  <c r="AI75" i="1" a="1"/>
  <c r="AI75" i="1" s="1"/>
  <c r="AF75" i="1" s="1"/>
  <c r="AI65" i="1" a="1"/>
  <c r="AI65" i="1" s="1"/>
  <c r="AF65" i="1" s="1"/>
  <c r="AI57" i="1" a="1"/>
  <c r="AI57" i="1" s="1"/>
  <c r="AF57" i="1" s="1"/>
  <c r="AI47" i="1" a="1"/>
  <c r="AI47" i="1" s="1"/>
  <c r="AF47" i="1" s="1"/>
  <c r="AI39" i="1" a="1"/>
  <c r="AI39" i="1" s="1"/>
  <c r="AF39" i="1" s="1"/>
  <c r="AI29" i="1" a="1"/>
  <c r="AI29" i="1" s="1"/>
  <c r="AF29" i="1" s="1"/>
  <c r="AI21" i="1" a="1"/>
  <c r="AI21" i="1" s="1"/>
  <c r="AF21" i="1" s="1"/>
  <c r="AI111" i="1" a="1"/>
  <c r="AI111" i="1" s="1"/>
  <c r="AF111" i="1" s="1"/>
  <c r="AI92" i="1" a="1"/>
  <c r="AI92" i="1" s="1"/>
  <c r="AF92" i="1" s="1"/>
  <c r="AI74" i="1" a="1"/>
  <c r="AI74" i="1" s="1"/>
  <c r="AF74" i="1" s="1"/>
  <c r="AI56" i="1" a="1"/>
  <c r="AI56" i="1" s="1"/>
  <c r="AF56" i="1" s="1"/>
  <c r="AI38" i="1" a="1"/>
  <c r="AI38" i="1" s="1"/>
  <c r="AF38" i="1" s="1"/>
  <c r="AI20" i="1" a="1"/>
  <c r="AI20" i="1" s="1"/>
  <c r="AF20" i="1" s="1"/>
  <c r="AI36" i="1" a="1"/>
  <c r="AI36" i="1" s="1"/>
  <c r="AF36" i="1" s="1"/>
  <c r="AI113" i="1" a="1"/>
  <c r="AI113" i="1" s="1"/>
  <c r="AF113" i="1" s="1"/>
  <c r="AI110" i="1" a="1"/>
  <c r="AI110" i="1" s="1"/>
  <c r="AF110" i="1" s="1"/>
  <c r="AI100" i="1" a="1"/>
  <c r="AI100" i="1" s="1"/>
  <c r="AF100" i="1" s="1"/>
  <c r="AI91" i="1" a="1"/>
  <c r="AI91" i="1" s="1"/>
  <c r="AF91" i="1" s="1"/>
  <c r="AI82" i="1" a="1"/>
  <c r="AI82" i="1" s="1"/>
  <c r="AF82" i="1" s="1"/>
  <c r="AI73" i="1" a="1"/>
  <c r="AI73" i="1" s="1"/>
  <c r="AF73" i="1" s="1"/>
  <c r="AI64" i="1" a="1"/>
  <c r="AI64" i="1" s="1"/>
  <c r="AF64" i="1" s="1"/>
  <c r="AI55" i="1" a="1"/>
  <c r="AI55" i="1" s="1"/>
  <c r="AI46" i="1" a="1"/>
  <c r="AI46" i="1" s="1"/>
  <c r="AF46" i="1" s="1"/>
  <c r="AI37" i="1" a="1"/>
  <c r="AI37" i="1" s="1"/>
  <c r="AI28" i="1" a="1"/>
  <c r="AI28" i="1" s="1"/>
  <c r="AF28" i="1" s="1"/>
  <c r="AI19" i="1" a="1"/>
  <c r="AI19" i="1" s="1"/>
  <c r="AF19" i="1" s="1"/>
  <c r="AI10" i="1" a="1"/>
  <c r="AI10" i="1" s="1"/>
  <c r="AF10" i="1" s="1"/>
  <c r="T111" i="1"/>
  <c r="T63" i="1"/>
  <c r="T51" i="1"/>
  <c r="T39" i="1"/>
  <c r="T27" i="1"/>
  <c r="T15" i="1"/>
  <c r="T16" i="1"/>
  <c r="T74" i="1"/>
  <c r="T50" i="1"/>
  <c r="T38" i="1"/>
  <c r="T26" i="1"/>
  <c r="T14" i="1"/>
  <c r="T100" i="1"/>
  <c r="T28" i="1"/>
  <c r="T109" i="1"/>
  <c r="T49" i="1"/>
  <c r="T37" i="1"/>
  <c r="T25" i="1"/>
  <c r="T13" i="1"/>
  <c r="T96" i="1"/>
  <c r="T84" i="1"/>
  <c r="T72" i="1"/>
  <c r="T60" i="1"/>
  <c r="T48" i="1"/>
  <c r="T36" i="1"/>
  <c r="T24" i="1"/>
  <c r="T12" i="1"/>
  <c r="T76" i="1"/>
  <c r="T99" i="1"/>
  <c r="T98" i="1"/>
  <c r="T73" i="1"/>
  <c r="T107" i="1"/>
  <c r="T95" i="1"/>
  <c r="T83" i="1"/>
  <c r="T71" i="1"/>
  <c r="T59" i="1"/>
  <c r="T47" i="1"/>
  <c r="T35" i="1"/>
  <c r="T23" i="1"/>
  <c r="T11" i="1"/>
  <c r="T88" i="1"/>
  <c r="T87" i="1"/>
  <c r="T110" i="1"/>
  <c r="T61" i="1"/>
  <c r="T4" i="1"/>
  <c r="T118" i="1"/>
  <c r="T106" i="1"/>
  <c r="T94" i="1"/>
  <c r="T82" i="1"/>
  <c r="T70" i="1"/>
  <c r="T58" i="1"/>
  <c r="T46" i="1"/>
  <c r="T34" i="1"/>
  <c r="T22" i="1"/>
  <c r="T10" i="1"/>
  <c r="T85" i="1"/>
  <c r="T108" i="1"/>
  <c r="T117" i="1"/>
  <c r="T105" i="1"/>
  <c r="T93" i="1"/>
  <c r="T81" i="1"/>
  <c r="T69" i="1"/>
  <c r="T57" i="1"/>
  <c r="T45" i="1"/>
  <c r="T33" i="1"/>
  <c r="T21" i="1"/>
  <c r="T9" i="1"/>
  <c r="T52" i="1"/>
  <c r="T62" i="1"/>
  <c r="T116" i="1"/>
  <c r="T104" i="1"/>
  <c r="T92" i="1"/>
  <c r="T80" i="1"/>
  <c r="T68" i="1"/>
  <c r="T56" i="1"/>
  <c r="T44" i="1"/>
  <c r="T32" i="1"/>
  <c r="T20" i="1"/>
  <c r="T8" i="1"/>
  <c r="T115" i="1"/>
  <c r="T103" i="1"/>
  <c r="T91" i="1"/>
  <c r="T79" i="1"/>
  <c r="T67" i="1"/>
  <c r="T55" i="1"/>
  <c r="T43" i="1"/>
  <c r="T31" i="1"/>
  <c r="T19" i="1"/>
  <c r="T7" i="1"/>
  <c r="T112" i="1"/>
  <c r="T40" i="1"/>
  <c r="T86" i="1"/>
  <c r="T102" i="1"/>
  <c r="T90" i="1"/>
  <c r="T78" i="1"/>
  <c r="T66" i="1"/>
  <c r="T54" i="1"/>
  <c r="T42" i="1"/>
  <c r="T30" i="1"/>
  <c r="T18" i="1"/>
  <c r="T6" i="1"/>
  <c r="T64" i="1"/>
  <c r="T75" i="1"/>
  <c r="T97" i="1"/>
  <c r="T114" i="1"/>
  <c r="T113" i="1"/>
  <c r="T101" i="1"/>
  <c r="T89" i="1"/>
  <c r="T77" i="1"/>
  <c r="T65" i="1"/>
  <c r="T53" i="1"/>
  <c r="T41" i="1"/>
  <c r="T29" i="1"/>
  <c r="T17" i="1"/>
  <c r="AD4" i="1"/>
  <c r="AO97" i="1"/>
  <c r="AO85" i="1"/>
  <c r="AO73" i="1"/>
  <c r="AO61" i="1"/>
  <c r="AO49" i="1"/>
  <c r="AO37" i="1"/>
  <c r="AO109" i="1"/>
  <c r="AO25" i="1"/>
  <c r="AO111" i="1"/>
  <c r="AO99" i="1"/>
  <c r="AO87" i="1"/>
  <c r="AO75" i="1"/>
  <c r="AO63" i="1"/>
  <c r="AO51" i="1"/>
  <c r="AO39" i="1"/>
  <c r="AO27" i="1"/>
  <c r="AO15" i="1"/>
  <c r="AO110" i="1"/>
  <c r="AO98" i="1"/>
  <c r="AO86" i="1"/>
  <c r="AO74" i="1"/>
  <c r="AO62" i="1"/>
  <c r="AO50" i="1"/>
  <c r="AO38" i="1"/>
  <c r="AO26" i="1"/>
  <c r="AO14" i="1"/>
  <c r="AO13" i="1"/>
  <c r="AO12" i="1"/>
  <c r="AO108" i="1"/>
  <c r="AO96" i="1"/>
  <c r="AO84" i="1"/>
  <c r="AO72" i="1"/>
  <c r="AO60" i="1"/>
  <c r="AO48" i="1"/>
  <c r="AO36" i="1"/>
  <c r="AO24" i="1"/>
  <c r="AO107" i="1"/>
  <c r="AO95" i="1"/>
  <c r="AO83" i="1"/>
  <c r="AO71" i="1"/>
  <c r="AO59" i="1"/>
  <c r="AO47" i="1"/>
  <c r="AO35" i="1"/>
  <c r="AO23" i="1"/>
  <c r="AO11" i="1"/>
  <c r="AO106" i="1"/>
  <c r="AO94" i="1"/>
  <c r="AO82" i="1"/>
  <c r="AO70" i="1"/>
  <c r="AO58" i="1"/>
  <c r="AO46" i="1"/>
  <c r="AO34" i="1"/>
  <c r="AO22" i="1"/>
  <c r="AO10" i="1"/>
  <c r="AO117" i="1"/>
  <c r="AO105" i="1"/>
  <c r="AO93" i="1"/>
  <c r="AO81" i="1"/>
  <c r="AO69" i="1"/>
  <c r="AO57" i="1"/>
  <c r="AO45" i="1"/>
  <c r="AO33" i="1"/>
  <c r="AO21" i="1"/>
  <c r="AO9" i="1"/>
  <c r="AO118" i="1"/>
  <c r="AO116" i="1"/>
  <c r="AO104" i="1"/>
  <c r="AO92" i="1"/>
  <c r="AO80" i="1"/>
  <c r="AO68" i="1"/>
  <c r="AO56" i="1"/>
  <c r="AO44" i="1"/>
  <c r="AO32" i="1"/>
  <c r="AO20" i="1"/>
  <c r="AO8" i="1"/>
  <c r="AO115" i="1"/>
  <c r="AO103" i="1"/>
  <c r="AO91" i="1"/>
  <c r="AO79" i="1"/>
  <c r="AO67" i="1"/>
  <c r="AO55" i="1"/>
  <c r="AO43" i="1"/>
  <c r="AO31" i="1"/>
  <c r="AO19" i="1"/>
  <c r="AO7" i="1"/>
  <c r="AO114" i="1"/>
  <c r="AO102" i="1"/>
  <c r="AO90" i="1"/>
  <c r="AO78" i="1"/>
  <c r="AO66" i="1"/>
  <c r="AO54" i="1"/>
  <c r="AO42" i="1"/>
  <c r="AO30" i="1"/>
  <c r="AO18" i="1"/>
  <c r="AO6" i="1"/>
  <c r="AO113" i="1"/>
  <c r="AO101" i="1"/>
  <c r="AO89" i="1"/>
  <c r="AO77" i="1"/>
  <c r="AO65" i="1"/>
  <c r="AO53" i="1"/>
  <c r="AO41" i="1"/>
  <c r="AO29" i="1"/>
  <c r="AO17" i="1"/>
  <c r="AO5" i="1"/>
  <c r="AO112" i="1"/>
  <c r="AO100" i="1"/>
  <c r="AO88" i="1"/>
  <c r="AO76" i="1"/>
  <c r="AO64" i="1"/>
  <c r="AO52" i="1"/>
  <c r="AO40" i="1"/>
  <c r="AO28" i="1"/>
  <c r="AO16" i="1"/>
  <c r="AD118" i="1"/>
  <c r="AE118" i="1"/>
  <c r="AK77" i="1" l="1"/>
  <c r="AL77" i="1"/>
  <c r="AM77" i="1"/>
  <c r="AK6" i="1"/>
  <c r="AL6" i="1"/>
  <c r="AM6" i="1"/>
  <c r="AF17" i="1"/>
  <c r="AJ17" i="1"/>
  <c r="AK17" i="1"/>
  <c r="AL17" i="1"/>
  <c r="AM17" i="1"/>
  <c r="AF11" i="1"/>
  <c r="AJ11" i="1"/>
  <c r="AK11" i="1"/>
  <c r="AL11" i="1"/>
  <c r="AM11" i="1"/>
  <c r="AF50" i="1"/>
  <c r="AJ50" i="1"/>
  <c r="AK50" i="1"/>
  <c r="AL50" i="1"/>
  <c r="AM50" i="1"/>
  <c r="AF35" i="1"/>
  <c r="AJ35" i="1"/>
  <c r="AK35" i="1"/>
  <c r="AL35" i="1"/>
  <c r="AM35" i="1"/>
  <c r="AK28" i="1"/>
  <c r="AL28" i="1"/>
  <c r="AM28" i="1"/>
  <c r="AF27" i="1"/>
  <c r="AL27" i="1"/>
  <c r="AJ27" i="1"/>
  <c r="AK27" i="1"/>
  <c r="AM27" i="1"/>
  <c r="AF101" i="1"/>
  <c r="AJ101" i="1"/>
  <c r="AK101" i="1"/>
  <c r="AL101" i="1"/>
  <c r="AM101" i="1"/>
  <c r="AF13" i="1"/>
  <c r="AJ13" i="1"/>
  <c r="AK13" i="1"/>
  <c r="AL13" i="1"/>
  <c r="AM13" i="1"/>
  <c r="AF68" i="1"/>
  <c r="AJ68" i="1"/>
  <c r="AK68" i="1"/>
  <c r="AL68" i="1"/>
  <c r="AM68" i="1"/>
  <c r="AK26" i="1"/>
  <c r="AL26" i="1"/>
  <c r="AM26" i="1"/>
  <c r="AF69" i="1"/>
  <c r="AL69" i="1"/>
  <c r="AJ69" i="1"/>
  <c r="AK69" i="1"/>
  <c r="AM69" i="1"/>
  <c r="AL25" i="1"/>
  <c r="AK25" i="1"/>
  <c r="AM25" i="1"/>
  <c r="AF52" i="1"/>
  <c r="AJ52" i="1"/>
  <c r="AL52" i="1"/>
  <c r="AK52" i="1"/>
  <c r="AM52" i="1"/>
  <c r="AK40" i="1"/>
  <c r="AL40" i="1"/>
  <c r="AM40" i="1"/>
  <c r="AF49" i="1"/>
  <c r="AJ49" i="1"/>
  <c r="AL49" i="1"/>
  <c r="AK49" i="1"/>
  <c r="AM49" i="1"/>
  <c r="AF107" i="1"/>
  <c r="AJ107" i="1"/>
  <c r="AK107" i="1"/>
  <c r="AL107" i="1"/>
  <c r="AM107" i="1"/>
  <c r="AF106" i="1"/>
  <c r="AK106" i="1"/>
  <c r="AL106" i="1"/>
  <c r="AJ106" i="1"/>
  <c r="AM106" i="1"/>
  <c r="AL103" i="1"/>
  <c r="AK103" i="1"/>
  <c r="AM103" i="1"/>
  <c r="AL12" i="1"/>
  <c r="AK12" i="1"/>
  <c r="AM12" i="1"/>
  <c r="AF105" i="1"/>
  <c r="AJ105" i="1"/>
  <c r="AK105" i="1"/>
  <c r="AM105" i="1"/>
  <c r="AL105" i="1"/>
  <c r="AF97" i="1"/>
  <c r="AJ97" i="1"/>
  <c r="AM97" i="1"/>
  <c r="AK97" i="1"/>
  <c r="AL97" i="1"/>
  <c r="AF37" i="1"/>
  <c r="AK37" i="1"/>
  <c r="AJ37" i="1"/>
  <c r="AL37" i="1"/>
  <c r="AM37" i="1"/>
  <c r="AF98" i="1"/>
  <c r="AJ98" i="1"/>
  <c r="AK98" i="1"/>
  <c r="AL98" i="1"/>
  <c r="AM98" i="1"/>
  <c r="AF93" i="1"/>
  <c r="AL93" i="1"/>
  <c r="AJ93" i="1"/>
  <c r="AK93" i="1"/>
  <c r="AM93" i="1"/>
  <c r="AF44" i="1"/>
  <c r="AJ44" i="1"/>
  <c r="AK44" i="1"/>
  <c r="AL44" i="1"/>
  <c r="AM44" i="1"/>
  <c r="AF90" i="1"/>
  <c r="AJ90" i="1"/>
  <c r="AK90" i="1"/>
  <c r="AL90" i="1"/>
  <c r="AM90" i="1"/>
  <c r="AF108" i="1"/>
  <c r="AJ108" i="1"/>
  <c r="AL108" i="1"/>
  <c r="AK108" i="1"/>
  <c r="AM108" i="1"/>
  <c r="AL102" i="1"/>
  <c r="AK102" i="1"/>
  <c r="AM102" i="1"/>
  <c r="AF70" i="1"/>
  <c r="AK70" i="1"/>
  <c r="AL70" i="1"/>
  <c r="AJ70" i="1"/>
  <c r="AM70" i="1"/>
  <c r="AF55" i="1"/>
  <c r="AJ55" i="1"/>
  <c r="AK55" i="1"/>
  <c r="AL55" i="1"/>
  <c r="AM55" i="1"/>
  <c r="AF23" i="1"/>
  <c r="AJ23" i="1"/>
  <c r="AK23" i="1"/>
  <c r="AL23" i="1"/>
  <c r="AM23" i="1"/>
  <c r="AF54" i="1"/>
  <c r="AL54" i="1"/>
  <c r="AJ54" i="1"/>
  <c r="AK54" i="1"/>
  <c r="AM54" i="1"/>
  <c r="AF18" i="1"/>
  <c r="AJ18" i="1"/>
  <c r="AK18" i="1"/>
  <c r="AM18" i="1"/>
  <c r="AL18" i="1"/>
  <c r="AN118" i="1"/>
  <c r="AE4" i="1"/>
  <c r="AE35" i="1"/>
  <c r="AD66" i="1"/>
  <c r="AE58" i="1"/>
  <c r="AD101" i="1"/>
  <c r="AD53" i="1"/>
  <c r="AD5" i="1"/>
  <c r="AE71" i="1"/>
  <c r="AD102" i="1"/>
  <c r="AD42" i="1"/>
  <c r="AE106" i="1"/>
  <c r="AE22" i="1"/>
  <c r="AD77" i="1"/>
  <c r="AE117" i="1"/>
  <c r="AE57" i="1"/>
  <c r="AD112" i="1"/>
  <c r="AD40" i="1"/>
  <c r="AE92" i="1"/>
  <c r="AE20" i="1"/>
  <c r="AD51" i="1"/>
  <c r="AE103" i="1"/>
  <c r="AE7" i="1"/>
  <c r="AD38" i="1"/>
  <c r="AE78" i="1"/>
  <c r="AE6" i="1"/>
  <c r="AD73" i="1"/>
  <c r="AD61" i="1"/>
  <c r="AD49" i="1"/>
  <c r="AD37" i="1"/>
  <c r="AD25" i="1"/>
  <c r="AD13" i="1"/>
  <c r="AE114" i="1"/>
  <c r="AE42" i="1"/>
  <c r="AD109" i="1"/>
  <c r="AE113" i="1"/>
  <c r="AE101" i="1"/>
  <c r="AE89" i="1"/>
  <c r="AE77" i="1"/>
  <c r="AE65" i="1"/>
  <c r="AE53" i="1"/>
  <c r="AE41" i="1"/>
  <c r="AE29" i="1"/>
  <c r="AE17" i="1"/>
  <c r="AE5" i="1"/>
  <c r="AD108" i="1"/>
  <c r="AD96" i="1"/>
  <c r="AD84" i="1"/>
  <c r="AD72" i="1"/>
  <c r="AD60" i="1"/>
  <c r="AD48" i="1"/>
  <c r="AD36" i="1"/>
  <c r="AD24" i="1"/>
  <c r="AD12" i="1"/>
  <c r="AE83" i="1"/>
  <c r="AD114" i="1"/>
  <c r="AD18" i="1"/>
  <c r="AE70" i="1"/>
  <c r="AD113" i="1"/>
  <c r="AD29" i="1"/>
  <c r="AE93" i="1"/>
  <c r="AE33" i="1"/>
  <c r="AD76" i="1"/>
  <c r="AD16" i="1"/>
  <c r="AE44" i="1"/>
  <c r="AD87" i="1"/>
  <c r="AD27" i="1"/>
  <c r="AE79" i="1"/>
  <c r="AE55" i="1"/>
  <c r="AD110" i="1"/>
  <c r="AD86" i="1"/>
  <c r="AD14" i="1"/>
  <c r="AE102" i="1"/>
  <c r="AE30" i="1"/>
  <c r="AD85" i="1"/>
  <c r="AE112" i="1"/>
  <c r="AE100" i="1"/>
  <c r="AE88" i="1"/>
  <c r="AE76" i="1"/>
  <c r="AE64" i="1"/>
  <c r="AE52" i="1"/>
  <c r="AE40" i="1"/>
  <c r="AE28" i="1"/>
  <c r="AE16" i="1"/>
  <c r="AN4" i="1"/>
  <c r="AD107" i="1"/>
  <c r="AD95" i="1"/>
  <c r="AD83" i="1"/>
  <c r="AD71" i="1"/>
  <c r="AD59" i="1"/>
  <c r="AD47" i="1"/>
  <c r="AD35" i="1"/>
  <c r="AD23" i="1"/>
  <c r="AD11" i="1"/>
  <c r="AE67" i="1"/>
  <c r="AD98" i="1"/>
  <c r="AD26" i="1"/>
  <c r="AE90" i="1"/>
  <c r="AE54" i="1"/>
  <c r="AE18" i="1"/>
  <c r="AD97" i="1"/>
  <c r="AE111" i="1"/>
  <c r="AE99" i="1"/>
  <c r="AE87" i="1"/>
  <c r="AE75" i="1"/>
  <c r="AE63" i="1"/>
  <c r="AE51" i="1"/>
  <c r="AE39" i="1"/>
  <c r="AE27" i="1"/>
  <c r="AE15" i="1"/>
  <c r="AD106" i="1"/>
  <c r="AD94" i="1"/>
  <c r="AD82" i="1"/>
  <c r="AD70" i="1"/>
  <c r="AD58" i="1"/>
  <c r="AN58" i="1" s="1"/>
  <c r="AD46" i="1"/>
  <c r="AD34" i="1"/>
  <c r="AD22" i="1"/>
  <c r="AD10" i="1"/>
  <c r="AE95" i="1"/>
  <c r="AE23" i="1"/>
  <c r="AD78" i="1"/>
  <c r="AD6" i="1"/>
  <c r="AE94" i="1"/>
  <c r="AE10" i="1"/>
  <c r="AD65" i="1"/>
  <c r="AN65" i="1" s="1"/>
  <c r="AE105" i="1"/>
  <c r="AE45" i="1"/>
  <c r="AD100" i="1"/>
  <c r="AD28" i="1"/>
  <c r="AE80" i="1"/>
  <c r="AE8" i="1"/>
  <c r="AD63" i="1"/>
  <c r="AE115" i="1"/>
  <c r="AE19" i="1"/>
  <c r="AD62" i="1"/>
  <c r="AE86" i="1"/>
  <c r="AE74" i="1"/>
  <c r="AE62" i="1"/>
  <c r="AE50" i="1"/>
  <c r="AE38" i="1"/>
  <c r="AE26" i="1"/>
  <c r="AE14" i="1"/>
  <c r="AD117" i="1"/>
  <c r="AD105" i="1"/>
  <c r="AD93" i="1"/>
  <c r="AD81" i="1"/>
  <c r="AD69" i="1"/>
  <c r="AD57" i="1"/>
  <c r="AD45" i="1"/>
  <c r="AD33" i="1"/>
  <c r="AD21" i="1"/>
  <c r="AD9" i="1"/>
  <c r="AE47" i="1"/>
  <c r="AD90" i="1"/>
  <c r="AD30" i="1"/>
  <c r="AE34" i="1"/>
  <c r="AD17" i="1"/>
  <c r="AE69" i="1"/>
  <c r="AE9" i="1"/>
  <c r="AD64" i="1"/>
  <c r="AE104" i="1"/>
  <c r="AE32" i="1"/>
  <c r="AD75" i="1"/>
  <c r="AE91" i="1"/>
  <c r="AE31" i="1"/>
  <c r="AD74" i="1"/>
  <c r="AE98" i="1"/>
  <c r="AE97" i="1"/>
  <c r="AE73" i="1"/>
  <c r="AE37" i="1"/>
  <c r="AD116" i="1"/>
  <c r="AD92" i="1"/>
  <c r="AD68" i="1"/>
  <c r="AD56" i="1"/>
  <c r="AD44" i="1"/>
  <c r="AN44" i="1" s="1"/>
  <c r="AD32" i="1"/>
  <c r="AD20" i="1"/>
  <c r="AN20" i="1" s="1"/>
  <c r="AD8" i="1"/>
  <c r="AE107" i="1"/>
  <c r="AE59" i="1"/>
  <c r="AE11" i="1"/>
  <c r="AD54" i="1"/>
  <c r="AE82" i="1"/>
  <c r="AE46" i="1"/>
  <c r="AD89" i="1"/>
  <c r="AD41" i="1"/>
  <c r="AE81" i="1"/>
  <c r="AE21" i="1"/>
  <c r="AD88" i="1"/>
  <c r="AD52" i="1"/>
  <c r="AE116" i="1"/>
  <c r="AE68" i="1"/>
  <c r="AE56" i="1"/>
  <c r="AD111" i="1"/>
  <c r="AD99" i="1"/>
  <c r="AD39" i="1"/>
  <c r="AN39" i="1" s="1"/>
  <c r="AD15" i="1"/>
  <c r="AE43" i="1"/>
  <c r="AD50" i="1"/>
  <c r="AE110" i="1"/>
  <c r="AE109" i="1"/>
  <c r="AE85" i="1"/>
  <c r="AE61" i="1"/>
  <c r="AE49" i="1"/>
  <c r="AE25" i="1"/>
  <c r="AE13" i="1"/>
  <c r="AD104" i="1"/>
  <c r="AD80" i="1"/>
  <c r="AE108" i="1"/>
  <c r="AE96" i="1"/>
  <c r="AE84" i="1"/>
  <c r="AE72" i="1"/>
  <c r="AE60" i="1"/>
  <c r="AE48" i="1"/>
  <c r="AE36" i="1"/>
  <c r="AE24" i="1"/>
  <c r="AE12" i="1"/>
  <c r="AD115" i="1"/>
  <c r="AD103" i="1"/>
  <c r="AD91" i="1"/>
  <c r="AD79" i="1"/>
  <c r="AD67" i="1"/>
  <c r="AD55" i="1"/>
  <c r="AD43" i="1"/>
  <c r="AD31" i="1"/>
  <c r="AD19" i="1"/>
  <c r="AD7" i="1"/>
  <c r="AN54" i="1" l="1"/>
  <c r="AN52" i="1"/>
  <c r="AN89" i="1"/>
  <c r="AN6" i="1"/>
  <c r="AN93" i="1"/>
  <c r="AN78" i="1"/>
  <c r="AN101" i="1"/>
  <c r="AN55" i="1"/>
  <c r="AN50" i="1"/>
  <c r="AN68" i="1"/>
  <c r="AN31" i="1"/>
  <c r="AN42" i="1"/>
  <c r="AN15" i="1"/>
  <c r="AN43" i="1"/>
  <c r="AN32" i="1"/>
  <c r="AN99" i="1"/>
  <c r="AN79" i="1"/>
  <c r="AN115" i="1"/>
  <c r="AN95" i="1"/>
  <c r="AN16" i="1"/>
  <c r="AN114" i="1"/>
  <c r="AN64" i="1"/>
  <c r="AN17" i="1"/>
  <c r="AN96" i="1"/>
  <c r="AN45" i="1"/>
  <c r="AN53" i="1"/>
  <c r="AN71" i="1"/>
  <c r="AN75" i="1"/>
  <c r="AN67" i="1"/>
  <c r="AN70" i="1"/>
  <c r="AN59" i="1"/>
  <c r="AN27" i="1"/>
  <c r="AN25" i="1"/>
  <c r="AN82" i="1"/>
  <c r="AN97" i="1"/>
  <c r="AN87" i="1"/>
  <c r="AN40" i="1"/>
  <c r="AN62" i="1"/>
  <c r="AN103" i="1"/>
  <c r="AN81" i="1"/>
  <c r="AN106" i="1"/>
  <c r="AN85" i="1"/>
  <c r="AN36" i="1"/>
  <c r="AN61" i="1"/>
  <c r="AN28" i="1"/>
  <c r="AN80" i="1"/>
  <c r="AN107" i="1"/>
  <c r="AN76" i="1"/>
  <c r="AN48" i="1"/>
  <c r="AN113" i="1"/>
  <c r="AN63" i="1"/>
  <c r="AN26" i="1"/>
  <c r="AN60" i="1"/>
  <c r="AN91" i="1"/>
  <c r="AN105" i="1"/>
  <c r="AN7" i="1"/>
  <c r="AN72" i="1"/>
  <c r="AN88" i="1"/>
  <c r="AN22" i="1"/>
  <c r="AN86" i="1"/>
  <c r="AN109" i="1"/>
  <c r="AN41" i="1"/>
  <c r="AN56" i="1"/>
  <c r="AN33" i="1"/>
  <c r="AN47" i="1"/>
  <c r="AN13" i="1"/>
  <c r="AN5" i="1"/>
  <c r="AN92" i="1"/>
  <c r="AN57" i="1"/>
  <c r="AN12" i="1"/>
  <c r="AN37" i="1"/>
  <c r="AN104" i="1"/>
  <c r="AN116" i="1"/>
  <c r="AN69" i="1"/>
  <c r="AN94" i="1"/>
  <c r="AN83" i="1"/>
  <c r="AN24" i="1"/>
  <c r="AN49" i="1"/>
  <c r="AN112" i="1"/>
  <c r="AN77" i="1"/>
  <c r="AN111" i="1"/>
  <c r="AN98" i="1"/>
  <c r="AN19" i="1"/>
  <c r="AN8" i="1"/>
  <c r="AN74" i="1"/>
  <c r="AN90" i="1"/>
  <c r="AN10" i="1"/>
  <c r="AN14" i="1"/>
  <c r="AN29" i="1"/>
  <c r="AN84" i="1"/>
  <c r="AN38" i="1"/>
  <c r="AN73" i="1"/>
  <c r="AN117" i="1"/>
  <c r="AN11" i="1"/>
  <c r="AN9" i="1"/>
  <c r="AN100" i="1"/>
  <c r="AN34" i="1"/>
  <c r="AN23" i="1"/>
  <c r="AN110" i="1"/>
  <c r="AN108" i="1"/>
  <c r="AN102" i="1"/>
  <c r="AN30" i="1"/>
  <c r="AN21" i="1"/>
  <c r="AN46" i="1"/>
  <c r="AN35" i="1"/>
  <c r="AN18" i="1"/>
  <c r="AN5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<sst xmlns="http://schemas.openxmlformats.org/spreadsheetml/2006/main" count="638" uniqueCount="277">
  <si>
    <t>HIMS</t>
  </si>
  <si>
    <t>TSLA</t>
  </si>
  <si>
    <t>STNE</t>
  </si>
  <si>
    <t>MSFT</t>
  </si>
  <si>
    <t>ENPH</t>
  </si>
  <si>
    <t>SOFI</t>
  </si>
  <si>
    <t>GOOGL</t>
  </si>
  <si>
    <t>ASML</t>
  </si>
  <si>
    <t>NVDA</t>
  </si>
  <si>
    <t>TMDX</t>
  </si>
  <si>
    <t>ANET</t>
  </si>
  <si>
    <t>LMT</t>
  </si>
  <si>
    <t>XYL</t>
  </si>
  <si>
    <t>LNTH</t>
  </si>
  <si>
    <t>PG</t>
  </si>
  <si>
    <t>NU</t>
  </si>
  <si>
    <t>TSM</t>
  </si>
  <si>
    <t>GMAB</t>
  </si>
  <si>
    <t>FCX</t>
  </si>
  <si>
    <t>DE</t>
  </si>
  <si>
    <t>SE</t>
  </si>
  <si>
    <t>PYPL</t>
  </si>
  <si>
    <t>BMY</t>
  </si>
  <si>
    <t>AMZN</t>
  </si>
  <si>
    <t>FTNT</t>
  </si>
  <si>
    <t>MNST</t>
  </si>
  <si>
    <t>PLTR</t>
  </si>
  <si>
    <t>KSPI</t>
  </si>
  <si>
    <t>IBKR</t>
  </si>
  <si>
    <t>SYK</t>
  </si>
  <si>
    <t>ETSY</t>
  </si>
  <si>
    <t>NTLA</t>
  </si>
  <si>
    <t>INTC</t>
  </si>
  <si>
    <t>INTU</t>
  </si>
  <si>
    <t>BKNG</t>
  </si>
  <si>
    <t>CACI</t>
  </si>
  <si>
    <t>LIN</t>
  </si>
  <si>
    <t>MELI</t>
  </si>
  <si>
    <t>EXLS</t>
  </si>
  <si>
    <t>HPE</t>
  </si>
  <si>
    <t>ONTO</t>
  </si>
  <si>
    <t>MPWR</t>
  </si>
  <si>
    <t>META</t>
  </si>
  <si>
    <t>BX</t>
  </si>
  <si>
    <t>TTEK</t>
  </si>
  <si>
    <t>CRM</t>
  </si>
  <si>
    <t>INM</t>
  </si>
  <si>
    <t>IBRX</t>
  </si>
  <si>
    <t>TPST</t>
  </si>
  <si>
    <t>AVGO</t>
  </si>
  <si>
    <t>GTLS</t>
  </si>
  <si>
    <t>HNST</t>
  </si>
  <si>
    <t>CAKE</t>
  </si>
  <si>
    <t>NET</t>
  </si>
  <si>
    <t>SNPS</t>
  </si>
  <si>
    <t>SPOT</t>
  </si>
  <si>
    <t>GDDY</t>
  </si>
  <si>
    <t>AKAM</t>
  </si>
  <si>
    <t>TNK</t>
  </si>
  <si>
    <t>IOVA</t>
  </si>
  <si>
    <t>NVGS</t>
  </si>
  <si>
    <t>V</t>
  </si>
  <si>
    <t>CWCO</t>
  </si>
  <si>
    <t>POWL</t>
  </si>
  <si>
    <t>HUMA</t>
  </si>
  <si>
    <t>SHOP</t>
  </si>
  <si>
    <t>AXON</t>
  </si>
  <si>
    <t>ADSK</t>
  </si>
  <si>
    <t>OPRA</t>
  </si>
  <si>
    <t>ORCL</t>
  </si>
  <si>
    <t>GCT</t>
  </si>
  <si>
    <t>PODD</t>
  </si>
  <si>
    <t>ACMR</t>
  </si>
  <si>
    <t>NXT</t>
  </si>
  <si>
    <t>PWR</t>
  </si>
  <si>
    <t>CCJ</t>
  </si>
  <si>
    <t>PANW</t>
  </si>
  <si>
    <t>HALO</t>
  </si>
  <si>
    <t>CTAS</t>
  </si>
  <si>
    <t>ASTS</t>
  </si>
  <si>
    <t>LUNR</t>
  </si>
  <si>
    <t>RKLB</t>
  </si>
  <si>
    <t>ODD</t>
  </si>
  <si>
    <t>CELH</t>
  </si>
  <si>
    <t>SMCI</t>
  </si>
  <si>
    <t>Revenue</t>
  </si>
  <si>
    <t>Price</t>
  </si>
  <si>
    <t>LY-1</t>
  </si>
  <si>
    <t>LY</t>
  </si>
  <si>
    <t>1211.HK</t>
  </si>
  <si>
    <t>6367.T</t>
  </si>
  <si>
    <t>FTK.DE</t>
  </si>
  <si>
    <t>ASSA-B.ST</t>
  </si>
  <si>
    <t>6586.T</t>
  </si>
  <si>
    <t>TXT.WA</t>
  </si>
  <si>
    <t>HAUTO.OL</t>
  </si>
  <si>
    <t>STLAM.MI</t>
  </si>
  <si>
    <t>TTM</t>
  </si>
  <si>
    <t>BELA.AT</t>
  </si>
  <si>
    <t>PKN.WA</t>
  </si>
  <si>
    <t>KAP.IL</t>
  </si>
  <si>
    <t>VBG-B.ST</t>
  </si>
  <si>
    <t>4568.T</t>
  </si>
  <si>
    <t>ENR.DE</t>
  </si>
  <si>
    <t>IOS.DE</t>
  </si>
  <si>
    <t>Gross Profit</t>
  </si>
  <si>
    <t>Cost Of Revenue</t>
  </si>
  <si>
    <t>EBITDA</t>
  </si>
  <si>
    <t>EBITDA M.</t>
  </si>
  <si>
    <t>Gross M.</t>
  </si>
  <si>
    <t>CLSK</t>
  </si>
  <si>
    <t>RBW.WA</t>
  </si>
  <si>
    <t>UL</t>
  </si>
  <si>
    <t>PETR4.SA</t>
  </si>
  <si>
    <t>VWS.CO</t>
  </si>
  <si>
    <t>WPL.WA</t>
  </si>
  <si>
    <t>EVO.ST</t>
  </si>
  <si>
    <t>RYA.IR</t>
  </si>
  <si>
    <t>IVSO.ST</t>
  </si>
  <si>
    <t>PLTH.CN</t>
  </si>
  <si>
    <t>Name</t>
  </si>
  <si>
    <t>Market Cap</t>
  </si>
  <si>
    <t>Total Debt</t>
  </si>
  <si>
    <t>Cash and Cash Equivalents</t>
  </si>
  <si>
    <t>ONTEX.BR</t>
  </si>
  <si>
    <t>MCAP.ST</t>
  </si>
  <si>
    <t>SNT.WA</t>
  </si>
  <si>
    <t>ENX.PA</t>
  </si>
  <si>
    <t>Current</t>
  </si>
  <si>
    <t>ISRG</t>
  </si>
  <si>
    <t>Ticker</t>
  </si>
  <si>
    <t>Hims &amp; Hers Health, Inc.</t>
  </si>
  <si>
    <t>Tesla, Inc.</t>
  </si>
  <si>
    <t>StoneCo Ltd.</t>
  </si>
  <si>
    <t>Microsoft Corporation</t>
  </si>
  <si>
    <t>Enphase Energy, Inc.</t>
  </si>
  <si>
    <t>SoFi Technologies, Inc.</t>
  </si>
  <si>
    <t>Alphabet Inc.</t>
  </si>
  <si>
    <t>Höegh Autoliners ASA</t>
  </si>
  <si>
    <t>ASML Holding N.V.</t>
  </si>
  <si>
    <t>Stellantis N.V.</t>
  </si>
  <si>
    <t>NVIDIA Corporation</t>
  </si>
  <si>
    <t>TransMedics Group, Inc.</t>
  </si>
  <si>
    <t>Arista Networks, Inc.</t>
  </si>
  <si>
    <t>Polski Koncern Naftowy ORLEN Spólka Akcyjna</t>
  </si>
  <si>
    <t>Jumbo S.A.</t>
  </si>
  <si>
    <t>Lockheed Martin Corporation</t>
  </si>
  <si>
    <t>Xylem Inc.</t>
  </si>
  <si>
    <t>Lantheus Holdings, Inc.</t>
  </si>
  <si>
    <t>The Procter &amp; Gamble Company</t>
  </si>
  <si>
    <t>BYD Company Limited</t>
  </si>
  <si>
    <t>Nu Holdings Ltd.</t>
  </si>
  <si>
    <t>Unilever PLC</t>
  </si>
  <si>
    <t>Taiwan Semiconductor Manufacturing Company Limited</t>
  </si>
  <si>
    <t>Petróleo Brasileiro S.A. - Petrobras</t>
  </si>
  <si>
    <t>Genmab A/S</t>
  </si>
  <si>
    <t>Freeport-McMoRan Inc.</t>
  </si>
  <si>
    <t>Deere &amp; Company</t>
  </si>
  <si>
    <t>Sea Limited</t>
  </si>
  <si>
    <t>PayPal Holdings, Inc.</t>
  </si>
  <si>
    <t>Bristol-Myers Squibb Company</t>
  </si>
  <si>
    <t>Amazon.com, Inc.</t>
  </si>
  <si>
    <t>Daikin Industries,Ltd.</t>
  </si>
  <si>
    <t>Fortinet, Inc.</t>
  </si>
  <si>
    <t>Euronext N.V.</t>
  </si>
  <si>
    <t>Monster Beverage Corporation</t>
  </si>
  <si>
    <t>Palantir Technologies Inc.</t>
  </si>
  <si>
    <t>Joint Stock Company Kaspi.kz</t>
  </si>
  <si>
    <t>Interactive Brokers Group, Inc.</t>
  </si>
  <si>
    <t>Stryker Corporation</t>
  </si>
  <si>
    <t>Etsy, Inc.</t>
  </si>
  <si>
    <t>Vestas Wind Systems A/S</t>
  </si>
  <si>
    <t>Intellia Therapeutics, Inc.</t>
  </si>
  <si>
    <t>Intel Corporation</t>
  </si>
  <si>
    <t>Intuit Inc.</t>
  </si>
  <si>
    <t>Booking Holdings Inc.</t>
  </si>
  <si>
    <t>flatexDEGIRO AG</t>
  </si>
  <si>
    <t>Ontex Group NV</t>
  </si>
  <si>
    <t>CACI International Inc</t>
  </si>
  <si>
    <t>ASSA ABLOY AB (publ)</t>
  </si>
  <si>
    <t>Linde plc</t>
  </si>
  <si>
    <t>Makita Corporation</t>
  </si>
  <si>
    <t>Text S.A.</t>
  </si>
  <si>
    <t>MercadoLibre, Inc.</t>
  </si>
  <si>
    <t>ExlService Holdings, Inc.</t>
  </si>
  <si>
    <t>Hewlett Packard Enterprise Company</t>
  </si>
  <si>
    <t>Onto Innovation Inc.</t>
  </si>
  <si>
    <t>Monolithic Power Systems, Inc.</t>
  </si>
  <si>
    <t>Meta Platforms, Inc.</t>
  </si>
  <si>
    <t>Blackstone Inc.</t>
  </si>
  <si>
    <t>Tetra Tech, Inc.</t>
  </si>
  <si>
    <t>Salesforce, Inc.</t>
  </si>
  <si>
    <t>InMed Pharmaceuticals Inc.</t>
  </si>
  <si>
    <t>ImmunityBio, Inc.</t>
  </si>
  <si>
    <t>Tempest Therapeutics, Inc.</t>
  </si>
  <si>
    <t>Wirtualna Polska Holding S.A.</t>
  </si>
  <si>
    <t>Evolution AB (publ)</t>
  </si>
  <si>
    <t>MedCap AB (publ)</t>
  </si>
  <si>
    <t>Broadcom Inc.</t>
  </si>
  <si>
    <t>Chart Industries, Inc.</t>
  </si>
  <si>
    <t>The Honest Company, Inc.</t>
  </si>
  <si>
    <t>The Cheesecake Factory Incorporated</t>
  </si>
  <si>
    <t>Cloudflare, Inc.</t>
  </si>
  <si>
    <t>Synopsys, Inc.</t>
  </si>
  <si>
    <t>Spotify Technology S.A.</t>
  </si>
  <si>
    <t>GoDaddy Inc.</t>
  </si>
  <si>
    <t>Akamai Technologies, Inc.</t>
  </si>
  <si>
    <t>Teekay Tankers Ltd.</t>
  </si>
  <si>
    <t>Iovance Biotherapeutics, Inc.</t>
  </si>
  <si>
    <t>Navigator Holdings Ltd.</t>
  </si>
  <si>
    <t>Visa Inc.</t>
  </si>
  <si>
    <t>Consolidated Water Co. Ltd.</t>
  </si>
  <si>
    <t>Powell Industries, Inc.</t>
  </si>
  <si>
    <t>Humacyte, Inc.</t>
  </si>
  <si>
    <t>Shopify Inc.</t>
  </si>
  <si>
    <t>Axon Enterprise, Inc.</t>
  </si>
  <si>
    <t>Autodesk, Inc.</t>
  </si>
  <si>
    <t>IONOS Group SE</t>
  </si>
  <si>
    <t>Opera Limited</t>
  </si>
  <si>
    <t>Oracle Corporation</t>
  </si>
  <si>
    <t>Ryanair Holdings plc</t>
  </si>
  <si>
    <t>GigaCloud Technology Inc.</t>
  </si>
  <si>
    <t>Insulet Corporation</t>
  </si>
  <si>
    <t>ACM Research, Inc.</t>
  </si>
  <si>
    <t>Invisio AB (publ)</t>
  </si>
  <si>
    <t>Synektik Spólka Akcyjna</t>
  </si>
  <si>
    <t>Nextracker Inc.</t>
  </si>
  <si>
    <t>Quanta Services, Inc.</t>
  </si>
  <si>
    <t>Siemens Energy AG</t>
  </si>
  <si>
    <t>Cameco Corporation</t>
  </si>
  <si>
    <t>JSC National Atomic Company Kazatomprom</t>
  </si>
  <si>
    <t>Palo Alto Networks, Inc.</t>
  </si>
  <si>
    <t>Planet 13 Holdings Inc.</t>
  </si>
  <si>
    <t>Rainbow Tours S.A.</t>
  </si>
  <si>
    <t>VBG Group AB (publ)</t>
  </si>
  <si>
    <t>Daiichi Sankyo Company, Limited</t>
  </si>
  <si>
    <t>Halozyme Therapeutics, Inc.</t>
  </si>
  <si>
    <t>Cintas Corporation</t>
  </si>
  <si>
    <t>AST SpaceMobile, Inc.</t>
  </si>
  <si>
    <t>Intuitive Machines, Inc.</t>
  </si>
  <si>
    <t>Rocket Lab USA, Inc.</t>
  </si>
  <si>
    <t>Oddity Tech Ltd.</t>
  </si>
  <si>
    <t>Celsius Holdings, Inc.</t>
  </si>
  <si>
    <t>Super Micro Computer, Inc.</t>
  </si>
  <si>
    <t>CleanSpark, Inc.</t>
  </si>
  <si>
    <t>Intuitive Surgical, Inc.</t>
  </si>
  <si>
    <t xml:space="preserve">Analyst Rev Growth </t>
  </si>
  <si>
    <t>Rule of 40</t>
  </si>
  <si>
    <t>LY+1</t>
  </si>
  <si>
    <t>LY+2</t>
  </si>
  <si>
    <t>Growth Stability</t>
  </si>
  <si>
    <t>Revenue Growth</t>
  </si>
  <si>
    <t>MC / TTMGP / Rev Growth</t>
  </si>
  <si>
    <t>MC / TTM GP</t>
  </si>
  <si>
    <t>MC / Revenue</t>
  </si>
  <si>
    <t>MC / TTMGP / Rev Growth2</t>
  </si>
  <si>
    <t>Currency</t>
  </si>
  <si>
    <t>Reported Currency</t>
  </si>
  <si>
    <t>Market Cap USD</t>
  </si>
  <si>
    <t>Currency Pair</t>
  </si>
  <si>
    <t>Currency Pair Plaintext</t>
  </si>
  <si>
    <t/>
  </si>
  <si>
    <t>PRICEINFO</t>
  </si>
  <si>
    <t>INCOME</t>
  </si>
  <si>
    <t>CURRENCY CONVERSION</t>
  </si>
  <si>
    <t xml:space="preserve">TTM </t>
  </si>
  <si>
    <t>MANUAL</t>
  </si>
  <si>
    <t>CALC</t>
  </si>
  <si>
    <t>AUTO</t>
  </si>
  <si>
    <t>Enterprise Value USD</t>
  </si>
  <si>
    <t>Total Debt USD</t>
  </si>
  <si>
    <t>Cash and Cash Equivalents USD</t>
  </si>
  <si>
    <t>Revenue USD</t>
  </si>
  <si>
    <t>Gross Profit USD</t>
  </si>
  <si>
    <t>Cost Of Revenue USD</t>
  </si>
  <si>
    <t>EBITDA USD</t>
  </si>
  <si>
    <t>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</si>
</sst>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&quot;€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2" fontId="0" fillId="0" borderId="0" xfId="2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4">
  <rv s="0">
    <v>en-US</v>
    <v>av2elh</v>
    <v>268435456</v>
    <v>1</v>
    <v>Powered by Refinitiv</v>
    <v>0</v>
    <v>BRL/USD</v>
    <v>2</v>
    <v>3</v>
    <v>Finance</v>
    <v>4</v>
    <v>0.2082</v>
    <v>0.17050000000000001</v>
    <v>4.4999999999999999E-4</v>
    <v>2.532E-3</v>
    <v>USD</v>
    <v>BRL</v>
    <v>Currency Pair</v>
    <v>45534.895451388889</v>
    <v>Brazilian Real/US Dollar FX Cross Rate</v>
    <v>0.1777</v>
    <v>0.1782</v>
    <v>BRLUSD</v>
    <v>BRL/USD</v>
  </rv>
  <rv s="1">
    <v>0</v>
  </rv>
  <rv s="0">
    <v>en-US</v>
    <v>avnmgh</v>
    <v>268435456</v>
    <v>1</v>
    <v>Powered by Refinitiv</v>
    <v>0</v>
    <v>NOK/USD</v>
    <v>2</v>
    <v>3</v>
    <v>Finance</v>
    <v>4</v>
    <v>9.9430000000000004E-2</v>
    <v>8.8590000000000002E-2</v>
    <v>-1.1000000000000001E-3</v>
    <v>-1.1556E-2</v>
    <v>USD</v>
    <v>NOK</v>
    <v>Currency Pair</v>
    <v>45534.875</v>
    <v>Norwegian Krone/US Dollar FX Cross Rate</v>
    <v>9.5189999999999997E-2</v>
    <v>9.4089999999999993E-2</v>
    <v>NOKUSD</v>
    <v>NOK/USD</v>
  </rv>
  <rv s="1">
    <v>2</v>
  </rv>
  <rv s="0">
    <v>en-US</v>
    <v>av932w</v>
    <v>268435456</v>
    <v>1</v>
    <v>Powered by Refinitiv</v>
    <v>0</v>
    <v>EUR/USD</v>
    <v>2</v>
    <v>3</v>
    <v>Finance</v>
    <v>4</v>
    <v>1.1201000000000001</v>
    <v>1.0447</v>
    <v>-3.0000000000000001E-3</v>
    <v>-2.7079999999999999E-3</v>
    <v>USD</v>
    <v>EUR</v>
    <v>Currency Pair</v>
    <v>45534.874884259261</v>
    <v>Euro/US Dollar FX Spot Rate</v>
    <v>1.1076999999999999</v>
    <v>1.1047</v>
    <v>EURUSD</v>
    <v>EUR/USD</v>
  </rv>
  <rv s="1">
    <v>4</v>
  </rv>
  <rv s="0">
    <v>en-US</v>
    <v>avq2cw</v>
    <v>268435456</v>
    <v>1</v>
    <v>Powered by Refinitiv</v>
    <v>0</v>
    <v>PLN/USD</v>
    <v>2</v>
    <v>3</v>
    <v>Finance</v>
    <v>4</v>
    <v>0.26250000000000001</v>
    <v>0.22459999999999999</v>
    <v>-8.0000000000000004E-4</v>
    <v>-3.0950000000000001E-3</v>
    <v>USD</v>
    <v>PLN</v>
    <v>Currency Pair</v>
    <v>45534.874988425923</v>
    <v>Polish Zloty/US Dollar FX Cross Rate</v>
    <v>0.25850000000000001</v>
    <v>0.25769999999999998</v>
    <v>PLNUSD</v>
    <v>PLN/USD</v>
  </rv>
  <rv s="1">
    <v>6</v>
  </rv>
  <rv s="0">
    <v>en-US</v>
    <v>av554c</v>
    <v>268435456</v>
    <v>1</v>
    <v>Powered by Refinitiv</v>
    <v>0</v>
    <v>CNY/USD</v>
    <v>2</v>
    <v>3</v>
    <v>Finance</v>
    <v>4</v>
    <v>0.1411</v>
    <v>0.13600000000000001</v>
    <v>1.1400000000000001E-4</v>
    <v>8.0909999999999999E-4</v>
    <v>USD</v>
    <v>CNY</v>
    <v>Currency Pair</v>
    <v>45534.667384259257</v>
    <v>Chinese Renminbi/US Dollar FX Cross Rate</v>
    <v>0.1409</v>
    <v>0.14099999999999999</v>
    <v>CNYUSD</v>
    <v>CNY/USD</v>
  </rv>
  <rv s="1">
    <v>8</v>
  </rv>
  <rv s="0">
    <v>en-US</v>
    <v>avbskr</v>
    <v>268435456</v>
    <v>1</v>
    <v>Powered by Refinitiv</v>
    <v>0</v>
    <v>HKD/USD</v>
    <v>2</v>
    <v>3</v>
    <v>Finance</v>
    <v>4</v>
    <v>0.12870000000000001</v>
    <v>0.12740000000000001</v>
    <v>4.8000000000000001E-5</v>
    <v>3.7439999999999999E-4</v>
    <v>USD</v>
    <v>HKD</v>
    <v>Currency Pair</v>
    <v>45534.874942129631</v>
    <v>Hong Kong Dollar/US Dollar FX Cross Rate</v>
    <v>0.12820000000000001</v>
    <v>0.12820000000000001</v>
    <v>HKDUSD</v>
    <v>HKD/USD</v>
  </rv>
  <rv s="1">
    <v>10</v>
  </rv>
  <rv s="0">
    <v>en-US</v>
    <v>avvidm</v>
    <v>268435456</v>
    <v>1</v>
    <v>Powered by Refinitiv</v>
    <v>0</v>
    <v>TWD/USD</v>
    <v>2</v>
    <v>3</v>
    <v>Finance</v>
    <v>4</v>
    <v>3.2800000000000003E-2</v>
    <v>3.0360000000000002E-2</v>
    <v>-1.25E-4</v>
    <v>-3.9870000000000001E-3</v>
    <v>USD</v>
    <v>TWD</v>
    <v>Currency Pair</v>
    <v>45534.8747337963</v>
    <v>Taiwan Dollar/US Dollar FX Cross Rate</v>
    <v>3.1350000000000003E-2</v>
    <v>3.1230000000000001E-2</v>
    <v>TWDUSD</v>
    <v>TWD/USD</v>
  </rv>
  <rv s="1">
    <v>12</v>
  </rv>
  <rv s="0">
    <v>en-US</v>
    <v>av79ec</v>
    <v>268435456</v>
    <v>1</v>
    <v>Powered by Refinitiv</v>
    <v>0</v>
    <v>DKK/USD</v>
    <v>2</v>
    <v>3</v>
    <v>Finance</v>
    <v>4</v>
    <v>0.15010000000000001</v>
    <v>0.1401</v>
    <v>-4.0000000000000002E-4</v>
    <v>-2.6939999999999998E-3</v>
    <v>USD</v>
    <v>DKK</v>
    <v>Currency Pair</v>
    <v>45534.874988425923</v>
    <v>Danish Krone/US Dollar FX Cross Rate</v>
    <v>0.14849999999999999</v>
    <v>0.14810000000000001</v>
    <v>DKKUSD</v>
    <v>DKK/USD</v>
  </rv>
  <rv s="1">
    <v>14</v>
  </rv>
  <rv s="0">
    <v>en-US</v>
    <v>ave8h7</v>
    <v>268435456</v>
    <v>1</v>
    <v>Powered by Refinitiv</v>
    <v>0</v>
    <v>JPY/USD</v>
    <v>2</v>
    <v>3</v>
    <v>Finance</v>
    <v>4</v>
    <v>7.1300000000000001E-3</v>
    <v>6.1710000000000003E-3</v>
    <v>-5.7000000000000003E-5</v>
    <v>-8.2640000000000005E-3</v>
    <v>USD</v>
    <v>JPY</v>
    <v>Currency Pair</v>
    <v>45534.874942129631</v>
    <v>Japanese Yen/US Dollar FX Cross Rate</v>
    <v>6.8970000000000004E-3</v>
    <v>6.8399999999999997E-3</v>
    <v>JPYUSD</v>
    <v>JPY/USD</v>
  </rv>
  <rv s="1">
    <v>16</v>
  </rv>
  <rv s="0">
    <v>en-US</v>
    <v>avetp2</v>
    <v>268435456</v>
    <v>1</v>
    <v>Powered by Refinitiv</v>
    <v>0</v>
    <v>KZT/USD</v>
    <v>2</v>
    <v>3</v>
    <v>Finance</v>
    <v>4</v>
    <v>2.2769999999999999E-3</v>
    <v>2.0560000000000001E-3</v>
    <v>-1.9999999999999999E-7</v>
    <v>-9.6390000000000004E-5</v>
    <v>USD</v>
    <v>KZT</v>
    <v>Currency Pair</v>
    <v>45533.54241898148</v>
    <v>Kazakhstan Tenge/US Dollar FX Cross Rate</v>
    <v>2.075E-3</v>
    <v>2.075E-3</v>
    <v>KZTUSD</v>
    <v>KZT/USD</v>
  </rv>
  <rv s="1">
    <v>18</v>
  </rv>
  <rv s="0">
    <v>en-US</v>
    <v>avuw5r</v>
    <v>268435456</v>
    <v>1</v>
    <v>Powered by Refinitiv</v>
    <v>0</v>
    <v>SEK/USD</v>
    <v>2</v>
    <v>3</v>
    <v>Finance</v>
    <v>4</v>
    <v>0.1009</v>
    <v>8.8599999999999998E-2</v>
    <v>-5.0000000000000001E-4</v>
    <v>-5.1120000000000002E-3</v>
    <v>USD</v>
    <v>SEK</v>
    <v>Currency Pair</v>
    <v>45534.875</v>
    <v>Swedish Krona/US Dollar FX Cross Rate</v>
    <v>9.7799999999999998E-2</v>
    <v>9.7299999999999998E-2</v>
    <v>SEKUSD</v>
    <v>SEK/USD</v>
  </rv>
  <rv s="1">
    <v>20</v>
  </rv>
  <rv s="0">
    <v>en-US</v>
    <v>av3wnm</v>
    <v>268435456</v>
    <v>1</v>
    <v>Powered by Refinitiv</v>
    <v>0</v>
    <v>CAD/USD</v>
    <v>2</v>
    <v>3</v>
    <v>Finance</v>
    <v>4</v>
    <v>0.75880000000000003</v>
    <v>0.71689999999999998</v>
    <v>-5.9999999999999995E-4</v>
    <v>-8.0909999999999999E-4</v>
    <v>USD</v>
    <v>CAD</v>
    <v>Currency Pair</v>
    <v>45534.874814814815</v>
    <v>Canadian Dollar/US Dollar FX Cross Rate</v>
    <v>0.74160000000000004</v>
    <v>0.74099999999999999</v>
    <v>CADUSD</v>
    <v>CAD/USD</v>
  </rv>
  <rv s="1">
    <v>22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2</v>
      <v>2</v>
      <v>3</v>
      <v>2</v>
      <v>2</v>
      <v>2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IsTitleField" t="b"/>
    <rPr n="NumberFormat" t="s"/>
  </richProperties>
  <richStyles>
    <rSty>
      <rpv i="0">1</rpv>
    </rSty>
    <rSty dxfid="1">
      <rpv i="1">_([$$-en-US]* #,##0.00_);_([$$-en-US]* (#,##0.00);_([$$-en-US]* "-"??_);_(@_)</rpv>
    </rSty>
    <rSty dxfid="3"/>
    <rSty dxfid="2"/>
    <rSty dxfid="0">
      <rpv i="1">0.00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85469-E32B-4BB2-BA70-CB89DF5DF753}" name="Table1" displayName="Table1" ref="A1:I116" totalsRowShown="0" headerRowDxfId="0" dataDxfId="1">
  <autoFilter ref="A1:I116" xr:uid="{C9785469-E32B-4BB2-BA70-CB89DF5DF753}">
    <filterColumn colId="5">
      <customFilters>
        <customFilter operator="greaterThan" val="0"/>
      </customFilters>
    </filterColumn>
    <filterColumn colId="6">
      <customFilters>
        <customFilter operator="greaterThan" val="0"/>
      </customFilters>
    </filterColumn>
    <filterColumn colId="7">
      <customFilters>
        <customFilter operator="greaterThan" val="0.4"/>
      </customFilters>
    </filterColumn>
  </autoFilter>
  <sortState xmlns:xlrd2="http://schemas.microsoft.com/office/spreadsheetml/2017/richdata2" ref="A2:I116">
    <sortCondition ref="F1:F116"/>
  </sortState>
  <tableColumns count="9">
    <tableColumn id="1" xr3:uid="{A9D48045-BB8C-420D-8FBE-E52256586E5E}" name="Ticker" dataDxfId="10"/>
    <tableColumn id="2" xr3:uid="{CF49BC01-A43F-4ABC-8C99-C82F62BEBF9C}" name="Name" dataDxfId="9"/>
    <tableColumn id="3" xr3:uid="{6178CDCE-6379-4F35-B0E2-30082652BD17}" name="Market Cap USD" dataDxfId="8" dataCellStyle="Comma"/>
    <tableColumn id="4" xr3:uid="{BA6BD9E9-3613-4F89-AC8A-858DA3C14B45}" name="MC / Revenue" dataDxfId="7"/>
    <tableColumn id="5" xr3:uid="{B841D38A-12FD-4A7C-AE88-C62EC108A4C5}" name="MC / TTM GP" dataDxfId="6"/>
    <tableColumn id="6" xr3:uid="{8F8489DF-34CD-4354-AF8E-2E5CBA908EB6}" name="MC / TTMGP / Rev Growth" dataDxfId="5"/>
    <tableColumn id="7" xr3:uid="{07A66F0A-1820-4BEF-8A54-3DF7EFC76F68}" name="MC / TTMGP / Rev Growth2" dataDxfId="4"/>
    <tableColumn id="8" xr3:uid="{E6E1F66F-63A2-4DE9-BD76-A905C4847227}" name="Rule of 40" dataDxfId="3" dataCellStyle="Percent"/>
    <tableColumn id="9" xr3:uid="{D5DFA44A-7DAB-47AB-BBF9-376AD0678FC3}" name="Growth Stability" dataDxfId="2" dataCellStyle="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ADF2873-1529-4376-90C6-2C207AFA345D}">
  <we:reference id="wa200001365" version="2.5.0.0" store="en-US" storeType="OMEX"/>
  <we:alternateReferences>
    <we:reference id="WA200001365" version="2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_xldudf_ALPHAVANTAGE_EQUITYQUOTE</we:customFunctionIds>
        <we:customFunctionIds>_xldudf_ALPHAVANTAGE_EQUITYTIMESERIES</we:customFunctionIds>
        <we:customFunctionIds>_xldudf_ALPHAVANTAGE_INTRADAYEQUITYSERIESUPDATING</we:customFunctionIds>
        <we:customFunctionIds>_xldudf_ALPHAVANTAGE_EXCHANGERATE</we:customFunctionIds>
        <we:customFunctionIds>_xldudf_ALPHAVANTAGE_EXCHANGERATEUPDATING</we:customFunctionIds>
        <we:customFunctionIds>_xldudf_ALPHAVANTAGE_EXCHANGERATESERIES</we:customFunctionIds>
        <we:customFunctionIds>_xldudf_ALPHAVANTAGE_EXCHANGERATESERIESUPDATING</we:customFunctionIds>
        <we:customFunctionIds>_xldudf_ALPHAVANTAGE_TECHNICALINDICATOR</we:customFunctionIds>
        <we:customFunctionIds>_xldudf_ALPHAVANTAGE_SYMBOLSEARCH</we:customFunctionIds>
        <we:customFunctionIds>_xldudf_ALPHAVANTAGE_COMMODITYTIMESERIES</we:customFunctionIds>
        <we:customFunctionIds>_xldudf_ALPHAVANTAGE_AVAILABLECRYPTOCURRENCIES</we:customFunctionIds>
        <we:customFunctionIds>_xldudf_ALPHAVANTAGE_AVAILABLEPHYSICALCURRENCIES</we:customFunctionIds>
        <we:customFunctionIds>_xldudf_ALPHAVANTAGE_COMPANYOVERVIEW</we:customFunctionIds>
        <we:customFunctionIds>_xldudf_ALPHAVANTAGE_COMPANYEARNINGS</we:customFunctionIds>
        <we:customFunctionIds>_xldudf_ALPHAVANTAGE_COMPANYFILINGS</we:customFunctionIds>
        <we:customFunctionIds>_xldudf_ALPHAVANTAGE_LISTINGSTATUS</we:customFunctionIds>
        <we:customFunctionIds>_xldudf_ALPHAVANTAGE_EARNINGSCALENDAR</we:customFunctionIds>
        <we:customFunctionIds>_xldudf_ALPHAVANTAGE_ECONOMICINDICATOR</we:customFunctionIds>
        <we:customFunctionIds>_xldudf_ALPHAVANTAGE_TREASURYYIELD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471554F-04E2-420D-A86E-CC1468451EF2}">
  <we:reference id="wa200002252" version="1.0.0.3" store="en-US" storeType="OMEX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A0E3-FA7C-48D9-AED3-4F503A1D543B}">
  <dimension ref="A1:AO121"/>
  <sheetViews>
    <sheetView zoomScaleNormal="100" workbookViewId="0">
      <pane xSplit="1" ySplit="3" topLeftCell="AC4" activePane="bottomRight" state="frozen"/>
      <selection pane="topRight" activeCell="B1" sqref="B1"/>
      <selection pane="bottomLeft" activeCell="A3" sqref="A3"/>
      <selection pane="bottomRight" activeCell="AO118" sqref="AG3:AO118"/>
    </sheetView>
  </sheetViews>
  <sheetFormatPr defaultRowHeight="15" x14ac:dyDescent="0.25"/>
  <cols>
    <col min="1" max="1" width="10" style="1" bestFit="1" customWidth="1"/>
    <col min="2" max="3" width="19.140625" style="1" bestFit="1" customWidth="1"/>
    <col min="4" max="4" width="51.42578125" style="12" bestFit="1" customWidth="1"/>
    <col min="5" max="5" width="8" style="1" bestFit="1" customWidth="1"/>
    <col min="6" max="6" width="18.42578125" style="1" bestFit="1" customWidth="1"/>
    <col min="7" max="7" width="9.28515625" style="1" bestFit="1" customWidth="1"/>
    <col min="8" max="8" width="24" style="14" bestFit="1" customWidth="1"/>
    <col min="9" max="9" width="18.42578125" style="1" bestFit="1" customWidth="1"/>
    <col min="10" max="10" width="17.42578125" style="3" bestFit="1" customWidth="1"/>
    <col min="11" max="11" width="25.85546875" style="3" bestFit="1" customWidth="1"/>
    <col min="12" max="12" width="17.42578125" style="3" bestFit="1" customWidth="1"/>
    <col min="13" max="13" width="17.42578125" style="9" bestFit="1" customWidth="1"/>
    <col min="14" max="17" width="17.42578125" style="3" bestFit="1" customWidth="1"/>
    <col min="18" max="18" width="24.28515625" style="15" bestFit="1" customWidth="1"/>
    <col min="19" max="19" width="24.28515625" style="3" bestFit="1" customWidth="1"/>
    <col min="20" max="20" width="24.28515625" style="17" bestFit="1" customWidth="1"/>
    <col min="21" max="21" width="22.85546875" style="17" bestFit="1" customWidth="1"/>
    <col min="22" max="22" width="15.85546875" style="15" bestFit="1" customWidth="1"/>
    <col min="23" max="23" width="30.28515625" style="3" bestFit="1" customWidth="1"/>
    <col min="24" max="26" width="15.85546875" style="3" bestFit="1" customWidth="1"/>
    <col min="27" max="27" width="16.140625" style="3" bestFit="1" customWidth="1"/>
    <col min="28" max="28" width="20.85546875" style="3" bestFit="1" customWidth="1"/>
    <col min="29" max="29" width="15.85546875" style="3" bestFit="1" customWidth="1"/>
    <col min="30" max="30" width="8.85546875" style="1" bestFit="1" customWidth="1"/>
    <col min="31" max="31" width="10" style="1" bestFit="1" customWidth="1"/>
    <col min="32" max="32" width="20.42578125" style="3" bestFit="1" customWidth="1"/>
    <col min="33" max="33" width="10" style="1" bestFit="1" customWidth="1"/>
    <col min="34" max="34" width="51.42578125" style="1" bestFit="1" customWidth="1"/>
    <col min="35" max="35" width="20" style="1" bestFit="1" customWidth="1"/>
    <col min="36" max="36" width="13.7109375" style="2" bestFit="1" customWidth="1"/>
    <col min="37" max="37" width="12.140625" style="2" bestFit="1" customWidth="1"/>
    <col min="38" max="39" width="24.140625" style="2" bestFit="1" customWidth="1"/>
    <col min="40" max="40" width="9.85546875" style="4" bestFit="1" customWidth="1"/>
    <col min="41" max="41" width="15.5703125" style="4" bestFit="1" customWidth="1"/>
  </cols>
  <sheetData>
    <row r="1" spans="1:41" x14ac:dyDescent="0.25">
      <c r="B1" s="1" t="s">
        <v>266</v>
      </c>
      <c r="C1" s="1" t="s">
        <v>266</v>
      </c>
      <c r="D1" s="12" t="s">
        <v>268</v>
      </c>
      <c r="E1" s="1" t="s">
        <v>268</v>
      </c>
      <c r="F1" s="1" t="s">
        <v>268</v>
      </c>
      <c r="G1" s="1" t="s">
        <v>268</v>
      </c>
      <c r="H1" s="14" t="s">
        <v>268</v>
      </c>
      <c r="I1" s="1" t="s">
        <v>268</v>
      </c>
      <c r="J1" s="1" t="s">
        <v>268</v>
      </c>
      <c r="K1" s="1" t="s">
        <v>268</v>
      </c>
      <c r="L1" s="1" t="s">
        <v>268</v>
      </c>
      <c r="M1" s="1" t="s">
        <v>268</v>
      </c>
      <c r="N1" s="1" t="s">
        <v>268</v>
      </c>
      <c r="O1" s="1" t="s">
        <v>268</v>
      </c>
      <c r="P1" s="1" t="s">
        <v>268</v>
      </c>
      <c r="Q1" s="3" t="s">
        <v>268</v>
      </c>
      <c r="R1" s="15" t="s">
        <v>264</v>
      </c>
      <c r="S1" s="3" t="s">
        <v>264</v>
      </c>
      <c r="T1" s="3" t="s">
        <v>264</v>
      </c>
      <c r="U1" s="17" t="s">
        <v>264</v>
      </c>
      <c r="V1" s="15" t="s">
        <v>267</v>
      </c>
      <c r="W1" s="3" t="s">
        <v>267</v>
      </c>
      <c r="X1" s="3" t="s">
        <v>267</v>
      </c>
      <c r="Y1" s="3" t="s">
        <v>267</v>
      </c>
      <c r="Z1" s="3" t="s">
        <v>267</v>
      </c>
      <c r="AA1" s="3" t="s">
        <v>267</v>
      </c>
      <c r="AB1" s="3" t="s">
        <v>267</v>
      </c>
      <c r="AC1" s="3" t="s">
        <v>267</v>
      </c>
      <c r="AD1" s="3" t="s">
        <v>267</v>
      </c>
      <c r="AE1" s="3" t="s">
        <v>267</v>
      </c>
      <c r="AF1" s="3" t="s">
        <v>267</v>
      </c>
      <c r="AG1" s="3" t="s">
        <v>267</v>
      </c>
      <c r="AH1" s="3" t="s">
        <v>267</v>
      </c>
      <c r="AI1" s="3" t="s">
        <v>267</v>
      </c>
      <c r="AJ1" s="3" t="s">
        <v>267</v>
      </c>
      <c r="AK1" s="3" t="s">
        <v>267</v>
      </c>
      <c r="AL1" s="3" t="s">
        <v>267</v>
      </c>
      <c r="AM1" s="3" t="s">
        <v>267</v>
      </c>
      <c r="AN1" s="3" t="s">
        <v>267</v>
      </c>
      <c r="AO1" s="3" t="s">
        <v>267</v>
      </c>
    </row>
    <row r="2" spans="1:41" x14ac:dyDescent="0.25">
      <c r="B2" s="1" t="s">
        <v>248</v>
      </c>
      <c r="C2" s="1" t="s">
        <v>249</v>
      </c>
      <c r="H2" s="12" t="s">
        <v>88</v>
      </c>
      <c r="J2" s="1" t="s">
        <v>97</v>
      </c>
      <c r="K2" s="1" t="s">
        <v>97</v>
      </c>
      <c r="L2" s="1" t="s">
        <v>87</v>
      </c>
      <c r="M2" s="1" t="s">
        <v>88</v>
      </c>
      <c r="N2" s="1" t="s">
        <v>97</v>
      </c>
      <c r="O2" s="1" t="s">
        <v>97</v>
      </c>
      <c r="P2" s="1" t="s">
        <v>97</v>
      </c>
      <c r="Q2" s="1" t="s">
        <v>97</v>
      </c>
      <c r="R2" s="15" t="s">
        <v>263</v>
      </c>
      <c r="S2" s="16" t="s">
        <v>263</v>
      </c>
      <c r="T2" s="17" t="s">
        <v>262</v>
      </c>
      <c r="U2" s="17" t="s">
        <v>262</v>
      </c>
      <c r="V2" s="12" t="s">
        <v>265</v>
      </c>
      <c r="W2" s="1" t="s">
        <v>97</v>
      </c>
      <c r="X2" s="1" t="s">
        <v>87</v>
      </c>
      <c r="Y2" s="1" t="s">
        <v>88</v>
      </c>
      <c r="Z2" s="1" t="s">
        <v>97</v>
      </c>
      <c r="AA2" s="1" t="s">
        <v>97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128</v>
      </c>
      <c r="AJ2" s="1" t="s">
        <v>97</v>
      </c>
      <c r="AK2" s="1" t="s">
        <v>97</v>
      </c>
      <c r="AL2" s="1" t="s">
        <v>248</v>
      </c>
      <c r="AM2" s="1" t="s">
        <v>249</v>
      </c>
      <c r="AN2" s="1" t="s">
        <v>97</v>
      </c>
      <c r="AO2" s="1" t="s">
        <v>276</v>
      </c>
    </row>
    <row r="3" spans="1:41" x14ac:dyDescent="0.25">
      <c r="A3" s="7" t="s">
        <v>130</v>
      </c>
      <c r="B3" s="7" t="s">
        <v>246</v>
      </c>
      <c r="C3" s="7" t="s">
        <v>246</v>
      </c>
      <c r="D3" s="13" t="s">
        <v>120</v>
      </c>
      <c r="E3" s="7" t="s">
        <v>86</v>
      </c>
      <c r="F3" s="7" t="s">
        <v>121</v>
      </c>
      <c r="G3" s="7" t="s">
        <v>256</v>
      </c>
      <c r="H3" s="13" t="s">
        <v>251</v>
      </c>
      <c r="I3" s="7" t="s">
        <v>257</v>
      </c>
      <c r="J3" s="7" t="s">
        <v>122</v>
      </c>
      <c r="K3" s="7" t="s">
        <v>123</v>
      </c>
      <c r="L3" s="7" t="s">
        <v>85</v>
      </c>
      <c r="M3" s="7" t="s">
        <v>85</v>
      </c>
      <c r="N3" s="7" t="s">
        <v>85</v>
      </c>
      <c r="O3" s="7" t="s">
        <v>105</v>
      </c>
      <c r="P3" s="7" t="s">
        <v>106</v>
      </c>
      <c r="Q3" s="7" t="s">
        <v>107</v>
      </c>
      <c r="R3" s="13" t="s">
        <v>259</v>
      </c>
      <c r="S3" s="7" t="s">
        <v>260</v>
      </c>
      <c r="T3" s="18" t="s">
        <v>259</v>
      </c>
      <c r="U3" s="18" t="s">
        <v>260</v>
      </c>
      <c r="V3" s="13" t="s">
        <v>270</v>
      </c>
      <c r="W3" s="7" t="s">
        <v>271</v>
      </c>
      <c r="X3" s="7" t="s">
        <v>272</v>
      </c>
      <c r="Y3" s="7" t="s">
        <v>272</v>
      </c>
      <c r="Z3" s="7" t="s">
        <v>272</v>
      </c>
      <c r="AA3" s="7" t="s">
        <v>273</v>
      </c>
      <c r="AB3" s="7" t="s">
        <v>274</v>
      </c>
      <c r="AC3" s="7" t="s">
        <v>275</v>
      </c>
      <c r="AD3" s="7" t="s">
        <v>109</v>
      </c>
      <c r="AE3" s="7" t="s">
        <v>108</v>
      </c>
      <c r="AF3" s="7" t="s">
        <v>269</v>
      </c>
      <c r="AG3" s="18" t="s">
        <v>130</v>
      </c>
      <c r="AH3" s="18" t="s">
        <v>120</v>
      </c>
      <c r="AI3" s="7" t="s">
        <v>258</v>
      </c>
      <c r="AJ3" s="7" t="s">
        <v>254</v>
      </c>
      <c r="AK3" s="7" t="s">
        <v>253</v>
      </c>
      <c r="AL3" s="7" t="s">
        <v>252</v>
      </c>
      <c r="AM3" s="7" t="s">
        <v>252</v>
      </c>
      <c r="AN3" s="7" t="s">
        <v>247</v>
      </c>
      <c r="AO3" s="7" t="s">
        <v>250</v>
      </c>
    </row>
    <row r="4" spans="1:41" x14ac:dyDescent="0.25">
      <c r="A4" s="1" t="s">
        <v>0</v>
      </c>
      <c r="B4" s="5">
        <v>0.58199999999999996</v>
      </c>
      <c r="C4" s="5">
        <v>0.36200001999999998</v>
      </c>
      <c r="D4" s="21" t="str" cm="1">
        <f t="array" ref="D4:G118">_xldudf_WISEPRICE(A4:A118,D3:G3)</f>
        <v>Hims &amp; Hers Health, Inc.</v>
      </c>
      <c r="E4" s="1">
        <v>14.73</v>
      </c>
      <c r="F4" s="3">
        <v>3074180460</v>
      </c>
      <c r="G4" s="2" t="str">
        <v>USD</v>
      </c>
      <c r="H4" s="22" cm="1">
        <f t="array" ref="H4:Q118">_xldudf_WISE(A4:A118,H3:Q3,H2:Q2)</f>
        <v>0.65491273751413892</v>
      </c>
      <c r="I4" s="5" t="str">
        <v>USD</v>
      </c>
      <c r="J4" s="3">
        <v>11475000</v>
      </c>
      <c r="K4" s="3">
        <v>46772000</v>
      </c>
      <c r="L4" s="3">
        <v>872000000</v>
      </c>
      <c r="M4" s="3">
        <v>1067137000</v>
      </c>
      <c r="N4" s="3">
        <v>1067137000</v>
      </c>
      <c r="O4" s="3">
        <v>832963000</v>
      </c>
      <c r="P4" s="3">
        <v>234174000</v>
      </c>
      <c r="Q4" s="3">
        <v>-23946000</v>
      </c>
      <c r="R4" s="15" t="str">
        <f>IF(I4="USD","",I4 &amp; "/USD")</f>
        <v/>
      </c>
      <c r="S4" s="3" t="s">
        <v>261</v>
      </c>
      <c r="T4" s="19" t="str">
        <f>IF(G4="USD","",G4 &amp; "/USD")</f>
        <v/>
      </c>
      <c r="U4" s="19" t="s">
        <v>261</v>
      </c>
      <c r="V4" s="15" cm="1">
        <f t="array" ref="V4">IF($S4="",J4,_FV($S4,"Price")*J4)</f>
        <v>11475000</v>
      </c>
      <c r="W4" s="3" cm="1">
        <f t="array" ref="W4">IF($S4="",K4,_FV($S4,"Price")*K4)</f>
        <v>46772000</v>
      </c>
      <c r="X4" s="3" cm="1">
        <f t="array" ref="X4">IF($S4="",L4,_FV($S4,"Price")*L4)</f>
        <v>872000000</v>
      </c>
      <c r="Y4" s="3" cm="1">
        <f t="array" ref="Y4">IF($S4="",M4,_FV($S4,"Price")*M4)</f>
        <v>1067137000</v>
      </c>
      <c r="Z4" s="3" cm="1">
        <f t="array" ref="Z4">IF($S4="",N4,_FV($S4,"Price")*N4)</f>
        <v>1067137000</v>
      </c>
      <c r="AA4" s="3" cm="1">
        <f t="array" ref="AA4">IF($S4="",O4,_FV($S4,"Price")*O4)</f>
        <v>832963000</v>
      </c>
      <c r="AB4" s="3" cm="1">
        <f t="array" ref="AB4">IF($S4="",P4,_FV($S4,"Price")*P4)</f>
        <v>234174000</v>
      </c>
      <c r="AC4" s="3" cm="1">
        <f t="array" ref="AC4">IF($S4="",Q4,_FV($S4,"Price")*Q4)</f>
        <v>-23946000</v>
      </c>
      <c r="AD4" s="4">
        <f>(N4-P4)/N4</f>
        <v>0.78055863492691191</v>
      </c>
      <c r="AE4" s="4">
        <f>Q4/N4</f>
        <v>-2.2439480591526673E-2</v>
      </c>
      <c r="AF4" s="3">
        <f>(AI4)+J4-K4</f>
        <v>3038883460</v>
      </c>
      <c r="AG4" s="4" t="str">
        <f>A4</f>
        <v>HIMS</v>
      </c>
      <c r="AH4" s="4" t="str">
        <f>D4</f>
        <v>Hims &amp; Hers Health, Inc.</v>
      </c>
      <c r="AI4" s="8" cm="1">
        <f t="array" ref="AI4">IF(U4="",F4,_FV(U4,"Price")*F4)</f>
        <v>3074180460</v>
      </c>
      <c r="AJ4" s="6">
        <f>AI4/Z4</f>
        <v>2.8807739399908354</v>
      </c>
      <c r="AK4" s="6">
        <f>AI4/AA4</f>
        <v>3.6906566798285159</v>
      </c>
      <c r="AL4" s="6">
        <f>AI4/AA4/B4/100</f>
        <v>6.3413345014235678E-2</v>
      </c>
      <c r="AM4" s="6">
        <f>AI4/AA4/C4/100</f>
        <v>0.10195183635151502</v>
      </c>
      <c r="AN4" s="5">
        <f>AD4+AE4</f>
        <v>0.75811915433538524</v>
      </c>
      <c r="AO4" s="10">
        <f>IF(AND(H4 &gt; 0, B4 &gt; 0, C4 &gt; 0), AVERAGE(H4, B4, C4) * (1 + 0.5 * (SIGN(C4 - B4) + SIGN(B4 - H4)) + 0.5), AVERAGE(H4, B4, C4) * (1 + 0.5 * (SIGN(C4 - B4) + SIGN(B4 - H4)) - 0.5))</f>
        <v>0.26648545958568981</v>
      </c>
    </row>
    <row r="5" spans="1:41" x14ac:dyDescent="0.25">
      <c r="A5" s="1" t="s">
        <v>1</v>
      </c>
      <c r="B5" s="5">
        <v>2.3E-2</v>
      </c>
      <c r="C5" s="5">
        <v>0.16200000000000001</v>
      </c>
      <c r="D5" s="12" t="str">
        <v>Tesla, Inc.</v>
      </c>
      <c r="E5" s="1">
        <v>214.11</v>
      </c>
      <c r="F5" s="3">
        <v>684004370400</v>
      </c>
      <c r="G5" s="2" t="str">
        <v>USD</v>
      </c>
      <c r="H5" s="14">
        <v>0.18795266504627925</v>
      </c>
      <c r="I5" s="5" t="str">
        <v>USD</v>
      </c>
      <c r="J5" s="3">
        <v>12515000000</v>
      </c>
      <c r="K5" s="3">
        <v>16253000000</v>
      </c>
      <c r="L5" s="3">
        <v>96773000000</v>
      </c>
      <c r="M5" s="3">
        <v>95318000000</v>
      </c>
      <c r="N5" s="3">
        <v>95318000000</v>
      </c>
      <c r="O5" s="3">
        <v>16890000000</v>
      </c>
      <c r="P5" s="3">
        <v>78428000000</v>
      </c>
      <c r="Q5" s="3">
        <v>14796000000</v>
      </c>
      <c r="R5" s="15" t="str">
        <f t="shared" ref="R5:R68" si="0">IF(I5="USD","",I5 &amp; "/USD")</f>
        <v/>
      </c>
      <c r="S5" s="3" t="s">
        <v>261</v>
      </c>
      <c r="T5" s="19" t="str">
        <f>IF(G5="USD","",G5 &amp; "/USD")</f>
        <v/>
      </c>
      <c r="U5" s="19" t="s">
        <v>261</v>
      </c>
      <c r="V5" s="15" cm="1">
        <f t="array" ref="V5">IF($S5="",J5,_FV($S5,"Price")*J5)</f>
        <v>12515000000</v>
      </c>
      <c r="W5" s="3" cm="1">
        <f t="array" ref="W5">IF($S5="",K5,_FV($S5,"Price")*K5)</f>
        <v>16253000000</v>
      </c>
      <c r="X5" s="3" cm="1">
        <f t="array" ref="X5">IF($S5="",L5,_FV($S5,"Price")*L5)</f>
        <v>96773000000</v>
      </c>
      <c r="Y5" s="3" cm="1">
        <f t="array" ref="Y5">IF($S5="",M5,_FV($S5,"Price")*M5)</f>
        <v>95318000000</v>
      </c>
      <c r="Z5" s="3" cm="1">
        <f t="array" ref="Z5">IF($S5="",N5,_FV($S5,"Price")*N5)</f>
        <v>95318000000</v>
      </c>
      <c r="AA5" s="3" cm="1">
        <f t="array" ref="AA5">IF($S5="",O5,_FV($S5,"Price")*O5)</f>
        <v>16890000000</v>
      </c>
      <c r="AB5" s="3" cm="1">
        <f t="array" ref="AB5">IF($S5="",P5,_FV($S5,"Price")*P5)</f>
        <v>78428000000</v>
      </c>
      <c r="AC5" s="3" cm="1">
        <f t="array" ref="AC5">IF($S5="",Q5,_FV($S5,"Price")*Q5)</f>
        <v>14796000000</v>
      </c>
      <c r="AD5" s="4">
        <f>(N5-P5)/N5</f>
        <v>0.17719633227721943</v>
      </c>
      <c r="AE5" s="4">
        <f>Q5/N5</f>
        <v>0.15522776390608278</v>
      </c>
      <c r="AF5" s="3">
        <f>(AI5)+J5-K5</f>
        <v>680266370400</v>
      </c>
      <c r="AG5" s="4" t="str">
        <f>A5</f>
        <v>TSLA</v>
      </c>
      <c r="AH5" s="4" t="str">
        <f>D5</f>
        <v>Tesla, Inc.</v>
      </c>
      <c r="AI5" s="8" cm="1">
        <f t="array" ref="AI5">IF(U5="",F5,_FV(U5,"Price")*F5)</f>
        <v>684004370400</v>
      </c>
      <c r="AJ5" s="6">
        <f t="shared" ref="AJ5:AJ68" si="1">AI5/Z5</f>
        <v>7.1760252040537988</v>
      </c>
      <c r="AK5" s="6">
        <f t="shared" ref="AK5:AK68" si="2">AI5/AA5</f>
        <v>40.497594458259329</v>
      </c>
      <c r="AL5" s="6">
        <f t="shared" ref="AL5:AL68" si="3">AI5/AA5/B5/100</f>
        <v>17.607649764460579</v>
      </c>
      <c r="AM5" s="6">
        <f t="shared" ref="AM5:AM68" si="4">AI5/AA5/C5/100</f>
        <v>2.4998515097690945</v>
      </c>
      <c r="AN5" s="5">
        <f>AD5+AE5</f>
        <v>0.33242409618330221</v>
      </c>
      <c r="AO5" s="10">
        <f>IF(AND(H5 &gt; 0, B5 &gt; 0, C5 &gt; 0), AVERAGE(H5, B5, C5) * (1 + 0.5 * (SIGN(C5 - B5) + SIGN(B5 - H5)) + 0.5), AVERAGE(H5, B5, C5) * (1 + 0.5 * (SIGN(C5 - B5) + SIGN(B5 - H5)) - 0.5))</f>
        <v>0.18647633252313961</v>
      </c>
    </row>
    <row r="6" spans="1:41" x14ac:dyDescent="0.25">
      <c r="A6" s="1" t="s">
        <v>2</v>
      </c>
      <c r="B6" s="5">
        <v>3.1E-2</v>
      </c>
      <c r="C6" s="5">
        <v>0.13500000000000001</v>
      </c>
      <c r="D6" s="12" t="str">
        <v>StoneCo Ltd.</v>
      </c>
      <c r="E6" s="1">
        <v>13.26</v>
      </c>
      <c r="F6" s="3">
        <v>4166921956</v>
      </c>
      <c r="G6" s="2" t="str">
        <v>USD</v>
      </c>
      <c r="H6" s="14">
        <v>-0.43050963894012922</v>
      </c>
      <c r="I6" s="5" t="str">
        <v>BRL</v>
      </c>
      <c r="J6" s="3">
        <v>9266646000</v>
      </c>
      <c r="K6" s="3">
        <v>1512604000</v>
      </c>
      <c r="L6" s="3">
        <v>5134721000</v>
      </c>
      <c r="M6" s="3">
        <v>6747377000</v>
      </c>
      <c r="N6" s="3">
        <v>6747377000</v>
      </c>
      <c r="O6" s="3">
        <v>3354205000</v>
      </c>
      <c r="P6" s="3">
        <v>3393172000</v>
      </c>
      <c r="Q6" s="3">
        <v>143000000</v>
      </c>
      <c r="R6" s="15" t="str">
        <f t="shared" si="0"/>
        <v>BRL/USD</v>
      </c>
      <c r="S6" s="3" t="e" vm="1">
        <v>#VALUE!</v>
      </c>
      <c r="T6" s="19" t="str">
        <f>IF(G6="USD","",G6 &amp; "/USD")</f>
        <v/>
      </c>
      <c r="U6" s="19" t="s">
        <v>261</v>
      </c>
      <c r="V6" s="15" cm="1">
        <f t="array" ref="V6">IF($S6="",J6,_FV($S6,"Price")*J6)</f>
        <v>1651316317.2</v>
      </c>
      <c r="W6" s="3" cm="1">
        <f t="array" ref="W6">IF($S6="",K6,_FV($S6,"Price")*K6)</f>
        <v>269546032.80000001</v>
      </c>
      <c r="X6" s="3" cm="1">
        <f t="array" ref="X6">IF($S6="",L6,_FV($S6,"Price")*L6)</f>
        <v>915007282.19999993</v>
      </c>
      <c r="Y6" s="3" cm="1">
        <f t="array" ref="Y6">IF($S6="",M6,_FV($S6,"Price")*M6)</f>
        <v>1202382581.4000001</v>
      </c>
      <c r="Z6" s="3" cm="1">
        <f t="array" ref="Z6">IF($S6="",N6,_FV($S6,"Price")*N6)</f>
        <v>1202382581.4000001</v>
      </c>
      <c r="AA6" s="3" cm="1">
        <f t="array" ref="AA6">IF($S6="",O6,_FV($S6,"Price")*O6)</f>
        <v>597719331</v>
      </c>
      <c r="AB6" s="3" cm="1">
        <f t="array" ref="AB6">IF($S6="",P6,_FV($S6,"Price")*P6)</f>
        <v>604663250.39999998</v>
      </c>
      <c r="AC6" s="3" cm="1">
        <f t="array" ref="AC6">IF($S6="",Q6,_FV($S6,"Price")*Q6)</f>
        <v>25482600</v>
      </c>
      <c r="AD6" s="4">
        <f>(N6-P6)/N6</f>
        <v>0.49711243346859085</v>
      </c>
      <c r="AE6" s="4">
        <f>Q6/N6</f>
        <v>2.1193420791516468E-2</v>
      </c>
      <c r="AF6" s="3">
        <f>(AI6)+J6-K6</f>
        <v>11920963956</v>
      </c>
      <c r="AG6" s="4" t="str">
        <f>A6</f>
        <v>STNE</v>
      </c>
      <c r="AH6" s="4" t="str">
        <f>D6</f>
        <v>StoneCo Ltd.</v>
      </c>
      <c r="AI6" s="8" cm="1">
        <f t="array" ref="AI6">IF(U6="",F6,_FV(U6,"Price")*F6)</f>
        <v>4166921956</v>
      </c>
      <c r="AJ6" s="6">
        <f t="shared" si="1"/>
        <v>3.4655541592661994</v>
      </c>
      <c r="AK6" s="6">
        <f t="shared" si="2"/>
        <v>6.9713689015689537</v>
      </c>
      <c r="AL6" s="6">
        <f t="shared" si="3"/>
        <v>2.2488286779254691</v>
      </c>
      <c r="AM6" s="6">
        <f t="shared" si="4"/>
        <v>0.51639769641251509</v>
      </c>
      <c r="AN6" s="5">
        <f>AD6+AE6</f>
        <v>0.51830585426010733</v>
      </c>
      <c r="AO6" s="10">
        <f>IF(AND(H6 &gt; 0, B6 &gt; 0, C6 &gt; 0), AVERAGE(H6, B6, C6) * (1 + 0.5 * (SIGN(C6 - B6) + SIGN(B6 - H6)) + 0.5), AVERAGE(H6, B6, C6) * (1 + 0.5 * (SIGN(C6 - B6) + SIGN(B6 - H6)) - 0.5))</f>
        <v>-0.13225481947006462</v>
      </c>
    </row>
    <row r="7" spans="1:41" x14ac:dyDescent="0.25">
      <c r="A7" s="1" t="s">
        <v>3</v>
      </c>
      <c r="B7" s="5">
        <v>0.13800000000000001</v>
      </c>
      <c r="C7" s="5">
        <v>0.14299999999999999</v>
      </c>
      <c r="D7" s="12" t="str">
        <v>Microsoft Corporation</v>
      </c>
      <c r="E7" s="1">
        <v>417.14</v>
      </c>
      <c r="F7" s="3">
        <v>3100618305600</v>
      </c>
      <c r="G7" s="2" t="str">
        <v>USD</v>
      </c>
      <c r="H7" s="14">
        <v>0.15669962013071281</v>
      </c>
      <c r="I7" s="5" t="str">
        <v>USD</v>
      </c>
      <c r="J7" s="3">
        <v>97852000000</v>
      </c>
      <c r="K7" s="3">
        <v>34704000000</v>
      </c>
      <c r="L7" s="3">
        <v>245122000000</v>
      </c>
      <c r="M7" s="3">
        <v>245122000000</v>
      </c>
      <c r="N7" s="3">
        <v>245122000000</v>
      </c>
      <c r="O7" s="3">
        <v>171008000000</v>
      </c>
      <c r="P7" s="3">
        <v>74114000000</v>
      </c>
      <c r="Q7" s="3">
        <v>131720000000</v>
      </c>
      <c r="R7" s="15" t="str">
        <f t="shared" si="0"/>
        <v/>
      </c>
      <c r="S7" s="3" t="s">
        <v>261</v>
      </c>
      <c r="T7" s="19" t="str">
        <f>IF(G7="USD","",G7 &amp; "/USD")</f>
        <v/>
      </c>
      <c r="U7" s="19" t="s">
        <v>261</v>
      </c>
      <c r="V7" s="15" cm="1">
        <f t="array" ref="V7">IF($S7="",J7,_FV($S7,"Price")*J7)</f>
        <v>97852000000</v>
      </c>
      <c r="W7" s="3" cm="1">
        <f t="array" ref="W7">IF($S7="",K7,_FV($S7,"Price")*K7)</f>
        <v>34704000000</v>
      </c>
      <c r="X7" s="3" cm="1">
        <f t="array" ref="X7">IF($S7="",L7,_FV($S7,"Price")*L7)</f>
        <v>245122000000</v>
      </c>
      <c r="Y7" s="3" cm="1">
        <f t="array" ref="Y7">IF($S7="",M7,_FV($S7,"Price")*M7)</f>
        <v>245122000000</v>
      </c>
      <c r="Z7" s="3" cm="1">
        <f t="array" ref="Z7">IF($S7="",N7,_FV($S7,"Price")*N7)</f>
        <v>245122000000</v>
      </c>
      <c r="AA7" s="3" cm="1">
        <f t="array" ref="AA7">IF($S7="",O7,_FV($S7,"Price")*O7)</f>
        <v>171008000000</v>
      </c>
      <c r="AB7" s="3" cm="1">
        <f t="array" ref="AB7">IF($S7="",P7,_FV($S7,"Price")*P7)</f>
        <v>74114000000</v>
      </c>
      <c r="AC7" s="3" cm="1">
        <f t="array" ref="AC7">IF($S7="",Q7,_FV($S7,"Price")*Q7)</f>
        <v>131720000000</v>
      </c>
      <c r="AD7" s="4">
        <f>(N7-P7)/N7</f>
        <v>0.69764443827971379</v>
      </c>
      <c r="AE7" s="4">
        <f>Q7/N7</f>
        <v>0.53736506719103139</v>
      </c>
      <c r="AF7" s="3">
        <f>(AI7)+J7-K7</f>
        <v>3163766305600</v>
      </c>
      <c r="AG7" s="4" t="str">
        <f>A7</f>
        <v>MSFT</v>
      </c>
      <c r="AH7" s="4" t="str">
        <f>D7</f>
        <v>Microsoft Corporation</v>
      </c>
      <c r="AI7" s="8" cm="1">
        <f t="array" ref="AI7">IF(U7="",F7,_FV(U7,"Price")*F7)</f>
        <v>3100618305600</v>
      </c>
      <c r="AJ7" s="6">
        <f t="shared" si="1"/>
        <v>12.649286092639583</v>
      </c>
      <c r="AK7" s="6">
        <f t="shared" si="2"/>
        <v>18.131422539296405</v>
      </c>
      <c r="AL7" s="6">
        <f t="shared" si="3"/>
        <v>1.3138711984997393</v>
      </c>
      <c r="AM7" s="6">
        <f t="shared" si="4"/>
        <v>1.2679316461046439</v>
      </c>
      <c r="AN7" s="5">
        <f>AD7+AE7</f>
        <v>1.2350095054707451</v>
      </c>
      <c r="AO7" s="10">
        <f>IF(AND(H7 &gt; 0, B7 &gt; 0, C7 &gt; 0), AVERAGE(H7, B7, C7) * (1 + 0.5 * (SIGN(C7 - B7) + SIGN(B7 - H7)) + 0.5), AVERAGE(H7, B7, C7) * (1 + 0.5 * (SIGN(C7 - B7) + SIGN(B7 - H7)) - 0.5))</f>
        <v>0.21884981006535642</v>
      </c>
    </row>
    <row r="8" spans="1:41" x14ac:dyDescent="0.25">
      <c r="A8" s="1" t="s">
        <v>4</v>
      </c>
      <c r="B8" s="5">
        <v>-0.38799998000000002</v>
      </c>
      <c r="C8" s="5">
        <v>0.44500000000000001</v>
      </c>
      <c r="D8" s="12" t="str">
        <v>Enphase Energy, Inc.</v>
      </c>
      <c r="E8" s="1">
        <v>121.04</v>
      </c>
      <c r="F8" s="3">
        <v>16391478880</v>
      </c>
      <c r="G8" s="2" t="str">
        <v>USD</v>
      </c>
      <c r="H8" s="14">
        <v>-1.7189844232991098E-2</v>
      </c>
      <c r="I8" s="5" t="str">
        <v>USD</v>
      </c>
      <c r="J8" s="3">
        <v>1321347000</v>
      </c>
      <c r="K8" s="3">
        <v>473244000</v>
      </c>
      <c r="L8" s="3">
        <v>2290786000</v>
      </c>
      <c r="M8" s="3">
        <v>1420449000</v>
      </c>
      <c r="N8" s="3">
        <v>1420449000</v>
      </c>
      <c r="O8" s="3">
        <v>654436000</v>
      </c>
      <c r="P8" s="3">
        <v>766013000</v>
      </c>
      <c r="Q8" s="3">
        <v>612370000</v>
      </c>
      <c r="R8" s="15" t="str">
        <f t="shared" si="0"/>
        <v/>
      </c>
      <c r="S8" s="3" t="s">
        <v>261</v>
      </c>
      <c r="T8" s="19" t="str">
        <f>IF(G8="USD","",G8 &amp; "/USD")</f>
        <v/>
      </c>
      <c r="U8" s="19" t="s">
        <v>261</v>
      </c>
      <c r="V8" s="15" cm="1">
        <f t="array" ref="V8">IF($S8="",J8,_FV($S8,"Price")*J8)</f>
        <v>1321347000</v>
      </c>
      <c r="W8" s="3" cm="1">
        <f t="array" ref="W8">IF($S8="",K8,_FV($S8,"Price")*K8)</f>
        <v>473244000</v>
      </c>
      <c r="X8" s="3" cm="1">
        <f t="array" ref="X8">IF($S8="",L8,_FV($S8,"Price")*L8)</f>
        <v>2290786000</v>
      </c>
      <c r="Y8" s="3" cm="1">
        <f t="array" ref="Y8">IF($S8="",M8,_FV($S8,"Price")*M8)</f>
        <v>1420449000</v>
      </c>
      <c r="Z8" s="3" cm="1">
        <f t="array" ref="Z8">IF($S8="",N8,_FV($S8,"Price")*N8)</f>
        <v>1420449000</v>
      </c>
      <c r="AA8" s="3" cm="1">
        <f t="array" ref="AA8">IF($S8="",O8,_FV($S8,"Price")*O8)</f>
        <v>654436000</v>
      </c>
      <c r="AB8" s="3" cm="1">
        <f t="array" ref="AB8">IF($S8="",P8,_FV($S8,"Price")*P8)</f>
        <v>766013000</v>
      </c>
      <c r="AC8" s="3" cm="1">
        <f t="array" ref="AC8">IF($S8="",Q8,_FV($S8,"Price")*Q8)</f>
        <v>612370000</v>
      </c>
      <c r="AD8" s="4">
        <f>(N8-P8)/N8</f>
        <v>0.46072474266939539</v>
      </c>
      <c r="AE8" s="4">
        <f>Q8/N8</f>
        <v>0.43111016305407657</v>
      </c>
      <c r="AF8" s="3">
        <f>(AI8)+J8-K8</f>
        <v>17239581880</v>
      </c>
      <c r="AG8" s="4" t="str">
        <f>A8</f>
        <v>ENPH</v>
      </c>
      <c r="AH8" s="4" t="str">
        <f>D8</f>
        <v>Enphase Energy, Inc.</v>
      </c>
      <c r="AI8" s="8" cm="1">
        <f t="array" ref="AI8">IF(U8="",F8,_FV(U8,"Price")*F8)</f>
        <v>16391478880</v>
      </c>
      <c r="AJ8" s="6">
        <f t="shared" si="1"/>
        <v>11.539646182298696</v>
      </c>
      <c r="AK8" s="6">
        <f t="shared" si="2"/>
        <v>25.046725546883117</v>
      </c>
      <c r="AL8" s="6">
        <f t="shared" si="3"/>
        <v>-0.64553419685442037</v>
      </c>
      <c r="AM8" s="6">
        <f t="shared" si="4"/>
        <v>0.56284776509849699</v>
      </c>
      <c r="AN8" s="5">
        <f>AD8+AE8</f>
        <v>0.89183490572347202</v>
      </c>
      <c r="AO8" s="10">
        <f>IF(AND(H8 &gt; 0, B8 &gt; 0, C8 &gt; 0), AVERAGE(H8, B8, C8) * (1 + 0.5 * (SIGN(C8 - B8) + SIGN(B8 - H8)) + 0.5), AVERAGE(H8, B8, C8) * (1 + 0.5 * (SIGN(C8 - B8) + SIGN(B8 - H8)) - 0.5))</f>
        <v>6.6350292945014837E-3</v>
      </c>
    </row>
    <row r="9" spans="1:41" x14ac:dyDescent="0.25">
      <c r="A9" s="1" t="s">
        <v>5</v>
      </c>
      <c r="B9" s="5">
        <v>0.18</v>
      </c>
      <c r="C9" s="5">
        <v>0.152</v>
      </c>
      <c r="D9" s="12" t="str">
        <v>SoFi Technologies, Inc.</v>
      </c>
      <c r="E9" s="1">
        <v>7.99</v>
      </c>
      <c r="F9" s="3">
        <v>8516860600</v>
      </c>
      <c r="G9" s="2" t="str">
        <v>USD</v>
      </c>
      <c r="H9" s="14">
        <v>0.3034772026043272</v>
      </c>
      <c r="I9" s="5" t="str">
        <v>USD</v>
      </c>
      <c r="J9" s="3">
        <v>3208150000</v>
      </c>
      <c r="K9" s="3">
        <v>1421907000</v>
      </c>
      <c r="L9" s="3">
        <v>2051067000</v>
      </c>
      <c r="M9" s="3">
        <v>2426061000</v>
      </c>
      <c r="N9" s="3">
        <v>2426061000</v>
      </c>
      <c r="O9" s="3">
        <v>1540551000</v>
      </c>
      <c r="P9" s="3">
        <v>885510000</v>
      </c>
      <c r="Q9" s="3">
        <v>-300326000</v>
      </c>
      <c r="R9" s="15" t="str">
        <f t="shared" si="0"/>
        <v/>
      </c>
      <c r="S9" s="3" t="s">
        <v>261</v>
      </c>
      <c r="T9" s="19" t="str">
        <f>IF(G9="USD","",G9 &amp; "/USD")</f>
        <v/>
      </c>
      <c r="U9" s="19" t="s">
        <v>261</v>
      </c>
      <c r="V9" s="15" cm="1">
        <f t="array" ref="V9">IF($S9="",J9,_FV($S9,"Price")*J9)</f>
        <v>3208150000</v>
      </c>
      <c r="W9" s="3" cm="1">
        <f t="array" ref="W9">IF($S9="",K9,_FV($S9,"Price")*K9)</f>
        <v>1421907000</v>
      </c>
      <c r="X9" s="3" cm="1">
        <f t="array" ref="X9">IF($S9="",L9,_FV($S9,"Price")*L9)</f>
        <v>2051067000</v>
      </c>
      <c r="Y9" s="3" cm="1">
        <f t="array" ref="Y9">IF($S9="",M9,_FV($S9,"Price")*M9)</f>
        <v>2426061000</v>
      </c>
      <c r="Z9" s="3" cm="1">
        <f t="array" ref="Z9">IF($S9="",N9,_FV($S9,"Price")*N9)</f>
        <v>2426061000</v>
      </c>
      <c r="AA9" s="3" cm="1">
        <f t="array" ref="AA9">IF($S9="",O9,_FV($S9,"Price")*O9)</f>
        <v>1540551000</v>
      </c>
      <c r="AB9" s="3" cm="1">
        <f t="array" ref="AB9">IF($S9="",P9,_FV($S9,"Price")*P9)</f>
        <v>885510000</v>
      </c>
      <c r="AC9" s="3" cm="1">
        <f t="array" ref="AC9">IF($S9="",Q9,_FV($S9,"Price")*Q9)</f>
        <v>-300326000</v>
      </c>
      <c r="AD9" s="4">
        <f>(N9-P9)/N9</f>
        <v>0.63500093361213916</v>
      </c>
      <c r="AE9" s="4">
        <f>Q9/N9</f>
        <v>-0.12379161117548157</v>
      </c>
      <c r="AF9" s="3">
        <f>(AI9)+J9-K9</f>
        <v>10303103600</v>
      </c>
      <c r="AG9" s="4" t="str">
        <f>A9</f>
        <v>SOFI</v>
      </c>
      <c r="AH9" s="4" t="str">
        <f>D9</f>
        <v>SoFi Technologies, Inc.</v>
      </c>
      <c r="AI9" s="8" cm="1">
        <f t="array" ref="AI9">IF(U9="",F9,_FV(U9,"Price")*F9)</f>
        <v>8516860600</v>
      </c>
      <c r="AJ9" s="6">
        <f t="shared" si="1"/>
        <v>3.5105714984083254</v>
      </c>
      <c r="AK9" s="6">
        <f t="shared" si="2"/>
        <v>5.528450924377057</v>
      </c>
      <c r="AL9" s="6">
        <f t="shared" si="3"/>
        <v>0.30713616246539205</v>
      </c>
      <c r="AM9" s="6">
        <f t="shared" si="4"/>
        <v>0.36371387660375376</v>
      </c>
      <c r="AN9" s="5">
        <f>AD9+AE9</f>
        <v>0.51120932243665762</v>
      </c>
      <c r="AO9" s="10">
        <f>IF(AND(H9 &gt; 0, B9 &gt; 0, C9 &gt; 0), AVERAGE(H9, B9, C9) * (1 + 0.5 * (SIGN(C9 - B9) + SIGN(B9 - H9)) + 0.5), AVERAGE(H9, B9, C9) * (1 + 0.5 * (SIGN(C9 - B9) + SIGN(B9 - H9)) - 0.5))</f>
        <v>0.10591286710072119</v>
      </c>
    </row>
    <row r="10" spans="1:41" x14ac:dyDescent="0.25">
      <c r="A10" s="1" t="s">
        <v>6</v>
      </c>
      <c r="B10" s="5">
        <v>0.13</v>
      </c>
      <c r="C10" s="5">
        <v>0.111999996</v>
      </c>
      <c r="D10" s="12" t="str">
        <v>Alphabet Inc.</v>
      </c>
      <c r="E10" s="1">
        <v>163.38</v>
      </c>
      <c r="F10" s="3">
        <v>2020453082415</v>
      </c>
      <c r="G10" s="2" t="str">
        <v>USD</v>
      </c>
      <c r="H10" s="14">
        <v>8.6827702272695137E-2</v>
      </c>
      <c r="I10" s="5" t="str">
        <v>USD</v>
      </c>
      <c r="J10" s="3">
        <v>28719000000</v>
      </c>
      <c r="K10" s="3">
        <v>21879000000</v>
      </c>
      <c r="L10" s="3">
        <v>307394000000</v>
      </c>
      <c r="M10" s="3">
        <v>328110000000</v>
      </c>
      <c r="N10" s="3">
        <v>328110000000</v>
      </c>
      <c r="O10" s="3">
        <v>188395000000</v>
      </c>
      <c r="P10" s="3">
        <v>139715000000</v>
      </c>
      <c r="Q10" s="3">
        <v>100032000000</v>
      </c>
      <c r="R10" s="15" t="str">
        <f t="shared" si="0"/>
        <v/>
      </c>
      <c r="S10" s="3" t="s">
        <v>261</v>
      </c>
      <c r="T10" s="19" t="str">
        <f>IF(G10="USD","",G10 &amp; "/USD")</f>
        <v/>
      </c>
      <c r="U10" s="19" t="s">
        <v>261</v>
      </c>
      <c r="V10" s="15" cm="1">
        <f t="array" ref="V10">IF($S10="",J10,_FV($S10,"Price")*J10)</f>
        <v>28719000000</v>
      </c>
      <c r="W10" s="3" cm="1">
        <f t="array" ref="W10">IF($S10="",K10,_FV($S10,"Price")*K10)</f>
        <v>21879000000</v>
      </c>
      <c r="X10" s="3" cm="1">
        <f t="array" ref="X10">IF($S10="",L10,_FV($S10,"Price")*L10)</f>
        <v>307394000000</v>
      </c>
      <c r="Y10" s="3" cm="1">
        <f t="array" ref="Y10">IF($S10="",M10,_FV($S10,"Price")*M10)</f>
        <v>328110000000</v>
      </c>
      <c r="Z10" s="3" cm="1">
        <f t="array" ref="Z10">IF($S10="",N10,_FV($S10,"Price")*N10)</f>
        <v>328110000000</v>
      </c>
      <c r="AA10" s="3" cm="1">
        <f t="array" ref="AA10">IF($S10="",O10,_FV($S10,"Price")*O10)</f>
        <v>188395000000</v>
      </c>
      <c r="AB10" s="3" cm="1">
        <f t="array" ref="AB10">IF($S10="",P10,_FV($S10,"Price")*P10)</f>
        <v>139715000000</v>
      </c>
      <c r="AC10" s="3" cm="1">
        <f t="array" ref="AC10">IF($S10="",Q10,_FV($S10,"Price")*Q10)</f>
        <v>100032000000</v>
      </c>
      <c r="AD10" s="4">
        <f>(N10-P10)/N10</f>
        <v>0.57418243881625064</v>
      </c>
      <c r="AE10" s="4">
        <f>Q10/N10</f>
        <v>0.30487336563957207</v>
      </c>
      <c r="AF10" s="3">
        <f>(AI10)+J10-K10</f>
        <v>2027293082415</v>
      </c>
      <c r="AG10" s="4" t="str">
        <f>A10</f>
        <v>GOOGL</v>
      </c>
      <c r="AH10" s="4" t="str">
        <f>D10</f>
        <v>Alphabet Inc.</v>
      </c>
      <c r="AI10" s="8" cm="1">
        <f t="array" ref="AI10">IF(U10="",F10,_FV(U10,"Price")*F10)</f>
        <v>2020453082415</v>
      </c>
      <c r="AJ10" s="6">
        <f t="shared" si="1"/>
        <v>6.1578528006308861</v>
      </c>
      <c r="AK10" s="6">
        <f t="shared" si="2"/>
        <v>10.724557883250617</v>
      </c>
      <c r="AL10" s="6">
        <f t="shared" si="3"/>
        <v>0.82496599101927814</v>
      </c>
      <c r="AM10" s="6">
        <f t="shared" si="4"/>
        <v>0.95754984520272801</v>
      </c>
      <c r="AN10" s="5">
        <f>AD10+AE10</f>
        <v>0.87905580445582276</v>
      </c>
      <c r="AO10" s="10">
        <f>IF(AND(H10 &gt; 0, B10 &gt; 0, C10 &gt; 0), AVERAGE(H10, B10, C10) * (1 + 0.5 * (SIGN(C10 - B10) + SIGN(B10 - H10)) + 0.5), AVERAGE(H10, B10, C10) * (1 + 0.5 * (SIGN(C10 - B10) + SIGN(B10 - H10)) - 0.5))</f>
        <v>0.16441384913634757</v>
      </c>
    </row>
    <row r="11" spans="1:41" x14ac:dyDescent="0.25">
      <c r="A11" s="1" t="s">
        <v>95</v>
      </c>
      <c r="B11" s="5">
        <v>-2.3E-2</v>
      </c>
      <c r="C11" s="5">
        <v>5.1999996999999999E-2</v>
      </c>
      <c r="D11" s="12" t="str">
        <v>Höegh Autoliners ASA</v>
      </c>
      <c r="E11" s="1">
        <v>118.4</v>
      </c>
      <c r="F11" s="3">
        <v>22587137216</v>
      </c>
      <c r="G11" s="2" t="str">
        <v>NOK</v>
      </c>
      <c r="H11" s="14">
        <v>0.2507395650419707</v>
      </c>
      <c r="I11" s="5" t="str">
        <v>NOK</v>
      </c>
      <c r="J11" s="3">
        <v>5844338217</v>
      </c>
      <c r="K11" s="3">
        <v>1811992940</v>
      </c>
      <c r="L11" s="3">
        <v>15285681208</v>
      </c>
      <c r="M11" s="3">
        <v>14980106249</v>
      </c>
      <c r="N11" s="3">
        <v>14980106249</v>
      </c>
      <c r="O11" s="3">
        <v>6430368824</v>
      </c>
      <c r="P11" s="3">
        <v>8549737425</v>
      </c>
      <c r="Q11" s="3">
        <v>7774680700</v>
      </c>
      <c r="R11" s="15" t="str">
        <f t="shared" si="0"/>
        <v>NOK/USD</v>
      </c>
      <c r="S11" s="3" t="e" vm="2">
        <v>#VALUE!</v>
      </c>
      <c r="T11" s="19" t="str">
        <f>IF(G11="USD","",G11 &amp; "/USD")</f>
        <v>NOK/USD</v>
      </c>
      <c r="U11" s="19" t="e" vm="2">
        <v>#VALUE!</v>
      </c>
      <c r="V11" s="15" cm="1">
        <f t="array" ref="V11">IF($S11="",J11,_FV($S11,"Price")*J11)</f>
        <v>549893782.83753002</v>
      </c>
      <c r="W11" s="3" cm="1">
        <f t="array" ref="W11">IF($S11="",K11,_FV($S11,"Price")*K11)</f>
        <v>170490415.72459999</v>
      </c>
      <c r="X11" s="3" cm="1">
        <f t="array" ref="X11">IF($S11="",L11,_FV($S11,"Price")*L11)</f>
        <v>1438229744.8607199</v>
      </c>
      <c r="Y11" s="3" cm="1">
        <f t="array" ref="Y11">IF($S11="",M11,_FV($S11,"Price")*M11)</f>
        <v>1409478196.96841</v>
      </c>
      <c r="Z11" s="3" cm="1">
        <f t="array" ref="Z11">IF($S11="",N11,_FV($S11,"Price")*N11)</f>
        <v>1409478196.96841</v>
      </c>
      <c r="AA11" s="3" cm="1">
        <f t="array" ref="AA11">IF($S11="",O11,_FV($S11,"Price")*O11)</f>
        <v>605033402.65015996</v>
      </c>
      <c r="AB11" s="3" cm="1">
        <f t="array" ref="AB11">IF($S11="",P11,_FV($S11,"Price")*P11)</f>
        <v>804444794.31824994</v>
      </c>
      <c r="AC11" s="3" cm="1">
        <f t="array" ref="AC11">IF($S11="",Q11,_FV($S11,"Price")*Q11)</f>
        <v>731519707.06299996</v>
      </c>
      <c r="AD11" s="4">
        <f>(N11-P11)/N11</f>
        <v>0.42926056178201411</v>
      </c>
      <c r="AE11" s="4">
        <f>Q11/N11</f>
        <v>0.51900037094323015</v>
      </c>
      <c r="AF11" s="3">
        <f>(AI11)+J11-K11</f>
        <v>6157569017.6534395</v>
      </c>
      <c r="AG11" s="4" t="str">
        <f>A11</f>
        <v>HAUTO.OL</v>
      </c>
      <c r="AH11" s="4" t="str">
        <f>D11</f>
        <v>Höegh Autoliners ASA</v>
      </c>
      <c r="AI11" s="8" cm="1">
        <f t="array" ref="AI11">IF(U11="",F11,_FV(U11,"Price")*F11)</f>
        <v>2125223740.6534398</v>
      </c>
      <c r="AJ11" s="6">
        <f t="shared" si="1"/>
        <v>1.507808879360105</v>
      </c>
      <c r="AK11" s="6">
        <f t="shared" si="2"/>
        <v>3.5125725808600987</v>
      </c>
      <c r="AL11" s="6">
        <f t="shared" si="3"/>
        <v>-1.5272054699391733</v>
      </c>
      <c r="AM11" s="6">
        <f t="shared" si="4"/>
        <v>0.67549476605933234</v>
      </c>
      <c r="AN11" s="5">
        <f>AD11+AE11</f>
        <v>0.94826093272524425</v>
      </c>
      <c r="AO11" s="10">
        <f>IF(AND(H11 &gt; 0, B11 &gt; 0, C11 &gt; 0), AVERAGE(H11, B11, C11) * (1 + 0.5 * (SIGN(C11 - B11) + SIGN(B11 - H11)) + 0.5), AVERAGE(H11, B11, C11) * (1 + 0.5 * (SIGN(C11 - B11) + SIGN(B11 - H11)) - 0.5))</f>
        <v>4.6623260340328453E-2</v>
      </c>
    </row>
    <row r="12" spans="1:41" x14ac:dyDescent="0.25">
      <c r="A12" s="1" t="s">
        <v>7</v>
      </c>
      <c r="B12" s="5">
        <v>4.5999999999999999E-2</v>
      </c>
      <c r="C12" s="5">
        <v>0.32700002</v>
      </c>
      <c r="D12" s="12" t="str">
        <v>ASML Holding N.V.</v>
      </c>
      <c r="E12" s="1">
        <v>903.87</v>
      </c>
      <c r="F12" s="3">
        <v>355602472393</v>
      </c>
      <c r="G12" s="2" t="str">
        <v>USD</v>
      </c>
      <c r="H12" s="14">
        <v>0.30156233765007034</v>
      </c>
      <c r="I12" s="5" t="str">
        <v>EUR</v>
      </c>
      <c r="J12" s="3">
        <v>4608200000</v>
      </c>
      <c r="K12" s="3">
        <v>7268300000</v>
      </c>
      <c r="L12" s="3">
        <v>27558500000</v>
      </c>
      <c r="M12" s="3">
        <v>25442800000</v>
      </c>
      <c r="N12" s="3">
        <v>25442800000</v>
      </c>
      <c r="O12" s="3">
        <v>13087700000</v>
      </c>
      <c r="P12" s="3">
        <v>12355100000</v>
      </c>
      <c r="Q12" s="3">
        <v>9976000000</v>
      </c>
      <c r="R12" s="15" t="str">
        <f t="shared" si="0"/>
        <v>EUR/USD</v>
      </c>
      <c r="S12" s="3" t="e" vm="3">
        <v>#VALUE!</v>
      </c>
      <c r="T12" s="19" t="str">
        <f>IF(G12="USD","",G12 &amp; "/USD")</f>
        <v/>
      </c>
      <c r="U12" s="19" t="s">
        <v>261</v>
      </c>
      <c r="V12" s="15" cm="1">
        <f t="array" ref="V12">IF($S12="",J12,_FV($S12,"Price")*J12)</f>
        <v>5090678540</v>
      </c>
      <c r="W12" s="3" cm="1">
        <f t="array" ref="W12">IF($S12="",K12,_FV($S12,"Price")*K12)</f>
        <v>8029291010</v>
      </c>
      <c r="X12" s="3" cm="1">
        <f t="array" ref="X12">IF($S12="",L12,_FV($S12,"Price")*L12)</f>
        <v>30443874950</v>
      </c>
      <c r="Y12" s="3" cm="1">
        <f t="array" ref="Y12">IF($S12="",M12,_FV($S12,"Price")*M12)</f>
        <v>28106661160</v>
      </c>
      <c r="Z12" s="3" cm="1">
        <f t="array" ref="Z12">IF($S12="",N12,_FV($S12,"Price")*N12)</f>
        <v>28106661160</v>
      </c>
      <c r="AA12" s="3" cm="1">
        <f t="array" ref="AA12">IF($S12="",O12,_FV($S12,"Price")*O12)</f>
        <v>14457982190</v>
      </c>
      <c r="AB12" s="3" cm="1">
        <f t="array" ref="AB12">IF($S12="",P12,_FV($S12,"Price")*P12)</f>
        <v>13648678970</v>
      </c>
      <c r="AC12" s="3" cm="1">
        <f t="array" ref="AC12">IF($S12="",Q12,_FV($S12,"Price")*Q12)</f>
        <v>11020487200</v>
      </c>
      <c r="AD12" s="4">
        <f>(N12-P12)/N12</f>
        <v>0.51439700033015234</v>
      </c>
      <c r="AE12" s="4">
        <f>Q12/N12</f>
        <v>0.392095209646737</v>
      </c>
      <c r="AF12" s="3">
        <f>(AI12)+J12-K12</f>
        <v>352942372393</v>
      </c>
      <c r="AG12" s="4" t="str">
        <f>A12</f>
        <v>ASML</v>
      </c>
      <c r="AH12" s="4" t="str">
        <f>D12</f>
        <v>ASML Holding N.V.</v>
      </c>
      <c r="AI12" s="8" cm="1">
        <f t="array" ref="AI12">IF(U12="",F12,_FV(U12,"Price")*F12)</f>
        <v>355602472393</v>
      </c>
      <c r="AJ12" s="6">
        <f t="shared" si="1"/>
        <v>12.651893099955812</v>
      </c>
      <c r="AK12" s="6">
        <f t="shared" si="2"/>
        <v>24.595581023675336</v>
      </c>
      <c r="AL12" s="6">
        <f t="shared" si="3"/>
        <v>5.3468654399294211</v>
      </c>
      <c r="AM12" s="6">
        <f t="shared" si="4"/>
        <v>0.75215839508741733</v>
      </c>
      <c r="AN12" s="5">
        <f>AD12+AE12</f>
        <v>0.90649220997688928</v>
      </c>
      <c r="AO12" s="10">
        <f>IF(AND(H12 &gt; 0, B12 &gt; 0, C12 &gt; 0), AVERAGE(H12, B12, C12) * (1 + 0.5 * (SIGN(C12 - B12) + SIGN(B12 - H12)) + 0.5), AVERAGE(H12, B12, C12) * (1 + 0.5 * (SIGN(C12 - B12) + SIGN(B12 - H12)) - 0.5))</f>
        <v>0.33728117882503517</v>
      </c>
    </row>
    <row r="13" spans="1:41" x14ac:dyDescent="0.25">
      <c r="A13" s="1" t="s">
        <v>96</v>
      </c>
      <c r="B13" s="5">
        <v>0.05</v>
      </c>
      <c r="C13" s="5">
        <v>0.20200000000000001</v>
      </c>
      <c r="D13" s="12" t="str">
        <v>Stellantis N.V.</v>
      </c>
      <c r="E13" s="1">
        <v>15.138</v>
      </c>
      <c r="F13" s="3">
        <v>43648906566</v>
      </c>
      <c r="G13" s="2" t="str">
        <v>EUR</v>
      </c>
      <c r="H13" s="14">
        <v>5.5414495077731746E-2</v>
      </c>
      <c r="I13" s="5" t="str">
        <v>EUR</v>
      </c>
      <c r="J13" s="3">
        <v>32174000000</v>
      </c>
      <c r="K13" s="3">
        <v>46433000000</v>
      </c>
      <c r="L13" s="3">
        <v>189544000000</v>
      </c>
      <c r="M13" s="3">
        <v>218701500000</v>
      </c>
      <c r="N13" s="3">
        <v>218701500000</v>
      </c>
      <c r="O13" s="3">
        <v>39566500000</v>
      </c>
      <c r="P13" s="3">
        <v>179135000000</v>
      </c>
      <c r="Q13" s="3">
        <v>33702000000</v>
      </c>
      <c r="R13" s="15" t="str">
        <f t="shared" si="0"/>
        <v>EUR/USD</v>
      </c>
      <c r="S13" s="3" t="e" vm="3">
        <v>#VALUE!</v>
      </c>
      <c r="T13" s="19" t="str">
        <f>IF(G13="USD","",G13 &amp; "/USD")</f>
        <v>EUR/USD</v>
      </c>
      <c r="U13" s="19" t="e" vm="3">
        <v>#VALUE!</v>
      </c>
      <c r="V13" s="15" cm="1">
        <f t="array" ref="V13">IF($S13="",J13,_FV($S13,"Price")*J13)</f>
        <v>35542617800</v>
      </c>
      <c r="W13" s="3" cm="1">
        <f t="array" ref="W13">IF($S13="",K13,_FV($S13,"Price")*K13)</f>
        <v>51294535100</v>
      </c>
      <c r="X13" s="3" cm="1">
        <f t="array" ref="X13">IF($S13="",L13,_FV($S13,"Price")*L13)</f>
        <v>209389256800</v>
      </c>
      <c r="Y13" s="3" cm="1">
        <f t="array" ref="Y13">IF($S13="",M13,_FV($S13,"Price")*M13)</f>
        <v>241599547050</v>
      </c>
      <c r="Z13" s="3" cm="1">
        <f t="array" ref="Z13">IF($S13="",N13,_FV($S13,"Price")*N13)</f>
        <v>241599547050</v>
      </c>
      <c r="AA13" s="3" cm="1">
        <f t="array" ref="AA13">IF($S13="",O13,_FV($S13,"Price")*O13)</f>
        <v>43709112550</v>
      </c>
      <c r="AB13" s="3" cm="1">
        <f t="array" ref="AB13">IF($S13="",P13,_FV($S13,"Price")*P13)</f>
        <v>197890434500</v>
      </c>
      <c r="AC13" s="3" cm="1">
        <f t="array" ref="AC13">IF($S13="",Q13,_FV($S13,"Price")*Q13)</f>
        <v>37230599400</v>
      </c>
      <c r="AD13" s="4">
        <f>(N13-P13)/N13</f>
        <v>0.18091554013118338</v>
      </c>
      <c r="AE13" s="4">
        <f>Q13/N13</f>
        <v>0.15410045198592603</v>
      </c>
      <c r="AF13" s="3">
        <f>(AI13)+J13-K13</f>
        <v>33959947083.460205</v>
      </c>
      <c r="AG13" s="4" t="str">
        <f>A13</f>
        <v>STLAM.MI</v>
      </c>
      <c r="AH13" s="4" t="str">
        <f>D13</f>
        <v>Stellantis N.V.</v>
      </c>
      <c r="AI13" s="8" cm="1">
        <f t="array" ref="AI13">IF(U13="",F13,_FV(U13,"Price")*F13)</f>
        <v>48218947083.460197</v>
      </c>
      <c r="AJ13" s="6">
        <f t="shared" si="1"/>
        <v>0.19958210879212077</v>
      </c>
      <c r="AK13" s="6">
        <f t="shared" si="2"/>
        <v>1.1031783596224078</v>
      </c>
      <c r="AL13" s="6">
        <f t="shared" si="3"/>
        <v>0.22063567192448155</v>
      </c>
      <c r="AM13" s="6">
        <f t="shared" si="4"/>
        <v>5.4612790080317213E-2</v>
      </c>
      <c r="AN13" s="5">
        <f>AD13+AE13</f>
        <v>0.33501599211710942</v>
      </c>
      <c r="AO13" s="10">
        <f>IF(AND(H13 &gt; 0, B13 &gt; 0, C13 &gt; 0), AVERAGE(H13, B13, C13) * (1 + 0.5 * (SIGN(C13 - B13) + SIGN(B13 - H13)) + 0.5), AVERAGE(H13, B13, C13) * (1 + 0.5 * (SIGN(C13 - B13) + SIGN(B13 - H13)) - 0.5))</f>
        <v>0.15370724753886589</v>
      </c>
    </row>
    <row r="14" spans="1:41" x14ac:dyDescent="0.25">
      <c r="A14" s="1" t="s">
        <v>8</v>
      </c>
      <c r="B14" s="5">
        <v>1.2330000000000001</v>
      </c>
      <c r="C14" s="5">
        <v>0.41199999999999998</v>
      </c>
      <c r="D14" s="12" t="str">
        <v>NVIDIA Corporation</v>
      </c>
      <c r="E14" s="1">
        <v>119.37</v>
      </c>
      <c r="F14" s="3">
        <v>2936502000000</v>
      </c>
      <c r="G14" s="2" t="str">
        <v>USD</v>
      </c>
      <c r="H14" s="14">
        <v>1.2585452658115222</v>
      </c>
      <c r="I14" s="5" t="str">
        <v>USD</v>
      </c>
      <c r="J14" s="3">
        <v>10015000000</v>
      </c>
      <c r="K14" s="3">
        <v>3389000000</v>
      </c>
      <c r="L14" s="3">
        <v>60922000000</v>
      </c>
      <c r="M14" s="3">
        <v>79774000000</v>
      </c>
      <c r="N14" s="3">
        <v>79774000000</v>
      </c>
      <c r="O14" s="3">
        <v>60059000000</v>
      </c>
      <c r="P14" s="3">
        <v>19715000000</v>
      </c>
      <c r="Q14" s="3">
        <v>35583000000</v>
      </c>
      <c r="R14" s="15" t="str">
        <f t="shared" si="0"/>
        <v/>
      </c>
      <c r="S14" s="3" t="s">
        <v>261</v>
      </c>
      <c r="T14" s="19" t="str">
        <f>IF(G14="USD","",G14 &amp; "/USD")</f>
        <v/>
      </c>
      <c r="U14" s="19" t="s">
        <v>261</v>
      </c>
      <c r="V14" s="15" cm="1">
        <f t="array" ref="V14">IF($S14="",J14,_FV($S14,"Price")*J14)</f>
        <v>10015000000</v>
      </c>
      <c r="W14" s="3" cm="1">
        <f t="array" ref="W14">IF($S14="",K14,_FV($S14,"Price")*K14)</f>
        <v>3389000000</v>
      </c>
      <c r="X14" s="3" cm="1">
        <f t="array" ref="X14">IF($S14="",L14,_FV($S14,"Price")*L14)</f>
        <v>60922000000</v>
      </c>
      <c r="Y14" s="3" cm="1">
        <f t="array" ref="Y14">IF($S14="",M14,_FV($S14,"Price")*M14)</f>
        <v>79774000000</v>
      </c>
      <c r="Z14" s="3" cm="1">
        <f t="array" ref="Z14">IF($S14="",N14,_FV($S14,"Price")*N14)</f>
        <v>79774000000</v>
      </c>
      <c r="AA14" s="3" cm="1">
        <f t="array" ref="AA14">IF($S14="",O14,_FV($S14,"Price")*O14)</f>
        <v>60059000000</v>
      </c>
      <c r="AB14" s="3" cm="1">
        <f t="array" ref="AB14">IF($S14="",P14,_FV($S14,"Price")*P14)</f>
        <v>19715000000</v>
      </c>
      <c r="AC14" s="3" cm="1">
        <f t="array" ref="AC14">IF($S14="",Q14,_FV($S14,"Price")*Q14)</f>
        <v>35583000000</v>
      </c>
      <c r="AD14" s="4">
        <f>(N14-P14)/N14</f>
        <v>0.75286434176548755</v>
      </c>
      <c r="AE14" s="4">
        <f>Q14/N14</f>
        <v>0.44604758442600345</v>
      </c>
      <c r="AF14" s="3">
        <f>(AI14)+J14-K14</f>
        <v>2943128000000</v>
      </c>
      <c r="AG14" s="4" t="str">
        <f>A14</f>
        <v>NVDA</v>
      </c>
      <c r="AH14" s="4" t="str">
        <f>D14</f>
        <v>NVIDIA Corporation</v>
      </c>
      <c r="AI14" s="8" cm="1">
        <f t="array" ref="AI14">IF(U14="",F14,_FV(U14,"Price")*F14)</f>
        <v>2936502000000</v>
      </c>
      <c r="AJ14" s="6">
        <f t="shared" si="1"/>
        <v>36.810263995788098</v>
      </c>
      <c r="AK14" s="6">
        <f t="shared" si="2"/>
        <v>48.893621272415459</v>
      </c>
      <c r="AL14" s="6">
        <f t="shared" si="3"/>
        <v>0.39654194057109043</v>
      </c>
      <c r="AM14" s="6">
        <f t="shared" si="4"/>
        <v>1.1867383803984335</v>
      </c>
      <c r="AN14" s="5">
        <f>AD14+AE14</f>
        <v>1.1989119261914909</v>
      </c>
      <c r="AO14" s="10">
        <f>IF(AND(H14 &gt; 0, B14 &gt; 0, C14 &gt; 0), AVERAGE(H14, B14, C14) * (1 + 0.5 * (SIGN(C14 - B14) + SIGN(B14 - H14)) + 0.5), AVERAGE(H14, B14, C14) * (1 + 0.5 * (SIGN(C14 - B14) + SIGN(B14 - H14)) - 0.5))</f>
        <v>0.48392421096858707</v>
      </c>
    </row>
    <row r="15" spans="1:41" x14ac:dyDescent="0.25">
      <c r="A15" s="1" t="s">
        <v>9</v>
      </c>
      <c r="B15" s="5">
        <v>0.83499999999999996</v>
      </c>
      <c r="C15" s="5">
        <v>0.30299999999999999</v>
      </c>
      <c r="D15" s="12" t="str">
        <v>TransMedics Group, Inc.</v>
      </c>
      <c r="E15" s="1">
        <v>168.06</v>
      </c>
      <c r="F15" s="3">
        <v>5606380764</v>
      </c>
      <c r="G15" s="2" t="str">
        <v>USD</v>
      </c>
      <c r="H15" s="14">
        <v>1.5853368856931918</v>
      </c>
      <c r="I15" s="5" t="str">
        <v>USD</v>
      </c>
      <c r="J15" s="3">
        <v>516493000</v>
      </c>
      <c r="K15" s="3">
        <v>201182000</v>
      </c>
      <c r="L15" s="3">
        <v>241623000</v>
      </c>
      <c r="M15" s="3">
        <v>358759000</v>
      </c>
      <c r="N15" s="3">
        <v>358759000</v>
      </c>
      <c r="O15" s="3">
        <v>217609000</v>
      </c>
      <c r="P15" s="3">
        <v>141150000</v>
      </c>
      <c r="Q15" s="3">
        <v>8762000</v>
      </c>
      <c r="R15" s="15" t="str">
        <f t="shared" si="0"/>
        <v/>
      </c>
      <c r="S15" s="3" t="s">
        <v>261</v>
      </c>
      <c r="T15" s="19" t="str">
        <f>IF(G15="USD","",G15 &amp; "/USD")</f>
        <v/>
      </c>
      <c r="U15" s="19" t="s">
        <v>261</v>
      </c>
      <c r="V15" s="15" cm="1">
        <f t="array" ref="V15">IF($S15="",J15,_FV($S15,"Price")*J15)</f>
        <v>516493000</v>
      </c>
      <c r="W15" s="3" cm="1">
        <f t="array" ref="W15">IF($S15="",K15,_FV($S15,"Price")*K15)</f>
        <v>201182000</v>
      </c>
      <c r="X15" s="3" cm="1">
        <f t="array" ref="X15">IF($S15="",L15,_FV($S15,"Price")*L15)</f>
        <v>241623000</v>
      </c>
      <c r="Y15" s="3" cm="1">
        <f t="array" ref="Y15">IF($S15="",M15,_FV($S15,"Price")*M15)</f>
        <v>358759000</v>
      </c>
      <c r="Z15" s="3" cm="1">
        <f t="array" ref="Z15">IF($S15="",N15,_FV($S15,"Price")*N15)</f>
        <v>358759000</v>
      </c>
      <c r="AA15" s="3" cm="1">
        <f t="array" ref="AA15">IF($S15="",O15,_FV($S15,"Price")*O15)</f>
        <v>217609000</v>
      </c>
      <c r="AB15" s="3" cm="1">
        <f t="array" ref="AB15">IF($S15="",P15,_FV($S15,"Price")*P15)</f>
        <v>141150000</v>
      </c>
      <c r="AC15" s="3" cm="1">
        <f t="array" ref="AC15">IF($S15="",Q15,_FV($S15,"Price")*Q15)</f>
        <v>8762000</v>
      </c>
      <c r="AD15" s="4">
        <f>(N15-P15)/N15</f>
        <v>0.60656039291000363</v>
      </c>
      <c r="AE15" s="4">
        <f>Q15/N15</f>
        <v>2.4423080675328005E-2</v>
      </c>
      <c r="AF15" s="3">
        <f>(AI15)+J15-K15</f>
        <v>5921691764</v>
      </c>
      <c r="AG15" s="4" t="str">
        <f>A15</f>
        <v>TMDX</v>
      </c>
      <c r="AH15" s="4" t="str">
        <f>D15</f>
        <v>TransMedics Group, Inc.</v>
      </c>
      <c r="AI15" s="8" cm="1">
        <f t="array" ref="AI15">IF(U15="",F15,_FV(U15,"Price")*F15)</f>
        <v>5606380764</v>
      </c>
      <c r="AJ15" s="6">
        <f t="shared" si="1"/>
        <v>15.62715015929914</v>
      </c>
      <c r="AK15" s="6">
        <f t="shared" si="2"/>
        <v>25.763551893533815</v>
      </c>
      <c r="AL15" s="6">
        <f t="shared" si="3"/>
        <v>0.3085455316590876</v>
      </c>
      <c r="AM15" s="6">
        <f t="shared" si="4"/>
        <v>0.85028224071068703</v>
      </c>
      <c r="AN15" s="5">
        <f>AD15+AE15</f>
        <v>0.63098347358533169</v>
      </c>
      <c r="AO15" s="10">
        <f>IF(AND(H15 &gt; 0, B15 &gt; 0, C15 &gt; 0), AVERAGE(H15, B15, C15) * (1 + 0.5 * (SIGN(C15 - B15) + SIGN(B15 - H15)) + 0.5), AVERAGE(H15, B15, C15) * (1 + 0.5 * (SIGN(C15 - B15) + SIGN(B15 - H15)) - 0.5))</f>
        <v>0.45388948094886522</v>
      </c>
    </row>
    <row r="16" spans="1:41" x14ac:dyDescent="0.25">
      <c r="A16" s="1" t="s">
        <v>10</v>
      </c>
      <c r="B16" s="5">
        <v>0.161</v>
      </c>
      <c r="C16" s="5">
        <v>0.17299999999999999</v>
      </c>
      <c r="D16" s="12" t="str">
        <v>Arista Networks, Inc.</v>
      </c>
      <c r="E16" s="1">
        <v>353.38</v>
      </c>
      <c r="F16" s="3">
        <v>111015387140</v>
      </c>
      <c r="G16" s="2" t="str">
        <v>USD</v>
      </c>
      <c r="H16" s="14">
        <v>0.3375378596812369</v>
      </c>
      <c r="I16" s="5" t="str">
        <v>USD</v>
      </c>
      <c r="J16" s="3">
        <v>0</v>
      </c>
      <c r="K16" s="3">
        <v>671707000</v>
      </c>
      <c r="L16" s="3">
        <v>5860168000</v>
      </c>
      <c r="M16" s="3">
        <v>6311667000</v>
      </c>
      <c r="N16" s="3">
        <v>6311667000</v>
      </c>
      <c r="O16" s="3">
        <v>4040237000</v>
      </c>
      <c r="P16" s="3">
        <v>2271430000</v>
      </c>
      <c r="Q16" s="3">
        <v>2309180000</v>
      </c>
      <c r="R16" s="15" t="str">
        <f t="shared" si="0"/>
        <v/>
      </c>
      <c r="S16" s="3" t="s">
        <v>261</v>
      </c>
      <c r="T16" s="19" t="str">
        <f>IF(G16="USD","",G16 &amp; "/USD")</f>
        <v/>
      </c>
      <c r="U16" s="19" t="s">
        <v>261</v>
      </c>
      <c r="V16" s="15" cm="1">
        <f t="array" ref="V16">IF($S16="",J16,_FV($S16,"Price")*J16)</f>
        <v>0</v>
      </c>
      <c r="W16" s="3" cm="1">
        <f t="array" ref="W16">IF($S16="",K16,_FV($S16,"Price")*K16)</f>
        <v>671707000</v>
      </c>
      <c r="X16" s="3" cm="1">
        <f t="array" ref="X16">IF($S16="",L16,_FV($S16,"Price")*L16)</f>
        <v>5860168000</v>
      </c>
      <c r="Y16" s="3" cm="1">
        <f t="array" ref="Y16">IF($S16="",M16,_FV($S16,"Price")*M16)</f>
        <v>6311667000</v>
      </c>
      <c r="Z16" s="3" cm="1">
        <f t="array" ref="Z16">IF($S16="",N16,_FV($S16,"Price")*N16)</f>
        <v>6311667000</v>
      </c>
      <c r="AA16" s="3" cm="1">
        <f t="array" ref="AA16">IF($S16="",O16,_FV($S16,"Price")*O16)</f>
        <v>4040237000</v>
      </c>
      <c r="AB16" s="3" cm="1">
        <f t="array" ref="AB16">IF($S16="",P16,_FV($S16,"Price")*P16)</f>
        <v>2271430000</v>
      </c>
      <c r="AC16" s="3" cm="1">
        <f t="array" ref="AC16">IF($S16="",Q16,_FV($S16,"Price")*Q16)</f>
        <v>2309180000</v>
      </c>
      <c r="AD16" s="4">
        <f>(N16-P16)/N16</f>
        <v>0.64012201530910928</v>
      </c>
      <c r="AE16" s="4">
        <f>Q16/N16</f>
        <v>0.36585897196414197</v>
      </c>
      <c r="AF16" s="3">
        <f>(AI16)+J16-K16</f>
        <v>110343680140</v>
      </c>
      <c r="AG16" s="4" t="str">
        <f>A16</f>
        <v>ANET</v>
      </c>
      <c r="AH16" s="4" t="str">
        <f>D16</f>
        <v>Arista Networks, Inc.</v>
      </c>
      <c r="AI16" s="8" cm="1">
        <f t="array" ref="AI16">IF(U16="",F16,_FV(U16,"Price")*F16)</f>
        <v>111015387140</v>
      </c>
      <c r="AJ16" s="6">
        <f t="shared" si="1"/>
        <v>17.588917023030525</v>
      </c>
      <c r="AK16" s="6">
        <f t="shared" si="2"/>
        <v>27.477444303391113</v>
      </c>
      <c r="AL16" s="6">
        <f t="shared" si="3"/>
        <v>1.7066735592168394</v>
      </c>
      <c r="AM16" s="6">
        <f t="shared" si="4"/>
        <v>1.5882915782307003</v>
      </c>
      <c r="AN16" s="5">
        <f>AD16+AE16</f>
        <v>1.0059809872732512</v>
      </c>
      <c r="AO16" s="10">
        <f>IF(AND(H16 &gt; 0, B16 &gt; 0, C16 &gt; 0), AVERAGE(H16, B16, C16) * (1 + 0.5 * (SIGN(C16 - B16) + SIGN(B16 - H16)) + 0.5), AVERAGE(H16, B16, C16) * (1 + 0.5 * (SIGN(C16 - B16) + SIGN(B16 - H16)) - 0.5))</f>
        <v>0.33576892984061846</v>
      </c>
    </row>
    <row r="17" spans="1:41" x14ac:dyDescent="0.25">
      <c r="A17" s="1" t="s">
        <v>99</v>
      </c>
      <c r="B17" s="5">
        <v>-0.16900000000000001</v>
      </c>
      <c r="C17" s="5">
        <v>-6.2E-2</v>
      </c>
      <c r="D17" s="12" t="str">
        <v>Polski Koncern Naftowy ORLEN Spólka Akcyjna</v>
      </c>
      <c r="E17" s="1">
        <v>64.34</v>
      </c>
      <c r="F17" s="3">
        <v>73783668918</v>
      </c>
      <c r="G17" s="2" t="str">
        <v>PLN</v>
      </c>
      <c r="H17" s="14">
        <v>0.3425372166419276</v>
      </c>
      <c r="I17" s="5" t="str">
        <v>PLN</v>
      </c>
      <c r="J17" s="3">
        <v>23945000000</v>
      </c>
      <c r="K17" s="3">
        <v>19183000000</v>
      </c>
      <c r="L17" s="3">
        <v>372640000000</v>
      </c>
      <c r="M17" s="3">
        <v>325593000000</v>
      </c>
      <c r="N17" s="3">
        <v>325593000000</v>
      </c>
      <c r="O17" s="3">
        <v>44310000000</v>
      </c>
      <c r="P17" s="3">
        <v>281283000000</v>
      </c>
      <c r="Q17" s="3">
        <v>53140000000</v>
      </c>
      <c r="R17" s="15" t="str">
        <f t="shared" si="0"/>
        <v>PLN/USD</v>
      </c>
      <c r="S17" s="3" t="e" vm="4">
        <v>#VALUE!</v>
      </c>
      <c r="T17" s="19" t="str">
        <f>IF(G17="USD","",G17 &amp; "/USD")</f>
        <v>PLN/USD</v>
      </c>
      <c r="U17" s="19" t="e" vm="4">
        <v>#VALUE!</v>
      </c>
      <c r="V17" s="15" cm="1">
        <f t="array" ref="V17">IF($S17="",J17,_FV($S17,"Price")*J17)</f>
        <v>6170626500</v>
      </c>
      <c r="W17" s="3" cm="1">
        <f t="array" ref="W17">IF($S17="",K17,_FV($S17,"Price")*K17)</f>
        <v>4943459100</v>
      </c>
      <c r="X17" s="3" cm="1">
        <f t="array" ref="X17">IF($S17="",L17,_FV($S17,"Price")*L17)</f>
        <v>96029328000</v>
      </c>
      <c r="Y17" s="3" cm="1">
        <f t="array" ref="Y17">IF($S17="",M17,_FV($S17,"Price")*M17)</f>
        <v>83905316100</v>
      </c>
      <c r="Z17" s="3" cm="1">
        <f t="array" ref="Z17">IF($S17="",N17,_FV($S17,"Price")*N17)</f>
        <v>83905316100</v>
      </c>
      <c r="AA17" s="3" cm="1">
        <f t="array" ref="AA17">IF($S17="",O17,_FV($S17,"Price")*O17)</f>
        <v>11418687000</v>
      </c>
      <c r="AB17" s="3" cm="1">
        <f t="array" ref="AB17">IF($S17="",P17,_FV($S17,"Price")*P17)</f>
        <v>72486629100</v>
      </c>
      <c r="AC17" s="3" cm="1">
        <f t="array" ref="AC17">IF($S17="",Q17,_FV($S17,"Price")*Q17)</f>
        <v>13694178000</v>
      </c>
      <c r="AD17" s="4">
        <f>(N17-P17)/N17</f>
        <v>0.13609014935824787</v>
      </c>
      <c r="AE17" s="4">
        <f>Q17/N17</f>
        <v>0.16320989701867056</v>
      </c>
      <c r="AF17" s="3">
        <f>(AI17)+J17-K17</f>
        <v>23776051480.168594</v>
      </c>
      <c r="AG17" s="4" t="str">
        <f>A17</f>
        <v>PKN.WA</v>
      </c>
      <c r="AH17" s="4" t="str">
        <f>D17</f>
        <v>Polski Koncern Naftowy ORLEN Spólka Akcyjna</v>
      </c>
      <c r="AI17" s="8" cm="1">
        <f t="array" ref="AI17">IF(U17="",F17,_FV(U17,"Price")*F17)</f>
        <v>19014051480.168598</v>
      </c>
      <c r="AJ17" s="6">
        <f t="shared" si="1"/>
        <v>0.22661319167795374</v>
      </c>
      <c r="AK17" s="6">
        <f t="shared" si="2"/>
        <v>1.6651696889641163</v>
      </c>
      <c r="AL17" s="6">
        <f t="shared" si="3"/>
        <v>-9.8530750826279073E-2</v>
      </c>
      <c r="AM17" s="6">
        <f t="shared" si="4"/>
        <v>-0.26857575628453489</v>
      </c>
      <c r="AN17" s="5">
        <f>AD17+AE17</f>
        <v>0.29930004637691843</v>
      </c>
      <c r="AO17" s="10">
        <f>IF(AND(H17 &gt; 0, B17 &gt; 0, C17 &gt; 0), AVERAGE(H17, B17, C17) * (1 + 0.5 * (SIGN(C17 - B17) + SIGN(B17 - H17)) + 0.5), AVERAGE(H17, B17, C17) * (1 + 0.5 * (SIGN(C17 - B17) + SIGN(B17 - H17)) - 0.5))</f>
        <v>1.8589536106987933E-2</v>
      </c>
    </row>
    <row r="18" spans="1:41" x14ac:dyDescent="0.25">
      <c r="A18" s="1" t="s">
        <v>98</v>
      </c>
      <c r="B18" s="5">
        <v>0.08</v>
      </c>
      <c r="C18" s="5">
        <v>9.1999999999999998E-2</v>
      </c>
      <c r="D18" s="12" t="str">
        <v>Jumbo S.A.</v>
      </c>
      <c r="E18" s="1">
        <v>22.88</v>
      </c>
      <c r="F18" s="3">
        <v>3113052800</v>
      </c>
      <c r="G18" s="2" t="str">
        <v>EUR</v>
      </c>
      <c r="H18" s="14">
        <v>0.14118838873096554</v>
      </c>
      <c r="I18" s="5" t="str">
        <v>EUR</v>
      </c>
      <c r="J18" s="3">
        <v>77123723</v>
      </c>
      <c r="K18" s="3">
        <v>604817112</v>
      </c>
      <c r="L18" s="3">
        <v>949380812</v>
      </c>
      <c r="M18" s="3">
        <v>1020204810</v>
      </c>
      <c r="N18" s="3">
        <v>1020204810</v>
      </c>
      <c r="O18" s="3">
        <v>559428092</v>
      </c>
      <c r="P18" s="3">
        <v>460776718</v>
      </c>
      <c r="Q18" s="3">
        <v>344047694</v>
      </c>
      <c r="R18" s="15" t="str">
        <f t="shared" si="0"/>
        <v>EUR/USD</v>
      </c>
      <c r="S18" s="3" t="e" vm="3">
        <v>#VALUE!</v>
      </c>
      <c r="T18" s="19" t="str">
        <f>IF(G18="USD","",G18 &amp; "/USD")</f>
        <v>EUR/USD</v>
      </c>
      <c r="U18" s="19" t="e" vm="3">
        <v>#VALUE!</v>
      </c>
      <c r="V18" s="15" cm="1">
        <f t="array" ref="V18">IF($S18="",J18,_FV($S18,"Price")*J18)</f>
        <v>85198576.798099995</v>
      </c>
      <c r="W18" s="3" cm="1">
        <f t="array" ref="W18">IF($S18="",K18,_FV($S18,"Price")*K18)</f>
        <v>668141463.62639999</v>
      </c>
      <c r="X18" s="3" cm="1">
        <f t="array" ref="X18">IF($S18="",L18,_FV($S18,"Price")*L18)</f>
        <v>1048780983.0164</v>
      </c>
      <c r="Y18" s="3" cm="1">
        <f t="array" ref="Y18">IF($S18="",M18,_FV($S18,"Price")*M18)</f>
        <v>1127020253.6070001</v>
      </c>
      <c r="Z18" s="3" cm="1">
        <f t="array" ref="Z18">IF($S18="",N18,_FV($S18,"Price")*N18)</f>
        <v>1127020253.6070001</v>
      </c>
      <c r="AA18" s="3" cm="1">
        <f t="array" ref="AA18">IF($S18="",O18,_FV($S18,"Price")*O18)</f>
        <v>618000213.23240006</v>
      </c>
      <c r="AB18" s="3" cm="1">
        <f t="array" ref="AB18">IF($S18="",P18,_FV($S18,"Price")*P18)</f>
        <v>509020040.37459999</v>
      </c>
      <c r="AC18" s="3" cm="1">
        <f t="array" ref="AC18">IF($S18="",Q18,_FV($S18,"Price")*Q18)</f>
        <v>380069487.5618</v>
      </c>
      <c r="AD18" s="4">
        <f>(N18-P18)/N18</f>
        <v>0.54834880851032253</v>
      </c>
      <c r="AE18" s="4">
        <f>Q18/N18</f>
        <v>0.33723394619164754</v>
      </c>
      <c r="AF18" s="3">
        <f>(AI18)+J18-K18</f>
        <v>2911296039.1599998</v>
      </c>
      <c r="AG18" s="4" t="str">
        <f>A18</f>
        <v>BELA.AT</v>
      </c>
      <c r="AH18" s="4" t="str">
        <f>D18</f>
        <v>Jumbo S.A.</v>
      </c>
      <c r="AI18" s="8" cm="1">
        <f t="array" ref="AI18">IF(U18="",F18,_FV(U18,"Price")*F18)</f>
        <v>3438989428.1599998</v>
      </c>
      <c r="AJ18" s="6">
        <f t="shared" si="1"/>
        <v>3.0513998458799656</v>
      </c>
      <c r="AK18" s="6">
        <f t="shared" si="2"/>
        <v>5.5647058925314026</v>
      </c>
      <c r="AL18" s="6">
        <f t="shared" si="3"/>
        <v>0.69558823656642532</v>
      </c>
      <c r="AM18" s="6">
        <f t="shared" si="4"/>
        <v>0.60485933614471765</v>
      </c>
      <c r="AN18" s="5">
        <f>AD18+AE18</f>
        <v>0.88558275470197012</v>
      </c>
      <c r="AO18" s="10">
        <f>IF(AND(H18 &gt; 0, B18 &gt; 0, C18 &gt; 0), AVERAGE(H18, B18, C18) * (1 + 0.5 * (SIGN(C18 - B18) + SIGN(B18 - H18)) + 0.5), AVERAGE(H18, B18, C18) * (1 + 0.5 * (SIGN(C18 - B18) + SIGN(B18 - H18)) - 0.5))</f>
        <v>0.15659419436548278</v>
      </c>
    </row>
    <row r="19" spans="1:41" x14ac:dyDescent="0.25">
      <c r="A19" s="1" t="s">
        <v>11</v>
      </c>
      <c r="B19" s="5">
        <v>5.1999996999999999E-2</v>
      </c>
      <c r="C19" s="5">
        <v>4.0999997000000003E-2</v>
      </c>
      <c r="D19" s="12" t="str">
        <v>Lockheed Martin Corporation</v>
      </c>
      <c r="E19" s="1">
        <v>568.1</v>
      </c>
      <c r="F19" s="3">
        <v>135411179800</v>
      </c>
      <c r="G19" s="2" t="str">
        <v>USD</v>
      </c>
      <c r="H19" s="14">
        <v>2.4051285160038797E-2</v>
      </c>
      <c r="I19" s="5" t="str">
        <v>USD</v>
      </c>
      <c r="J19" s="3">
        <v>19257000000</v>
      </c>
      <c r="K19" s="3">
        <v>2547000000</v>
      </c>
      <c r="L19" s="3">
        <v>67571000000</v>
      </c>
      <c r="M19" s="3">
        <v>71069000000</v>
      </c>
      <c r="N19" s="3">
        <v>71069000000</v>
      </c>
      <c r="O19" s="3">
        <v>8553000000</v>
      </c>
      <c r="P19" s="3">
        <v>62516000000</v>
      </c>
      <c r="Q19" s="3">
        <v>10444000000</v>
      </c>
      <c r="R19" s="15" t="str">
        <f t="shared" si="0"/>
        <v/>
      </c>
      <c r="S19" s="3" t="s">
        <v>261</v>
      </c>
      <c r="T19" s="19" t="str">
        <f>IF(G19="USD","",G19 &amp; "/USD")</f>
        <v/>
      </c>
      <c r="U19" s="19" t="s">
        <v>261</v>
      </c>
      <c r="V19" s="15" cm="1">
        <f t="array" ref="V19">IF($S19="",J19,_FV($S19,"Price")*J19)</f>
        <v>19257000000</v>
      </c>
      <c r="W19" s="3" cm="1">
        <f t="array" ref="W19">IF($S19="",K19,_FV($S19,"Price")*K19)</f>
        <v>2547000000</v>
      </c>
      <c r="X19" s="3" cm="1">
        <f t="array" ref="X19">IF($S19="",L19,_FV($S19,"Price")*L19)</f>
        <v>67571000000</v>
      </c>
      <c r="Y19" s="3" cm="1">
        <f t="array" ref="Y19">IF($S19="",M19,_FV($S19,"Price")*M19)</f>
        <v>71069000000</v>
      </c>
      <c r="Z19" s="3" cm="1">
        <f t="array" ref="Z19">IF($S19="",N19,_FV($S19,"Price")*N19)</f>
        <v>71069000000</v>
      </c>
      <c r="AA19" s="3" cm="1">
        <f t="array" ref="AA19">IF($S19="",O19,_FV($S19,"Price")*O19)</f>
        <v>8553000000</v>
      </c>
      <c r="AB19" s="3" cm="1">
        <f t="array" ref="AB19">IF($S19="",P19,_FV($S19,"Price")*P19)</f>
        <v>62516000000</v>
      </c>
      <c r="AC19" s="3" cm="1">
        <f t="array" ref="AC19">IF($S19="",Q19,_FV($S19,"Price")*Q19)</f>
        <v>10444000000</v>
      </c>
      <c r="AD19" s="4">
        <f>(N19-P19)/N19</f>
        <v>0.12034783098115916</v>
      </c>
      <c r="AE19" s="4">
        <f>Q19/N19</f>
        <v>0.14695577537322885</v>
      </c>
      <c r="AF19" s="3">
        <f>(AI19)+J19-K19</f>
        <v>152121179800</v>
      </c>
      <c r="AG19" s="4" t="str">
        <f>A19</f>
        <v>LMT</v>
      </c>
      <c r="AH19" s="4" t="str">
        <f>D19</f>
        <v>Lockheed Martin Corporation</v>
      </c>
      <c r="AI19" s="8" cm="1">
        <f t="array" ref="AI19">IF(U19="",F19,_FV(U19,"Price")*F19)</f>
        <v>135411179800</v>
      </c>
      <c r="AJ19" s="6">
        <f t="shared" si="1"/>
        <v>1.9053480392294813</v>
      </c>
      <c r="AK19" s="6">
        <f t="shared" si="2"/>
        <v>15.832009797731789</v>
      </c>
      <c r="AL19" s="6">
        <f t="shared" si="3"/>
        <v>3.0446174444455814</v>
      </c>
      <c r="AM19" s="6">
        <f t="shared" si="4"/>
        <v>3.861466086871125</v>
      </c>
      <c r="AN19" s="5">
        <f>AD19+AE19</f>
        <v>0.26730360635438799</v>
      </c>
      <c r="AO19" s="10">
        <f>IF(AND(H19 &gt; 0, B19 &gt; 0, C19 &gt; 0), AVERAGE(H19, B19, C19) * (1 + 0.5 * (SIGN(C19 - B19) + SIGN(B19 - H19)) + 0.5), AVERAGE(H19, B19, C19) * (1 + 0.5 * (SIGN(C19 - B19) + SIGN(B19 - H19)) - 0.5))</f>
        <v>5.8525639580019398E-2</v>
      </c>
    </row>
    <row r="20" spans="1:41" x14ac:dyDescent="0.25">
      <c r="A20" s="1" t="s">
        <v>12</v>
      </c>
      <c r="B20" s="5">
        <v>0.16399999000000001</v>
      </c>
      <c r="C20" s="5">
        <v>5.5E-2</v>
      </c>
      <c r="D20" s="12" t="str">
        <v>Xylem Inc.</v>
      </c>
      <c r="E20" s="1">
        <v>137.53</v>
      </c>
      <c r="F20" s="3">
        <v>33405074290</v>
      </c>
      <c r="G20" s="2" t="str">
        <v>USD</v>
      </c>
      <c r="H20" s="14">
        <v>0.33411807316189784</v>
      </c>
      <c r="I20" s="5" t="str">
        <v>USD</v>
      </c>
      <c r="J20" s="3">
        <v>2104000000</v>
      </c>
      <c r="K20" s="3">
        <v>944000000</v>
      </c>
      <c r="L20" s="3">
        <v>7367000000</v>
      </c>
      <c r="M20" s="3">
        <v>8397000000</v>
      </c>
      <c r="N20" s="3">
        <v>8397000000</v>
      </c>
      <c r="O20" s="3">
        <v>3094000000</v>
      </c>
      <c r="P20" s="3">
        <v>5303000000</v>
      </c>
      <c r="Q20" s="3">
        <v>1171000000</v>
      </c>
      <c r="R20" s="15" t="str">
        <f t="shared" si="0"/>
        <v/>
      </c>
      <c r="S20" s="3" t="s">
        <v>261</v>
      </c>
      <c r="T20" s="19" t="str">
        <f>IF(G20="USD","",G20 &amp; "/USD")</f>
        <v/>
      </c>
      <c r="U20" s="19" t="s">
        <v>261</v>
      </c>
      <c r="V20" s="15" cm="1">
        <f t="array" ref="V20">IF($S20="",J20,_FV($S20,"Price")*J20)</f>
        <v>2104000000</v>
      </c>
      <c r="W20" s="3" cm="1">
        <f t="array" ref="W20">IF($S20="",K20,_FV($S20,"Price")*K20)</f>
        <v>944000000</v>
      </c>
      <c r="X20" s="3" cm="1">
        <f t="array" ref="X20">IF($S20="",L20,_FV($S20,"Price")*L20)</f>
        <v>7367000000</v>
      </c>
      <c r="Y20" s="3" cm="1">
        <f t="array" ref="Y20">IF($S20="",M20,_FV($S20,"Price")*M20)</f>
        <v>8397000000</v>
      </c>
      <c r="Z20" s="3" cm="1">
        <f t="array" ref="Z20">IF($S20="",N20,_FV($S20,"Price")*N20)</f>
        <v>8397000000</v>
      </c>
      <c r="AA20" s="3" cm="1">
        <f t="array" ref="AA20">IF($S20="",O20,_FV($S20,"Price")*O20)</f>
        <v>3094000000</v>
      </c>
      <c r="AB20" s="3" cm="1">
        <f t="array" ref="AB20">IF($S20="",P20,_FV($S20,"Price")*P20)</f>
        <v>5303000000</v>
      </c>
      <c r="AC20" s="3" cm="1">
        <f t="array" ref="AC20">IF($S20="",Q20,_FV($S20,"Price")*Q20)</f>
        <v>1171000000</v>
      </c>
      <c r="AD20" s="4">
        <f>(N20-P20)/N20</f>
        <v>0.36846492795045849</v>
      </c>
      <c r="AE20" s="4">
        <f>Q20/N20</f>
        <v>0.13945456710730023</v>
      </c>
      <c r="AF20" s="3">
        <f>(AI20)+J20-K20</f>
        <v>34565074290</v>
      </c>
      <c r="AG20" s="4" t="str">
        <f>A20</f>
        <v>XYL</v>
      </c>
      <c r="AH20" s="4" t="str">
        <f>D20</f>
        <v>Xylem Inc.</v>
      </c>
      <c r="AI20" s="8" cm="1">
        <f t="array" ref="AI20">IF(U20="",F20,_FV(U20,"Price")*F20)</f>
        <v>33405074290</v>
      </c>
      <c r="AJ20" s="6">
        <f t="shared" si="1"/>
        <v>3.9782153495295938</v>
      </c>
      <c r="AK20" s="6">
        <f t="shared" si="2"/>
        <v>10.796727307692308</v>
      </c>
      <c r="AL20" s="6">
        <f t="shared" si="3"/>
        <v>0.65833707109935236</v>
      </c>
      <c r="AM20" s="6">
        <f t="shared" si="4"/>
        <v>1.9630413286713286</v>
      </c>
      <c r="AN20" s="5">
        <f>AD20+AE20</f>
        <v>0.50791949505775869</v>
      </c>
      <c r="AO20" s="10">
        <f>IF(AND(H20 &gt; 0, B20 &gt; 0, C20 &gt; 0), AVERAGE(H20, B20, C20) * (1 + 0.5 * (SIGN(C20 - B20) + SIGN(B20 - H20)) + 0.5), AVERAGE(H20, B20, C20) * (1 + 0.5 * (SIGN(C20 - B20) + SIGN(B20 - H20)) - 0.5))</f>
        <v>9.2186343860316322E-2</v>
      </c>
    </row>
    <row r="21" spans="1:41" x14ac:dyDescent="0.25">
      <c r="A21" s="1" t="s">
        <v>13</v>
      </c>
      <c r="B21" s="5">
        <v>0.17299999999999999</v>
      </c>
      <c r="C21" s="5">
        <v>8.6999999999999994E-2</v>
      </c>
      <c r="D21" s="12" t="str">
        <v>Lantheus Holdings, Inc.</v>
      </c>
      <c r="E21" s="1">
        <v>106.47</v>
      </c>
      <c r="F21" s="3">
        <v>7392275982</v>
      </c>
      <c r="G21" s="2" t="str">
        <v>USD</v>
      </c>
      <c r="H21" s="14">
        <v>0.38646462637196932</v>
      </c>
      <c r="I21" s="5" t="str">
        <v>USD</v>
      </c>
      <c r="J21" s="3">
        <v>620275000</v>
      </c>
      <c r="K21" s="3">
        <v>415652000</v>
      </c>
      <c r="L21" s="3">
        <v>1296429000</v>
      </c>
      <c r="M21" s="3">
        <v>1438011000</v>
      </c>
      <c r="N21" s="3">
        <v>1438011000</v>
      </c>
      <c r="O21" s="3">
        <v>937372000</v>
      </c>
      <c r="P21" s="3">
        <v>500639000</v>
      </c>
      <c r="Q21" s="3">
        <v>444180000</v>
      </c>
      <c r="R21" s="15" t="str">
        <f t="shared" si="0"/>
        <v/>
      </c>
      <c r="S21" s="3" t="s">
        <v>261</v>
      </c>
      <c r="T21" s="19" t="str">
        <f>IF(G21="USD","",G21 &amp; "/USD")</f>
        <v/>
      </c>
      <c r="U21" s="19" t="s">
        <v>261</v>
      </c>
      <c r="V21" s="15" cm="1">
        <f t="array" ref="V21">IF($S21="",J21,_FV($S21,"Price")*J21)</f>
        <v>620275000</v>
      </c>
      <c r="W21" s="3" cm="1">
        <f t="array" ref="W21">IF($S21="",K21,_FV($S21,"Price")*K21)</f>
        <v>415652000</v>
      </c>
      <c r="X21" s="3" cm="1">
        <f t="array" ref="X21">IF($S21="",L21,_FV($S21,"Price")*L21)</f>
        <v>1296429000</v>
      </c>
      <c r="Y21" s="3" cm="1">
        <f t="array" ref="Y21">IF($S21="",M21,_FV($S21,"Price")*M21)</f>
        <v>1438011000</v>
      </c>
      <c r="Z21" s="3" cm="1">
        <f t="array" ref="Z21">IF($S21="",N21,_FV($S21,"Price")*N21)</f>
        <v>1438011000</v>
      </c>
      <c r="AA21" s="3" cm="1">
        <f t="array" ref="AA21">IF($S21="",O21,_FV($S21,"Price")*O21)</f>
        <v>937372000</v>
      </c>
      <c r="AB21" s="3" cm="1">
        <f t="array" ref="AB21">IF($S21="",P21,_FV($S21,"Price")*P21)</f>
        <v>500639000</v>
      </c>
      <c r="AC21" s="3" cm="1">
        <f t="array" ref="AC21">IF($S21="",Q21,_FV($S21,"Price")*Q21)</f>
        <v>444180000</v>
      </c>
      <c r="AD21" s="4">
        <f>(N21-P21)/N21</f>
        <v>0.65185314994113397</v>
      </c>
      <c r="AE21" s="4">
        <f>Q21/N21</f>
        <v>0.30888498071294307</v>
      </c>
      <c r="AF21" s="3">
        <f>(AI21)+J21-K21</f>
        <v>7596898982</v>
      </c>
      <c r="AG21" s="4" t="str">
        <f>A21</f>
        <v>LNTH</v>
      </c>
      <c r="AH21" s="4" t="str">
        <f>D21</f>
        <v>Lantheus Holdings, Inc.</v>
      </c>
      <c r="AI21" s="8" cm="1">
        <f t="array" ref="AI21">IF(U21="",F21,_FV(U21,"Price")*F21)</f>
        <v>7392275982</v>
      </c>
      <c r="AJ21" s="6">
        <f t="shared" si="1"/>
        <v>5.1406254764393315</v>
      </c>
      <c r="AK21" s="6">
        <f t="shared" si="2"/>
        <v>7.8861711060283435</v>
      </c>
      <c r="AL21" s="6">
        <f t="shared" si="3"/>
        <v>0.45584804081088692</v>
      </c>
      <c r="AM21" s="6">
        <f t="shared" si="4"/>
        <v>0.90645644896877509</v>
      </c>
      <c r="AN21" s="5">
        <f>AD21+AE21</f>
        <v>0.96073813065407698</v>
      </c>
      <c r="AO21" s="10">
        <f>IF(AND(H21 &gt; 0, B21 &gt; 0, C21 &gt; 0), AVERAGE(H21, B21, C21) * (1 + 0.5 * (SIGN(C21 - B21) + SIGN(B21 - H21)) + 0.5), AVERAGE(H21, B21, C21) * (1 + 0.5 * (SIGN(C21 - B21) + SIGN(B21 - H21)) - 0.5))</f>
        <v>0.10774410439532822</v>
      </c>
    </row>
    <row r="22" spans="1:41" x14ac:dyDescent="0.25">
      <c r="A22" s="1" t="s">
        <v>14</v>
      </c>
      <c r="B22" s="5">
        <v>2.5999998999999999E-2</v>
      </c>
      <c r="C22" s="5">
        <v>3.9E-2</v>
      </c>
      <c r="D22" s="12" t="str">
        <v>The Procter &amp; Gamble Company</v>
      </c>
      <c r="E22" s="1">
        <v>171.54</v>
      </c>
      <c r="F22" s="3">
        <v>403069253400</v>
      </c>
      <c r="G22" s="2" t="str">
        <v>USD</v>
      </c>
      <c r="H22" s="14">
        <v>2.4790868960807743E-2</v>
      </c>
      <c r="I22" s="5" t="str">
        <v>USD</v>
      </c>
      <c r="J22" s="3">
        <v>33369000000</v>
      </c>
      <c r="K22" s="3">
        <v>8246000000</v>
      </c>
      <c r="L22" s="3">
        <v>84039000000</v>
      </c>
      <c r="M22" s="3">
        <v>84039000000</v>
      </c>
      <c r="N22" s="3">
        <v>84039000000</v>
      </c>
      <c r="O22" s="3">
        <v>43191000000</v>
      </c>
      <c r="P22" s="3">
        <v>40848000000</v>
      </c>
      <c r="Q22" s="3">
        <v>23094000000</v>
      </c>
      <c r="R22" s="15" t="str">
        <f t="shared" si="0"/>
        <v/>
      </c>
      <c r="S22" s="3" t="s">
        <v>261</v>
      </c>
      <c r="T22" s="19" t="str">
        <f>IF(G22="USD","",G22 &amp; "/USD")</f>
        <v/>
      </c>
      <c r="U22" s="19" t="s">
        <v>261</v>
      </c>
      <c r="V22" s="15" cm="1">
        <f t="array" ref="V22">IF($S22="",J22,_FV($S22,"Price")*J22)</f>
        <v>33369000000</v>
      </c>
      <c r="W22" s="3" cm="1">
        <f t="array" ref="W22">IF($S22="",K22,_FV($S22,"Price")*K22)</f>
        <v>8246000000</v>
      </c>
      <c r="X22" s="3" cm="1">
        <f t="array" ref="X22">IF($S22="",L22,_FV($S22,"Price")*L22)</f>
        <v>84039000000</v>
      </c>
      <c r="Y22" s="3" cm="1">
        <f t="array" ref="Y22">IF($S22="",M22,_FV($S22,"Price")*M22)</f>
        <v>84039000000</v>
      </c>
      <c r="Z22" s="3" cm="1">
        <f t="array" ref="Z22">IF($S22="",N22,_FV($S22,"Price")*N22)</f>
        <v>84039000000</v>
      </c>
      <c r="AA22" s="3" cm="1">
        <f t="array" ref="AA22">IF($S22="",O22,_FV($S22,"Price")*O22)</f>
        <v>43191000000</v>
      </c>
      <c r="AB22" s="3" cm="1">
        <f t="array" ref="AB22">IF($S22="",P22,_FV($S22,"Price")*P22)</f>
        <v>40848000000</v>
      </c>
      <c r="AC22" s="3" cm="1">
        <f t="array" ref="AC22">IF($S22="",Q22,_FV($S22,"Price")*Q22)</f>
        <v>23094000000</v>
      </c>
      <c r="AD22" s="4">
        <f>(N22-P22)/N22</f>
        <v>0.51393995644879165</v>
      </c>
      <c r="AE22" s="4">
        <f>Q22/N22</f>
        <v>0.27480098525684504</v>
      </c>
      <c r="AF22" s="3">
        <f>(AI22)+J22-K22</f>
        <v>428192253400</v>
      </c>
      <c r="AG22" s="4" t="str">
        <f>A22</f>
        <v>PG</v>
      </c>
      <c r="AH22" s="4" t="str">
        <f>D22</f>
        <v>The Procter &amp; Gamble Company</v>
      </c>
      <c r="AI22" s="8" cm="1">
        <f t="array" ref="AI22">IF(U22="",F22,_FV(U22,"Price")*F22)</f>
        <v>403069253400</v>
      </c>
      <c r="AJ22" s="6">
        <f t="shared" si="1"/>
        <v>4.7962166779709419</v>
      </c>
      <c r="AK22" s="6">
        <f t="shared" si="2"/>
        <v>9.3322510106272141</v>
      </c>
      <c r="AL22" s="6">
        <f t="shared" si="3"/>
        <v>3.5893274498307535</v>
      </c>
      <c r="AM22" s="6">
        <f t="shared" si="4"/>
        <v>2.3928848745197984</v>
      </c>
      <c r="AN22" s="5">
        <f>AD22+AE22</f>
        <v>0.78874094170563669</v>
      </c>
      <c r="AO22" s="10">
        <f>IF(AND(H22 &gt; 0, B22 &gt; 0, C22 &gt; 0), AVERAGE(H22, B22, C22) * (1 + 0.5 * (SIGN(C22 - B22) + SIGN(B22 - H22)) + 0.5), AVERAGE(H22, B22, C22) * (1 + 0.5 * (SIGN(C22 - B22) + SIGN(B22 - H22)) - 0.5))</f>
        <v>7.4825723300673108E-2</v>
      </c>
    </row>
    <row r="23" spans="1:41" x14ac:dyDescent="0.25">
      <c r="A23" s="1" t="s">
        <v>89</v>
      </c>
      <c r="B23" s="5">
        <v>0.23899999999999999</v>
      </c>
      <c r="C23" s="5">
        <v>0.186</v>
      </c>
      <c r="D23" s="12" t="str">
        <v>BYD Company Limited</v>
      </c>
      <c r="E23" s="1">
        <v>241.2</v>
      </c>
      <c r="F23" s="3">
        <v>702557131432</v>
      </c>
      <c r="G23" s="2" t="str">
        <v>HKD</v>
      </c>
      <c r="H23" s="14">
        <v>0.4203519598087665</v>
      </c>
      <c r="I23" s="5" t="str">
        <v>CNY</v>
      </c>
      <c r="J23" s="3">
        <v>44983430000</v>
      </c>
      <c r="K23" s="3">
        <v>51471263000</v>
      </c>
      <c r="L23" s="3">
        <v>602315354000</v>
      </c>
      <c r="M23" s="3">
        <v>607086143000</v>
      </c>
      <c r="N23" s="3">
        <v>607086143000</v>
      </c>
      <c r="O23" s="3">
        <v>127631001000</v>
      </c>
      <c r="P23" s="3">
        <v>479455142000</v>
      </c>
      <c r="Q23" s="3">
        <v>85796046000</v>
      </c>
      <c r="R23" s="15" t="str">
        <f t="shared" si="0"/>
        <v>CNY/USD</v>
      </c>
      <c r="S23" s="3" t="e" vm="5">
        <v>#VALUE!</v>
      </c>
      <c r="T23" s="19" t="str">
        <f>IF(G23="USD","",G23 &amp; "/USD")</f>
        <v>HKD/USD</v>
      </c>
      <c r="U23" s="19" t="e" vm="6">
        <v>#VALUE!</v>
      </c>
      <c r="V23" s="15" cm="1">
        <f t="array" ref="V23">IF($S23="",J23,_FV($S23,"Price")*J23)</f>
        <v>6342663629.999999</v>
      </c>
      <c r="W23" s="3" cm="1">
        <f t="array" ref="W23">IF($S23="",K23,_FV($S23,"Price")*K23)</f>
        <v>7257448082.999999</v>
      </c>
      <c r="X23" s="3" cm="1">
        <f t="array" ref="X23">IF($S23="",L23,_FV($S23,"Price")*L23)</f>
        <v>84926464913.999985</v>
      </c>
      <c r="Y23" s="3" cm="1">
        <f t="array" ref="Y23">IF($S23="",M23,_FV($S23,"Price")*M23)</f>
        <v>85599146162.999985</v>
      </c>
      <c r="Z23" s="3" cm="1">
        <f t="array" ref="Z23">IF($S23="",N23,_FV($S23,"Price")*N23)</f>
        <v>85599146162.999985</v>
      </c>
      <c r="AA23" s="3" cm="1">
        <f t="array" ref="AA23">IF($S23="",O23,_FV($S23,"Price")*O23)</f>
        <v>17995971141</v>
      </c>
      <c r="AB23" s="3" cm="1">
        <f t="array" ref="AB23">IF($S23="",P23,_FV($S23,"Price")*P23)</f>
        <v>67603175021.999992</v>
      </c>
      <c r="AC23" s="3" cm="1">
        <f t="array" ref="AC23">IF($S23="",Q23,_FV($S23,"Price")*Q23)</f>
        <v>12097242485.999998</v>
      </c>
      <c r="AD23" s="4">
        <f>(N23-P23)/N23</f>
        <v>0.21023540476363664</v>
      </c>
      <c r="AE23" s="4">
        <f>Q23/N23</f>
        <v>0.14132433591059582</v>
      </c>
      <c r="AF23" s="3">
        <f>(AI23)+J23-K23</f>
        <v>83579991249.582413</v>
      </c>
      <c r="AG23" s="4" t="str">
        <f>A23</f>
        <v>1211.HK</v>
      </c>
      <c r="AH23" s="4" t="str">
        <f>D23</f>
        <v>BYD Company Limited</v>
      </c>
      <c r="AI23" s="8" cm="1">
        <f t="array" ref="AI23">IF(U23="",F23,_FV(U23,"Price")*F23)</f>
        <v>90067824249.582413</v>
      </c>
      <c r="AJ23" s="6">
        <f t="shared" si="1"/>
        <v>1.052204703982363</v>
      </c>
      <c r="AK23" s="6">
        <f t="shared" si="2"/>
        <v>5.0048882354774396</v>
      </c>
      <c r="AL23" s="6">
        <f t="shared" si="3"/>
        <v>0.20940954960156652</v>
      </c>
      <c r="AM23" s="6">
        <f t="shared" si="4"/>
        <v>0.26908001266007742</v>
      </c>
      <c r="AN23" s="5">
        <f>AD23+AE23</f>
        <v>0.35155974067423246</v>
      </c>
      <c r="AO23" s="10">
        <f>IF(AND(H23 &gt; 0, B23 &gt; 0, C23 &gt; 0), AVERAGE(H23, B23, C23) * (1 + 0.5 * (SIGN(C23 - B23) + SIGN(B23 - H23)) + 0.5), AVERAGE(H23, B23, C23) * (1 + 0.5 * (SIGN(C23 - B23) + SIGN(B23 - H23)) - 0.5))</f>
        <v>0.14089199330146107</v>
      </c>
    </row>
    <row r="24" spans="1:41" x14ac:dyDescent="0.25">
      <c r="A24" s="1" t="s">
        <v>15</v>
      </c>
      <c r="B24" s="5">
        <v>0.40100000000000002</v>
      </c>
      <c r="C24" s="5">
        <v>0.31</v>
      </c>
      <c r="D24" s="12" t="str">
        <v>Nu Holdings Ltd.</v>
      </c>
      <c r="E24" s="1">
        <v>14.97</v>
      </c>
      <c r="F24" s="3">
        <v>71560243024</v>
      </c>
      <c r="G24" s="2" t="str">
        <v>USD</v>
      </c>
      <c r="H24" s="14">
        <v>1.359739983494862</v>
      </c>
      <c r="I24" s="5" t="str">
        <v>USD</v>
      </c>
      <c r="J24" s="3">
        <v>2386800000</v>
      </c>
      <c r="K24" s="3">
        <v>6950640000</v>
      </c>
      <c r="L24" s="3">
        <v>7011250000</v>
      </c>
      <c r="M24" s="3">
        <v>8676116000</v>
      </c>
      <c r="N24" s="3">
        <v>8676116000</v>
      </c>
      <c r="O24" s="3">
        <v>5886773000</v>
      </c>
      <c r="P24" s="3">
        <v>2789343000</v>
      </c>
      <c r="Q24" s="3">
        <v>1601973000</v>
      </c>
      <c r="R24" s="15" t="str">
        <f t="shared" si="0"/>
        <v/>
      </c>
      <c r="S24" s="3" t="s">
        <v>261</v>
      </c>
      <c r="T24" s="19" t="str">
        <f>IF(G24="USD","",G24 &amp; "/USD")</f>
        <v/>
      </c>
      <c r="U24" s="19" t="s">
        <v>261</v>
      </c>
      <c r="V24" s="15" cm="1">
        <f t="array" ref="V24">IF($S24="",J24,_FV($S24,"Price")*J24)</f>
        <v>2386800000</v>
      </c>
      <c r="W24" s="3" cm="1">
        <f t="array" ref="W24">IF($S24="",K24,_FV($S24,"Price")*K24)</f>
        <v>6950640000</v>
      </c>
      <c r="X24" s="3" cm="1">
        <f t="array" ref="X24">IF($S24="",L24,_FV($S24,"Price")*L24)</f>
        <v>7011250000</v>
      </c>
      <c r="Y24" s="3" cm="1">
        <f t="array" ref="Y24">IF($S24="",M24,_FV($S24,"Price")*M24)</f>
        <v>8676116000</v>
      </c>
      <c r="Z24" s="3" cm="1">
        <f t="array" ref="Z24">IF($S24="",N24,_FV($S24,"Price")*N24)</f>
        <v>8676116000</v>
      </c>
      <c r="AA24" s="3" cm="1">
        <f t="array" ref="AA24">IF($S24="",O24,_FV($S24,"Price")*O24)</f>
        <v>5886773000</v>
      </c>
      <c r="AB24" s="3" cm="1">
        <f t="array" ref="AB24">IF($S24="",P24,_FV($S24,"Price")*P24)</f>
        <v>2789343000</v>
      </c>
      <c r="AC24" s="3" cm="1">
        <f t="array" ref="AC24">IF($S24="",Q24,_FV($S24,"Price")*Q24)</f>
        <v>1601973000</v>
      </c>
      <c r="AD24" s="4">
        <f>(N24-P24)/N24</f>
        <v>0.67850326113666526</v>
      </c>
      <c r="AE24" s="4">
        <f>Q24/N24</f>
        <v>0.18464172217153391</v>
      </c>
      <c r="AF24" s="3">
        <f>(AI24)+J24-K24</f>
        <v>66996403024</v>
      </c>
      <c r="AG24" s="4" t="str">
        <f>A24</f>
        <v>NU</v>
      </c>
      <c r="AH24" s="4" t="str">
        <f>D24</f>
        <v>Nu Holdings Ltd.</v>
      </c>
      <c r="AI24" s="8" cm="1">
        <f t="array" ref="AI24">IF(U24="",F24,_FV(U24,"Price")*F24)</f>
        <v>71560243024</v>
      </c>
      <c r="AJ24" s="6">
        <f t="shared" si="1"/>
        <v>8.2479583057672343</v>
      </c>
      <c r="AK24" s="6">
        <f t="shared" si="2"/>
        <v>12.156107093648762</v>
      </c>
      <c r="AL24" s="6">
        <f t="shared" si="3"/>
        <v>0.30314481530296161</v>
      </c>
      <c r="AM24" s="6">
        <f t="shared" si="4"/>
        <v>0.39213248689189556</v>
      </c>
      <c r="AN24" s="5">
        <f>AD24+AE24</f>
        <v>0.86314498330819922</v>
      </c>
      <c r="AO24" s="10">
        <f>IF(AND(H24 &gt; 0, B24 &gt; 0, C24 &gt; 0), AVERAGE(H24, B24, C24) * (1 + 0.5 * (SIGN(C24 - B24) + SIGN(B24 - H24)) + 0.5), AVERAGE(H24, B24, C24) * (1 + 0.5 * (SIGN(C24 - B24) + SIGN(B24 - H24)) - 0.5))</f>
        <v>0.34512333058247702</v>
      </c>
    </row>
    <row r="25" spans="1:41" x14ac:dyDescent="0.25">
      <c r="A25" s="1" t="s">
        <v>112</v>
      </c>
      <c r="B25" s="5">
        <v>4.5999999999999999E-2</v>
      </c>
      <c r="C25" s="5">
        <v>3.6999999999999998E-2</v>
      </c>
      <c r="D25" s="12" t="str">
        <v>Unilever PLC</v>
      </c>
      <c r="E25" s="1">
        <v>64.790000000000006</v>
      </c>
      <c r="F25" s="3">
        <v>161317758967</v>
      </c>
      <c r="G25" s="2" t="str">
        <v>USD</v>
      </c>
      <c r="H25" s="14">
        <v>-7.8071679456661073E-3</v>
      </c>
      <c r="I25" s="5" t="str">
        <v>EUR</v>
      </c>
      <c r="J25" s="3">
        <v>31677629007</v>
      </c>
      <c r="K25" s="3">
        <v>4326000000</v>
      </c>
      <c r="L25" s="3">
        <v>59604000000</v>
      </c>
      <c r="M25" s="3">
        <v>60293000000</v>
      </c>
      <c r="N25" s="3">
        <v>60293000000</v>
      </c>
      <c r="O25" s="3">
        <v>25864000000</v>
      </c>
      <c r="P25" s="3">
        <v>34429000000</v>
      </c>
      <c r="Q25" s="3">
        <v>11058000000</v>
      </c>
      <c r="R25" s="15" t="str">
        <f t="shared" si="0"/>
        <v>EUR/USD</v>
      </c>
      <c r="S25" s="3" t="e" vm="3">
        <v>#VALUE!</v>
      </c>
      <c r="T25" s="19" t="str">
        <f>IF(G25="USD","",G25 &amp; "/USD")</f>
        <v/>
      </c>
      <c r="U25" s="19" t="s">
        <v>261</v>
      </c>
      <c r="V25" s="15" cm="1">
        <f t="array" ref="V25">IF($S25="",J25,_FV($S25,"Price")*J25)</f>
        <v>34994276764.032898</v>
      </c>
      <c r="W25" s="3" cm="1">
        <f t="array" ref="W25">IF($S25="",K25,_FV($S25,"Price")*K25)</f>
        <v>4778932200</v>
      </c>
      <c r="X25" s="3" cm="1">
        <f t="array" ref="X25">IF($S25="",L25,_FV($S25,"Price")*L25)</f>
        <v>65844538800</v>
      </c>
      <c r="Y25" s="3" cm="1">
        <f t="array" ref="Y25">IF($S25="",M25,_FV($S25,"Price")*M25)</f>
        <v>66605677100</v>
      </c>
      <c r="Z25" s="3" cm="1">
        <f t="array" ref="Z25">IF($S25="",N25,_FV($S25,"Price")*N25)</f>
        <v>66605677100</v>
      </c>
      <c r="AA25" s="3" cm="1">
        <f t="array" ref="AA25">IF($S25="",O25,_FV($S25,"Price")*O25)</f>
        <v>28571960800</v>
      </c>
      <c r="AB25" s="3" cm="1">
        <f t="array" ref="AB25">IF($S25="",P25,_FV($S25,"Price")*P25)</f>
        <v>38033716300</v>
      </c>
      <c r="AC25" s="3" cm="1">
        <f t="array" ref="AC25">IF($S25="",Q25,_FV($S25,"Price")*Q25)</f>
        <v>12215772600</v>
      </c>
      <c r="AD25" s="4">
        <f>(N25-P25)/N25</f>
        <v>0.42897185411241767</v>
      </c>
      <c r="AE25" s="4">
        <f>Q25/N25</f>
        <v>0.18340437530061532</v>
      </c>
      <c r="AF25" s="3">
        <f>(AI25)+J25-K25</f>
        <v>188669387974</v>
      </c>
      <c r="AG25" s="4" t="str">
        <f>A25</f>
        <v>UL</v>
      </c>
      <c r="AH25" s="4" t="str">
        <f>D25</f>
        <v>Unilever PLC</v>
      </c>
      <c r="AI25" s="8" cm="1">
        <f t="array" ref="AI25">IF(U25="",F25,_FV(U25,"Price")*F25)</f>
        <v>161317758967</v>
      </c>
      <c r="AJ25" s="6">
        <f t="shared" si="1"/>
        <v>2.4219821191037783</v>
      </c>
      <c r="AK25" s="6">
        <f t="shared" si="2"/>
        <v>5.64601638985169</v>
      </c>
      <c r="AL25" s="6">
        <f t="shared" si="3"/>
        <v>1.2273948673590631</v>
      </c>
      <c r="AM25" s="6">
        <f t="shared" si="4"/>
        <v>1.5259503756355921</v>
      </c>
      <c r="AN25" s="5">
        <f>AD25+AE25</f>
        <v>0.61237622941303305</v>
      </c>
      <c r="AO25" s="10">
        <f>IF(AND(H25 &gt; 0, B25 &gt; 0, C25 &gt; 0), AVERAGE(H25, B25, C25) * (1 + 0.5 * (SIGN(C25 - B25) + SIGN(B25 - H25)) + 0.5), AVERAGE(H25, B25, C25) * (1 + 0.5 * (SIGN(C25 - B25) + SIGN(B25 - H25)) - 0.5))</f>
        <v>1.2532138675722315E-2</v>
      </c>
    </row>
    <row r="26" spans="1:41" x14ac:dyDescent="0.25">
      <c r="A26" s="1" t="s">
        <v>16</v>
      </c>
      <c r="B26" s="5">
        <v>0.25900000000000001</v>
      </c>
      <c r="C26" s="5">
        <v>0.23599999999999999</v>
      </c>
      <c r="D26" s="12" t="str">
        <v>Taiwan Semiconductor Manufacturing Company Limited</v>
      </c>
      <c r="E26" s="1">
        <v>171.7</v>
      </c>
      <c r="F26" s="3">
        <v>795870490628</v>
      </c>
      <c r="G26" s="2" t="str">
        <v>USD</v>
      </c>
      <c r="H26" s="14">
        <v>-4.5123762064455168E-2</v>
      </c>
      <c r="I26" s="5" t="str">
        <v>TWD</v>
      </c>
      <c r="J26" s="3">
        <v>1028261865000</v>
      </c>
      <c r="K26" s="3">
        <v>1342814083000</v>
      </c>
      <c r="L26" s="3">
        <v>2161736000000</v>
      </c>
      <c r="M26" s="3">
        <v>2438415758000</v>
      </c>
      <c r="N26" s="3">
        <v>2438415758000</v>
      </c>
      <c r="O26" s="3">
        <v>1292636458000</v>
      </c>
      <c r="P26" s="3">
        <v>1145779300000</v>
      </c>
      <c r="Q26" s="3">
        <v>1453468000000</v>
      </c>
      <c r="R26" s="15" t="str">
        <f t="shared" si="0"/>
        <v>TWD/USD</v>
      </c>
      <c r="S26" s="3" t="e" vm="7">
        <v>#VALUE!</v>
      </c>
      <c r="T26" s="19" t="str">
        <f>IF(G26="USD","",G26 &amp; "/USD")</f>
        <v/>
      </c>
      <c r="U26" s="19" t="s">
        <v>261</v>
      </c>
      <c r="V26" s="15" cm="1">
        <f t="array" ref="V26">IF($S26="",J26,_FV($S26,"Price")*J26)</f>
        <v>32112618043.950001</v>
      </c>
      <c r="W26" s="3" cm="1">
        <f t="array" ref="W26">IF($S26="",K26,_FV($S26,"Price")*K26)</f>
        <v>41936083812.090004</v>
      </c>
      <c r="X26" s="3" cm="1">
        <f t="array" ref="X26">IF($S26="",L26,_FV($S26,"Price")*L26)</f>
        <v>67511015280</v>
      </c>
      <c r="Y26" s="3" cm="1">
        <f t="array" ref="Y26">IF($S26="",M26,_FV($S26,"Price")*M26)</f>
        <v>76151724122.339996</v>
      </c>
      <c r="Z26" s="3" cm="1">
        <f t="array" ref="Z26">IF($S26="",N26,_FV($S26,"Price")*N26)</f>
        <v>76151724122.339996</v>
      </c>
      <c r="AA26" s="3" cm="1">
        <f t="array" ref="AA26">IF($S26="",O26,_FV($S26,"Price")*O26)</f>
        <v>40369036583.340004</v>
      </c>
      <c r="AB26" s="3" cm="1">
        <f t="array" ref="AB26">IF($S26="",P26,_FV($S26,"Price")*P26)</f>
        <v>35782687539</v>
      </c>
      <c r="AC26" s="3" cm="1">
        <f t="array" ref="AC26">IF($S26="",Q26,_FV($S26,"Price")*Q26)</f>
        <v>45391805640</v>
      </c>
      <c r="AD26" s="4">
        <f>(N26-P26)/N26</f>
        <v>0.53011323182238068</v>
      </c>
      <c r="AE26" s="4">
        <f>Q26/N26</f>
        <v>0.59607062299832791</v>
      </c>
      <c r="AF26" s="3">
        <f>(AI26)+J26-K26</f>
        <v>481318272628</v>
      </c>
      <c r="AG26" s="4" t="str">
        <f>A26</f>
        <v>TSM</v>
      </c>
      <c r="AH26" s="4" t="str">
        <f>D26</f>
        <v>Taiwan Semiconductor Manufacturing Company Limited</v>
      </c>
      <c r="AI26" s="8" cm="1">
        <f t="array" ref="AI26">IF(U26="",F26,_FV(U26,"Price")*F26)</f>
        <v>795870490628</v>
      </c>
      <c r="AJ26" s="6">
        <f t="shared" si="1"/>
        <v>10.45111584538008</v>
      </c>
      <c r="AK26" s="6">
        <f t="shared" si="2"/>
        <v>19.714874517378245</v>
      </c>
      <c r="AL26" s="6">
        <f t="shared" si="3"/>
        <v>0.76119206630804026</v>
      </c>
      <c r="AM26" s="6">
        <f t="shared" si="4"/>
        <v>0.83537603887195955</v>
      </c>
      <c r="AN26" s="5">
        <f>AD26+AE26</f>
        <v>1.1261838548207086</v>
      </c>
      <c r="AO26" s="10">
        <f>IF(AND(H26 &gt; 0, B26 &gt; 0, C26 &gt; 0), AVERAGE(H26, B26, C26) * (1 + 0.5 * (SIGN(C26 - B26) + SIGN(B26 - H26)) + 0.5), AVERAGE(H26, B26, C26) * (1 + 0.5 * (SIGN(C26 - B26) + SIGN(B26 - H26)) - 0.5))</f>
        <v>7.497937298925747E-2</v>
      </c>
    </row>
    <row r="27" spans="1:41" x14ac:dyDescent="0.25">
      <c r="A27" s="1" t="s">
        <v>113</v>
      </c>
      <c r="B27" s="5">
        <v>-2.5999998999999999E-2</v>
      </c>
      <c r="C27" s="5">
        <v>-2E-3</v>
      </c>
      <c r="D27" s="12" t="str">
        <v>Petróleo Brasileiro S.A. - Petrobras</v>
      </c>
      <c r="E27" s="1">
        <v>39.369999999999997</v>
      </c>
      <c r="F27" s="3">
        <v>539217459319</v>
      </c>
      <c r="G27" s="2" t="str">
        <v>BRL</v>
      </c>
      <c r="H27" s="14">
        <v>2.9928929639924804</v>
      </c>
      <c r="I27" s="5" t="str">
        <v>USD</v>
      </c>
      <c r="J27" s="3">
        <v>61838000000</v>
      </c>
      <c r="K27" s="3">
        <v>7996000000</v>
      </c>
      <c r="L27" s="3">
        <v>497011358800</v>
      </c>
      <c r="M27" s="3">
        <v>190104547200</v>
      </c>
      <c r="N27" s="3">
        <v>190104547200</v>
      </c>
      <c r="O27" s="3">
        <v>101402960800</v>
      </c>
      <c r="P27" s="3">
        <v>88701586400</v>
      </c>
      <c r="Q27" s="3">
        <v>257326370400</v>
      </c>
      <c r="R27" s="15" t="str">
        <f t="shared" si="0"/>
        <v/>
      </c>
      <c r="S27" s="3" t="s">
        <v>261</v>
      </c>
      <c r="T27" s="19" t="str">
        <f>IF(G27="USD","",G27 &amp; "/USD")</f>
        <v>BRL/USD</v>
      </c>
      <c r="U27" s="19" t="e" vm="1">
        <v>#VALUE!</v>
      </c>
      <c r="V27" s="15" cm="1">
        <f t="array" ref="V27">IF($S27="",J27,_FV($S27,"Price")*J27)</f>
        <v>61838000000</v>
      </c>
      <c r="W27" s="3" cm="1">
        <f t="array" ref="W27">IF($S27="",K27,_FV($S27,"Price")*K27)</f>
        <v>7996000000</v>
      </c>
      <c r="X27" s="3" cm="1">
        <f t="array" ref="X27">IF($S27="",L27,_FV($S27,"Price")*L27)</f>
        <v>497011358800</v>
      </c>
      <c r="Y27" s="3" cm="1">
        <f t="array" ref="Y27">IF($S27="",M27,_FV($S27,"Price")*M27)</f>
        <v>190104547200</v>
      </c>
      <c r="Z27" s="3" cm="1">
        <f t="array" ref="Z27">IF($S27="",N27,_FV($S27,"Price")*N27)</f>
        <v>190104547200</v>
      </c>
      <c r="AA27" s="3" cm="1">
        <f t="array" ref="AA27">IF($S27="",O27,_FV($S27,"Price")*O27)</f>
        <v>101402960800</v>
      </c>
      <c r="AB27" s="3" cm="1">
        <f t="array" ref="AB27">IF($S27="",P27,_FV($S27,"Price")*P27)</f>
        <v>88701586400</v>
      </c>
      <c r="AC27" s="3" cm="1">
        <f t="array" ref="AC27">IF($S27="",Q27,_FV($S27,"Price")*Q27)</f>
        <v>257326370400</v>
      </c>
      <c r="AD27" s="4">
        <f>(N27-P27)/N27</f>
        <v>0.53340628771661491</v>
      </c>
      <c r="AE27" s="4">
        <f>Q27/N27</f>
        <v>1.3536044991563463</v>
      </c>
      <c r="AF27" s="3">
        <f>(AI27)+J27-K27</f>
        <v>149930551250.64581</v>
      </c>
      <c r="AG27" s="4" t="str">
        <f>A27</f>
        <v>PETR4.SA</v>
      </c>
      <c r="AH27" s="4" t="str">
        <f>D27</f>
        <v>Petróleo Brasileiro S.A. - Petrobras</v>
      </c>
      <c r="AI27" s="8" cm="1">
        <f t="array" ref="AI27">IF(U27="",F27,_FV(U27,"Price")*F27)</f>
        <v>96088551250.645798</v>
      </c>
      <c r="AJ27" s="6">
        <f t="shared" si="1"/>
        <v>0.50545109344257599</v>
      </c>
      <c r="AK27" s="6">
        <f t="shared" si="2"/>
        <v>0.94759117971085705</v>
      </c>
      <c r="AL27" s="6">
        <f t="shared" si="3"/>
        <v>-0.36445816006025888</v>
      </c>
      <c r="AM27" s="6">
        <f t="shared" si="4"/>
        <v>-4.7379558985542847</v>
      </c>
      <c r="AN27" s="5">
        <f>AD27+AE27</f>
        <v>1.8870107868729611</v>
      </c>
      <c r="AO27" s="10">
        <f>IF(AND(H27 &gt; 0, B27 &gt; 0, C27 &gt; 0), AVERAGE(H27, B27, C27) * (1 + 0.5 * (SIGN(C27 - B27) + SIGN(B27 - H27)) + 0.5), AVERAGE(H27, B27, C27) * (1 + 0.5 * (SIGN(C27 - B27) + SIGN(B27 - H27)) - 0.5))</f>
        <v>0.49414882749874672</v>
      </c>
    </row>
    <row r="28" spans="1:41" x14ac:dyDescent="0.25">
      <c r="A28" s="1" t="s">
        <v>17</v>
      </c>
      <c r="B28" s="5">
        <v>0.32500000000000001</v>
      </c>
      <c r="C28" s="5">
        <v>0.187</v>
      </c>
      <c r="D28" s="12" t="str">
        <v>Genmab A/S</v>
      </c>
      <c r="E28" s="1">
        <v>27.8</v>
      </c>
      <c r="F28" s="3">
        <v>17651362302</v>
      </c>
      <c r="G28" s="2" t="str">
        <v>USD</v>
      </c>
      <c r="H28" s="14">
        <v>0.12874272010962659</v>
      </c>
      <c r="I28" s="5" t="str">
        <v>DKK</v>
      </c>
      <c r="J28" s="3">
        <v>1019000000</v>
      </c>
      <c r="K28" s="3">
        <v>9893000000</v>
      </c>
      <c r="L28" s="3">
        <v>16474000000</v>
      </c>
      <c r="M28" s="3">
        <v>18967000000</v>
      </c>
      <c r="N28" s="3">
        <v>18967000000</v>
      </c>
      <c r="O28" s="3">
        <v>18366000000</v>
      </c>
      <c r="P28" s="3">
        <v>601000000</v>
      </c>
      <c r="Q28" s="3">
        <v>5648000000</v>
      </c>
      <c r="R28" s="15" t="str">
        <f t="shared" si="0"/>
        <v>DKK/USD</v>
      </c>
      <c r="S28" s="3" t="e" vm="8">
        <v>#VALUE!</v>
      </c>
      <c r="T28" s="19" t="str">
        <f>IF(G28="USD","",G28 &amp; "/USD")</f>
        <v/>
      </c>
      <c r="U28" s="19" t="s">
        <v>261</v>
      </c>
      <c r="V28" s="15" cm="1">
        <f t="array" ref="V28">IF($S28="",J28,_FV($S28,"Price")*J28)</f>
        <v>150913900</v>
      </c>
      <c r="W28" s="3" cm="1">
        <f t="array" ref="W28">IF($S28="",K28,_FV($S28,"Price")*K28)</f>
        <v>1465153300</v>
      </c>
      <c r="X28" s="3" cm="1">
        <f t="array" ref="X28">IF($S28="",L28,_FV($S28,"Price")*L28)</f>
        <v>2439799400</v>
      </c>
      <c r="Y28" s="3" cm="1">
        <f t="array" ref="Y28">IF($S28="",M28,_FV($S28,"Price")*M28)</f>
        <v>2809012700</v>
      </c>
      <c r="Z28" s="3" cm="1">
        <f t="array" ref="Z28">IF($S28="",N28,_FV($S28,"Price")*N28)</f>
        <v>2809012700</v>
      </c>
      <c r="AA28" s="3" cm="1">
        <f t="array" ref="AA28">IF($S28="",O28,_FV($S28,"Price")*O28)</f>
        <v>2720004600</v>
      </c>
      <c r="AB28" s="3" cm="1">
        <f t="array" ref="AB28">IF($S28="",P28,_FV($S28,"Price")*P28)</f>
        <v>89008100</v>
      </c>
      <c r="AC28" s="3" cm="1">
        <f t="array" ref="AC28">IF($S28="",Q28,_FV($S28,"Price")*Q28)</f>
        <v>836468800</v>
      </c>
      <c r="AD28" s="4">
        <f>(N28-P28)/N28</f>
        <v>0.96831338640797171</v>
      </c>
      <c r="AE28" s="4">
        <f>Q28/N28</f>
        <v>0.29778035535403596</v>
      </c>
      <c r="AF28" s="3">
        <f>(AI28)+J28-K28</f>
        <v>8777362302</v>
      </c>
      <c r="AG28" s="4" t="str">
        <f>A28</f>
        <v>GMAB</v>
      </c>
      <c r="AH28" s="4" t="str">
        <f>D28</f>
        <v>Genmab A/S</v>
      </c>
      <c r="AI28" s="8" cm="1">
        <f t="array" ref="AI28">IF(U28="",F28,_FV(U28,"Price")*F28)</f>
        <v>17651362302</v>
      </c>
      <c r="AJ28" s="6">
        <f t="shared" si="1"/>
        <v>6.2838314337275873</v>
      </c>
      <c r="AK28" s="6">
        <f t="shared" si="2"/>
        <v>6.4894604597359873</v>
      </c>
      <c r="AL28" s="6">
        <f t="shared" si="3"/>
        <v>0.19967570645341501</v>
      </c>
      <c r="AM28" s="6">
        <f t="shared" si="4"/>
        <v>0.34702997110887629</v>
      </c>
      <c r="AN28" s="5">
        <f>AD28+AE28</f>
        <v>1.2660937417620077</v>
      </c>
      <c r="AO28" s="10">
        <f>IF(AND(H28 &gt; 0, B28 &gt; 0, C28 &gt; 0), AVERAGE(H28, B28, C28) * (1 + 0.5 * (SIGN(C28 - B28) + SIGN(B28 - H28)) + 0.5), AVERAGE(H28, B28, C28) * (1 + 0.5 * (SIGN(C28 - B28) + SIGN(B28 - H28)) - 0.5))</f>
        <v>0.32037136005481326</v>
      </c>
    </row>
    <row r="29" spans="1:41" x14ac:dyDescent="0.25">
      <c r="A29" s="1" t="s">
        <v>18</v>
      </c>
      <c r="B29" s="5">
        <v>0.154</v>
      </c>
      <c r="C29" s="5">
        <v>6.0999999999999999E-2</v>
      </c>
      <c r="D29" s="12" t="str">
        <v>Freeport-McMoRan Inc.</v>
      </c>
      <c r="E29" s="1">
        <v>44.28</v>
      </c>
      <c r="F29" s="3">
        <v>63624160800</v>
      </c>
      <c r="G29" s="2" t="str">
        <v>USD</v>
      </c>
      <c r="H29" s="14">
        <v>-3.2045654082528533E-3</v>
      </c>
      <c r="I29" s="5" t="str">
        <v>USD</v>
      </c>
      <c r="J29" s="3">
        <v>9426000000</v>
      </c>
      <c r="K29" s="3">
        <v>8146000000</v>
      </c>
      <c r="L29" s="3">
        <v>22707000000</v>
      </c>
      <c r="M29" s="3">
        <v>24457000000</v>
      </c>
      <c r="N29" s="3">
        <v>24457000000</v>
      </c>
      <c r="O29" s="3">
        <v>7500000000</v>
      </c>
      <c r="P29" s="3">
        <v>16957000000</v>
      </c>
      <c r="Q29" s="3">
        <v>8151000000</v>
      </c>
      <c r="R29" s="15" t="str">
        <f t="shared" si="0"/>
        <v/>
      </c>
      <c r="S29" s="3" t="s">
        <v>261</v>
      </c>
      <c r="T29" s="19" t="str">
        <f>IF(G29="USD","",G29 &amp; "/USD")</f>
        <v/>
      </c>
      <c r="U29" s="19" t="s">
        <v>261</v>
      </c>
      <c r="V29" s="15" cm="1">
        <f t="array" ref="V29">IF($S29="",J29,_FV($S29,"Price")*J29)</f>
        <v>9426000000</v>
      </c>
      <c r="W29" s="3" cm="1">
        <f t="array" ref="W29">IF($S29="",K29,_FV($S29,"Price")*K29)</f>
        <v>8146000000</v>
      </c>
      <c r="X29" s="3" cm="1">
        <f t="array" ref="X29">IF($S29="",L29,_FV($S29,"Price")*L29)</f>
        <v>22707000000</v>
      </c>
      <c r="Y29" s="3" cm="1">
        <f t="array" ref="Y29">IF($S29="",M29,_FV($S29,"Price")*M29)</f>
        <v>24457000000</v>
      </c>
      <c r="Z29" s="3" cm="1">
        <f t="array" ref="Z29">IF($S29="",N29,_FV($S29,"Price")*N29)</f>
        <v>24457000000</v>
      </c>
      <c r="AA29" s="3" cm="1">
        <f t="array" ref="AA29">IF($S29="",O29,_FV($S29,"Price")*O29)</f>
        <v>7500000000</v>
      </c>
      <c r="AB29" s="3" cm="1">
        <f t="array" ref="AB29">IF($S29="",P29,_FV($S29,"Price")*P29)</f>
        <v>16957000000</v>
      </c>
      <c r="AC29" s="3" cm="1">
        <f t="array" ref="AC29">IF($S29="",Q29,_FV($S29,"Price")*Q29)</f>
        <v>8151000000</v>
      </c>
      <c r="AD29" s="4">
        <f>(N29-P29)/N29</f>
        <v>0.3066606697469027</v>
      </c>
      <c r="AE29" s="4">
        <f>Q29/N29</f>
        <v>0.33327881588093389</v>
      </c>
      <c r="AF29" s="3">
        <f>(AI29)+J29-K29</f>
        <v>64904160800</v>
      </c>
      <c r="AG29" s="4" t="str">
        <f>A29</f>
        <v>FCX</v>
      </c>
      <c r="AH29" s="4" t="str">
        <f>D29</f>
        <v>Freeport-McMoRan Inc.</v>
      </c>
      <c r="AI29" s="8" cm="1">
        <f t="array" ref="AI29">IF(U29="",F29,_FV(U29,"Price")*F29)</f>
        <v>63624160800</v>
      </c>
      <c r="AJ29" s="6">
        <f t="shared" si="1"/>
        <v>2.6014703684016847</v>
      </c>
      <c r="AK29" s="6">
        <f t="shared" si="2"/>
        <v>8.4832214399999994</v>
      </c>
      <c r="AL29" s="6">
        <f t="shared" si="3"/>
        <v>0.5508585350649351</v>
      </c>
      <c r="AM29" s="6">
        <f t="shared" si="4"/>
        <v>1.3906920393442621</v>
      </c>
      <c r="AN29" s="5">
        <f>AD29+AE29</f>
        <v>0.63993948562783665</v>
      </c>
      <c r="AO29" s="10">
        <f>IF(AND(H29 &gt; 0, B29 &gt; 0, C29 &gt; 0), AVERAGE(H29, B29, C29) * (1 + 0.5 * (SIGN(C29 - B29) + SIGN(B29 - H29)) + 0.5), AVERAGE(H29, B29, C29) * (1 + 0.5 * (SIGN(C29 - B29) + SIGN(B29 - H29)) - 0.5))</f>
        <v>3.5299239098624528E-2</v>
      </c>
    </row>
    <row r="30" spans="1:41" x14ac:dyDescent="0.25">
      <c r="A30" s="1" t="s">
        <v>19</v>
      </c>
      <c r="B30" s="5">
        <v>-0.192</v>
      </c>
      <c r="C30" s="5">
        <v>-4.8000000000000001E-2</v>
      </c>
      <c r="D30" s="12" t="str">
        <v>Deere &amp; Company</v>
      </c>
      <c r="E30" s="1">
        <v>385.74</v>
      </c>
      <c r="F30" s="3">
        <v>106298371800</v>
      </c>
      <c r="G30" s="2" t="str">
        <v>USD</v>
      </c>
      <c r="H30" s="14">
        <v>0.14590029860965822</v>
      </c>
      <c r="I30" s="5" t="str">
        <v>USD</v>
      </c>
      <c r="J30" s="3">
        <v>65855000000</v>
      </c>
      <c r="K30" s="3">
        <v>4774000000</v>
      </c>
      <c r="L30" s="3">
        <v>60248000000</v>
      </c>
      <c r="M30" s="3">
        <v>55732000000</v>
      </c>
      <c r="N30" s="3">
        <v>55732000000</v>
      </c>
      <c r="O30" s="3">
        <v>22091000000</v>
      </c>
      <c r="P30" s="3">
        <v>33641000000</v>
      </c>
      <c r="Q30" s="3">
        <v>17476000000</v>
      </c>
      <c r="R30" s="15" t="str">
        <f t="shared" si="0"/>
        <v/>
      </c>
      <c r="S30" s="3" t="s">
        <v>261</v>
      </c>
      <c r="T30" s="19" t="str">
        <f>IF(G30="USD","",G30 &amp; "/USD")</f>
        <v/>
      </c>
      <c r="U30" s="19" t="s">
        <v>261</v>
      </c>
      <c r="V30" s="15" cm="1">
        <f t="array" ref="V30">IF($S30="",J30,_FV($S30,"Price")*J30)</f>
        <v>65855000000</v>
      </c>
      <c r="W30" s="3" cm="1">
        <f t="array" ref="W30">IF($S30="",K30,_FV($S30,"Price")*K30)</f>
        <v>4774000000</v>
      </c>
      <c r="X30" s="3" cm="1">
        <f t="array" ref="X30">IF($S30="",L30,_FV($S30,"Price")*L30)</f>
        <v>60248000000</v>
      </c>
      <c r="Y30" s="3" cm="1">
        <f t="array" ref="Y30">IF($S30="",M30,_FV($S30,"Price")*M30)</f>
        <v>55732000000</v>
      </c>
      <c r="Z30" s="3" cm="1">
        <f t="array" ref="Z30">IF($S30="",N30,_FV($S30,"Price")*N30)</f>
        <v>55732000000</v>
      </c>
      <c r="AA30" s="3" cm="1">
        <f t="array" ref="AA30">IF($S30="",O30,_FV($S30,"Price")*O30)</f>
        <v>22091000000</v>
      </c>
      <c r="AB30" s="3" cm="1">
        <f t="array" ref="AB30">IF($S30="",P30,_FV($S30,"Price")*P30)</f>
        <v>33641000000</v>
      </c>
      <c r="AC30" s="3" cm="1">
        <f t="array" ref="AC30">IF($S30="",Q30,_FV($S30,"Price")*Q30)</f>
        <v>17476000000</v>
      </c>
      <c r="AD30" s="4">
        <f>(N30-P30)/N30</f>
        <v>0.39637909997846837</v>
      </c>
      <c r="AE30" s="4">
        <f>Q30/N30</f>
        <v>0.31357209502619682</v>
      </c>
      <c r="AF30" s="3">
        <f>(AI30)+J30-K30</f>
        <v>167379371800</v>
      </c>
      <c r="AG30" s="4" t="str">
        <f>A30</f>
        <v>DE</v>
      </c>
      <c r="AH30" s="4" t="str">
        <f>D30</f>
        <v>Deere &amp; Company</v>
      </c>
      <c r="AI30" s="8" cm="1">
        <f t="array" ref="AI30">IF(U30="",F30,_FV(U30,"Price")*F30)</f>
        <v>106298371800</v>
      </c>
      <c r="AJ30" s="6">
        <f t="shared" si="1"/>
        <v>1.9073130661020599</v>
      </c>
      <c r="AK30" s="6">
        <f t="shared" si="2"/>
        <v>4.8118406500384774</v>
      </c>
      <c r="AL30" s="6">
        <f t="shared" si="3"/>
        <v>-0.25061670052283735</v>
      </c>
      <c r="AM30" s="6">
        <f t="shared" si="4"/>
        <v>-1.0024668020913494</v>
      </c>
      <c r="AN30" s="5">
        <f>AD30+AE30</f>
        <v>0.70995119500466519</v>
      </c>
      <c r="AO30" s="10">
        <f>IF(AND(H30 &gt; 0, B30 &gt; 0, C30 &gt; 0), AVERAGE(H30, B30, C30) * (1 + 0.5 * (SIGN(C30 - B30) + SIGN(B30 - H30)) + 0.5), AVERAGE(H30, B30, C30) * (1 + 0.5 * (SIGN(C30 - B30) + SIGN(B30 - H30)) - 0.5))</f>
        <v>-1.5683283565056962E-2</v>
      </c>
    </row>
    <row r="31" spans="1:41" x14ac:dyDescent="0.25">
      <c r="A31" s="1" t="s">
        <v>20</v>
      </c>
      <c r="B31" s="5">
        <v>0.21299999999999999</v>
      </c>
      <c r="C31" s="5">
        <v>0.16900000000000001</v>
      </c>
      <c r="D31" s="12" t="str">
        <v>Sea Limited</v>
      </c>
      <c r="E31" s="1">
        <v>78.31</v>
      </c>
      <c r="F31" s="3">
        <v>44976563990</v>
      </c>
      <c r="G31" s="2" t="str">
        <v>USD</v>
      </c>
      <c r="H31" s="14">
        <v>5.0677546255112067E-2</v>
      </c>
      <c r="I31" s="5" t="str">
        <v>USD</v>
      </c>
      <c r="J31" s="3">
        <v>4242561861</v>
      </c>
      <c r="K31" s="3">
        <v>6029859000</v>
      </c>
      <c r="L31" s="3">
        <v>13080625501</v>
      </c>
      <c r="M31" s="3">
        <v>14475436585</v>
      </c>
      <c r="N31" s="3">
        <v>14475436585</v>
      </c>
      <c r="O31" s="3">
        <v>6107880823</v>
      </c>
      <c r="P31" s="3">
        <v>8367555762</v>
      </c>
      <c r="Q31" s="3">
        <v>563211790</v>
      </c>
      <c r="R31" s="15" t="str">
        <f t="shared" si="0"/>
        <v/>
      </c>
      <c r="S31" s="3" t="s">
        <v>261</v>
      </c>
      <c r="T31" s="19" t="str">
        <f>IF(G31="USD","",G31 &amp; "/USD")</f>
        <v/>
      </c>
      <c r="U31" s="19" t="s">
        <v>261</v>
      </c>
      <c r="V31" s="15" cm="1">
        <f t="array" ref="V31">IF($S31="",J31,_FV($S31,"Price")*J31)</f>
        <v>4242561861</v>
      </c>
      <c r="W31" s="3" cm="1">
        <f t="array" ref="W31">IF($S31="",K31,_FV($S31,"Price")*K31)</f>
        <v>6029859000</v>
      </c>
      <c r="X31" s="3" cm="1">
        <f t="array" ref="X31">IF($S31="",L31,_FV($S31,"Price")*L31)</f>
        <v>13080625501</v>
      </c>
      <c r="Y31" s="3" cm="1">
        <f t="array" ref="Y31">IF($S31="",M31,_FV($S31,"Price")*M31)</f>
        <v>14475436585</v>
      </c>
      <c r="Z31" s="3" cm="1">
        <f t="array" ref="Z31">IF($S31="",N31,_FV($S31,"Price")*N31)</f>
        <v>14475436585</v>
      </c>
      <c r="AA31" s="3" cm="1">
        <f t="array" ref="AA31">IF($S31="",O31,_FV($S31,"Price")*O31)</f>
        <v>6107880823</v>
      </c>
      <c r="AB31" s="3" cm="1">
        <f t="array" ref="AB31">IF($S31="",P31,_FV($S31,"Price")*P31)</f>
        <v>8367555762</v>
      </c>
      <c r="AC31" s="3" cm="1">
        <f t="array" ref="AC31">IF($S31="",Q31,_FV($S31,"Price")*Q31)</f>
        <v>563211790</v>
      </c>
      <c r="AD31" s="4">
        <f>(N31-P31)/N31</f>
        <v>0.42194795211421943</v>
      </c>
      <c r="AE31" s="4">
        <f>Q31/N31</f>
        <v>3.8908103855300746E-2</v>
      </c>
      <c r="AF31" s="3">
        <f>(AI31)+J31-K31</f>
        <v>43189266851</v>
      </c>
      <c r="AG31" s="4" t="str">
        <f>A31</f>
        <v>SE</v>
      </c>
      <c r="AH31" s="4" t="str">
        <f>D31</f>
        <v>Sea Limited</v>
      </c>
      <c r="AI31" s="8" cm="1">
        <f t="array" ref="AI31">IF(U31="",F31,_FV(U31,"Price")*F31)</f>
        <v>44976563990</v>
      </c>
      <c r="AJ31" s="6">
        <f t="shared" si="1"/>
        <v>3.1070955080281606</v>
      </c>
      <c r="AK31" s="6">
        <f t="shared" si="2"/>
        <v>7.363693774219537</v>
      </c>
      <c r="AL31" s="6">
        <f t="shared" si="3"/>
        <v>0.34571332273331157</v>
      </c>
      <c r="AM31" s="6">
        <f t="shared" si="4"/>
        <v>0.43572152510174772</v>
      </c>
      <c r="AN31" s="5">
        <f>AD31+AE31</f>
        <v>0.46085605596952017</v>
      </c>
      <c r="AO31" s="10">
        <f>IF(AND(H31 &gt; 0, B31 &gt; 0, C31 &gt; 0), AVERAGE(H31, B31, C31) * (1 + 0.5 * (SIGN(C31 - B31) + SIGN(B31 - H31)) + 0.5), AVERAGE(H31, B31, C31) * (1 + 0.5 * (SIGN(C31 - B31) + SIGN(B31 - H31)) - 0.5))</f>
        <v>0.21633877312755606</v>
      </c>
    </row>
    <row r="32" spans="1:41" x14ac:dyDescent="0.25">
      <c r="A32" s="1" t="s">
        <v>21</v>
      </c>
      <c r="B32" s="5">
        <v>0.14799999999999999</v>
      </c>
      <c r="C32" s="5">
        <v>7.6999999999999999E-2</v>
      </c>
      <c r="D32" s="12" t="str">
        <v>PayPal Holdings, Inc.</v>
      </c>
      <c r="E32" s="1">
        <v>72.430000000000007</v>
      </c>
      <c r="F32" s="3">
        <v>74047361900</v>
      </c>
      <c r="G32" s="2" t="str">
        <v>USD</v>
      </c>
      <c r="H32" s="14">
        <v>8.1873682680427357E-2</v>
      </c>
      <c r="I32" s="5" t="str">
        <v>USD</v>
      </c>
      <c r="J32" s="3">
        <v>12923000000</v>
      </c>
      <c r="K32" s="3">
        <v>7776000000</v>
      </c>
      <c r="L32" s="3">
        <v>29771000000</v>
      </c>
      <c r="M32" s="3">
        <v>31005000000</v>
      </c>
      <c r="N32" s="3">
        <v>31005000000</v>
      </c>
      <c r="O32" s="3">
        <v>13197000000</v>
      </c>
      <c r="P32" s="3">
        <v>17808000000</v>
      </c>
      <c r="Q32" s="3">
        <v>6545000000</v>
      </c>
      <c r="R32" s="15" t="str">
        <f t="shared" si="0"/>
        <v/>
      </c>
      <c r="S32" s="3" t="s">
        <v>261</v>
      </c>
      <c r="T32" s="19" t="str">
        <f>IF(G32="USD","",G32 &amp; "/USD")</f>
        <v/>
      </c>
      <c r="U32" s="19" t="s">
        <v>261</v>
      </c>
      <c r="V32" s="15" cm="1">
        <f t="array" ref="V32">IF($S32="",J32,_FV($S32,"Price")*J32)</f>
        <v>12923000000</v>
      </c>
      <c r="W32" s="3" cm="1">
        <f t="array" ref="W32">IF($S32="",K32,_FV($S32,"Price")*K32)</f>
        <v>7776000000</v>
      </c>
      <c r="X32" s="3" cm="1">
        <f t="array" ref="X32">IF($S32="",L32,_FV($S32,"Price")*L32)</f>
        <v>29771000000</v>
      </c>
      <c r="Y32" s="3" cm="1">
        <f t="array" ref="Y32">IF($S32="",M32,_FV($S32,"Price")*M32)</f>
        <v>31005000000</v>
      </c>
      <c r="Z32" s="3" cm="1">
        <f t="array" ref="Z32">IF($S32="",N32,_FV($S32,"Price")*N32)</f>
        <v>31005000000</v>
      </c>
      <c r="AA32" s="3" cm="1">
        <f t="array" ref="AA32">IF($S32="",O32,_FV($S32,"Price")*O32)</f>
        <v>13197000000</v>
      </c>
      <c r="AB32" s="3" cm="1">
        <f t="array" ref="AB32">IF($S32="",P32,_FV($S32,"Price")*P32)</f>
        <v>17808000000</v>
      </c>
      <c r="AC32" s="3" cm="1">
        <f t="array" ref="AC32">IF($S32="",Q32,_FV($S32,"Price")*Q32)</f>
        <v>6545000000</v>
      </c>
      <c r="AD32" s="4">
        <f>(N32-P32)/N32</f>
        <v>0.42564102564102563</v>
      </c>
      <c r="AE32" s="4">
        <f>Q32/N32</f>
        <v>0.21109498467989035</v>
      </c>
      <c r="AF32" s="3">
        <f>(AI32)+J32-K32</f>
        <v>79194361900</v>
      </c>
      <c r="AG32" s="4" t="str">
        <f>A32</f>
        <v>PYPL</v>
      </c>
      <c r="AH32" s="4" t="str">
        <f>D32</f>
        <v>PayPal Holdings, Inc.</v>
      </c>
      <c r="AI32" s="8" cm="1">
        <f t="array" ref="AI32">IF(U32="",F32,_FV(U32,"Price")*F32)</f>
        <v>74047361900</v>
      </c>
      <c r="AJ32" s="6">
        <f t="shared" si="1"/>
        <v>2.388239377519755</v>
      </c>
      <c r="AK32" s="6">
        <f t="shared" si="2"/>
        <v>5.6109238387512317</v>
      </c>
      <c r="AL32" s="6">
        <f t="shared" si="3"/>
        <v>0.37911647559129946</v>
      </c>
      <c r="AM32" s="6">
        <f t="shared" si="4"/>
        <v>0.72869140763003004</v>
      </c>
      <c r="AN32" s="5">
        <f>AD32+AE32</f>
        <v>0.63673601032091598</v>
      </c>
      <c r="AO32" s="10">
        <f>IF(AND(H32 &gt; 0, B32 &gt; 0, C32 &gt; 0), AVERAGE(H32, B32, C32) * (1 + 0.5 * (SIGN(C32 - B32) + SIGN(B32 - H32)) + 0.5), AVERAGE(H32, B32, C32) * (1 + 0.5 * (SIGN(C32 - B32) + SIGN(B32 - H32)) - 0.5))</f>
        <v>0.15343684134021368</v>
      </c>
    </row>
    <row r="33" spans="1:41" x14ac:dyDescent="0.25">
      <c r="A33" s="1" t="s">
        <v>22</v>
      </c>
      <c r="B33" s="5">
        <v>0.113000005</v>
      </c>
      <c r="C33" s="5">
        <v>-1E-3</v>
      </c>
      <c r="D33" s="12" t="str">
        <v>Bristol-Myers Squibb Company</v>
      </c>
      <c r="E33" s="1">
        <v>49.95</v>
      </c>
      <c r="F33" s="3">
        <v>101268630000</v>
      </c>
      <c r="G33" s="2" t="str">
        <v>USD</v>
      </c>
      <c r="H33" s="14">
        <v>-2.4978877358694945E-2</v>
      </c>
      <c r="I33" s="5" t="str">
        <v>USD</v>
      </c>
      <c r="J33" s="3">
        <v>54004000000</v>
      </c>
      <c r="K33" s="3">
        <v>9123000000</v>
      </c>
      <c r="L33" s="3">
        <v>45006000000</v>
      </c>
      <c r="M33" s="3">
        <v>46509000000</v>
      </c>
      <c r="N33" s="3">
        <v>46509000000</v>
      </c>
      <c r="O33" s="3">
        <v>32926000000</v>
      </c>
      <c r="P33" s="3">
        <v>13583000000</v>
      </c>
      <c r="Q33" s="3">
        <v>19177000000</v>
      </c>
      <c r="R33" s="15" t="str">
        <f t="shared" si="0"/>
        <v/>
      </c>
      <c r="S33" s="3" t="s">
        <v>261</v>
      </c>
      <c r="T33" s="19" t="str">
        <f>IF(G33="USD","",G33 &amp; "/USD")</f>
        <v/>
      </c>
      <c r="U33" s="19" t="s">
        <v>261</v>
      </c>
      <c r="V33" s="15" cm="1">
        <f t="array" ref="V33">IF($S33="",J33,_FV($S33,"Price")*J33)</f>
        <v>54004000000</v>
      </c>
      <c r="W33" s="3" cm="1">
        <f t="array" ref="W33">IF($S33="",K33,_FV($S33,"Price")*K33)</f>
        <v>9123000000</v>
      </c>
      <c r="X33" s="3" cm="1">
        <f t="array" ref="X33">IF($S33="",L33,_FV($S33,"Price")*L33)</f>
        <v>45006000000</v>
      </c>
      <c r="Y33" s="3" cm="1">
        <f t="array" ref="Y33">IF($S33="",M33,_FV($S33,"Price")*M33)</f>
        <v>46509000000</v>
      </c>
      <c r="Z33" s="3" cm="1">
        <f t="array" ref="Z33">IF($S33="",N33,_FV($S33,"Price")*N33)</f>
        <v>46509000000</v>
      </c>
      <c r="AA33" s="3" cm="1">
        <f t="array" ref="AA33">IF($S33="",O33,_FV($S33,"Price")*O33)</f>
        <v>32926000000</v>
      </c>
      <c r="AB33" s="3" cm="1">
        <f t="array" ref="AB33">IF($S33="",P33,_FV($S33,"Price")*P33)</f>
        <v>13583000000</v>
      </c>
      <c r="AC33" s="3" cm="1">
        <f t="array" ref="AC33">IF($S33="",Q33,_FV($S33,"Price")*Q33)</f>
        <v>19177000000</v>
      </c>
      <c r="AD33" s="4">
        <f>(N33-P33)/N33</f>
        <v>0.70794899911845022</v>
      </c>
      <c r="AE33" s="4">
        <f>Q33/N33</f>
        <v>0.41232879657700661</v>
      </c>
      <c r="AF33" s="3">
        <f>(AI33)+J33-K33</f>
        <v>146149630000</v>
      </c>
      <c r="AG33" s="4" t="str">
        <f>A33</f>
        <v>BMY</v>
      </c>
      <c r="AH33" s="4" t="str">
        <f>D33</f>
        <v>Bristol-Myers Squibb Company</v>
      </c>
      <c r="AI33" s="8" cm="1">
        <f t="array" ref="AI33">IF(U33="",F33,_FV(U33,"Price")*F33)</f>
        <v>101268630000</v>
      </c>
      <c r="AJ33" s="6">
        <f t="shared" si="1"/>
        <v>2.1773985680190933</v>
      </c>
      <c r="AK33" s="6">
        <f t="shared" si="2"/>
        <v>3.0756432606450828</v>
      </c>
      <c r="AL33" s="6">
        <f t="shared" si="3"/>
        <v>0.27218080748271495</v>
      </c>
      <c r="AM33" s="6">
        <f t="shared" si="4"/>
        <v>-30.756432606450826</v>
      </c>
      <c r="AN33" s="5">
        <f>AD33+AE33</f>
        <v>1.1202777956954568</v>
      </c>
      <c r="AO33" s="10">
        <f>IF(AND(H33 &gt; 0, B33 &gt; 0, C33 &gt; 0), AVERAGE(H33, B33, C33) * (1 + 0.5 * (SIGN(C33 - B33) + SIGN(B33 - H33)) + 0.5), AVERAGE(H33, B33, C33) * (1 + 0.5 * (SIGN(C33 - B33) + SIGN(B33 - H33)) - 0.5))</f>
        <v>1.4503521273550842E-2</v>
      </c>
    </row>
    <row r="34" spans="1:41" x14ac:dyDescent="0.25">
      <c r="A34" s="1" t="s">
        <v>23</v>
      </c>
      <c r="B34" s="5">
        <v>0.105</v>
      </c>
      <c r="C34" s="5">
        <v>0.107</v>
      </c>
      <c r="D34" s="12" t="str">
        <v>Amazon.com, Inc.</v>
      </c>
      <c r="E34" s="1">
        <v>178.5</v>
      </c>
      <c r="F34" s="3">
        <v>1873464600000</v>
      </c>
      <c r="G34" s="2" t="str">
        <v>USD</v>
      </c>
      <c r="H34" s="14">
        <v>0.11829574129883672</v>
      </c>
      <c r="I34" s="5" t="str">
        <v>USD</v>
      </c>
      <c r="J34" s="3">
        <v>150577000000</v>
      </c>
      <c r="K34" s="3">
        <v>53888000000</v>
      </c>
      <c r="L34" s="3">
        <v>574785000000</v>
      </c>
      <c r="M34" s="3">
        <v>604334000000</v>
      </c>
      <c r="N34" s="3">
        <v>604334000000</v>
      </c>
      <c r="O34" s="3">
        <v>290341000000</v>
      </c>
      <c r="P34" s="3">
        <v>313993000000</v>
      </c>
      <c r="Q34" s="3">
        <v>85515000000</v>
      </c>
      <c r="R34" s="15" t="str">
        <f t="shared" si="0"/>
        <v/>
      </c>
      <c r="S34" s="3" t="s">
        <v>261</v>
      </c>
      <c r="T34" s="19" t="str">
        <f>IF(G34="USD","",G34 &amp; "/USD")</f>
        <v/>
      </c>
      <c r="U34" s="19" t="s">
        <v>261</v>
      </c>
      <c r="V34" s="15" cm="1">
        <f t="array" ref="V34">IF($S34="",J34,_FV($S34,"Price")*J34)</f>
        <v>150577000000</v>
      </c>
      <c r="W34" s="3" cm="1">
        <f t="array" ref="W34">IF($S34="",K34,_FV($S34,"Price")*K34)</f>
        <v>53888000000</v>
      </c>
      <c r="X34" s="3" cm="1">
        <f t="array" ref="X34">IF($S34="",L34,_FV($S34,"Price")*L34)</f>
        <v>574785000000</v>
      </c>
      <c r="Y34" s="3" cm="1">
        <f t="array" ref="Y34">IF($S34="",M34,_FV($S34,"Price")*M34)</f>
        <v>604334000000</v>
      </c>
      <c r="Z34" s="3" cm="1">
        <f t="array" ref="Z34">IF($S34="",N34,_FV($S34,"Price")*N34)</f>
        <v>604334000000</v>
      </c>
      <c r="AA34" s="3" cm="1">
        <f t="array" ref="AA34">IF($S34="",O34,_FV($S34,"Price")*O34)</f>
        <v>290341000000</v>
      </c>
      <c r="AB34" s="3" cm="1">
        <f t="array" ref="AB34">IF($S34="",P34,_FV($S34,"Price")*P34)</f>
        <v>313993000000</v>
      </c>
      <c r="AC34" s="3" cm="1">
        <f t="array" ref="AC34">IF($S34="",Q34,_FV($S34,"Price")*Q34)</f>
        <v>85515000000</v>
      </c>
      <c r="AD34" s="4">
        <f>(N34-P34)/N34</f>
        <v>0.48043135087550926</v>
      </c>
      <c r="AE34" s="4">
        <f>Q34/N34</f>
        <v>0.14150287754784605</v>
      </c>
      <c r="AF34" s="3">
        <f>(AI34)+J34-K34</f>
        <v>1970153600000</v>
      </c>
      <c r="AG34" s="4" t="str">
        <f>A34</f>
        <v>AMZN</v>
      </c>
      <c r="AH34" s="4" t="str">
        <f>D34</f>
        <v>Amazon.com, Inc.</v>
      </c>
      <c r="AI34" s="8" cm="1">
        <f t="array" ref="AI34">IF(U34="",F34,_FV(U34,"Price")*F34)</f>
        <v>1873464600000</v>
      </c>
      <c r="AJ34" s="6">
        <f t="shared" si="1"/>
        <v>3.1000483176521594</v>
      </c>
      <c r="AK34" s="6">
        <f t="shared" si="2"/>
        <v>6.4526353494683839</v>
      </c>
      <c r="AL34" s="6">
        <f t="shared" si="3"/>
        <v>0.61453669994936999</v>
      </c>
      <c r="AM34" s="6">
        <f t="shared" si="4"/>
        <v>0.60305003266059665</v>
      </c>
      <c r="AN34" s="5">
        <f>AD34+AE34</f>
        <v>0.62193422842335533</v>
      </c>
      <c r="AO34" s="10">
        <f>IF(AND(H34 &gt; 0, B34 &gt; 0, C34 &gt; 0), AVERAGE(H34, B34, C34) * (1 + 0.5 * (SIGN(C34 - B34) + SIGN(B34 - H34)) + 0.5), AVERAGE(H34, B34, C34) * (1 + 0.5 * (SIGN(C34 - B34) + SIGN(B34 - H34)) - 0.5))</f>
        <v>0.16514787064941835</v>
      </c>
    </row>
    <row r="35" spans="1:41" x14ac:dyDescent="0.25">
      <c r="A35" s="1" t="s">
        <v>90</v>
      </c>
      <c r="B35" s="5">
        <v>0.05</v>
      </c>
      <c r="C35" s="5">
        <v>5.3999999999999999E-2</v>
      </c>
      <c r="D35" s="12" t="str">
        <v>Daikin Industries,Ltd.</v>
      </c>
      <c r="E35" s="1">
        <v>18510</v>
      </c>
      <c r="F35" s="3">
        <v>5419103565150</v>
      </c>
      <c r="G35" s="2" t="str">
        <v>JPY</v>
      </c>
      <c r="H35" s="14">
        <v>0.10391332280819314</v>
      </c>
      <c r="I35" s="5" t="str">
        <v>JPY</v>
      </c>
      <c r="J35" s="3">
        <v>904658000000</v>
      </c>
      <c r="K35" s="3">
        <v>617663000000</v>
      </c>
      <c r="L35" s="3">
        <v>4395317000000</v>
      </c>
      <c r="M35" s="3">
        <v>4551631000000</v>
      </c>
      <c r="N35" s="3">
        <v>4551631000000</v>
      </c>
      <c r="O35" s="3">
        <v>1525525000000</v>
      </c>
      <c r="P35" s="3">
        <v>3026106000000</v>
      </c>
      <c r="Q35" s="3">
        <v>607701000000</v>
      </c>
      <c r="R35" s="15" t="str">
        <f t="shared" si="0"/>
        <v>JPY/USD</v>
      </c>
      <c r="S35" s="3" t="e" vm="9">
        <v>#VALUE!</v>
      </c>
      <c r="T35" s="19" t="str">
        <f>IF(G35="USD","",G35 &amp; "/USD")</f>
        <v>JPY/USD</v>
      </c>
      <c r="U35" s="19" t="e" vm="9">
        <v>#VALUE!</v>
      </c>
      <c r="V35" s="15" cm="1">
        <f t="array" ref="V35">IF($S35="",J35,_FV($S35,"Price")*J35)</f>
        <v>6187860720</v>
      </c>
      <c r="W35" s="3" cm="1">
        <f t="array" ref="W35">IF($S35="",K35,_FV($S35,"Price")*K35)</f>
        <v>4224814920</v>
      </c>
      <c r="X35" s="3" cm="1">
        <f t="array" ref="X35">IF($S35="",L35,_FV($S35,"Price")*L35)</f>
        <v>30063968280</v>
      </c>
      <c r="Y35" s="3" cm="1">
        <f t="array" ref="Y35">IF($S35="",M35,_FV($S35,"Price")*M35)</f>
        <v>31133156040</v>
      </c>
      <c r="Z35" s="3" cm="1">
        <f t="array" ref="Z35">IF($S35="",N35,_FV($S35,"Price")*N35)</f>
        <v>31133156040</v>
      </c>
      <c r="AA35" s="3" cm="1">
        <f t="array" ref="AA35">IF($S35="",O35,_FV($S35,"Price")*O35)</f>
        <v>10434591000</v>
      </c>
      <c r="AB35" s="3" cm="1">
        <f t="array" ref="AB35">IF($S35="",P35,_FV($S35,"Price")*P35)</f>
        <v>20698565040</v>
      </c>
      <c r="AC35" s="3" cm="1">
        <f t="array" ref="AC35">IF($S35="",Q35,_FV($S35,"Price")*Q35)</f>
        <v>4156674840</v>
      </c>
      <c r="AD35" s="4">
        <f>(N35-P35)/N35</f>
        <v>0.33516007778310675</v>
      </c>
      <c r="AE35" s="4">
        <f>Q35/N35</f>
        <v>0.13351280013691796</v>
      </c>
      <c r="AF35" s="3">
        <f>(AI35)+J35-K35</f>
        <v>324061668385.62598</v>
      </c>
      <c r="AG35" s="4" t="str">
        <f>A35</f>
        <v>6367.T</v>
      </c>
      <c r="AH35" s="4" t="str">
        <f>D35</f>
        <v>Daikin Industries,Ltd.</v>
      </c>
      <c r="AI35" s="8" cm="1">
        <f t="array" ref="AI35">IF(U35="",F35,_FV(U35,"Price")*F35)</f>
        <v>37066668385.625999</v>
      </c>
      <c r="AJ35" s="6">
        <f t="shared" si="1"/>
        <v>1.190584993631953</v>
      </c>
      <c r="AK35" s="6">
        <f t="shared" si="2"/>
        <v>3.5522876158371708</v>
      </c>
      <c r="AL35" s="6">
        <f t="shared" si="3"/>
        <v>0.71045752316743416</v>
      </c>
      <c r="AM35" s="6">
        <f t="shared" si="4"/>
        <v>0.65783103996984649</v>
      </c>
      <c r="AN35" s="5">
        <f>AD35+AE35</f>
        <v>0.46867287792002471</v>
      </c>
      <c r="AO35" s="10">
        <f>IF(AND(H35 &gt; 0, B35 &gt; 0, C35 &gt; 0), AVERAGE(H35, B35, C35) * (1 + 0.5 * (SIGN(C35 - B35) + SIGN(B35 - H35)) + 0.5), AVERAGE(H35, B35, C35) * (1 + 0.5 * (SIGN(C35 - B35) + SIGN(B35 - H35)) - 0.5))</f>
        <v>0.10395666140409657</v>
      </c>
    </row>
    <row r="36" spans="1:41" x14ac:dyDescent="0.25">
      <c r="A36" s="1" t="s">
        <v>24</v>
      </c>
      <c r="B36" s="5">
        <v>0.103999995</v>
      </c>
      <c r="C36" s="5">
        <v>0.123</v>
      </c>
      <c r="D36" s="12" t="str">
        <v>Fortinet, Inc.</v>
      </c>
      <c r="E36" s="1">
        <v>76.709999999999994</v>
      </c>
      <c r="F36" s="3">
        <v>58676092680</v>
      </c>
      <c r="G36" s="2" t="str">
        <v>USD</v>
      </c>
      <c r="H36" s="14">
        <v>0.20088739982795309</v>
      </c>
      <c r="I36" s="5" t="str">
        <v>USD</v>
      </c>
      <c r="J36" s="3">
        <v>993300000</v>
      </c>
      <c r="K36" s="3">
        <v>1682900000</v>
      </c>
      <c r="L36" s="3">
        <v>5304800000</v>
      </c>
      <c r="M36" s="3">
        <v>5537300000</v>
      </c>
      <c r="N36" s="3">
        <v>5537300000</v>
      </c>
      <c r="O36" s="3">
        <v>4324000000</v>
      </c>
      <c r="P36" s="3">
        <v>1213300000</v>
      </c>
      <c r="Q36" s="3">
        <v>1349900000</v>
      </c>
      <c r="R36" s="15" t="str">
        <f t="shared" si="0"/>
        <v/>
      </c>
      <c r="S36" s="3" t="s">
        <v>261</v>
      </c>
      <c r="T36" s="19" t="str">
        <f>IF(G36="USD","",G36 &amp; "/USD")</f>
        <v/>
      </c>
      <c r="U36" s="19" t="s">
        <v>261</v>
      </c>
      <c r="V36" s="15" cm="1">
        <f t="array" ref="V36">IF($S36="",J36,_FV($S36,"Price")*J36)</f>
        <v>993300000</v>
      </c>
      <c r="W36" s="3" cm="1">
        <f t="array" ref="W36">IF($S36="",K36,_FV($S36,"Price")*K36)</f>
        <v>1682900000</v>
      </c>
      <c r="X36" s="3" cm="1">
        <f t="array" ref="X36">IF($S36="",L36,_FV($S36,"Price")*L36)</f>
        <v>5304800000</v>
      </c>
      <c r="Y36" s="3" cm="1">
        <f t="array" ref="Y36">IF($S36="",M36,_FV($S36,"Price")*M36)</f>
        <v>5537300000</v>
      </c>
      <c r="Z36" s="3" cm="1">
        <f t="array" ref="Z36">IF($S36="",N36,_FV($S36,"Price")*N36)</f>
        <v>5537300000</v>
      </c>
      <c r="AA36" s="3" cm="1">
        <f t="array" ref="AA36">IF($S36="",O36,_FV($S36,"Price")*O36)</f>
        <v>4324000000</v>
      </c>
      <c r="AB36" s="3" cm="1">
        <f t="array" ref="AB36">IF($S36="",P36,_FV($S36,"Price")*P36)</f>
        <v>1213300000</v>
      </c>
      <c r="AC36" s="3" cm="1">
        <f t="array" ref="AC36">IF($S36="",Q36,_FV($S36,"Price")*Q36)</f>
        <v>1349900000</v>
      </c>
      <c r="AD36" s="4">
        <f>(N36-P36)/N36</f>
        <v>0.78088599136763404</v>
      </c>
      <c r="AE36" s="4">
        <f>Q36/N36</f>
        <v>0.24378307117187076</v>
      </c>
      <c r="AF36" s="3">
        <f>(AI36)+J36-K36</f>
        <v>57986492680</v>
      </c>
      <c r="AG36" s="4" t="str">
        <f>A36</f>
        <v>FTNT</v>
      </c>
      <c r="AH36" s="4" t="str">
        <f>D36</f>
        <v>Fortinet, Inc.</v>
      </c>
      <c r="AI36" s="8" cm="1">
        <f t="array" ref="AI36">IF(U36="",F36,_FV(U36,"Price")*F36)</f>
        <v>58676092680</v>
      </c>
      <c r="AJ36" s="6">
        <f t="shared" si="1"/>
        <v>10.596516836725479</v>
      </c>
      <c r="AK36" s="6">
        <f t="shared" si="2"/>
        <v>13.569864172062905</v>
      </c>
      <c r="AL36" s="6">
        <f t="shared" si="3"/>
        <v>1.3047946946596398</v>
      </c>
      <c r="AM36" s="6">
        <f t="shared" si="4"/>
        <v>1.1032409895986102</v>
      </c>
      <c r="AN36" s="5">
        <f>AD36+AE36</f>
        <v>1.0246690625395047</v>
      </c>
      <c r="AO36" s="10">
        <f>IF(AND(H36 &gt; 0, B36 &gt; 0, C36 &gt; 0), AVERAGE(H36, B36, C36) * (1 + 0.5 * (SIGN(C36 - B36) + SIGN(B36 - H36)) + 0.5), AVERAGE(H36, B36, C36) * (1 + 0.5 * (SIGN(C36 - B36) + SIGN(B36 - H36)) - 0.5))</f>
        <v>0.21394369741397656</v>
      </c>
    </row>
    <row r="37" spans="1:41" x14ac:dyDescent="0.25">
      <c r="A37" s="1" t="s">
        <v>127</v>
      </c>
      <c r="B37" s="5">
        <v>8.5000000000000006E-2</v>
      </c>
      <c r="C37" s="5">
        <v>4.4999999999999998E-2</v>
      </c>
      <c r="D37" s="12" t="str">
        <v>Euronext N.V.</v>
      </c>
      <c r="E37" s="1">
        <v>96.6</v>
      </c>
      <c r="F37" s="3">
        <v>9733702516</v>
      </c>
      <c r="G37" s="2" t="str">
        <v>EUR</v>
      </c>
      <c r="H37" s="14">
        <v>-3.6534898876980595E-2</v>
      </c>
      <c r="I37" s="5" t="str">
        <v>EUR</v>
      </c>
      <c r="J37" s="3">
        <v>3093885000</v>
      </c>
      <c r="K37" s="3">
        <v>1001082000</v>
      </c>
      <c r="L37" s="3">
        <v>1428100000</v>
      </c>
      <c r="M37" s="3">
        <v>1549100000</v>
      </c>
      <c r="N37" s="3">
        <v>1549100000</v>
      </c>
      <c r="O37" s="3">
        <v>1356481000</v>
      </c>
      <c r="P37" s="3">
        <v>192619000</v>
      </c>
      <c r="Q37" s="3">
        <v>786500000</v>
      </c>
      <c r="R37" s="15" t="str">
        <f t="shared" si="0"/>
        <v>EUR/USD</v>
      </c>
      <c r="S37" s="3" t="e" vm="3">
        <v>#VALUE!</v>
      </c>
      <c r="T37" s="19" t="str">
        <f>IF(G37="USD","",G37 &amp; "/USD")</f>
        <v>EUR/USD</v>
      </c>
      <c r="U37" s="19" t="e" vm="3">
        <v>#VALUE!</v>
      </c>
      <c r="V37" s="15" cm="1">
        <f t="array" ref="V37">IF($S37="",J37,_FV($S37,"Price")*J37)</f>
        <v>3417814759.5</v>
      </c>
      <c r="W37" s="3" cm="1">
        <f t="array" ref="W37">IF($S37="",K37,_FV($S37,"Price")*K37)</f>
        <v>1105895285.4000001</v>
      </c>
      <c r="X37" s="3" cm="1">
        <f t="array" ref="X37">IF($S37="",L37,_FV($S37,"Price")*L37)</f>
        <v>1577622070</v>
      </c>
      <c r="Y37" s="3" cm="1">
        <f t="array" ref="Y37">IF($S37="",M37,_FV($S37,"Price")*M37)</f>
        <v>1711290770</v>
      </c>
      <c r="Z37" s="3" cm="1">
        <f t="array" ref="Z37">IF($S37="",N37,_FV($S37,"Price")*N37)</f>
        <v>1711290770</v>
      </c>
      <c r="AA37" s="3" cm="1">
        <f t="array" ref="AA37">IF($S37="",O37,_FV($S37,"Price")*O37)</f>
        <v>1498504560.7</v>
      </c>
      <c r="AB37" s="3" cm="1">
        <f t="array" ref="AB37">IF($S37="",P37,_FV($S37,"Price")*P37)</f>
        <v>212786209.30000001</v>
      </c>
      <c r="AC37" s="3" cm="1">
        <f t="array" ref="AC37">IF($S37="",Q37,_FV($S37,"Price")*Q37)</f>
        <v>868846550</v>
      </c>
      <c r="AD37" s="4">
        <f>(N37-P37)/N37</f>
        <v>0.87565747853592413</v>
      </c>
      <c r="AE37" s="4">
        <f>Q37/N37</f>
        <v>0.50771415660706221</v>
      </c>
      <c r="AF37" s="3">
        <f>(AI37)+J37-K37</f>
        <v>12845624169.4252</v>
      </c>
      <c r="AG37" s="4" t="str">
        <f>A37</f>
        <v>ENX.PA</v>
      </c>
      <c r="AH37" s="4" t="str">
        <f>D37</f>
        <v>Euronext N.V.</v>
      </c>
      <c r="AI37" s="8" cm="1">
        <f t="array" ref="AI37">IF(U37="",F37,_FV(U37,"Price")*F37)</f>
        <v>10752821169.4252</v>
      </c>
      <c r="AJ37" s="6">
        <f t="shared" si="1"/>
        <v>6.283456533471047</v>
      </c>
      <c r="AK37" s="6">
        <f t="shared" si="2"/>
        <v>7.1757013301328945</v>
      </c>
      <c r="AL37" s="6">
        <f t="shared" si="3"/>
        <v>0.84420015648622282</v>
      </c>
      <c r="AM37" s="6">
        <f t="shared" si="4"/>
        <v>1.5946002955850878</v>
      </c>
      <c r="AN37" s="5">
        <f>AD37+AE37</f>
        <v>1.3833716351429863</v>
      </c>
      <c r="AO37" s="10">
        <f>IF(AND(H37 &gt; 0, B37 &gt; 0, C37 &gt; 0), AVERAGE(H37, B37, C37) * (1 + 0.5 * (SIGN(C37 - B37) + SIGN(B37 - H37)) + 0.5), AVERAGE(H37, B37, C37) * (1 + 0.5 * (SIGN(C37 - B37) + SIGN(B37 - H37)) - 0.5))</f>
        <v>1.5577516853836569E-2</v>
      </c>
    </row>
    <row r="38" spans="1:41" x14ac:dyDescent="0.25">
      <c r="A38" s="1" t="s">
        <v>25</v>
      </c>
      <c r="B38" s="5">
        <v>5.5E-2</v>
      </c>
      <c r="C38" s="5">
        <v>8.1999995000000006E-2</v>
      </c>
      <c r="D38" s="12" t="str">
        <v>Monster Beverage Corporation</v>
      </c>
      <c r="E38" s="1">
        <v>47.13</v>
      </c>
      <c r="F38" s="3">
        <v>46165908720</v>
      </c>
      <c r="G38" s="2" t="str">
        <v>USD</v>
      </c>
      <c r="H38" s="14">
        <v>0.13135326134319963</v>
      </c>
      <c r="I38" s="5" t="str">
        <v>USD</v>
      </c>
      <c r="J38" s="3">
        <v>807884000</v>
      </c>
      <c r="K38" s="3">
        <v>1307141000</v>
      </c>
      <c r="L38" s="3">
        <v>7140027000</v>
      </c>
      <c r="M38" s="3">
        <v>7385831000</v>
      </c>
      <c r="N38" s="3">
        <v>7385831000</v>
      </c>
      <c r="O38" s="3">
        <v>3968771000</v>
      </c>
      <c r="P38" s="3">
        <v>3417060000</v>
      </c>
      <c r="Q38" s="3">
        <v>2022253000</v>
      </c>
      <c r="R38" s="15" t="str">
        <f t="shared" si="0"/>
        <v/>
      </c>
      <c r="S38" s="3" t="s">
        <v>261</v>
      </c>
      <c r="T38" s="19" t="str">
        <f>IF(G38="USD","",G38 &amp; "/USD")</f>
        <v/>
      </c>
      <c r="U38" s="19" t="s">
        <v>261</v>
      </c>
      <c r="V38" s="15" cm="1">
        <f t="array" ref="V38">IF($S38="",J38,_FV($S38,"Price")*J38)</f>
        <v>807884000</v>
      </c>
      <c r="W38" s="3" cm="1">
        <f t="array" ref="W38">IF($S38="",K38,_FV($S38,"Price")*K38)</f>
        <v>1307141000</v>
      </c>
      <c r="X38" s="3" cm="1">
        <f t="array" ref="X38">IF($S38="",L38,_FV($S38,"Price")*L38)</f>
        <v>7140027000</v>
      </c>
      <c r="Y38" s="3" cm="1">
        <f t="array" ref="Y38">IF($S38="",M38,_FV($S38,"Price")*M38)</f>
        <v>7385831000</v>
      </c>
      <c r="Z38" s="3" cm="1">
        <f t="array" ref="Z38">IF($S38="",N38,_FV($S38,"Price")*N38)</f>
        <v>7385831000</v>
      </c>
      <c r="AA38" s="3" cm="1">
        <f t="array" ref="AA38">IF($S38="",O38,_FV($S38,"Price")*O38)</f>
        <v>3968771000</v>
      </c>
      <c r="AB38" s="3" cm="1">
        <f t="array" ref="AB38">IF($S38="",P38,_FV($S38,"Price")*P38)</f>
        <v>3417060000</v>
      </c>
      <c r="AC38" s="3" cm="1">
        <f t="array" ref="AC38">IF($S38="",Q38,_FV($S38,"Price")*Q38)</f>
        <v>2022253000</v>
      </c>
      <c r="AD38" s="4">
        <f>(N38-P38)/N38</f>
        <v>0.53734928405483418</v>
      </c>
      <c r="AE38" s="4">
        <f>Q38/N38</f>
        <v>0.27380168866577098</v>
      </c>
      <c r="AF38" s="3">
        <f>(AI38)+J38-K38</f>
        <v>45666651720</v>
      </c>
      <c r="AG38" s="4" t="str">
        <f>A38</f>
        <v>MNST</v>
      </c>
      <c r="AH38" s="4" t="str">
        <f>D38</f>
        <v>Monster Beverage Corporation</v>
      </c>
      <c r="AI38" s="8" cm="1">
        <f t="array" ref="AI38">IF(U38="",F38,_FV(U38,"Price")*F38)</f>
        <v>46165908720</v>
      </c>
      <c r="AJ38" s="6">
        <f t="shared" si="1"/>
        <v>6.2506045318394099</v>
      </c>
      <c r="AK38" s="6">
        <f t="shared" si="2"/>
        <v>11.63229340266798</v>
      </c>
      <c r="AL38" s="6">
        <f t="shared" si="3"/>
        <v>2.1149624368487236</v>
      </c>
      <c r="AM38" s="6">
        <f t="shared" si="4"/>
        <v>1.4185724526773422</v>
      </c>
      <c r="AN38" s="5">
        <f>AD38+AE38</f>
        <v>0.81115097272060521</v>
      </c>
      <c r="AO38" s="10">
        <f>IF(AND(H38 &gt; 0, B38 &gt; 0, C38 &gt; 0), AVERAGE(H38, B38, C38) * (1 + 0.5 * (SIGN(C38 - B38) + SIGN(B38 - H38)) + 0.5), AVERAGE(H38, B38, C38) * (1 + 0.5 * (SIGN(C38 - B38) + SIGN(B38 - H38)) - 0.5))</f>
        <v>0.13417662817159981</v>
      </c>
    </row>
    <row r="39" spans="1:41" x14ac:dyDescent="0.25">
      <c r="A39" s="1" t="s">
        <v>26</v>
      </c>
      <c r="B39" s="5">
        <v>0.24</v>
      </c>
      <c r="C39" s="5">
        <v>0.21</v>
      </c>
      <c r="D39" s="12" t="str">
        <v>Palantir Technologies Inc.</v>
      </c>
      <c r="E39" s="1">
        <v>31.48</v>
      </c>
      <c r="F39" s="3">
        <v>67440233600</v>
      </c>
      <c r="G39" s="2" t="str">
        <v>USD</v>
      </c>
      <c r="H39" s="14">
        <v>0.16745152216493142</v>
      </c>
      <c r="I39" s="5" t="str">
        <v>USD</v>
      </c>
      <c r="J39" s="3">
        <v>258459000</v>
      </c>
      <c r="K39" s="3">
        <v>2598540000</v>
      </c>
      <c r="L39" s="3">
        <v>2225012000</v>
      </c>
      <c r="M39" s="3">
        <v>2478981000</v>
      </c>
      <c r="N39" s="3">
        <v>2478981000</v>
      </c>
      <c r="O39" s="3">
        <v>2017602000</v>
      </c>
      <c r="P39" s="3">
        <v>461379000</v>
      </c>
      <c r="Q39" s="3">
        <v>153320000</v>
      </c>
      <c r="R39" s="15" t="str">
        <f t="shared" si="0"/>
        <v/>
      </c>
      <c r="S39" s="3" t="s">
        <v>261</v>
      </c>
      <c r="T39" s="19" t="str">
        <f>IF(G39="USD","",G39 &amp; "/USD")</f>
        <v/>
      </c>
      <c r="U39" s="19" t="s">
        <v>261</v>
      </c>
      <c r="V39" s="15" cm="1">
        <f t="array" ref="V39">IF($S39="",J39,_FV($S39,"Price")*J39)</f>
        <v>258459000</v>
      </c>
      <c r="W39" s="3" cm="1">
        <f t="array" ref="W39">IF($S39="",K39,_FV($S39,"Price")*K39)</f>
        <v>2598540000</v>
      </c>
      <c r="X39" s="3" cm="1">
        <f t="array" ref="X39">IF($S39="",L39,_FV($S39,"Price")*L39)</f>
        <v>2225012000</v>
      </c>
      <c r="Y39" s="3" cm="1">
        <f t="array" ref="Y39">IF($S39="",M39,_FV($S39,"Price")*M39)</f>
        <v>2478981000</v>
      </c>
      <c r="Z39" s="3" cm="1">
        <f t="array" ref="Z39">IF($S39="",N39,_FV($S39,"Price")*N39)</f>
        <v>2478981000</v>
      </c>
      <c r="AA39" s="3" cm="1">
        <f t="array" ref="AA39">IF($S39="",O39,_FV($S39,"Price")*O39)</f>
        <v>2017602000</v>
      </c>
      <c r="AB39" s="3" cm="1">
        <f t="array" ref="AB39">IF($S39="",P39,_FV($S39,"Price")*P39)</f>
        <v>461379000</v>
      </c>
      <c r="AC39" s="3" cm="1">
        <f t="array" ref="AC39">IF($S39="",Q39,_FV($S39,"Price")*Q39)</f>
        <v>153320000</v>
      </c>
      <c r="AD39" s="4">
        <f>(N39-P39)/N39</f>
        <v>0.81388360782111679</v>
      </c>
      <c r="AE39" s="4">
        <f>Q39/N39</f>
        <v>6.1847993187523424E-2</v>
      </c>
      <c r="AF39" s="3">
        <f>(AI39)+J39-K39</f>
        <v>65100152600</v>
      </c>
      <c r="AG39" s="4" t="str">
        <f>A39</f>
        <v>PLTR</v>
      </c>
      <c r="AH39" s="4" t="str">
        <f>D39</f>
        <v>Palantir Technologies Inc.</v>
      </c>
      <c r="AI39" s="8" cm="1">
        <f t="array" ref="AI39">IF(U39="",F39,_FV(U39,"Price")*F39)</f>
        <v>67440233600</v>
      </c>
      <c r="AJ39" s="6">
        <f t="shared" si="1"/>
        <v>27.204820690436918</v>
      </c>
      <c r="AK39" s="6">
        <f t="shared" si="2"/>
        <v>33.425935144790699</v>
      </c>
      <c r="AL39" s="6">
        <f t="shared" si="3"/>
        <v>1.3927472976996125</v>
      </c>
      <c r="AM39" s="6">
        <f t="shared" si="4"/>
        <v>1.5917111973709857</v>
      </c>
      <c r="AN39" s="5">
        <f>AD39+AE39</f>
        <v>0.87573160100864023</v>
      </c>
      <c r="AO39" s="10">
        <f>IF(AND(H39 &gt; 0, B39 &gt; 0, C39 &gt; 0), AVERAGE(H39, B39, C39) * (1 + 0.5 * (SIGN(C39 - B39) + SIGN(B39 - H39)) + 0.5), AVERAGE(H39, B39, C39) * (1 + 0.5 * (SIGN(C39 - B39) + SIGN(B39 - H39)) - 0.5))</f>
        <v>0.30872576108246569</v>
      </c>
    </row>
    <row r="40" spans="1:41" x14ac:dyDescent="0.25">
      <c r="A40" s="1" t="s">
        <v>27</v>
      </c>
      <c r="B40" s="5">
        <v>0.2</v>
      </c>
      <c r="C40" s="5">
        <v>0.253</v>
      </c>
      <c r="D40" s="12" t="str">
        <v>Joint Stock Company Kaspi.kz</v>
      </c>
      <c r="E40" s="1">
        <v>130.93</v>
      </c>
      <c r="F40" s="3">
        <v>25133191870</v>
      </c>
      <c r="G40" s="2" t="str">
        <v>USD</v>
      </c>
      <c r="H40" s="14">
        <v>0.47283082964532819</v>
      </c>
      <c r="I40" s="5" t="str">
        <v>KZT</v>
      </c>
      <c r="J40" s="3">
        <v>214709000000</v>
      </c>
      <c r="K40" s="3">
        <v>615360000000</v>
      </c>
      <c r="L40" s="3">
        <v>1890290000000</v>
      </c>
      <c r="M40" s="3">
        <v>2051431000000</v>
      </c>
      <c r="N40" s="3">
        <v>2051431000000</v>
      </c>
      <c r="O40" s="3">
        <v>1308958000000</v>
      </c>
      <c r="P40" s="3">
        <v>742473000000</v>
      </c>
      <c r="Q40" s="3">
        <v>998804000000</v>
      </c>
      <c r="R40" s="15" t="str">
        <f t="shared" si="0"/>
        <v>KZT/USD</v>
      </c>
      <c r="S40" s="3" t="e" vm="10">
        <v>#VALUE!</v>
      </c>
      <c r="T40" s="19" t="str">
        <f>IF(G40="USD","",G40 &amp; "/USD")</f>
        <v/>
      </c>
      <c r="U40" s="19" t="s">
        <v>261</v>
      </c>
      <c r="V40" s="15" cm="1">
        <f t="array" ref="V40">IF($S40="",J40,_FV($S40,"Price")*J40)</f>
        <v>445521175</v>
      </c>
      <c r="W40" s="3" cm="1">
        <f t="array" ref="W40">IF($S40="",K40,_FV($S40,"Price")*K40)</f>
        <v>1276872000</v>
      </c>
      <c r="X40" s="3" cm="1">
        <f t="array" ref="X40">IF($S40="",L40,_FV($S40,"Price")*L40)</f>
        <v>3922351750</v>
      </c>
      <c r="Y40" s="3" cm="1">
        <f t="array" ref="Y40">IF($S40="",M40,_FV($S40,"Price")*M40)</f>
        <v>4256719325</v>
      </c>
      <c r="Z40" s="3" cm="1">
        <f t="array" ref="Z40">IF($S40="",N40,_FV($S40,"Price")*N40)</f>
        <v>4256719325</v>
      </c>
      <c r="AA40" s="3" cm="1">
        <f t="array" ref="AA40">IF($S40="",O40,_FV($S40,"Price")*O40)</f>
        <v>2716087850</v>
      </c>
      <c r="AB40" s="3" cm="1">
        <f t="array" ref="AB40">IF($S40="",P40,_FV($S40,"Price")*P40)</f>
        <v>1540631475</v>
      </c>
      <c r="AC40" s="3" cm="1">
        <f t="array" ref="AC40">IF($S40="",Q40,_FV($S40,"Price")*Q40)</f>
        <v>2072518300</v>
      </c>
      <c r="AD40" s="4">
        <f>(N40-P40)/N40</f>
        <v>0.63807069309179787</v>
      </c>
      <c r="AE40" s="4">
        <f>Q40/N40</f>
        <v>0.48688159631008793</v>
      </c>
      <c r="AF40" s="3">
        <f>(AI40)+J40-K40</f>
        <v>-375517808130</v>
      </c>
      <c r="AG40" s="4" t="str">
        <f>A40</f>
        <v>KSPI</v>
      </c>
      <c r="AH40" s="4" t="str">
        <f>D40</f>
        <v>Joint Stock Company Kaspi.kz</v>
      </c>
      <c r="AI40" s="8" cm="1">
        <f t="array" ref="AI40">IF(U40="",F40,_FV(U40,"Price")*F40)</f>
        <v>25133191870</v>
      </c>
      <c r="AJ40" s="6">
        <f t="shared" si="1"/>
        <v>5.9043573116016992</v>
      </c>
      <c r="AK40" s="6">
        <f t="shared" si="2"/>
        <v>9.2534532231717019</v>
      </c>
      <c r="AL40" s="6">
        <f t="shared" si="3"/>
        <v>0.46267266115858502</v>
      </c>
      <c r="AM40" s="6">
        <f t="shared" si="4"/>
        <v>0.36574913925579849</v>
      </c>
      <c r="AN40" s="5">
        <f>AD40+AE40</f>
        <v>1.1249522894018857</v>
      </c>
      <c r="AO40" s="10">
        <f>IF(AND(H40 &gt; 0, B40 &gt; 0, C40 &gt; 0), AVERAGE(H40, B40, C40) * (1 + 0.5 * (SIGN(C40 - B40) + SIGN(B40 - H40)) + 0.5), AVERAGE(H40, B40, C40) * (1 + 0.5 * (SIGN(C40 - B40) + SIGN(B40 - H40)) - 0.5))</f>
        <v>0.46291541482266413</v>
      </c>
    </row>
    <row r="41" spans="1:41" x14ac:dyDescent="0.25">
      <c r="A41" s="1" t="s">
        <v>28</v>
      </c>
      <c r="B41" s="5">
        <v>0.156</v>
      </c>
      <c r="C41" s="5">
        <v>2.4E-2</v>
      </c>
      <c r="D41" s="12" t="str">
        <v>Interactive Brokers Group, Inc.</v>
      </c>
      <c r="E41" s="1">
        <v>128.88999999999999</v>
      </c>
      <c r="F41" s="3">
        <v>14027872040</v>
      </c>
      <c r="G41" s="2" t="str">
        <v>USD</v>
      </c>
      <c r="H41" s="14">
        <v>0.92313341493268042</v>
      </c>
      <c r="I41" s="5" t="str">
        <v>USD</v>
      </c>
      <c r="J41" s="3">
        <v>15820000000</v>
      </c>
      <c r="K41" s="3">
        <v>3436000000</v>
      </c>
      <c r="L41" s="3">
        <v>7856000000</v>
      </c>
      <c r="M41" s="3">
        <v>7787000000</v>
      </c>
      <c r="N41" s="3">
        <v>7787000000</v>
      </c>
      <c r="O41" s="3">
        <v>6288000000</v>
      </c>
      <c r="P41" s="3">
        <v>1499000000</v>
      </c>
      <c r="Q41" s="3">
        <v>6679000000</v>
      </c>
      <c r="R41" s="15" t="str">
        <f t="shared" si="0"/>
        <v/>
      </c>
      <c r="S41" s="3" t="s">
        <v>261</v>
      </c>
      <c r="T41" s="19" t="str">
        <f>IF(G41="USD","",G41 &amp; "/USD")</f>
        <v/>
      </c>
      <c r="U41" s="19" t="s">
        <v>261</v>
      </c>
      <c r="V41" s="15" cm="1">
        <f t="array" ref="V41">IF($S41="",J41,_FV($S41,"Price")*J41)</f>
        <v>15820000000</v>
      </c>
      <c r="W41" s="3" cm="1">
        <f t="array" ref="W41">IF($S41="",K41,_FV($S41,"Price")*K41)</f>
        <v>3436000000</v>
      </c>
      <c r="X41" s="3" cm="1">
        <f t="array" ref="X41">IF($S41="",L41,_FV($S41,"Price")*L41)</f>
        <v>7856000000</v>
      </c>
      <c r="Y41" s="3" cm="1">
        <f t="array" ref="Y41">IF($S41="",M41,_FV($S41,"Price")*M41)</f>
        <v>7787000000</v>
      </c>
      <c r="Z41" s="3" cm="1">
        <f t="array" ref="Z41">IF($S41="",N41,_FV($S41,"Price")*N41)</f>
        <v>7787000000</v>
      </c>
      <c r="AA41" s="3" cm="1">
        <f t="array" ref="AA41">IF($S41="",O41,_FV($S41,"Price")*O41)</f>
        <v>6288000000</v>
      </c>
      <c r="AB41" s="3" cm="1">
        <f t="array" ref="AB41">IF($S41="",P41,_FV($S41,"Price")*P41)</f>
        <v>1499000000</v>
      </c>
      <c r="AC41" s="3" cm="1">
        <f t="array" ref="AC41">IF($S41="",Q41,_FV($S41,"Price")*Q41)</f>
        <v>6679000000</v>
      </c>
      <c r="AD41" s="4">
        <f>(N41-P41)/N41</f>
        <v>0.80749967895209962</v>
      </c>
      <c r="AE41" s="4">
        <f>Q41/N41</f>
        <v>0.85771157056632852</v>
      </c>
      <c r="AF41" s="3">
        <f>(AI41)+J41-K41</f>
        <v>26411872040</v>
      </c>
      <c r="AG41" s="4" t="str">
        <f>A41</f>
        <v>IBKR</v>
      </c>
      <c r="AH41" s="4" t="str">
        <f>D41</f>
        <v>Interactive Brokers Group, Inc.</v>
      </c>
      <c r="AI41" s="8" cm="1">
        <f t="array" ref="AI41">IF(U41="",F41,_FV(U41,"Price")*F41)</f>
        <v>14027872040</v>
      </c>
      <c r="AJ41" s="6">
        <f t="shared" si="1"/>
        <v>1.8014475459098498</v>
      </c>
      <c r="AK41" s="6">
        <f t="shared" si="2"/>
        <v>2.2308956806615776</v>
      </c>
      <c r="AL41" s="6">
        <f t="shared" si="3"/>
        <v>0.14300613337574217</v>
      </c>
      <c r="AM41" s="6">
        <f t="shared" si="4"/>
        <v>0.92953986694232393</v>
      </c>
      <c r="AN41" s="5">
        <f>AD41+AE41</f>
        <v>1.6652112495184281</v>
      </c>
      <c r="AO41" s="10">
        <f>IF(AND(H41 &gt; 0, B41 &gt; 0, C41 &gt; 0), AVERAGE(H41, B41, C41) * (1 + 0.5 * (SIGN(C41 - B41) + SIGN(B41 - H41)) + 0.5), AVERAGE(H41, B41, C41) * (1 + 0.5 * (SIGN(C41 - B41) + SIGN(B41 - H41)) - 0.5))</f>
        <v>0.18385556915544674</v>
      </c>
    </row>
    <row r="42" spans="1:41" x14ac:dyDescent="0.25">
      <c r="A42" s="1" t="s">
        <v>29</v>
      </c>
      <c r="B42" s="5">
        <v>9.1999999999999998E-2</v>
      </c>
      <c r="C42" s="5">
        <v>0.08</v>
      </c>
      <c r="D42" s="12" t="str">
        <v>Stryker Corporation</v>
      </c>
      <c r="E42" s="1">
        <v>360.42</v>
      </c>
      <c r="F42" s="3">
        <v>137347051500</v>
      </c>
      <c r="G42" s="2" t="str">
        <v>USD</v>
      </c>
      <c r="H42" s="14">
        <v>0.1110629302401214</v>
      </c>
      <c r="I42" s="5" t="str">
        <v>USD</v>
      </c>
      <c r="J42" s="3">
        <v>12744000000</v>
      </c>
      <c r="K42" s="3">
        <v>1844000000</v>
      </c>
      <c r="L42" s="3">
        <v>20498000000</v>
      </c>
      <c r="M42" s="3">
        <v>21389000000</v>
      </c>
      <c r="N42" s="3">
        <v>21389000000</v>
      </c>
      <c r="O42" s="3">
        <v>13369000000</v>
      </c>
      <c r="P42" s="3">
        <v>8020000000</v>
      </c>
      <c r="Q42" s="3">
        <v>4952000000</v>
      </c>
      <c r="R42" s="15" t="str">
        <f t="shared" si="0"/>
        <v/>
      </c>
      <c r="S42" s="3" t="s">
        <v>261</v>
      </c>
      <c r="T42" s="19" t="str">
        <f>IF(G42="USD","",G42 &amp; "/USD")</f>
        <v/>
      </c>
      <c r="U42" s="19" t="s">
        <v>261</v>
      </c>
      <c r="V42" s="15" cm="1">
        <f t="array" ref="V42">IF($S42="",J42,_FV($S42,"Price")*J42)</f>
        <v>12744000000</v>
      </c>
      <c r="W42" s="3" cm="1">
        <f t="array" ref="W42">IF($S42="",K42,_FV($S42,"Price")*K42)</f>
        <v>1844000000</v>
      </c>
      <c r="X42" s="3" cm="1">
        <f t="array" ref="X42">IF($S42="",L42,_FV($S42,"Price")*L42)</f>
        <v>20498000000</v>
      </c>
      <c r="Y42" s="3" cm="1">
        <f t="array" ref="Y42">IF($S42="",M42,_FV($S42,"Price")*M42)</f>
        <v>21389000000</v>
      </c>
      <c r="Z42" s="3" cm="1">
        <f t="array" ref="Z42">IF($S42="",N42,_FV($S42,"Price")*N42)</f>
        <v>21389000000</v>
      </c>
      <c r="AA42" s="3" cm="1">
        <f t="array" ref="AA42">IF($S42="",O42,_FV($S42,"Price")*O42)</f>
        <v>13369000000</v>
      </c>
      <c r="AB42" s="3" cm="1">
        <f t="array" ref="AB42">IF($S42="",P42,_FV($S42,"Price")*P42)</f>
        <v>8020000000</v>
      </c>
      <c r="AC42" s="3" cm="1">
        <f t="array" ref="AC42">IF($S42="",Q42,_FV($S42,"Price")*Q42)</f>
        <v>4952000000</v>
      </c>
      <c r="AD42" s="4">
        <f>(N42-P42)/N42</f>
        <v>0.62504090887839547</v>
      </c>
      <c r="AE42" s="4">
        <f>Q42/N42</f>
        <v>0.23152087521623263</v>
      </c>
      <c r="AF42" s="3">
        <f>(AI42)+J42-K42</f>
        <v>148247051500</v>
      </c>
      <c r="AG42" s="4" t="str">
        <f>A42</f>
        <v>SYK</v>
      </c>
      <c r="AH42" s="4" t="str">
        <f>D42</f>
        <v>Stryker Corporation</v>
      </c>
      <c r="AI42" s="8" cm="1">
        <f t="array" ref="AI42">IF(U42="",F42,_FV(U42,"Price")*F42)</f>
        <v>137347051500</v>
      </c>
      <c r="AJ42" s="6">
        <f t="shared" si="1"/>
        <v>6.4213872317546405</v>
      </c>
      <c r="AK42" s="6">
        <f t="shared" si="2"/>
        <v>10.273547123943452</v>
      </c>
      <c r="AL42" s="6">
        <f t="shared" si="3"/>
        <v>1.1166899047764622</v>
      </c>
      <c r="AM42" s="6">
        <f t="shared" si="4"/>
        <v>1.2841933904929315</v>
      </c>
      <c r="AN42" s="5">
        <f>AD42+AE42</f>
        <v>0.85656178409462813</v>
      </c>
      <c r="AO42" s="10">
        <f>IF(AND(H42 &gt; 0, B42 &gt; 0, C42 &gt; 0), AVERAGE(H42, B42, C42) * (1 + 0.5 * (SIGN(C42 - B42) + SIGN(B42 - H42)) + 0.5), AVERAGE(H42, B42, C42) * (1 + 0.5 * (SIGN(C42 - B42) + SIGN(B42 - H42)) - 0.5))</f>
        <v>4.7177155040020236E-2</v>
      </c>
    </row>
    <row r="43" spans="1:41" x14ac:dyDescent="0.25">
      <c r="A43" s="1" t="s">
        <v>30</v>
      </c>
      <c r="B43" s="5">
        <v>2.4E-2</v>
      </c>
      <c r="C43" s="5">
        <v>4.4999999999999998E-2</v>
      </c>
      <c r="D43" s="12" t="str">
        <v>Etsy, Inc.</v>
      </c>
      <c r="E43" s="1">
        <v>55.09</v>
      </c>
      <c r="F43" s="3">
        <v>6321687680</v>
      </c>
      <c r="G43" s="2" t="str">
        <v>USD</v>
      </c>
      <c r="H43" s="14">
        <v>7.1028104396107572E-2</v>
      </c>
      <c r="I43" s="5" t="str">
        <v>USD</v>
      </c>
      <c r="J43" s="3">
        <v>2388574000</v>
      </c>
      <c r="K43" s="3">
        <v>921278000</v>
      </c>
      <c r="L43" s="3">
        <v>2748377000</v>
      </c>
      <c r="M43" s="3">
        <v>2772384000</v>
      </c>
      <c r="N43" s="3">
        <v>2772384000</v>
      </c>
      <c r="O43" s="3">
        <v>1956577000</v>
      </c>
      <c r="P43" s="3">
        <v>815807000</v>
      </c>
      <c r="Q43" s="3">
        <v>475254000</v>
      </c>
      <c r="R43" s="15" t="str">
        <f t="shared" si="0"/>
        <v/>
      </c>
      <c r="S43" s="3" t="s">
        <v>261</v>
      </c>
      <c r="T43" s="19" t="str">
        <f>IF(G43="USD","",G43 &amp; "/USD")</f>
        <v/>
      </c>
      <c r="U43" s="19" t="s">
        <v>261</v>
      </c>
      <c r="V43" s="15" cm="1">
        <f t="array" ref="V43">IF($S43="",J43,_FV($S43,"Price")*J43)</f>
        <v>2388574000</v>
      </c>
      <c r="W43" s="3" cm="1">
        <f t="array" ref="W43">IF($S43="",K43,_FV($S43,"Price")*K43)</f>
        <v>921278000</v>
      </c>
      <c r="X43" s="3" cm="1">
        <f t="array" ref="X43">IF($S43="",L43,_FV($S43,"Price")*L43)</f>
        <v>2748377000</v>
      </c>
      <c r="Y43" s="3" cm="1">
        <f t="array" ref="Y43">IF($S43="",M43,_FV($S43,"Price")*M43)</f>
        <v>2772384000</v>
      </c>
      <c r="Z43" s="3" cm="1">
        <f t="array" ref="Z43">IF($S43="",N43,_FV($S43,"Price")*N43)</f>
        <v>2772384000</v>
      </c>
      <c r="AA43" s="3" cm="1">
        <f t="array" ref="AA43">IF($S43="",O43,_FV($S43,"Price")*O43)</f>
        <v>1956577000</v>
      </c>
      <c r="AB43" s="3" cm="1">
        <f t="array" ref="AB43">IF($S43="",P43,_FV($S43,"Price")*P43)</f>
        <v>815807000</v>
      </c>
      <c r="AC43" s="3" cm="1">
        <f t="array" ref="AC43">IF($S43="",Q43,_FV($S43,"Price")*Q43)</f>
        <v>475254000</v>
      </c>
      <c r="AD43" s="4">
        <f>(N43-P43)/N43</f>
        <v>0.70573809400140819</v>
      </c>
      <c r="AE43" s="4">
        <f>Q43/N43</f>
        <v>0.17142430485820145</v>
      </c>
      <c r="AF43" s="3">
        <f>(AI43)+J43-K43</f>
        <v>7788983680</v>
      </c>
      <c r="AG43" s="4" t="str">
        <f>A43</f>
        <v>ETSY</v>
      </c>
      <c r="AH43" s="4" t="str">
        <f>D43</f>
        <v>Etsy, Inc.</v>
      </c>
      <c r="AI43" s="8" cm="1">
        <f t="array" ref="AI43">IF(U43="",F43,_FV(U43,"Price")*F43)</f>
        <v>6321687680</v>
      </c>
      <c r="AJ43" s="6">
        <f t="shared" si="1"/>
        <v>2.2802352343686878</v>
      </c>
      <c r="AK43" s="6">
        <f t="shared" si="2"/>
        <v>3.2309935566042123</v>
      </c>
      <c r="AL43" s="6">
        <f t="shared" si="3"/>
        <v>1.3462473152517551</v>
      </c>
      <c r="AM43" s="6">
        <f t="shared" si="4"/>
        <v>0.71799856813426943</v>
      </c>
      <c r="AN43" s="5">
        <f>AD43+AE43</f>
        <v>0.87716239885960967</v>
      </c>
      <c r="AO43" s="10">
        <f>IF(AND(H43 &gt; 0, B43 &gt; 0, C43 &gt; 0), AVERAGE(H43, B43, C43) * (1 + 0.5 * (SIGN(C43 - B43) + SIGN(B43 - H43)) + 0.5), AVERAGE(H43, B43, C43) * (1 + 0.5 * (SIGN(C43 - B43) + SIGN(B43 - H43)) - 0.5))</f>
        <v>7.0014052198053789E-2</v>
      </c>
    </row>
    <row r="44" spans="1:41" x14ac:dyDescent="0.25">
      <c r="A44" s="1" t="s">
        <v>114</v>
      </c>
      <c r="B44" s="5">
        <v>-4.4999999999999998E-2</v>
      </c>
      <c r="C44" s="5">
        <v>8.4000000000000005E-2</v>
      </c>
      <c r="D44" s="12" t="str">
        <v>Vestas Wind Systems A/S</v>
      </c>
      <c r="E44" s="1">
        <v>154.9</v>
      </c>
      <c r="F44" s="3">
        <v>156301701098</v>
      </c>
      <c r="G44" s="2" t="str">
        <v>DKK</v>
      </c>
      <c r="H44" s="14">
        <v>6.1852823415711723E-2</v>
      </c>
      <c r="I44" s="5" t="str">
        <v>EUR</v>
      </c>
      <c r="J44" s="3">
        <v>3431000000</v>
      </c>
      <c r="K44" s="3">
        <v>2352000000</v>
      </c>
      <c r="L44" s="3">
        <v>15382000000</v>
      </c>
      <c r="M44" s="3">
        <v>15234000000</v>
      </c>
      <c r="N44" s="3">
        <v>15234000000</v>
      </c>
      <c r="O44" s="3">
        <v>1339000000</v>
      </c>
      <c r="P44" s="3">
        <v>13895000000</v>
      </c>
      <c r="Q44" s="3">
        <v>916000000</v>
      </c>
      <c r="R44" s="15" t="str">
        <f t="shared" si="0"/>
        <v>EUR/USD</v>
      </c>
      <c r="S44" s="3" t="e" vm="3">
        <v>#VALUE!</v>
      </c>
      <c r="T44" s="19" t="str">
        <f>IF(G44="USD","",G44 &amp; "/USD")</f>
        <v>DKK/USD</v>
      </c>
      <c r="U44" s="19" t="e" vm="8">
        <v>#VALUE!</v>
      </c>
      <c r="V44" s="15" cm="1">
        <f t="array" ref="V44">IF($S44="",J44,_FV($S44,"Price")*J44)</f>
        <v>3790225700</v>
      </c>
      <c r="W44" s="3" cm="1">
        <f t="array" ref="W44">IF($S44="",K44,_FV($S44,"Price")*K44)</f>
        <v>2598254400</v>
      </c>
      <c r="X44" s="3" cm="1">
        <f t="array" ref="X44">IF($S44="",L44,_FV($S44,"Price")*L44)</f>
        <v>16992495400</v>
      </c>
      <c r="Y44" s="3" cm="1">
        <f t="array" ref="Y44">IF($S44="",M44,_FV($S44,"Price")*M44)</f>
        <v>16828999800</v>
      </c>
      <c r="Z44" s="3" cm="1">
        <f t="array" ref="Z44">IF($S44="",N44,_FV($S44,"Price")*N44)</f>
        <v>16828999800</v>
      </c>
      <c r="AA44" s="3" cm="1">
        <f t="array" ref="AA44">IF($S44="",O44,_FV($S44,"Price")*O44)</f>
        <v>1479193300</v>
      </c>
      <c r="AB44" s="3" cm="1">
        <f t="array" ref="AB44">IF($S44="",P44,_FV($S44,"Price")*P44)</f>
        <v>15349806500</v>
      </c>
      <c r="AC44" s="3" cm="1">
        <f t="array" ref="AC44">IF($S44="",Q44,_FV($S44,"Price")*Q44)</f>
        <v>1011905200</v>
      </c>
      <c r="AD44" s="4">
        <f>(N44-P44)/N44</f>
        <v>8.7895496914795854E-2</v>
      </c>
      <c r="AE44" s="4">
        <f>Q44/N44</f>
        <v>6.0128659577261392E-2</v>
      </c>
      <c r="AF44" s="3">
        <f>(AI44)+J44-K44</f>
        <v>24227281932.6138</v>
      </c>
      <c r="AG44" s="4" t="str">
        <f>A44</f>
        <v>VWS.CO</v>
      </c>
      <c r="AH44" s="4" t="str">
        <f>D44</f>
        <v>Vestas Wind Systems A/S</v>
      </c>
      <c r="AI44" s="8" cm="1">
        <f t="array" ref="AI44">IF(U44="",F44,_FV(U44,"Price")*F44)</f>
        <v>23148281932.6138</v>
      </c>
      <c r="AJ44" s="6">
        <f t="shared" si="1"/>
        <v>1.3754995666833272</v>
      </c>
      <c r="AK44" s="6">
        <f t="shared" si="2"/>
        <v>15.649260940144739</v>
      </c>
      <c r="AL44" s="6">
        <f t="shared" si="3"/>
        <v>-3.4776135422543866</v>
      </c>
      <c r="AM44" s="6">
        <f t="shared" si="4"/>
        <v>1.8630072547791354</v>
      </c>
      <c r="AN44" s="5">
        <f>AD44+AE44</f>
        <v>0.14802415649205725</v>
      </c>
      <c r="AO44" s="10">
        <f>IF(AND(H44 &gt; 0, B44 &gt; 0, C44 &gt; 0), AVERAGE(H44, B44, C44) * (1 + 0.5 * (SIGN(C44 - B44) + SIGN(B44 - H44)) + 0.5), AVERAGE(H44, B44, C44) * (1 + 0.5 * (SIGN(C44 - B44) + SIGN(B44 - H44)) - 0.5))</f>
        <v>1.6808803902618619E-2</v>
      </c>
    </row>
    <row r="45" spans="1:41" x14ac:dyDescent="0.25">
      <c r="A45" s="1" t="s">
        <v>31</v>
      </c>
      <c r="B45" s="5">
        <v>0.48299998</v>
      </c>
      <c r="C45" s="5">
        <v>0.108</v>
      </c>
      <c r="D45" s="12" t="str">
        <v>Intellia Therapeutics, Inc.</v>
      </c>
      <c r="E45" s="1">
        <v>22.44</v>
      </c>
      <c r="F45" s="3">
        <v>2279432760</v>
      </c>
      <c r="G45" s="2" t="str">
        <v>USD</v>
      </c>
      <c r="H45" s="14">
        <v>-0.30402333032750717</v>
      </c>
      <c r="I45" s="5" t="str">
        <v>USD</v>
      </c>
      <c r="J45" s="3">
        <v>106295000</v>
      </c>
      <c r="K45" s="3">
        <v>523506000</v>
      </c>
      <c r="L45" s="3">
        <v>36275000</v>
      </c>
      <c r="M45" s="3">
        <v>45967000</v>
      </c>
      <c r="N45" s="3">
        <v>45967000</v>
      </c>
      <c r="O45" s="3">
        <v>36100000</v>
      </c>
      <c r="P45" s="3">
        <v>9867000</v>
      </c>
      <c r="Q45" s="3">
        <v>-506215000</v>
      </c>
      <c r="R45" s="15" t="str">
        <f t="shared" si="0"/>
        <v/>
      </c>
      <c r="S45" s="3" t="s">
        <v>261</v>
      </c>
      <c r="T45" s="19" t="str">
        <f>IF(G45="USD","",G45 &amp; "/USD")</f>
        <v/>
      </c>
      <c r="U45" s="19" t="s">
        <v>261</v>
      </c>
      <c r="V45" s="15" cm="1">
        <f t="array" ref="V45">IF($S45="",J45,_FV($S45,"Price")*J45)</f>
        <v>106295000</v>
      </c>
      <c r="W45" s="3" cm="1">
        <f t="array" ref="W45">IF($S45="",K45,_FV($S45,"Price")*K45)</f>
        <v>523506000</v>
      </c>
      <c r="X45" s="3" cm="1">
        <f t="array" ref="X45">IF($S45="",L45,_FV($S45,"Price")*L45)</f>
        <v>36275000</v>
      </c>
      <c r="Y45" s="3" cm="1">
        <f t="array" ref="Y45">IF($S45="",M45,_FV($S45,"Price")*M45)</f>
        <v>45967000</v>
      </c>
      <c r="Z45" s="3" cm="1">
        <f t="array" ref="Z45">IF($S45="",N45,_FV($S45,"Price")*N45)</f>
        <v>45967000</v>
      </c>
      <c r="AA45" s="3" cm="1">
        <f t="array" ref="AA45">IF($S45="",O45,_FV($S45,"Price")*O45)</f>
        <v>36100000</v>
      </c>
      <c r="AB45" s="3" cm="1">
        <f t="array" ref="AB45">IF($S45="",P45,_FV($S45,"Price")*P45)</f>
        <v>9867000</v>
      </c>
      <c r="AC45" s="3" cm="1">
        <f t="array" ref="AC45">IF($S45="",Q45,_FV($S45,"Price")*Q45)</f>
        <v>-506215000</v>
      </c>
      <c r="AD45" s="4">
        <f>(N45-P45)/N45</f>
        <v>0.78534600909348007</v>
      </c>
      <c r="AE45" s="4">
        <f>Q45/N45</f>
        <v>-11.012574238040333</v>
      </c>
      <c r="AF45" s="3">
        <f>(AI45)+J45-K45</f>
        <v>1862221760</v>
      </c>
      <c r="AG45" s="4" t="str">
        <f>A45</f>
        <v>NTLA</v>
      </c>
      <c r="AH45" s="4" t="str">
        <f>D45</f>
        <v>Intellia Therapeutics, Inc.</v>
      </c>
      <c r="AI45" s="8" cm="1">
        <f t="array" ref="AI45">IF(U45="",F45,_FV(U45,"Price")*F45)</f>
        <v>2279432760</v>
      </c>
      <c r="AJ45" s="6">
        <f t="shared" si="1"/>
        <v>49.58846041725586</v>
      </c>
      <c r="AK45" s="6">
        <f t="shared" si="2"/>
        <v>63.142181717451521</v>
      </c>
      <c r="AL45" s="6">
        <f t="shared" si="3"/>
        <v>1.3072916010773235</v>
      </c>
      <c r="AM45" s="6">
        <f t="shared" si="4"/>
        <v>5.8464983071714371</v>
      </c>
      <c r="AN45" s="5">
        <f>AD45+AE45</f>
        <v>-10.227228228946853</v>
      </c>
      <c r="AO45" s="10">
        <f>IF(AND(H45 &gt; 0, B45 &gt; 0, C45 &gt; 0), AVERAGE(H45, B45, C45) * (1 + 0.5 * (SIGN(C45 - B45) + SIGN(B45 - H45)) + 0.5), AVERAGE(H45, B45, C45) * (1 + 0.5 * (SIGN(C45 - B45) + SIGN(B45 - H45)) - 0.5))</f>
        <v>4.7829441612082135E-2</v>
      </c>
    </row>
    <row r="46" spans="1:41" x14ac:dyDescent="0.25">
      <c r="A46" s="1" t="s">
        <v>32</v>
      </c>
      <c r="B46" s="5">
        <v>-3.5000000000000003E-2</v>
      </c>
      <c r="C46" s="5">
        <v>7.8E-2</v>
      </c>
      <c r="D46" s="12" t="str">
        <v>Intel Corporation</v>
      </c>
      <c r="E46" s="1">
        <v>22.04</v>
      </c>
      <c r="F46" s="3">
        <v>94243040000</v>
      </c>
      <c r="G46" s="2" t="str">
        <v>USD</v>
      </c>
      <c r="H46" s="14">
        <v>-0.13997525930155105</v>
      </c>
      <c r="I46" s="5" t="str">
        <v>USD</v>
      </c>
      <c r="J46" s="3">
        <v>53029000000</v>
      </c>
      <c r="K46" s="3">
        <v>11144000000</v>
      </c>
      <c r="L46" s="3">
        <v>54228000000</v>
      </c>
      <c r="M46" s="3">
        <v>55121000000</v>
      </c>
      <c r="N46" s="3">
        <v>55121000000</v>
      </c>
      <c r="O46" s="3">
        <v>22829000000</v>
      </c>
      <c r="P46" s="3">
        <v>32292000000</v>
      </c>
      <c r="Q46" s="3">
        <v>11140000000</v>
      </c>
      <c r="R46" s="15" t="str">
        <f t="shared" si="0"/>
        <v/>
      </c>
      <c r="S46" s="3" t="s">
        <v>261</v>
      </c>
      <c r="T46" s="19" t="str">
        <f>IF(G46="USD","",G46 &amp; "/USD")</f>
        <v/>
      </c>
      <c r="U46" s="19" t="s">
        <v>261</v>
      </c>
      <c r="V46" s="15" cm="1">
        <f t="array" ref="V46">IF($S46="",J46,_FV($S46,"Price")*J46)</f>
        <v>53029000000</v>
      </c>
      <c r="W46" s="3" cm="1">
        <f t="array" ref="W46">IF($S46="",K46,_FV($S46,"Price")*K46)</f>
        <v>11144000000</v>
      </c>
      <c r="X46" s="3" cm="1">
        <f t="array" ref="X46">IF($S46="",L46,_FV($S46,"Price")*L46)</f>
        <v>54228000000</v>
      </c>
      <c r="Y46" s="3" cm="1">
        <f t="array" ref="Y46">IF($S46="",M46,_FV($S46,"Price")*M46)</f>
        <v>55121000000</v>
      </c>
      <c r="Z46" s="3" cm="1">
        <f t="array" ref="Z46">IF($S46="",N46,_FV($S46,"Price")*N46)</f>
        <v>55121000000</v>
      </c>
      <c r="AA46" s="3" cm="1">
        <f t="array" ref="AA46">IF($S46="",O46,_FV($S46,"Price")*O46)</f>
        <v>22829000000</v>
      </c>
      <c r="AB46" s="3" cm="1">
        <f t="array" ref="AB46">IF($S46="",P46,_FV($S46,"Price")*P46)</f>
        <v>32292000000</v>
      </c>
      <c r="AC46" s="3" cm="1">
        <f t="array" ref="AC46">IF($S46="",Q46,_FV($S46,"Price")*Q46)</f>
        <v>11140000000</v>
      </c>
      <c r="AD46" s="4">
        <f>(N46-P46)/N46</f>
        <v>0.41416157181473484</v>
      </c>
      <c r="AE46" s="4">
        <f>Q46/N46</f>
        <v>0.20210083271348489</v>
      </c>
      <c r="AF46" s="3">
        <f>(AI46)+J46-K46</f>
        <v>136128040000</v>
      </c>
      <c r="AG46" s="4" t="str">
        <f>A46</f>
        <v>INTC</v>
      </c>
      <c r="AH46" s="4" t="str">
        <f>D46</f>
        <v>Intel Corporation</v>
      </c>
      <c r="AI46" s="8" cm="1">
        <f t="array" ref="AI46">IF(U46="",F46,_FV(U46,"Price")*F46)</f>
        <v>94243040000</v>
      </c>
      <c r="AJ46" s="6">
        <f t="shared" si="1"/>
        <v>1.7097483717639375</v>
      </c>
      <c r="AK46" s="6">
        <f t="shared" si="2"/>
        <v>4.1282158657847479</v>
      </c>
      <c r="AL46" s="6">
        <f t="shared" si="3"/>
        <v>-1.1794902473670708</v>
      </c>
      <c r="AM46" s="6">
        <f t="shared" si="4"/>
        <v>0.52925844433137792</v>
      </c>
      <c r="AN46" s="5">
        <f>AD46+AE46</f>
        <v>0.61626240452821968</v>
      </c>
      <c r="AO46" s="10">
        <f>IF(AND(H46 &gt; 0, B46 &gt; 0, C46 &gt; 0), AVERAGE(H46, B46, C46) * (1 + 0.5 * (SIGN(C46 - B46) + SIGN(B46 - H46)) + 0.5), AVERAGE(H46, B46, C46) * (1 + 0.5 * (SIGN(C46 - B46) + SIGN(B46 - H46)) - 0.5))</f>
        <v>-4.8487629650775535E-2</v>
      </c>
    </row>
    <row r="47" spans="1:41" x14ac:dyDescent="0.25">
      <c r="A47" s="1" t="s">
        <v>33</v>
      </c>
      <c r="B47" s="5">
        <v>0.12100001000000001</v>
      </c>
      <c r="C47" s="5">
        <v>0.123</v>
      </c>
      <c r="D47" s="12" t="str">
        <v>Intuit Inc.</v>
      </c>
      <c r="E47" s="1">
        <v>630.26</v>
      </c>
      <c r="F47" s="3">
        <v>176187292220</v>
      </c>
      <c r="G47" s="2" t="str">
        <v>USD</v>
      </c>
      <c r="H47" s="14">
        <v>0.13342149220489977</v>
      </c>
      <c r="I47" s="5" t="str">
        <v>USD</v>
      </c>
      <c r="J47" s="3">
        <v>6496000000</v>
      </c>
      <c r="K47" s="3">
        <v>2848000000</v>
      </c>
      <c r="L47" s="3">
        <v>16285000000</v>
      </c>
      <c r="M47" s="3">
        <v>16285000000</v>
      </c>
      <c r="N47" s="3">
        <v>16285000000</v>
      </c>
      <c r="O47" s="3">
        <v>12736000000</v>
      </c>
      <c r="P47" s="3">
        <v>3549000000</v>
      </c>
      <c r="Q47" s="3">
        <v>4642000000</v>
      </c>
      <c r="R47" s="15" t="str">
        <f t="shared" si="0"/>
        <v/>
      </c>
      <c r="S47" s="3" t="s">
        <v>261</v>
      </c>
      <c r="T47" s="19" t="str">
        <f>IF(G47="USD","",G47 &amp; "/USD")</f>
        <v/>
      </c>
      <c r="U47" s="19" t="s">
        <v>261</v>
      </c>
      <c r="V47" s="15" cm="1">
        <f t="array" ref="V47">IF($S47="",J47,_FV($S47,"Price")*J47)</f>
        <v>6496000000</v>
      </c>
      <c r="W47" s="3" cm="1">
        <f t="array" ref="W47">IF($S47="",K47,_FV($S47,"Price")*K47)</f>
        <v>2848000000</v>
      </c>
      <c r="X47" s="3" cm="1">
        <f t="array" ref="X47">IF($S47="",L47,_FV($S47,"Price")*L47)</f>
        <v>16285000000</v>
      </c>
      <c r="Y47" s="3" cm="1">
        <f t="array" ref="Y47">IF($S47="",M47,_FV($S47,"Price")*M47)</f>
        <v>16285000000</v>
      </c>
      <c r="Z47" s="3" cm="1">
        <f t="array" ref="Z47">IF($S47="",N47,_FV($S47,"Price")*N47)</f>
        <v>16285000000</v>
      </c>
      <c r="AA47" s="3" cm="1">
        <f t="array" ref="AA47">IF($S47="",O47,_FV($S47,"Price")*O47)</f>
        <v>12736000000</v>
      </c>
      <c r="AB47" s="3" cm="1">
        <f t="array" ref="AB47">IF($S47="",P47,_FV($S47,"Price")*P47)</f>
        <v>3549000000</v>
      </c>
      <c r="AC47" s="3" cm="1">
        <f t="array" ref="AC47">IF($S47="",Q47,_FV($S47,"Price")*Q47)</f>
        <v>4642000000</v>
      </c>
      <c r="AD47" s="4">
        <f>(N47-P47)/N47</f>
        <v>0.78206938900828982</v>
      </c>
      <c r="AE47" s="4">
        <f>Q47/N47</f>
        <v>0.28504758980657047</v>
      </c>
      <c r="AF47" s="3">
        <f>(AI47)+J47-K47</f>
        <v>179835292220</v>
      </c>
      <c r="AG47" s="4" t="str">
        <f>A47</f>
        <v>INTU</v>
      </c>
      <c r="AH47" s="4" t="str">
        <f>D47</f>
        <v>Intuit Inc.</v>
      </c>
      <c r="AI47" s="8" cm="1">
        <f t="array" ref="AI47">IF(U47="",F47,_FV(U47,"Price")*F47)</f>
        <v>176187292220</v>
      </c>
      <c r="AJ47" s="6">
        <f t="shared" si="1"/>
        <v>10.818992460546514</v>
      </c>
      <c r="AK47" s="6">
        <f t="shared" si="2"/>
        <v>13.833801210741205</v>
      </c>
      <c r="AL47" s="6">
        <f t="shared" si="3"/>
        <v>1.1432892617728878</v>
      </c>
      <c r="AM47" s="6">
        <f t="shared" si="4"/>
        <v>1.1246992854261142</v>
      </c>
      <c r="AN47" s="5">
        <f>AD47+AE47</f>
        <v>1.0671169788148602</v>
      </c>
      <c r="AO47" s="10">
        <f>IF(AND(H47 &gt; 0, B47 &gt; 0, C47 &gt; 0), AVERAGE(H47, B47, C47) * (1 + 0.5 * (SIGN(C47 - B47) + SIGN(B47 - H47)) + 0.5), AVERAGE(H47, B47, C47) * (1 + 0.5 * (SIGN(C47 - B47) + SIGN(B47 - H47)) - 0.5))</f>
        <v>0.18871075110244989</v>
      </c>
    </row>
    <row r="48" spans="1:41" x14ac:dyDescent="0.25">
      <c r="A48" s="1" t="s">
        <v>34</v>
      </c>
      <c r="B48" s="5">
        <v>7.5999999999999998E-2</v>
      </c>
      <c r="C48" s="5">
        <v>7.9000000000000001E-2</v>
      </c>
      <c r="D48" s="12" t="str">
        <v>Booking Holdings Inc.</v>
      </c>
      <c r="E48" s="1">
        <v>3909.23</v>
      </c>
      <c r="F48" s="3">
        <v>131054590212</v>
      </c>
      <c r="G48" s="2" t="str">
        <v>USD</v>
      </c>
      <c r="H48" s="14">
        <v>0.25014628437682856</v>
      </c>
      <c r="I48" s="5" t="str">
        <v>USD</v>
      </c>
      <c r="J48" s="3">
        <v>17337000000</v>
      </c>
      <c r="K48" s="3">
        <v>12221000000</v>
      </c>
      <c r="L48" s="3">
        <v>21365000000</v>
      </c>
      <c r="M48" s="3">
        <v>22399000000</v>
      </c>
      <c r="N48" s="3">
        <v>22399000000</v>
      </c>
      <c r="O48" s="3">
        <v>21736000000</v>
      </c>
      <c r="P48" s="3">
        <v>663000000</v>
      </c>
      <c r="Q48" s="3">
        <v>6505000000</v>
      </c>
      <c r="R48" s="15" t="str">
        <f t="shared" si="0"/>
        <v/>
      </c>
      <c r="S48" s="3" t="s">
        <v>261</v>
      </c>
      <c r="T48" s="19" t="str">
        <f>IF(G48="USD","",G48 &amp; "/USD")</f>
        <v/>
      </c>
      <c r="U48" s="19" t="s">
        <v>261</v>
      </c>
      <c r="V48" s="15" cm="1">
        <f t="array" ref="V48">IF($S48="",J48,_FV($S48,"Price")*J48)</f>
        <v>17337000000</v>
      </c>
      <c r="W48" s="3" cm="1">
        <f t="array" ref="W48">IF($S48="",K48,_FV($S48,"Price")*K48)</f>
        <v>12221000000</v>
      </c>
      <c r="X48" s="3" cm="1">
        <f t="array" ref="X48">IF($S48="",L48,_FV($S48,"Price")*L48)</f>
        <v>21365000000</v>
      </c>
      <c r="Y48" s="3" cm="1">
        <f t="array" ref="Y48">IF($S48="",M48,_FV($S48,"Price")*M48)</f>
        <v>22399000000</v>
      </c>
      <c r="Z48" s="3" cm="1">
        <f t="array" ref="Z48">IF($S48="",N48,_FV($S48,"Price")*N48)</f>
        <v>22399000000</v>
      </c>
      <c r="AA48" s="3" cm="1">
        <f t="array" ref="AA48">IF($S48="",O48,_FV($S48,"Price")*O48)</f>
        <v>21736000000</v>
      </c>
      <c r="AB48" s="3" cm="1">
        <f t="array" ref="AB48">IF($S48="",P48,_FV($S48,"Price")*P48)</f>
        <v>663000000</v>
      </c>
      <c r="AC48" s="3" cm="1">
        <f t="array" ref="AC48">IF($S48="",Q48,_FV($S48,"Price")*Q48)</f>
        <v>6505000000</v>
      </c>
      <c r="AD48" s="4">
        <f>(N48-P48)/N48</f>
        <v>0.97040046430644222</v>
      </c>
      <c r="AE48" s="4">
        <f>Q48/N48</f>
        <v>0.29041475065851152</v>
      </c>
      <c r="AF48" s="3">
        <f>(AI48)+J48-K48</f>
        <v>136170590212</v>
      </c>
      <c r="AG48" s="4" t="str">
        <f>A48</f>
        <v>BKNG</v>
      </c>
      <c r="AH48" s="4" t="str">
        <f>D48</f>
        <v>Booking Holdings Inc.</v>
      </c>
      <c r="AI48" s="8" cm="1">
        <f t="array" ref="AI48">IF(U48="",F48,_FV(U48,"Price")*F48)</f>
        <v>131054590212</v>
      </c>
      <c r="AJ48" s="6">
        <f t="shared" si="1"/>
        <v>5.8509125502031338</v>
      </c>
      <c r="AK48" s="6">
        <f t="shared" si="2"/>
        <v>6.0293793803827755</v>
      </c>
      <c r="AL48" s="6">
        <f t="shared" si="3"/>
        <v>0.79333939215562832</v>
      </c>
      <c r="AM48" s="6">
        <f t="shared" si="4"/>
        <v>0.76321257979528812</v>
      </c>
      <c r="AN48" s="5">
        <f>AD48+AE48</f>
        <v>1.2608152149649539</v>
      </c>
      <c r="AO48" s="10">
        <f>IF(AND(H48 &gt; 0, B48 &gt; 0, C48 &gt; 0), AVERAGE(H48, B48, C48) * (1 + 0.5 * (SIGN(C48 - B48) + SIGN(B48 - H48)) + 0.5), AVERAGE(H48, B48, C48) * (1 + 0.5 * (SIGN(C48 - B48) + SIGN(B48 - H48)) - 0.5))</f>
        <v>0.20257314218841432</v>
      </c>
    </row>
    <row r="49" spans="1:41" x14ac:dyDescent="0.25">
      <c r="A49" s="1" t="s">
        <v>91</v>
      </c>
      <c r="B49" s="5">
        <v>-4.2999999999999997E-2</v>
      </c>
      <c r="C49" s="5">
        <v>0.161</v>
      </c>
      <c r="D49" s="12" t="str">
        <v>flatexDEGIRO AG</v>
      </c>
      <c r="E49" s="1">
        <v>13.07</v>
      </c>
      <c r="F49" s="3">
        <v>1438131310</v>
      </c>
      <c r="G49" s="2" t="str">
        <v>EUR</v>
      </c>
      <c r="H49" s="14">
        <v>-8.7651702980369228E-2</v>
      </c>
      <c r="I49" s="5" t="str">
        <v>EUR</v>
      </c>
      <c r="J49" s="3">
        <v>174864000</v>
      </c>
      <c r="K49" s="3">
        <v>2067529000</v>
      </c>
      <c r="L49" s="3">
        <v>371292000</v>
      </c>
      <c r="M49" s="3">
        <v>443326000</v>
      </c>
      <c r="N49" s="3">
        <v>443326000</v>
      </c>
      <c r="O49" s="3">
        <v>349650000</v>
      </c>
      <c r="P49" s="3">
        <v>93676000</v>
      </c>
      <c r="Q49" s="3">
        <v>141278000</v>
      </c>
      <c r="R49" s="15" t="str">
        <f t="shared" si="0"/>
        <v>EUR/USD</v>
      </c>
      <c r="S49" s="3" t="e" vm="3">
        <v>#VALUE!</v>
      </c>
      <c r="T49" s="19" t="str">
        <f>IF(G49="USD","",G49 &amp; "/USD")</f>
        <v>EUR/USD</v>
      </c>
      <c r="U49" s="19" t="e" vm="3">
        <v>#VALUE!</v>
      </c>
      <c r="V49" s="15" cm="1">
        <f t="array" ref="V49">IF($S49="",J49,_FV($S49,"Price")*J49)</f>
        <v>193172260.80000001</v>
      </c>
      <c r="W49" s="3" cm="1">
        <f t="array" ref="W49">IF($S49="",K49,_FV($S49,"Price")*K49)</f>
        <v>2283999286.3000002</v>
      </c>
      <c r="X49" s="3" cm="1">
        <f t="array" ref="X49">IF($S49="",L49,_FV($S49,"Price")*L49)</f>
        <v>410166272.39999998</v>
      </c>
      <c r="Y49" s="3" cm="1">
        <f t="array" ref="Y49">IF($S49="",M49,_FV($S49,"Price")*M49)</f>
        <v>489742232.19999999</v>
      </c>
      <c r="Z49" s="3" cm="1">
        <f t="array" ref="Z49">IF($S49="",N49,_FV($S49,"Price")*N49)</f>
        <v>489742232.19999999</v>
      </c>
      <c r="AA49" s="3" cm="1">
        <f t="array" ref="AA49">IF($S49="",O49,_FV($S49,"Price")*O49)</f>
        <v>386258355</v>
      </c>
      <c r="AB49" s="3" cm="1">
        <f t="array" ref="AB49">IF($S49="",P49,_FV($S49,"Price")*P49)</f>
        <v>103483877.2</v>
      </c>
      <c r="AC49" s="3" cm="1">
        <f t="array" ref="AC49">IF($S49="",Q49,_FV($S49,"Price")*Q49)</f>
        <v>156069806.59999999</v>
      </c>
      <c r="AD49" s="4">
        <f>(N49-P49)/N49</f>
        <v>0.78869725664635049</v>
      </c>
      <c r="AE49" s="4">
        <f>Q49/N49</f>
        <v>0.31867745180747353</v>
      </c>
      <c r="AF49" s="3">
        <f>(AI49)+J49-K49</f>
        <v>-303961341.84299994</v>
      </c>
      <c r="AG49" s="4" t="str">
        <f>A49</f>
        <v>FTK.DE</v>
      </c>
      <c r="AH49" s="4" t="str">
        <f>D49</f>
        <v>flatexDEGIRO AG</v>
      </c>
      <c r="AI49" s="8" cm="1">
        <f t="array" ref="AI49">IF(U49="",F49,_FV(U49,"Price")*F49)</f>
        <v>1588703658.1570001</v>
      </c>
      <c r="AJ49" s="6">
        <f t="shared" si="1"/>
        <v>3.2439588699963462</v>
      </c>
      <c r="AK49" s="6">
        <f t="shared" si="2"/>
        <v>4.11305965965966</v>
      </c>
      <c r="AL49" s="6">
        <f t="shared" si="3"/>
        <v>-0.95652550224643262</v>
      </c>
      <c r="AM49" s="6">
        <f t="shared" si="4"/>
        <v>0.25546954407823974</v>
      </c>
      <c r="AN49" s="5">
        <f>AD49+AE49</f>
        <v>1.1073747084538241</v>
      </c>
      <c r="AO49" s="10">
        <f>IF(AND(H49 &gt; 0, B49 &gt; 0, C49 &gt; 0), AVERAGE(H49, B49, C49) * (1 + 0.5 * (SIGN(C49 - B49) + SIGN(B49 - H49)) + 0.5), AVERAGE(H49, B49, C49) * (1 + 0.5 * (SIGN(C49 - B49) + SIGN(B49 - H49)) - 0.5))</f>
        <v>1.5174148509815397E-2</v>
      </c>
    </row>
    <row r="50" spans="1:41" x14ac:dyDescent="0.25">
      <c r="A50" s="1" t="s">
        <v>124</v>
      </c>
      <c r="B50" s="5">
        <v>-0.20899999</v>
      </c>
      <c r="C50" s="5">
        <v>3.5000000000000003E-2</v>
      </c>
      <c r="D50" s="12" t="str">
        <v>Ontex Group NV</v>
      </c>
      <c r="E50" s="1">
        <v>9.0399999999999991</v>
      </c>
      <c r="F50" s="3">
        <v>733575850</v>
      </c>
      <c r="G50" s="2" t="str">
        <v>EUR</v>
      </c>
      <c r="H50" s="14">
        <v>7.3256787465614162E-2</v>
      </c>
      <c r="I50" s="5" t="str">
        <v>EUR</v>
      </c>
      <c r="J50" s="3">
        <v>731900000</v>
      </c>
      <c r="K50" s="3">
        <v>149100000</v>
      </c>
      <c r="L50" s="3">
        <v>1794700000</v>
      </c>
      <c r="M50" s="3">
        <v>1939950000</v>
      </c>
      <c r="N50" s="3">
        <v>1939950000</v>
      </c>
      <c r="O50" s="3">
        <v>-18600000</v>
      </c>
      <c r="P50" s="3">
        <v>1958550000</v>
      </c>
      <c r="Q50" s="3">
        <v>186400000</v>
      </c>
      <c r="R50" s="15" t="str">
        <f t="shared" si="0"/>
        <v>EUR/USD</v>
      </c>
      <c r="S50" s="3" t="e" vm="3">
        <v>#VALUE!</v>
      </c>
      <c r="T50" s="19" t="str">
        <f>IF(G50="USD","",G50 &amp; "/USD")</f>
        <v>EUR/USD</v>
      </c>
      <c r="U50" s="19" t="e" vm="3">
        <v>#VALUE!</v>
      </c>
      <c r="V50" s="15" cm="1">
        <f t="array" ref="V50">IF($S50="",J50,_FV($S50,"Price")*J50)</f>
        <v>808529930</v>
      </c>
      <c r="W50" s="3" cm="1">
        <f t="array" ref="W50">IF($S50="",K50,_FV($S50,"Price")*K50)</f>
        <v>164710770</v>
      </c>
      <c r="X50" s="3" cm="1">
        <f t="array" ref="X50">IF($S50="",L50,_FV($S50,"Price")*L50)</f>
        <v>1982605090</v>
      </c>
      <c r="Y50" s="3" cm="1">
        <f t="array" ref="Y50">IF($S50="",M50,_FV($S50,"Price")*M50)</f>
        <v>2143062765</v>
      </c>
      <c r="Z50" s="3" cm="1">
        <f t="array" ref="Z50">IF($S50="",N50,_FV($S50,"Price")*N50)</f>
        <v>2143062765</v>
      </c>
      <c r="AA50" s="3" cm="1">
        <f t="array" ref="AA50">IF($S50="",O50,_FV($S50,"Price")*O50)</f>
        <v>-20547420</v>
      </c>
      <c r="AB50" s="3" cm="1">
        <f t="array" ref="AB50">IF($S50="",P50,_FV($S50,"Price")*P50)</f>
        <v>2163610185</v>
      </c>
      <c r="AC50" s="3" cm="1">
        <f t="array" ref="AC50">IF($S50="",Q50,_FV($S50,"Price")*Q50)</f>
        <v>205916080</v>
      </c>
      <c r="AD50" s="4">
        <f>(N50-P50)/N50</f>
        <v>-9.5878759761849532E-3</v>
      </c>
      <c r="AE50" s="4">
        <f>Q50/N50</f>
        <v>9.6084950643057818E-2</v>
      </c>
      <c r="AF50" s="3">
        <f>(AI50)+J50-K50</f>
        <v>1393181241.4949999</v>
      </c>
      <c r="AG50" s="4" t="str">
        <f>A50</f>
        <v>ONTEX.BR</v>
      </c>
      <c r="AH50" s="4" t="str">
        <f>D50</f>
        <v>Ontex Group NV</v>
      </c>
      <c r="AI50" s="8" cm="1">
        <f t="array" ref="AI50">IF(U50="",F50,_FV(U50,"Price")*F50)</f>
        <v>810381241.495</v>
      </c>
      <c r="AJ50" s="6">
        <f t="shared" si="1"/>
        <v>0.37814162736152995</v>
      </c>
      <c r="AK50" s="6">
        <f t="shared" si="2"/>
        <v>-39.439561827956986</v>
      </c>
      <c r="AL50" s="6">
        <f t="shared" si="3"/>
        <v>1.8870604648333709</v>
      </c>
      <c r="AM50" s="6">
        <f t="shared" si="4"/>
        <v>-11.268446236559136</v>
      </c>
      <c r="AN50" s="5">
        <f>AD50+AE50</f>
        <v>8.649707466687287E-2</v>
      </c>
      <c r="AO50" s="10">
        <f>IF(AND(H50 &gt; 0, B50 &gt; 0, C50 &gt; 0), AVERAGE(H50, B50, C50) * (1 + 0.5 * (SIGN(C50 - B50) + SIGN(B50 - H50)) + 0.5), AVERAGE(H50, B50, C50) * (1 + 0.5 * (SIGN(C50 - B50) + SIGN(B50 - H50)) - 0.5))</f>
        <v>-1.6790533755730971E-2</v>
      </c>
    </row>
    <row r="51" spans="1:41" x14ac:dyDescent="0.25">
      <c r="A51" s="1" t="s">
        <v>35</v>
      </c>
      <c r="B51" s="5">
        <v>0.05</v>
      </c>
      <c r="C51" s="5">
        <v>4.5999999999999999E-2</v>
      </c>
      <c r="D51" s="12" t="str">
        <v>CACI International Inc</v>
      </c>
      <c r="E51" s="1">
        <v>488.12</v>
      </c>
      <c r="F51" s="3">
        <v>10886589172</v>
      </c>
      <c r="G51" s="2" t="str">
        <v>USD</v>
      </c>
      <c r="H51" s="14">
        <v>0.14282423425367016</v>
      </c>
      <c r="I51" s="5" t="str">
        <v>USD</v>
      </c>
      <c r="J51" s="3">
        <v>1918906000</v>
      </c>
      <c r="K51" s="3">
        <v>115776000</v>
      </c>
      <c r="L51" s="3">
        <v>7659832000</v>
      </c>
      <c r="M51" s="3">
        <v>7659832000</v>
      </c>
      <c r="N51" s="3">
        <v>7659832000</v>
      </c>
      <c r="O51" s="3">
        <v>1556159000</v>
      </c>
      <c r="P51" s="3">
        <v>6103673000</v>
      </c>
      <c r="Q51" s="3">
        <v>791853000</v>
      </c>
      <c r="R51" s="15" t="str">
        <f t="shared" si="0"/>
        <v/>
      </c>
      <c r="S51" s="3" t="s">
        <v>261</v>
      </c>
      <c r="T51" s="19" t="str">
        <f>IF(G51="USD","",G51 &amp; "/USD")</f>
        <v/>
      </c>
      <c r="U51" s="19" t="s">
        <v>261</v>
      </c>
      <c r="V51" s="15" cm="1">
        <f t="array" ref="V51">IF($S51="",J51,_FV($S51,"Price")*J51)</f>
        <v>1918906000</v>
      </c>
      <c r="W51" s="3" cm="1">
        <f t="array" ref="W51">IF($S51="",K51,_FV($S51,"Price")*K51)</f>
        <v>115776000</v>
      </c>
      <c r="X51" s="3" cm="1">
        <f t="array" ref="X51">IF($S51="",L51,_FV($S51,"Price")*L51)</f>
        <v>7659832000</v>
      </c>
      <c r="Y51" s="3" cm="1">
        <f t="array" ref="Y51">IF($S51="",M51,_FV($S51,"Price")*M51)</f>
        <v>7659832000</v>
      </c>
      <c r="Z51" s="3" cm="1">
        <f t="array" ref="Z51">IF($S51="",N51,_FV($S51,"Price")*N51)</f>
        <v>7659832000</v>
      </c>
      <c r="AA51" s="3" cm="1">
        <f t="array" ref="AA51">IF($S51="",O51,_FV($S51,"Price")*O51)</f>
        <v>1556159000</v>
      </c>
      <c r="AB51" s="3" cm="1">
        <f t="array" ref="AB51">IF($S51="",P51,_FV($S51,"Price")*P51)</f>
        <v>6103673000</v>
      </c>
      <c r="AC51" s="3" cm="1">
        <f t="array" ref="AC51">IF($S51="",Q51,_FV($S51,"Price")*Q51)</f>
        <v>791853000</v>
      </c>
      <c r="AD51" s="4">
        <f>(N51-P51)/N51</f>
        <v>0.20315837214184332</v>
      </c>
      <c r="AE51" s="4">
        <f>Q51/N51</f>
        <v>0.10337733255768534</v>
      </c>
      <c r="AF51" s="3">
        <f>(AI51)+J51-K51</f>
        <v>12689719172</v>
      </c>
      <c r="AG51" s="4" t="str">
        <f>A51</f>
        <v>CACI</v>
      </c>
      <c r="AH51" s="4" t="str">
        <f>D51</f>
        <v>CACI International Inc</v>
      </c>
      <c r="AI51" s="8" cm="1">
        <f t="array" ref="AI51">IF(U51="",F51,_FV(U51,"Price")*F51)</f>
        <v>10886589172</v>
      </c>
      <c r="AJ51" s="6">
        <f t="shared" si="1"/>
        <v>1.4212569116398375</v>
      </c>
      <c r="AK51" s="6">
        <f t="shared" si="2"/>
        <v>6.9958077368700753</v>
      </c>
      <c r="AL51" s="6">
        <f t="shared" si="3"/>
        <v>1.3991615473740149</v>
      </c>
      <c r="AM51" s="6">
        <f t="shared" si="4"/>
        <v>1.5208277688847991</v>
      </c>
      <c r="AN51" s="5">
        <f>AD51+AE51</f>
        <v>0.30653570469952868</v>
      </c>
      <c r="AO51" s="10">
        <f>IF(AND(H51 &gt; 0, B51 &gt; 0, C51 &gt; 0), AVERAGE(H51, B51, C51) * (1 + 0.5 * (SIGN(C51 - B51) + SIGN(B51 - H51)) + 0.5), AVERAGE(H51, B51, C51) * (1 + 0.5 * (SIGN(C51 - B51) + SIGN(B51 - H51)) - 0.5))</f>
        <v>3.9804039042278361E-2</v>
      </c>
    </row>
    <row r="52" spans="1:41" x14ac:dyDescent="0.25">
      <c r="A52" s="1" t="s">
        <v>92</v>
      </c>
      <c r="B52" s="5">
        <v>6.6000000000000003E-2</v>
      </c>
      <c r="C52" s="5">
        <v>5.0999999999999997E-2</v>
      </c>
      <c r="D52" s="12" t="str">
        <v>ASSA ABLOY AB (publ)</v>
      </c>
      <c r="E52" s="1">
        <v>331.1</v>
      </c>
      <c r="F52" s="3">
        <v>362181904561</v>
      </c>
      <c r="G52" s="2" t="str">
        <v>SEK</v>
      </c>
      <c r="H52" s="14">
        <v>0.16493505418360335</v>
      </c>
      <c r="I52" s="5" t="str">
        <v>SEK</v>
      </c>
      <c r="J52" s="3">
        <v>70748000000</v>
      </c>
      <c r="K52" s="3">
        <v>3417000000</v>
      </c>
      <c r="L52" s="3">
        <v>140716000000</v>
      </c>
      <c r="M52" s="3">
        <v>147019000000</v>
      </c>
      <c r="N52" s="3">
        <v>147019000000</v>
      </c>
      <c r="O52" s="3">
        <v>60062000000</v>
      </c>
      <c r="P52" s="3">
        <v>86957000000</v>
      </c>
      <c r="Q52" s="3">
        <v>25624000000</v>
      </c>
      <c r="R52" s="15" t="str">
        <f t="shared" si="0"/>
        <v>SEK/USD</v>
      </c>
      <c r="S52" s="3" t="e" vm="11">
        <v>#VALUE!</v>
      </c>
      <c r="T52" s="19" t="str">
        <f>IF(G52="USD","",G52 &amp; "/USD")</f>
        <v>SEK/USD</v>
      </c>
      <c r="U52" s="19" t="e" vm="11">
        <v>#VALUE!</v>
      </c>
      <c r="V52" s="15" cm="1">
        <f t="array" ref="V52">IF($S52="",J52,_FV($S52,"Price")*J52)</f>
        <v>6883780400</v>
      </c>
      <c r="W52" s="3" cm="1">
        <f t="array" ref="W52">IF($S52="",K52,_FV($S52,"Price")*K52)</f>
        <v>332474100</v>
      </c>
      <c r="X52" s="3" cm="1">
        <f t="array" ref="X52">IF($S52="",L52,_FV($S52,"Price")*L52)</f>
        <v>13691666800</v>
      </c>
      <c r="Y52" s="3" cm="1">
        <f t="array" ref="Y52">IF($S52="",M52,_FV($S52,"Price")*M52)</f>
        <v>14304948700</v>
      </c>
      <c r="Z52" s="3" cm="1">
        <f t="array" ref="Z52">IF($S52="",N52,_FV($S52,"Price")*N52)</f>
        <v>14304948700</v>
      </c>
      <c r="AA52" s="3" cm="1">
        <f t="array" ref="AA52">IF($S52="",O52,_FV($S52,"Price")*O52)</f>
        <v>5844032600</v>
      </c>
      <c r="AB52" s="3" cm="1">
        <f t="array" ref="AB52">IF($S52="",P52,_FV($S52,"Price")*P52)</f>
        <v>8460916100</v>
      </c>
      <c r="AC52" s="3" cm="1">
        <f t="array" ref="AC52">IF($S52="",Q52,_FV($S52,"Price")*Q52)</f>
        <v>2493215200</v>
      </c>
      <c r="AD52" s="4">
        <f>(N52-P52)/N52</f>
        <v>0.40853223052802701</v>
      </c>
      <c r="AE52" s="4">
        <f>Q52/N52</f>
        <v>0.17429039783973499</v>
      </c>
      <c r="AF52" s="3">
        <f>(AI52)+J52-K52</f>
        <v>102571299313.78531</v>
      </c>
      <c r="AG52" s="4" t="str">
        <f>A52</f>
        <v>ASSA-B.ST</v>
      </c>
      <c r="AH52" s="4" t="str">
        <f>D52</f>
        <v>ASSA ABLOY AB (publ)</v>
      </c>
      <c r="AI52" s="8" cm="1">
        <f t="array" ref="AI52">IF(U52="",F52,_FV(U52,"Price")*F52)</f>
        <v>35240299313.785301</v>
      </c>
      <c r="AJ52" s="6">
        <f t="shared" si="1"/>
        <v>2.463504067916392</v>
      </c>
      <c r="AK52" s="6">
        <f t="shared" si="2"/>
        <v>6.0301339376144654</v>
      </c>
      <c r="AL52" s="6">
        <f t="shared" si="3"/>
        <v>0.91365665721431288</v>
      </c>
      <c r="AM52" s="6">
        <f t="shared" si="4"/>
        <v>1.1823792034538168</v>
      </c>
      <c r="AN52" s="5">
        <f>AD52+AE52</f>
        <v>0.582822628367762</v>
      </c>
      <c r="AO52" s="10">
        <f>IF(AND(H52 &gt; 0, B52 &gt; 0, C52 &gt; 0), AVERAGE(H52, B52, C52) * (1 + 0.5 * (SIGN(C52 - B52) + SIGN(B52 - H52)) + 0.5), AVERAGE(H52, B52, C52) * (1 + 0.5 * (SIGN(C52 - B52) + SIGN(B52 - H52)) - 0.5))</f>
        <v>4.6989175697267231E-2</v>
      </c>
    </row>
    <row r="53" spans="1:41" x14ac:dyDescent="0.25">
      <c r="A53" s="1" t="s">
        <v>36</v>
      </c>
      <c r="B53" s="5">
        <v>1.7999999999999999E-2</v>
      </c>
      <c r="C53" s="5">
        <v>5.8999999999999997E-2</v>
      </c>
      <c r="D53" s="12" t="str">
        <v>Linde plc</v>
      </c>
      <c r="E53" s="1">
        <v>478.25</v>
      </c>
      <c r="F53" s="3">
        <v>228365809750</v>
      </c>
      <c r="G53" s="2" t="str">
        <v>USD</v>
      </c>
      <c r="H53" s="14">
        <v>-1.5285936938017023E-2</v>
      </c>
      <c r="I53" s="5" t="str">
        <v>USD</v>
      </c>
      <c r="J53" s="3">
        <v>21518000000</v>
      </c>
      <c r="K53" s="3">
        <v>5436000000</v>
      </c>
      <c r="L53" s="3">
        <v>32854000000</v>
      </c>
      <c r="M53" s="3">
        <v>37255000000</v>
      </c>
      <c r="N53" s="3">
        <v>37255000000</v>
      </c>
      <c r="O53" s="3">
        <v>19085000000</v>
      </c>
      <c r="P53" s="3">
        <v>18170000000</v>
      </c>
      <c r="Q53" s="3">
        <v>12310000000</v>
      </c>
      <c r="R53" s="15" t="str">
        <f t="shared" si="0"/>
        <v/>
      </c>
      <c r="S53" s="3" t="s">
        <v>261</v>
      </c>
      <c r="T53" s="19" t="str">
        <f>IF(G53="USD","",G53 &amp; "/USD")</f>
        <v/>
      </c>
      <c r="U53" s="19" t="s">
        <v>261</v>
      </c>
      <c r="V53" s="15" cm="1">
        <f t="array" ref="V53">IF($S53="",J53,_FV($S53,"Price")*J53)</f>
        <v>21518000000</v>
      </c>
      <c r="W53" s="3" cm="1">
        <f t="array" ref="W53">IF($S53="",K53,_FV($S53,"Price")*K53)</f>
        <v>5436000000</v>
      </c>
      <c r="X53" s="3" cm="1">
        <f t="array" ref="X53">IF($S53="",L53,_FV($S53,"Price")*L53)</f>
        <v>32854000000</v>
      </c>
      <c r="Y53" s="3" cm="1">
        <f t="array" ref="Y53">IF($S53="",M53,_FV($S53,"Price")*M53)</f>
        <v>37255000000</v>
      </c>
      <c r="Z53" s="3" cm="1">
        <f t="array" ref="Z53">IF($S53="",N53,_FV($S53,"Price")*N53)</f>
        <v>37255000000</v>
      </c>
      <c r="AA53" s="3" cm="1">
        <f t="array" ref="AA53">IF($S53="",O53,_FV($S53,"Price")*O53)</f>
        <v>19085000000</v>
      </c>
      <c r="AB53" s="3" cm="1">
        <f t="array" ref="AB53">IF($S53="",P53,_FV($S53,"Price")*P53)</f>
        <v>18170000000</v>
      </c>
      <c r="AC53" s="3" cm="1">
        <f t="array" ref="AC53">IF($S53="",Q53,_FV($S53,"Price")*Q53)</f>
        <v>12310000000</v>
      </c>
      <c r="AD53" s="4">
        <f>(N53-P53)/N53</f>
        <v>0.51228023084149776</v>
      </c>
      <c r="AE53" s="4">
        <f>Q53/N53</f>
        <v>0.33042544624882564</v>
      </c>
      <c r="AF53" s="3">
        <f>(AI53)+J53-K53</f>
        <v>244447809750</v>
      </c>
      <c r="AG53" s="4" t="str">
        <f>A53</f>
        <v>LIN</v>
      </c>
      <c r="AH53" s="4" t="str">
        <f>D53</f>
        <v>Linde plc</v>
      </c>
      <c r="AI53" s="8" cm="1">
        <f t="array" ref="AI53">IF(U53="",F53,_FV(U53,"Price")*F53)</f>
        <v>228365809750</v>
      </c>
      <c r="AJ53" s="6">
        <f t="shared" si="1"/>
        <v>6.1298029727553347</v>
      </c>
      <c r="AK53" s="6">
        <f t="shared" si="2"/>
        <v>11.965722281896777</v>
      </c>
      <c r="AL53" s="6">
        <f t="shared" si="3"/>
        <v>6.6476234899426547</v>
      </c>
      <c r="AM53" s="6">
        <f t="shared" si="4"/>
        <v>2.0280885223553859</v>
      </c>
      <c r="AN53" s="5">
        <f>AD53+AE53</f>
        <v>0.8427056770903234</v>
      </c>
      <c r="AO53" s="10">
        <f>IF(AND(H53 &gt; 0, B53 &gt; 0, C53 &gt; 0), AVERAGE(H53, B53, C53) * (1 + 0.5 * (SIGN(C53 - B53) + SIGN(B53 - H53)) + 0.5), AVERAGE(H53, B53, C53) * (1 + 0.5 * (SIGN(C53 - B53) + SIGN(B53 - H53)) - 0.5))</f>
        <v>3.0857031530991487E-2</v>
      </c>
    </row>
    <row r="54" spans="1:41" x14ac:dyDescent="0.25">
      <c r="A54" s="1" t="s">
        <v>93</v>
      </c>
      <c r="B54" s="5">
        <v>1.7999999999999999E-2</v>
      </c>
      <c r="C54" s="5">
        <v>5.1999996999999999E-2</v>
      </c>
      <c r="D54" s="12" t="str">
        <v>Makita Corporation</v>
      </c>
      <c r="E54" s="1">
        <v>4869</v>
      </c>
      <c r="F54" s="3">
        <v>1309878863883</v>
      </c>
      <c r="G54" s="2" t="str">
        <v>JPY</v>
      </c>
      <c r="H54" s="14">
        <v>-3.0483770148371524E-2</v>
      </c>
      <c r="I54" s="5" t="str">
        <v>JPY</v>
      </c>
      <c r="J54" s="3">
        <v>10871000000</v>
      </c>
      <c r="K54" s="3">
        <v>162720000000</v>
      </c>
      <c r="L54" s="3">
        <v>741391000000</v>
      </c>
      <c r="M54" s="3">
        <v>750868000000</v>
      </c>
      <c r="N54" s="3">
        <v>750868000000</v>
      </c>
      <c r="O54" s="3">
        <v>230145000000</v>
      </c>
      <c r="P54" s="3">
        <v>520723000000</v>
      </c>
      <c r="Q54" s="3">
        <v>95094000000</v>
      </c>
      <c r="R54" s="15" t="str">
        <f t="shared" si="0"/>
        <v>JPY/USD</v>
      </c>
      <c r="S54" s="3" t="e" vm="9">
        <v>#VALUE!</v>
      </c>
      <c r="T54" s="19" t="str">
        <f>IF(G54="USD","",G54 &amp; "/USD")</f>
        <v>JPY/USD</v>
      </c>
      <c r="U54" s="19" t="e" vm="9">
        <v>#VALUE!</v>
      </c>
      <c r="V54" s="15" cm="1">
        <f t="array" ref="V54">IF($S54="",J54,_FV($S54,"Price")*J54)</f>
        <v>74357640</v>
      </c>
      <c r="W54" s="3" cm="1">
        <f t="array" ref="W54">IF($S54="",K54,_FV($S54,"Price")*K54)</f>
        <v>1113004800</v>
      </c>
      <c r="X54" s="3" cm="1">
        <f t="array" ref="X54">IF($S54="",L54,_FV($S54,"Price")*L54)</f>
        <v>5071114440</v>
      </c>
      <c r="Y54" s="3" cm="1">
        <f t="array" ref="Y54">IF($S54="",M54,_FV($S54,"Price")*M54)</f>
        <v>5135937120</v>
      </c>
      <c r="Z54" s="3" cm="1">
        <f t="array" ref="Z54">IF($S54="",N54,_FV($S54,"Price")*N54)</f>
        <v>5135937120</v>
      </c>
      <c r="AA54" s="3" cm="1">
        <f t="array" ref="AA54">IF($S54="",O54,_FV($S54,"Price")*O54)</f>
        <v>1574191800</v>
      </c>
      <c r="AB54" s="3" cm="1">
        <f t="array" ref="AB54">IF($S54="",P54,_FV($S54,"Price")*P54)</f>
        <v>3561745320</v>
      </c>
      <c r="AC54" s="3" cm="1">
        <f t="array" ref="AC54">IF($S54="",Q54,_FV($S54,"Price")*Q54)</f>
        <v>650442960</v>
      </c>
      <c r="AD54" s="4">
        <f>(N54-P54)/N54</f>
        <v>0.30650527123275995</v>
      </c>
      <c r="AE54" s="4">
        <f>Q54/N54</f>
        <v>0.12664542902347684</v>
      </c>
      <c r="AF54" s="3">
        <f>(AI54)+J54-K54</f>
        <v>-142889428571.04028</v>
      </c>
      <c r="AG54" s="4" t="str">
        <f>A54</f>
        <v>6586.T</v>
      </c>
      <c r="AH54" s="4" t="str">
        <f>D54</f>
        <v>Makita Corporation</v>
      </c>
      <c r="AI54" s="8" cm="1">
        <f t="array" ref="AI54">IF(U54="",F54,_FV(U54,"Price")*F54)</f>
        <v>8959571428.9597187</v>
      </c>
      <c r="AJ54" s="6">
        <f t="shared" si="1"/>
        <v>1.7444861998154133</v>
      </c>
      <c r="AK54" s="6">
        <f t="shared" si="2"/>
        <v>5.6915373520302408</v>
      </c>
      <c r="AL54" s="6">
        <f t="shared" si="3"/>
        <v>3.161965195572356</v>
      </c>
      <c r="AM54" s="6">
        <f t="shared" si="4"/>
        <v>1.0945264769977276</v>
      </c>
      <c r="AN54" s="5">
        <f>AD54+AE54</f>
        <v>0.43315070025623681</v>
      </c>
      <c r="AO54" s="10">
        <f>IF(AND(H54 &gt; 0, B54 &gt; 0, C54 &gt; 0), AVERAGE(H54, B54, C54) * (1 + 0.5 * (SIGN(C54 - B54) + SIGN(B54 - H54)) + 0.5), AVERAGE(H54, B54, C54) * (1 + 0.5 * (SIGN(C54 - B54) + SIGN(B54 - H54)) - 0.5))</f>
        <v>1.9758113425814239E-2</v>
      </c>
    </row>
    <row r="55" spans="1:41" x14ac:dyDescent="0.25">
      <c r="A55" s="1" t="s">
        <v>94</v>
      </c>
      <c r="B55" s="5">
        <v>0.17299999999999999</v>
      </c>
      <c r="C55" s="5">
        <v>0.222</v>
      </c>
      <c r="D55" s="12" t="str">
        <v>Text S.A.</v>
      </c>
      <c r="E55" s="1">
        <v>77.900000000000006</v>
      </c>
      <c r="F55" s="3">
        <v>2005925000</v>
      </c>
      <c r="G55" s="2" t="str">
        <v>PLN</v>
      </c>
      <c r="H55" s="14">
        <v>6.2165449351011336E-2</v>
      </c>
      <c r="I55" s="5" t="str">
        <v>PLN</v>
      </c>
      <c r="J55" s="3">
        <v>1078000</v>
      </c>
      <c r="K55" s="3">
        <v>95820000</v>
      </c>
      <c r="L55" s="3">
        <v>335349000</v>
      </c>
      <c r="M55" s="3">
        <v>334918000</v>
      </c>
      <c r="N55" s="3">
        <v>334918000</v>
      </c>
      <c r="O55" s="3">
        <v>271312000</v>
      </c>
      <c r="P55" s="3">
        <v>63606000</v>
      </c>
      <c r="Q55" s="3">
        <v>198227000</v>
      </c>
      <c r="R55" s="15" t="str">
        <f t="shared" si="0"/>
        <v>PLN/USD</v>
      </c>
      <c r="S55" s="3" t="e" vm="4">
        <v>#VALUE!</v>
      </c>
      <c r="T55" s="19" t="str">
        <f>IF(G55="USD","",G55 &amp; "/USD")</f>
        <v>PLN/USD</v>
      </c>
      <c r="U55" s="19" t="e" vm="4">
        <v>#VALUE!</v>
      </c>
      <c r="V55" s="15" cm="1">
        <f t="array" ref="V55">IF($S55="",J55,_FV($S55,"Price")*J55)</f>
        <v>277800.59999999998</v>
      </c>
      <c r="W55" s="3" cm="1">
        <f t="array" ref="W55">IF($S55="",K55,_FV($S55,"Price")*K55)</f>
        <v>24692814</v>
      </c>
      <c r="X55" s="3" cm="1">
        <f t="array" ref="X55">IF($S55="",L55,_FV($S55,"Price")*L55)</f>
        <v>86419437.299999997</v>
      </c>
      <c r="Y55" s="3" cm="1">
        <f t="array" ref="Y55">IF($S55="",M55,_FV($S55,"Price")*M55)</f>
        <v>86308368.599999994</v>
      </c>
      <c r="Z55" s="3" cm="1">
        <f t="array" ref="Z55">IF($S55="",N55,_FV($S55,"Price")*N55)</f>
        <v>86308368.599999994</v>
      </c>
      <c r="AA55" s="3" cm="1">
        <f t="array" ref="AA55">IF($S55="",O55,_FV($S55,"Price")*O55)</f>
        <v>69917102.399999991</v>
      </c>
      <c r="AB55" s="3" cm="1">
        <f t="array" ref="AB55">IF($S55="",P55,_FV($S55,"Price")*P55)</f>
        <v>16391266.199999999</v>
      </c>
      <c r="AC55" s="3" cm="1">
        <f t="array" ref="AC55">IF($S55="",Q55,_FV($S55,"Price")*Q55)</f>
        <v>51083097.899999999</v>
      </c>
      <c r="AD55" s="4">
        <f>(N55-P55)/N55</f>
        <v>0.81008485659176277</v>
      </c>
      <c r="AE55" s="4">
        <f>Q55/N55</f>
        <v>0.59186726303154802</v>
      </c>
      <c r="AF55" s="3">
        <f>(AI55)+J55-K55</f>
        <v>422184872.49999994</v>
      </c>
      <c r="AG55" s="4" t="str">
        <f>A55</f>
        <v>TXT.WA</v>
      </c>
      <c r="AH55" s="4" t="str">
        <f>D55</f>
        <v>Text S.A.</v>
      </c>
      <c r="AI55" s="8" cm="1">
        <f t="array" ref="AI55">IF(U55="",F55,_FV(U55,"Price")*F55)</f>
        <v>516926872.49999994</v>
      </c>
      <c r="AJ55" s="6">
        <f t="shared" si="1"/>
        <v>5.9893018589624925</v>
      </c>
      <c r="AK55" s="6">
        <f t="shared" si="2"/>
        <v>7.393425281594622</v>
      </c>
      <c r="AL55" s="6">
        <f t="shared" si="3"/>
        <v>0.42736562321356203</v>
      </c>
      <c r="AM55" s="6">
        <f t="shared" si="4"/>
        <v>0.33303717484660461</v>
      </c>
      <c r="AN55" s="5">
        <f>AD55+AE55</f>
        <v>1.4019521196233109</v>
      </c>
      <c r="AO55" s="10">
        <f>IF(AND(H55 &gt; 0, B55 &gt; 0, C55 &gt; 0), AVERAGE(H55, B55, C55) * (1 + 0.5 * (SIGN(C55 - B55) + SIGN(B55 - H55)) + 0.5), AVERAGE(H55, B55, C55) * (1 + 0.5 * (SIGN(C55 - B55) + SIGN(B55 - H55)) - 0.5))</f>
        <v>0.38097120779250948</v>
      </c>
    </row>
    <row r="56" spans="1:41" x14ac:dyDescent="0.25">
      <c r="A56" s="1" t="s">
        <v>37</v>
      </c>
      <c r="B56" s="5">
        <v>0.377</v>
      </c>
      <c r="C56" s="5">
        <v>0.23799998999999999</v>
      </c>
      <c r="D56" s="12" t="str">
        <v>MercadoLibre, Inc.</v>
      </c>
      <c r="E56" s="1">
        <v>2061.66</v>
      </c>
      <c r="F56" s="3">
        <v>104520801684</v>
      </c>
      <c r="G56" s="2" t="str">
        <v>USD</v>
      </c>
      <c r="H56" s="14">
        <v>0.37354085603112841</v>
      </c>
      <c r="I56" s="5" t="str">
        <v>USD</v>
      </c>
      <c r="J56" s="3">
        <v>6909000000</v>
      </c>
      <c r="K56" s="3">
        <v>1910000000</v>
      </c>
      <c r="L56" s="3">
        <v>14473000000</v>
      </c>
      <c r="M56" s="3">
        <v>17427000000</v>
      </c>
      <c r="N56" s="3">
        <v>17427000000</v>
      </c>
      <c r="O56" s="3">
        <v>8339000000</v>
      </c>
      <c r="P56" s="3">
        <v>9088000000</v>
      </c>
      <c r="Q56" s="3">
        <v>2227000000</v>
      </c>
      <c r="R56" s="15" t="str">
        <f t="shared" si="0"/>
        <v/>
      </c>
      <c r="S56" s="3" t="s">
        <v>261</v>
      </c>
      <c r="T56" s="19" t="str">
        <f>IF(G56="USD","",G56 &amp; "/USD")</f>
        <v/>
      </c>
      <c r="U56" s="19" t="s">
        <v>261</v>
      </c>
      <c r="V56" s="15" cm="1">
        <f t="array" ref="V56">IF($S56="",J56,_FV($S56,"Price")*J56)</f>
        <v>6909000000</v>
      </c>
      <c r="W56" s="3" cm="1">
        <f t="array" ref="W56">IF($S56="",K56,_FV($S56,"Price")*K56)</f>
        <v>1910000000</v>
      </c>
      <c r="X56" s="3" cm="1">
        <f t="array" ref="X56">IF($S56="",L56,_FV($S56,"Price")*L56)</f>
        <v>14473000000</v>
      </c>
      <c r="Y56" s="3" cm="1">
        <f t="array" ref="Y56">IF($S56="",M56,_FV($S56,"Price")*M56)</f>
        <v>17427000000</v>
      </c>
      <c r="Z56" s="3" cm="1">
        <f t="array" ref="Z56">IF($S56="",N56,_FV($S56,"Price")*N56)</f>
        <v>17427000000</v>
      </c>
      <c r="AA56" s="3" cm="1">
        <f t="array" ref="AA56">IF($S56="",O56,_FV($S56,"Price")*O56)</f>
        <v>8339000000</v>
      </c>
      <c r="AB56" s="3" cm="1">
        <f t="array" ref="AB56">IF($S56="",P56,_FV($S56,"Price")*P56)</f>
        <v>9088000000</v>
      </c>
      <c r="AC56" s="3" cm="1">
        <f t="array" ref="AC56">IF($S56="",Q56,_FV($S56,"Price")*Q56)</f>
        <v>2227000000</v>
      </c>
      <c r="AD56" s="4">
        <f>(N56-P56)/N56</f>
        <v>0.47851035749124921</v>
      </c>
      <c r="AE56" s="4">
        <f>Q56/N56</f>
        <v>0.12779021059275836</v>
      </c>
      <c r="AF56" s="3">
        <f>(AI56)+J56-K56</f>
        <v>109519801684</v>
      </c>
      <c r="AG56" s="4" t="str">
        <f>A56</f>
        <v>MELI</v>
      </c>
      <c r="AH56" s="4" t="str">
        <f>D56</f>
        <v>MercadoLibre, Inc.</v>
      </c>
      <c r="AI56" s="8" cm="1">
        <f t="array" ref="AI56">IF(U56="",F56,_FV(U56,"Price")*F56)</f>
        <v>104520801684</v>
      </c>
      <c r="AJ56" s="6">
        <f t="shared" si="1"/>
        <v>5.9976359490445859</v>
      </c>
      <c r="AK56" s="6">
        <f t="shared" si="2"/>
        <v>12.533973100371748</v>
      </c>
      <c r="AL56" s="6">
        <f t="shared" si="3"/>
        <v>0.33246612998333547</v>
      </c>
      <c r="AM56" s="6">
        <f t="shared" si="4"/>
        <v>0.52663754735333168</v>
      </c>
      <c r="AN56" s="5">
        <f>AD56+AE56</f>
        <v>0.60630056808400756</v>
      </c>
      <c r="AO56" s="10">
        <f>IF(AND(H56 &gt; 0, B56 &gt; 0, C56 &gt; 0), AVERAGE(H56, B56, C56) * (1 + 0.5 * (SIGN(C56 - B56) + SIGN(B56 - H56)) + 0.5), AVERAGE(H56, B56, C56) * (1 + 0.5 * (SIGN(C56 - B56) + SIGN(B56 - H56)) - 0.5))</f>
        <v>0.49427042301556423</v>
      </c>
    </row>
    <row r="57" spans="1:41" x14ac:dyDescent="0.25">
      <c r="A57" s="1" t="s">
        <v>38</v>
      </c>
      <c r="B57" s="5">
        <v>0.11700000000000001</v>
      </c>
      <c r="C57" s="5">
        <v>0.11799999999999999</v>
      </c>
      <c r="D57" s="12" t="str">
        <v>ExlService Holdings, Inc.</v>
      </c>
      <c r="E57" s="1">
        <v>36.54</v>
      </c>
      <c r="F57" s="3">
        <v>5897738700</v>
      </c>
      <c r="G57" s="2" t="str">
        <v>USD</v>
      </c>
      <c r="H57" s="14">
        <v>0.15482803652010843</v>
      </c>
      <c r="I57" s="5" t="str">
        <v>USD</v>
      </c>
      <c r="J57" s="3">
        <v>416474000</v>
      </c>
      <c r="K57" s="3">
        <v>118669000</v>
      </c>
      <c r="L57" s="3">
        <v>1630668000</v>
      </c>
      <c r="M57" s="3">
        <v>1709902000</v>
      </c>
      <c r="N57" s="3">
        <v>1709902000</v>
      </c>
      <c r="O57" s="3">
        <v>599092000</v>
      </c>
      <c r="P57" s="3">
        <v>1110810000</v>
      </c>
      <c r="Q57" s="3">
        <v>298536000</v>
      </c>
      <c r="R57" s="15" t="str">
        <f t="shared" si="0"/>
        <v/>
      </c>
      <c r="S57" s="3" t="s">
        <v>261</v>
      </c>
      <c r="T57" s="19" t="str">
        <f>IF(G57="USD","",G57 &amp; "/USD")</f>
        <v/>
      </c>
      <c r="U57" s="19" t="s">
        <v>261</v>
      </c>
      <c r="V57" s="15" cm="1">
        <f t="array" ref="V57">IF($S57="",J57,_FV($S57,"Price")*J57)</f>
        <v>416474000</v>
      </c>
      <c r="W57" s="3" cm="1">
        <f t="array" ref="W57">IF($S57="",K57,_FV($S57,"Price")*K57)</f>
        <v>118669000</v>
      </c>
      <c r="X57" s="3" cm="1">
        <f t="array" ref="X57">IF($S57="",L57,_FV($S57,"Price")*L57)</f>
        <v>1630668000</v>
      </c>
      <c r="Y57" s="3" cm="1">
        <f t="array" ref="Y57">IF($S57="",M57,_FV($S57,"Price")*M57)</f>
        <v>1709902000</v>
      </c>
      <c r="Z57" s="3" cm="1">
        <f t="array" ref="Z57">IF($S57="",N57,_FV($S57,"Price")*N57)</f>
        <v>1709902000</v>
      </c>
      <c r="AA57" s="3" cm="1">
        <f t="array" ref="AA57">IF($S57="",O57,_FV($S57,"Price")*O57)</f>
        <v>599092000</v>
      </c>
      <c r="AB57" s="3" cm="1">
        <f t="array" ref="AB57">IF($S57="",P57,_FV($S57,"Price")*P57)</f>
        <v>1110810000</v>
      </c>
      <c r="AC57" s="3" cm="1">
        <f t="array" ref="AC57">IF($S57="",Q57,_FV($S57,"Price")*Q57)</f>
        <v>298536000</v>
      </c>
      <c r="AD57" s="4">
        <f>(N57-P57)/N57</f>
        <v>0.35036627830132955</v>
      </c>
      <c r="AE57" s="4">
        <f>Q57/N57</f>
        <v>0.17459246202413939</v>
      </c>
      <c r="AF57" s="3">
        <f>(AI57)+J57-K57</f>
        <v>6195543700</v>
      </c>
      <c r="AG57" s="4" t="str">
        <f>A57</f>
        <v>EXLS</v>
      </c>
      <c r="AH57" s="4" t="str">
        <f>D57</f>
        <v>ExlService Holdings, Inc.</v>
      </c>
      <c r="AI57" s="8" cm="1">
        <f t="array" ref="AI57">IF(U57="",F57,_FV(U57,"Price")*F57)</f>
        <v>5897738700</v>
      </c>
      <c r="AJ57" s="6">
        <f t="shared" si="1"/>
        <v>3.4491676715975537</v>
      </c>
      <c r="AK57" s="6">
        <f t="shared" si="2"/>
        <v>9.844462453179144</v>
      </c>
      <c r="AL57" s="6">
        <f t="shared" si="3"/>
        <v>0.84140704728026861</v>
      </c>
      <c r="AM57" s="6">
        <f t="shared" si="4"/>
        <v>0.83427647908297831</v>
      </c>
      <c r="AN57" s="5">
        <f>AD57+AE57</f>
        <v>0.52495874032546896</v>
      </c>
      <c r="AO57" s="10">
        <f>IF(AND(H57 &gt; 0, B57 &gt; 0, C57 &gt; 0), AVERAGE(H57, B57, C57) * (1 + 0.5 * (SIGN(C57 - B57) + SIGN(B57 - H57)) + 0.5), AVERAGE(H57, B57, C57) * (1 + 0.5 * (SIGN(C57 - B57) + SIGN(B57 - H57)) - 0.5))</f>
        <v>0.19491401826005422</v>
      </c>
    </row>
    <row r="58" spans="1:41" x14ac:dyDescent="0.25">
      <c r="A58" s="1" t="s">
        <v>39</v>
      </c>
      <c r="B58" s="5">
        <v>2.1000000000000001E-2</v>
      </c>
      <c r="C58" s="5">
        <v>4.9000002000000001E-2</v>
      </c>
      <c r="D58" s="12" t="str">
        <v>Hewlett Packard Enterprise Company</v>
      </c>
      <c r="E58" s="1">
        <v>19.37</v>
      </c>
      <c r="F58" s="3">
        <v>25174607900</v>
      </c>
      <c r="G58" s="2" t="str">
        <v>USD</v>
      </c>
      <c r="H58" s="14">
        <v>2.2424199887703535E-2</v>
      </c>
      <c r="I58" s="5" t="str">
        <v>USD</v>
      </c>
      <c r="J58" s="3">
        <v>11257000000</v>
      </c>
      <c r="K58" s="3">
        <v>4163000000</v>
      </c>
      <c r="L58" s="3">
        <v>29135000000</v>
      </c>
      <c r="M58" s="3">
        <v>28266000000</v>
      </c>
      <c r="N58" s="3">
        <v>28266000000</v>
      </c>
      <c r="O58" s="3">
        <v>9718000000</v>
      </c>
      <c r="P58" s="3">
        <v>18548000000</v>
      </c>
      <c r="Q58" s="3">
        <v>5355000000</v>
      </c>
      <c r="R58" s="15" t="str">
        <f t="shared" si="0"/>
        <v/>
      </c>
      <c r="S58" s="3" t="s">
        <v>261</v>
      </c>
      <c r="T58" s="19" t="str">
        <f>IF(G58="USD","",G58 &amp; "/USD")</f>
        <v/>
      </c>
      <c r="U58" s="19" t="s">
        <v>261</v>
      </c>
      <c r="V58" s="15" cm="1">
        <f t="array" ref="V58">IF($S58="",J58,_FV($S58,"Price")*J58)</f>
        <v>11257000000</v>
      </c>
      <c r="W58" s="3" cm="1">
        <f t="array" ref="W58">IF($S58="",K58,_FV($S58,"Price")*K58)</f>
        <v>4163000000</v>
      </c>
      <c r="X58" s="3" cm="1">
        <f t="array" ref="X58">IF($S58="",L58,_FV($S58,"Price")*L58)</f>
        <v>29135000000</v>
      </c>
      <c r="Y58" s="3" cm="1">
        <f t="array" ref="Y58">IF($S58="",M58,_FV($S58,"Price")*M58)</f>
        <v>28266000000</v>
      </c>
      <c r="Z58" s="3" cm="1">
        <f t="array" ref="Z58">IF($S58="",N58,_FV($S58,"Price")*N58)</f>
        <v>28266000000</v>
      </c>
      <c r="AA58" s="3" cm="1">
        <f t="array" ref="AA58">IF($S58="",O58,_FV($S58,"Price")*O58)</f>
        <v>9718000000</v>
      </c>
      <c r="AB58" s="3" cm="1">
        <f t="array" ref="AB58">IF($S58="",P58,_FV($S58,"Price")*P58)</f>
        <v>18548000000</v>
      </c>
      <c r="AC58" s="3" cm="1">
        <f t="array" ref="AC58">IF($S58="",Q58,_FV($S58,"Price")*Q58)</f>
        <v>5355000000</v>
      </c>
      <c r="AD58" s="4">
        <f>(N58-P58)/N58</f>
        <v>0.34380527842637798</v>
      </c>
      <c r="AE58" s="4">
        <f>Q58/N58</f>
        <v>0.18945022288261515</v>
      </c>
      <c r="AF58" s="3">
        <f>(AI58)+J58-K58</f>
        <v>32268607900</v>
      </c>
      <c r="AG58" s="4" t="str">
        <f>A58</f>
        <v>HPE</v>
      </c>
      <c r="AH58" s="4" t="str">
        <f>D58</f>
        <v>Hewlett Packard Enterprise Company</v>
      </c>
      <c r="AI58" s="8" cm="1">
        <f t="array" ref="AI58">IF(U58="",F58,_FV(U58,"Price")*F58)</f>
        <v>25174607900</v>
      </c>
      <c r="AJ58" s="6">
        <f t="shared" si="1"/>
        <v>0.89063213401259467</v>
      </c>
      <c r="AK58" s="6">
        <f t="shared" si="2"/>
        <v>2.5905132640461002</v>
      </c>
      <c r="AL58" s="6">
        <f t="shared" si="3"/>
        <v>1.2335777447838572</v>
      </c>
      <c r="AM58" s="6">
        <f t="shared" si="4"/>
        <v>0.52867615475732022</v>
      </c>
      <c r="AN58" s="5">
        <f>AD58+AE58</f>
        <v>0.53325550130899313</v>
      </c>
      <c r="AO58" s="10">
        <f>IF(AND(H58 &gt; 0, B58 &gt; 0, C58 &gt; 0), AVERAGE(H58, B58, C58) * (1 + 0.5 * (SIGN(C58 - B58) + SIGN(B58 - H58)) + 0.5), AVERAGE(H58, B58, C58) * (1 + 0.5 * (SIGN(C58 - B58) + SIGN(B58 - H58)) - 0.5))</f>
        <v>4.6212100943851767E-2</v>
      </c>
    </row>
    <row r="59" spans="1:41" x14ac:dyDescent="0.25">
      <c r="A59" s="1" t="s">
        <v>40</v>
      </c>
      <c r="B59" s="5">
        <v>0.20200000000000001</v>
      </c>
      <c r="C59" s="5">
        <v>0.18</v>
      </c>
      <c r="D59" s="12" t="str">
        <v>Onto Innovation Inc.</v>
      </c>
      <c r="E59" s="1">
        <v>213.22</v>
      </c>
      <c r="F59" s="3">
        <v>10529571192</v>
      </c>
      <c r="G59" s="2" t="str">
        <v>USD</v>
      </c>
      <c r="H59" s="14">
        <v>-0.18833883979335103</v>
      </c>
      <c r="I59" s="5" t="str">
        <v>USD</v>
      </c>
      <c r="J59" s="3">
        <v>17694000</v>
      </c>
      <c r="K59" s="3">
        <v>175872000</v>
      </c>
      <c r="L59" s="3">
        <v>815868000</v>
      </c>
      <c r="M59" s="3">
        <v>897214000</v>
      </c>
      <c r="N59" s="3">
        <v>897214000</v>
      </c>
      <c r="O59" s="3">
        <v>436606000</v>
      </c>
      <c r="P59" s="3">
        <v>460608000</v>
      </c>
      <c r="Q59" s="3">
        <v>193888000</v>
      </c>
      <c r="R59" s="15" t="str">
        <f t="shared" si="0"/>
        <v/>
      </c>
      <c r="S59" s="3" t="s">
        <v>261</v>
      </c>
      <c r="T59" s="19" t="str">
        <f>IF(G59="USD","",G59 &amp; "/USD")</f>
        <v/>
      </c>
      <c r="U59" s="19" t="s">
        <v>261</v>
      </c>
      <c r="V59" s="15" cm="1">
        <f t="array" ref="V59">IF($S59="",J59,_FV($S59,"Price")*J59)</f>
        <v>17694000</v>
      </c>
      <c r="W59" s="3" cm="1">
        <f t="array" ref="W59">IF($S59="",K59,_FV($S59,"Price")*K59)</f>
        <v>175872000</v>
      </c>
      <c r="X59" s="3" cm="1">
        <f t="array" ref="X59">IF($S59="",L59,_FV($S59,"Price")*L59)</f>
        <v>815868000</v>
      </c>
      <c r="Y59" s="3" cm="1">
        <f t="array" ref="Y59">IF($S59="",M59,_FV($S59,"Price")*M59)</f>
        <v>897214000</v>
      </c>
      <c r="Z59" s="3" cm="1">
        <f t="array" ref="Z59">IF($S59="",N59,_FV($S59,"Price")*N59)</f>
        <v>897214000</v>
      </c>
      <c r="AA59" s="3" cm="1">
        <f t="array" ref="AA59">IF($S59="",O59,_FV($S59,"Price")*O59)</f>
        <v>436606000</v>
      </c>
      <c r="AB59" s="3" cm="1">
        <f t="array" ref="AB59">IF($S59="",P59,_FV($S59,"Price")*P59)</f>
        <v>460608000</v>
      </c>
      <c r="AC59" s="3" cm="1">
        <f t="array" ref="AC59">IF($S59="",Q59,_FV($S59,"Price")*Q59)</f>
        <v>193888000</v>
      </c>
      <c r="AD59" s="4">
        <f>(N59-P59)/N59</f>
        <v>0.48662414986837033</v>
      </c>
      <c r="AE59" s="4">
        <f>Q59/N59</f>
        <v>0.21610006085504685</v>
      </c>
      <c r="AF59" s="3">
        <f>(AI59)+J59-K59</f>
        <v>10371393192</v>
      </c>
      <c r="AG59" s="4" t="str">
        <f>A59</f>
        <v>ONTO</v>
      </c>
      <c r="AH59" s="4" t="str">
        <f>D59</f>
        <v>Onto Innovation Inc.</v>
      </c>
      <c r="AI59" s="8" cm="1">
        <f t="array" ref="AI59">IF(U59="",F59,_FV(U59,"Price")*F59)</f>
        <v>10529571192</v>
      </c>
      <c r="AJ59" s="6">
        <f t="shared" si="1"/>
        <v>11.735852530165602</v>
      </c>
      <c r="AK59" s="6">
        <f t="shared" si="2"/>
        <v>24.116872402119988</v>
      </c>
      <c r="AL59" s="6">
        <f t="shared" si="3"/>
        <v>1.1939045743623755</v>
      </c>
      <c r="AM59" s="6">
        <f t="shared" si="4"/>
        <v>1.3398262445622218</v>
      </c>
      <c r="AN59" s="5">
        <f>AD59+AE59</f>
        <v>0.70272421072341718</v>
      </c>
      <c r="AO59" s="10">
        <f>IF(AND(H59 &gt; 0, B59 &gt; 0, C59 &gt; 0), AVERAGE(H59, B59, C59) * (1 + 0.5 * (SIGN(C59 - B59) + SIGN(B59 - H59)) + 0.5), AVERAGE(H59, B59, C59) * (1 + 0.5 * (SIGN(C59 - B59) + SIGN(B59 - H59)) - 0.5))</f>
        <v>3.2276860034441496E-2</v>
      </c>
    </row>
    <row r="60" spans="1:41" x14ac:dyDescent="0.25">
      <c r="A60" s="1" t="s">
        <v>41</v>
      </c>
      <c r="B60" s="5">
        <v>0.19299999000000001</v>
      </c>
      <c r="C60" s="5">
        <v>0.21200000999999999</v>
      </c>
      <c r="D60" s="12" t="str">
        <v>Monolithic Power Systems, Inc.</v>
      </c>
      <c r="E60" s="1">
        <v>934.68</v>
      </c>
      <c r="F60" s="3">
        <v>45567519360</v>
      </c>
      <c r="G60" s="2" t="str">
        <v>USD</v>
      </c>
      <c r="H60" s="14">
        <v>1.5006565790559085E-2</v>
      </c>
      <c r="I60" s="5" t="str">
        <v>USD</v>
      </c>
      <c r="J60" s="3">
        <v>15491000</v>
      </c>
      <c r="K60" s="3">
        <v>288607000</v>
      </c>
      <c r="L60" s="3">
        <v>1821072000</v>
      </c>
      <c r="M60" s="3">
        <v>1894195000</v>
      </c>
      <c r="N60" s="3">
        <v>1894195000</v>
      </c>
      <c r="O60" s="3">
        <v>1047683000</v>
      </c>
      <c r="P60" s="3">
        <v>846512000</v>
      </c>
      <c r="Q60" s="3">
        <v>521904000</v>
      </c>
      <c r="R60" s="15" t="str">
        <f t="shared" si="0"/>
        <v/>
      </c>
      <c r="S60" s="3" t="s">
        <v>261</v>
      </c>
      <c r="T60" s="19" t="str">
        <f>IF(G60="USD","",G60 &amp; "/USD")</f>
        <v/>
      </c>
      <c r="U60" s="19" t="s">
        <v>261</v>
      </c>
      <c r="V60" s="15" cm="1">
        <f t="array" ref="V60">IF($S60="",J60,_FV($S60,"Price")*J60)</f>
        <v>15491000</v>
      </c>
      <c r="W60" s="3" cm="1">
        <f t="array" ref="W60">IF($S60="",K60,_FV($S60,"Price")*K60)</f>
        <v>288607000</v>
      </c>
      <c r="X60" s="3" cm="1">
        <f t="array" ref="X60">IF($S60="",L60,_FV($S60,"Price")*L60)</f>
        <v>1821072000</v>
      </c>
      <c r="Y60" s="3" cm="1">
        <f t="array" ref="Y60">IF($S60="",M60,_FV($S60,"Price")*M60)</f>
        <v>1894195000</v>
      </c>
      <c r="Z60" s="3" cm="1">
        <f t="array" ref="Z60">IF($S60="",N60,_FV($S60,"Price")*N60)</f>
        <v>1894195000</v>
      </c>
      <c r="AA60" s="3" cm="1">
        <f t="array" ref="AA60">IF($S60="",O60,_FV($S60,"Price")*O60)</f>
        <v>1047683000</v>
      </c>
      <c r="AB60" s="3" cm="1">
        <f t="array" ref="AB60">IF($S60="",P60,_FV($S60,"Price")*P60)</f>
        <v>846512000</v>
      </c>
      <c r="AC60" s="3" cm="1">
        <f t="array" ref="AC60">IF($S60="",Q60,_FV($S60,"Price")*Q60)</f>
        <v>521904000</v>
      </c>
      <c r="AD60" s="4">
        <f>(N60-P60)/N60</f>
        <v>0.55310197735713584</v>
      </c>
      <c r="AE60" s="4">
        <f>Q60/N60</f>
        <v>0.27552812672401733</v>
      </c>
      <c r="AF60" s="3">
        <f>(AI60)+J60-K60</f>
        <v>45294403360</v>
      </c>
      <c r="AG60" s="4" t="str">
        <f>A60</f>
        <v>MPWR</v>
      </c>
      <c r="AH60" s="4" t="str">
        <f>D60</f>
        <v>Monolithic Power Systems, Inc.</v>
      </c>
      <c r="AI60" s="8" cm="1">
        <f t="array" ref="AI60">IF(U60="",F60,_FV(U60,"Price")*F60)</f>
        <v>45567519360</v>
      </c>
      <c r="AJ60" s="6">
        <f t="shared" si="1"/>
        <v>24.056403569854211</v>
      </c>
      <c r="AK60" s="6">
        <f t="shared" si="2"/>
        <v>43.493613392600622</v>
      </c>
      <c r="AL60" s="6">
        <f t="shared" si="3"/>
        <v>2.253555214826727</v>
      </c>
      <c r="AM60" s="6">
        <f t="shared" si="4"/>
        <v>2.0515854406139238</v>
      </c>
      <c r="AN60" s="5">
        <f>AD60+AE60</f>
        <v>0.82863010408115323</v>
      </c>
      <c r="AO60" s="10">
        <f>IF(AND(H60 &gt; 0, B60 &gt; 0, C60 &gt; 0), AVERAGE(H60, B60, C60) * (1 + 0.5 * (SIGN(C60 - B60) + SIGN(B60 - H60)) + 0.5), AVERAGE(H60, B60, C60) * (1 + 0.5 * (SIGN(C60 - B60) + SIGN(B60 - H60)) - 0.5))</f>
        <v>0.35000547149213251</v>
      </c>
    </row>
    <row r="61" spans="1:41" x14ac:dyDescent="0.25">
      <c r="A61" s="1" t="s">
        <v>42</v>
      </c>
      <c r="B61" s="5">
        <v>0.19800000000000001</v>
      </c>
      <c r="C61" s="5">
        <v>0.13700000000000001</v>
      </c>
      <c r="D61" s="12" t="str">
        <v>Meta Platforms, Inc.</v>
      </c>
      <c r="E61" s="1">
        <v>521.30999999999995</v>
      </c>
      <c r="F61" s="3">
        <v>1318818827808</v>
      </c>
      <c r="G61" s="2" t="str">
        <v>USD</v>
      </c>
      <c r="H61" s="14">
        <v>0.15687468377226457</v>
      </c>
      <c r="I61" s="5" t="str">
        <v>USD</v>
      </c>
      <c r="J61" s="3">
        <v>37991000000</v>
      </c>
      <c r="K61" s="3">
        <v>14681000000</v>
      </c>
      <c r="L61" s="3">
        <v>134902000000</v>
      </c>
      <c r="M61" s="3">
        <v>149783000000</v>
      </c>
      <c r="N61" s="3">
        <v>149783000000</v>
      </c>
      <c r="O61" s="3">
        <v>121953000000</v>
      </c>
      <c r="P61" s="3">
        <v>27830000000</v>
      </c>
      <c r="Q61" s="3">
        <v>57929000000</v>
      </c>
      <c r="R61" s="15" t="str">
        <f t="shared" si="0"/>
        <v/>
      </c>
      <c r="S61" s="3" t="s">
        <v>261</v>
      </c>
      <c r="T61" s="19" t="str">
        <f>IF(G61="USD","",G61 &amp; "/USD")</f>
        <v/>
      </c>
      <c r="U61" s="19" t="s">
        <v>261</v>
      </c>
      <c r="V61" s="15" cm="1">
        <f t="array" ref="V61">IF($S61="",J61,_FV($S61,"Price")*J61)</f>
        <v>37991000000</v>
      </c>
      <c r="W61" s="3" cm="1">
        <f t="array" ref="W61">IF($S61="",K61,_FV($S61,"Price")*K61)</f>
        <v>14681000000</v>
      </c>
      <c r="X61" s="3" cm="1">
        <f t="array" ref="X61">IF($S61="",L61,_FV($S61,"Price")*L61)</f>
        <v>134902000000</v>
      </c>
      <c r="Y61" s="3" cm="1">
        <f t="array" ref="Y61">IF($S61="",M61,_FV($S61,"Price")*M61)</f>
        <v>149783000000</v>
      </c>
      <c r="Z61" s="3" cm="1">
        <f t="array" ref="Z61">IF($S61="",N61,_FV($S61,"Price")*N61)</f>
        <v>149783000000</v>
      </c>
      <c r="AA61" s="3" cm="1">
        <f t="array" ref="AA61">IF($S61="",O61,_FV($S61,"Price")*O61)</f>
        <v>121953000000</v>
      </c>
      <c r="AB61" s="3" cm="1">
        <f t="array" ref="AB61">IF($S61="",P61,_FV($S61,"Price")*P61)</f>
        <v>27830000000</v>
      </c>
      <c r="AC61" s="3" cm="1">
        <f t="array" ref="AC61">IF($S61="",Q61,_FV($S61,"Price")*Q61)</f>
        <v>57929000000</v>
      </c>
      <c r="AD61" s="4">
        <f>(N61-P61)/N61</f>
        <v>0.8141978729228283</v>
      </c>
      <c r="AE61" s="4">
        <f>Q61/N61</f>
        <v>0.38675283576907926</v>
      </c>
      <c r="AF61" s="3">
        <f>(AI61)+J61-K61</f>
        <v>1342128827808</v>
      </c>
      <c r="AG61" s="4" t="str">
        <f>A61</f>
        <v>META</v>
      </c>
      <c r="AH61" s="4" t="str">
        <f>D61</f>
        <v>Meta Platforms, Inc.</v>
      </c>
      <c r="AI61" s="8" cm="1">
        <f t="array" ref="AI61">IF(U61="",F61,_FV(U61,"Price")*F61)</f>
        <v>1318818827808</v>
      </c>
      <c r="AJ61" s="6">
        <f t="shared" si="1"/>
        <v>8.8048632208461566</v>
      </c>
      <c r="AK61" s="6">
        <f t="shared" si="2"/>
        <v>10.81415650134068</v>
      </c>
      <c r="AL61" s="6">
        <f t="shared" si="3"/>
        <v>0.54616952026973131</v>
      </c>
      <c r="AM61" s="6">
        <f t="shared" si="4"/>
        <v>0.78935448914895456</v>
      </c>
      <c r="AN61" s="5">
        <f>AD61+AE61</f>
        <v>1.2009507086919076</v>
      </c>
      <c r="AO61" s="10">
        <f>IF(AND(H61 &gt; 0, B61 &gt; 0, C61 &gt; 0), AVERAGE(H61, B61, C61) * (1 + 0.5 * (SIGN(C61 - B61) + SIGN(B61 - H61)) + 0.5), AVERAGE(H61, B61, C61) * (1 + 0.5 * (SIGN(C61 - B61) + SIGN(B61 - H61)) - 0.5))</f>
        <v>0.24593734188613231</v>
      </c>
    </row>
    <row r="62" spans="1:41" x14ac:dyDescent="0.25">
      <c r="A62" s="1" t="s">
        <v>43</v>
      </c>
      <c r="B62" s="5">
        <v>0.22299999000000001</v>
      </c>
      <c r="C62" s="5">
        <v>0.23599999999999999</v>
      </c>
      <c r="D62" s="12" t="str">
        <v>Blackstone Inc.</v>
      </c>
      <c r="E62" s="1">
        <v>142.36000000000001</v>
      </c>
      <c r="F62" s="3">
        <v>174474839221</v>
      </c>
      <c r="G62" s="2" t="str">
        <v>USD</v>
      </c>
      <c r="H62" s="14">
        <v>7.7288439947553716E-2</v>
      </c>
      <c r="I62" s="5" t="str">
        <v>USD</v>
      </c>
      <c r="J62" s="3">
        <v>11830510000</v>
      </c>
      <c r="K62" s="3">
        <v>4252003000</v>
      </c>
      <c r="L62" s="3">
        <v>7683902000</v>
      </c>
      <c r="M62" s="3">
        <v>9099829000</v>
      </c>
      <c r="N62" s="3">
        <v>9099829000</v>
      </c>
      <c r="O62" s="3">
        <v>9014933000</v>
      </c>
      <c r="P62" s="3">
        <v>84896000</v>
      </c>
      <c r="Q62" s="3">
        <v>3484582000</v>
      </c>
      <c r="R62" s="15" t="str">
        <f t="shared" si="0"/>
        <v/>
      </c>
      <c r="S62" s="3" t="s">
        <v>261</v>
      </c>
      <c r="T62" s="19" t="str">
        <f>IF(G62="USD","",G62 &amp; "/USD")</f>
        <v/>
      </c>
      <c r="U62" s="19" t="s">
        <v>261</v>
      </c>
      <c r="V62" s="15" cm="1">
        <f t="array" ref="V62">IF($S62="",J62,_FV($S62,"Price")*J62)</f>
        <v>11830510000</v>
      </c>
      <c r="W62" s="3" cm="1">
        <f t="array" ref="W62">IF($S62="",K62,_FV($S62,"Price")*K62)</f>
        <v>4252003000</v>
      </c>
      <c r="X62" s="3" cm="1">
        <f t="array" ref="X62">IF($S62="",L62,_FV($S62,"Price")*L62)</f>
        <v>7683902000</v>
      </c>
      <c r="Y62" s="3" cm="1">
        <f t="array" ref="Y62">IF($S62="",M62,_FV($S62,"Price")*M62)</f>
        <v>9099829000</v>
      </c>
      <c r="Z62" s="3" cm="1">
        <f t="array" ref="Z62">IF($S62="",N62,_FV($S62,"Price")*N62)</f>
        <v>9099829000</v>
      </c>
      <c r="AA62" s="3" cm="1">
        <f t="array" ref="AA62">IF($S62="",O62,_FV($S62,"Price")*O62)</f>
        <v>9014933000</v>
      </c>
      <c r="AB62" s="3" cm="1">
        <f t="array" ref="AB62">IF($S62="",P62,_FV($S62,"Price")*P62)</f>
        <v>84896000</v>
      </c>
      <c r="AC62" s="3" cm="1">
        <f t="array" ref="AC62">IF($S62="",Q62,_FV($S62,"Price")*Q62)</f>
        <v>3484582000</v>
      </c>
      <c r="AD62" s="4">
        <f>(N62-P62)/N62</f>
        <v>0.99067059391995171</v>
      </c>
      <c r="AE62" s="4">
        <f>Q62/N62</f>
        <v>0.38292829458663452</v>
      </c>
      <c r="AF62" s="3">
        <f>(AI62)+J62-K62</f>
        <v>182053346221</v>
      </c>
      <c r="AG62" s="4" t="str">
        <f>A62</f>
        <v>BX</v>
      </c>
      <c r="AH62" s="4" t="str">
        <f>D62</f>
        <v>Blackstone Inc.</v>
      </c>
      <c r="AI62" s="8" cm="1">
        <f t="array" ref="AI62">IF(U62="",F62,_FV(U62,"Price")*F62)</f>
        <v>174474839221</v>
      </c>
      <c r="AJ62" s="6">
        <f t="shared" si="1"/>
        <v>19.173419546784888</v>
      </c>
      <c r="AK62" s="6">
        <f t="shared" si="2"/>
        <v>19.353980691925276</v>
      </c>
      <c r="AL62" s="6">
        <f t="shared" si="3"/>
        <v>0.86789154976757066</v>
      </c>
      <c r="AM62" s="6">
        <f t="shared" si="4"/>
        <v>0.82008392762395244</v>
      </c>
      <c r="AN62" s="5">
        <f>AD62+AE62</f>
        <v>1.3735988885065862</v>
      </c>
      <c r="AO62" s="10">
        <f>IF(AND(H62 &gt; 0, B62 &gt; 0, C62 &gt; 0), AVERAGE(H62, B62, C62) * (1 + 0.5 * (SIGN(C62 - B62) + SIGN(B62 - H62)) + 0.5), AVERAGE(H62, B62, C62) * (1 + 0.5 * (SIGN(C62 - B62) + SIGN(B62 - H62)) - 0.5))</f>
        <v>0.44690702495629475</v>
      </c>
    </row>
    <row r="63" spans="1:41" x14ac:dyDescent="0.25">
      <c r="A63" s="1" t="s">
        <v>44</v>
      </c>
      <c r="B63" s="5">
        <v>0.14899999</v>
      </c>
      <c r="C63" s="5">
        <v>0.08</v>
      </c>
      <c r="D63" s="12" t="str">
        <v>Tetra Tech, Inc.</v>
      </c>
      <c r="E63" s="1">
        <v>237.74</v>
      </c>
      <c r="F63" s="3">
        <v>12726792776</v>
      </c>
      <c r="G63" s="2" t="str">
        <v>USD</v>
      </c>
      <c r="H63" s="14">
        <v>0.29066439729136129</v>
      </c>
      <c r="I63" s="5" t="str">
        <v>USD</v>
      </c>
      <c r="J63" s="3">
        <v>1056654000</v>
      </c>
      <c r="K63" s="3">
        <v>185094000</v>
      </c>
      <c r="L63" s="3">
        <v>4522550000</v>
      </c>
      <c r="M63" s="3">
        <v>5084818000</v>
      </c>
      <c r="N63" s="3">
        <v>5084818000</v>
      </c>
      <c r="O63" s="3">
        <v>833257000</v>
      </c>
      <c r="P63" s="3">
        <v>4251561000</v>
      </c>
      <c r="Q63" s="3">
        <v>570530000</v>
      </c>
      <c r="R63" s="15" t="str">
        <f t="shared" si="0"/>
        <v/>
      </c>
      <c r="S63" s="3" t="s">
        <v>261</v>
      </c>
      <c r="T63" s="19" t="str">
        <f>IF(G63="USD","",G63 &amp; "/USD")</f>
        <v/>
      </c>
      <c r="U63" s="19" t="s">
        <v>261</v>
      </c>
      <c r="V63" s="15" cm="1">
        <f t="array" ref="V63">IF($S63="",J63,_FV($S63,"Price")*J63)</f>
        <v>1056654000</v>
      </c>
      <c r="W63" s="3" cm="1">
        <f t="array" ref="W63">IF($S63="",K63,_FV($S63,"Price")*K63)</f>
        <v>185094000</v>
      </c>
      <c r="X63" s="3" cm="1">
        <f t="array" ref="X63">IF($S63="",L63,_FV($S63,"Price")*L63)</f>
        <v>4522550000</v>
      </c>
      <c r="Y63" s="3" cm="1">
        <f t="array" ref="Y63">IF($S63="",M63,_FV($S63,"Price")*M63)</f>
        <v>5084818000</v>
      </c>
      <c r="Z63" s="3" cm="1">
        <f t="array" ref="Z63">IF($S63="",N63,_FV($S63,"Price")*N63)</f>
        <v>5084818000</v>
      </c>
      <c r="AA63" s="3" cm="1">
        <f t="array" ref="AA63">IF($S63="",O63,_FV($S63,"Price")*O63)</f>
        <v>833257000</v>
      </c>
      <c r="AB63" s="3" cm="1">
        <f t="array" ref="AB63">IF($S63="",P63,_FV($S63,"Price")*P63)</f>
        <v>4251561000</v>
      </c>
      <c r="AC63" s="3" cm="1">
        <f t="array" ref="AC63">IF($S63="",Q63,_FV($S63,"Price")*Q63)</f>
        <v>570530000</v>
      </c>
      <c r="AD63" s="4">
        <f>(N63-P63)/N63</f>
        <v>0.16387154859819958</v>
      </c>
      <c r="AE63" s="4">
        <f>Q63/N63</f>
        <v>0.11220263930783757</v>
      </c>
      <c r="AF63" s="3">
        <f>(AI63)+J63-K63</f>
        <v>13598352776</v>
      </c>
      <c r="AG63" s="4" t="str">
        <f>A63</f>
        <v>TTEK</v>
      </c>
      <c r="AH63" s="4" t="str">
        <f>D63</f>
        <v>Tetra Tech, Inc.</v>
      </c>
      <c r="AI63" s="8" cm="1">
        <f t="array" ref="AI63">IF(U63="",F63,_FV(U63,"Price")*F63)</f>
        <v>12726792776</v>
      </c>
      <c r="AJ63" s="6">
        <f t="shared" si="1"/>
        <v>2.5029003547422937</v>
      </c>
      <c r="AK63" s="6">
        <f t="shared" si="2"/>
        <v>15.273550388415579</v>
      </c>
      <c r="AL63" s="6">
        <f t="shared" si="3"/>
        <v>1.0250705646634997</v>
      </c>
      <c r="AM63" s="6">
        <f t="shared" si="4"/>
        <v>1.9091937985519474</v>
      </c>
      <c r="AN63" s="5">
        <f>AD63+AE63</f>
        <v>0.27607418790603716</v>
      </c>
      <c r="AO63" s="10">
        <f>IF(AND(H63 &gt; 0, B63 &gt; 0, C63 &gt; 0), AVERAGE(H63, B63, C63) * (1 + 0.5 * (SIGN(C63 - B63) + SIGN(B63 - H63)) + 0.5), AVERAGE(H63, B63, C63) * (1 + 0.5 * (SIGN(C63 - B63) + SIGN(B63 - H63)) - 0.5))</f>
        <v>8.6610731215226874E-2</v>
      </c>
    </row>
    <row r="64" spans="1:41" x14ac:dyDescent="0.25">
      <c r="A64" s="1" t="s">
        <v>45</v>
      </c>
      <c r="B64" s="5">
        <v>8.5999999999999993E-2</v>
      </c>
      <c r="C64" s="5">
        <v>0.09</v>
      </c>
      <c r="D64" s="12" t="str">
        <v>Salesforce, Inc.</v>
      </c>
      <c r="E64" s="1">
        <v>252.9</v>
      </c>
      <c r="F64" s="3">
        <v>245060100000</v>
      </c>
      <c r="G64" s="2" t="str">
        <v>USD</v>
      </c>
      <c r="H64" s="14">
        <v>0.11179510079101812</v>
      </c>
      <c r="I64" s="5" t="str">
        <v>USD</v>
      </c>
      <c r="J64" s="3">
        <v>11393000000</v>
      </c>
      <c r="K64" s="3">
        <v>7016000000</v>
      </c>
      <c r="L64" s="3">
        <v>34857000000</v>
      </c>
      <c r="M64" s="3">
        <v>36465000000</v>
      </c>
      <c r="N64" s="3">
        <v>36465000000</v>
      </c>
      <c r="O64" s="3">
        <v>26381000000</v>
      </c>
      <c r="P64" s="3">
        <v>10084000000</v>
      </c>
      <c r="Q64" s="3">
        <v>11883000000</v>
      </c>
      <c r="R64" s="15" t="str">
        <f t="shared" si="0"/>
        <v/>
      </c>
      <c r="S64" s="3" t="s">
        <v>261</v>
      </c>
      <c r="T64" s="19" t="str">
        <f>IF(G64="USD","",G64 &amp; "/USD")</f>
        <v/>
      </c>
      <c r="U64" s="19" t="s">
        <v>261</v>
      </c>
      <c r="V64" s="15" cm="1">
        <f t="array" ref="V64">IF($S64="",J64,_FV($S64,"Price")*J64)</f>
        <v>11393000000</v>
      </c>
      <c r="W64" s="3" cm="1">
        <f t="array" ref="W64">IF($S64="",K64,_FV($S64,"Price")*K64)</f>
        <v>7016000000</v>
      </c>
      <c r="X64" s="3" cm="1">
        <f t="array" ref="X64">IF($S64="",L64,_FV($S64,"Price")*L64)</f>
        <v>34857000000</v>
      </c>
      <c r="Y64" s="3" cm="1">
        <f t="array" ref="Y64">IF($S64="",M64,_FV($S64,"Price")*M64)</f>
        <v>36465000000</v>
      </c>
      <c r="Z64" s="3" cm="1">
        <f t="array" ref="Z64">IF($S64="",N64,_FV($S64,"Price")*N64)</f>
        <v>36465000000</v>
      </c>
      <c r="AA64" s="3" cm="1">
        <f t="array" ref="AA64">IF($S64="",O64,_FV($S64,"Price")*O64)</f>
        <v>26381000000</v>
      </c>
      <c r="AB64" s="3" cm="1">
        <f t="array" ref="AB64">IF($S64="",P64,_FV($S64,"Price")*P64)</f>
        <v>10084000000</v>
      </c>
      <c r="AC64" s="3" cm="1">
        <f t="array" ref="AC64">IF($S64="",Q64,_FV($S64,"Price")*Q64)</f>
        <v>11883000000</v>
      </c>
      <c r="AD64" s="4">
        <f>(N64-P64)/N64</f>
        <v>0.72346085287261763</v>
      </c>
      <c r="AE64" s="4">
        <f>Q64/N64</f>
        <v>0.3258741258741259</v>
      </c>
      <c r="AF64" s="3">
        <f>(AI64)+J64-K64</f>
        <v>249437100000</v>
      </c>
      <c r="AG64" s="4" t="str">
        <f>A64</f>
        <v>CRM</v>
      </c>
      <c r="AH64" s="4" t="str">
        <f>D64</f>
        <v>Salesforce, Inc.</v>
      </c>
      <c r="AI64" s="8" cm="1">
        <f t="array" ref="AI64">IF(U64="",F64,_FV(U64,"Price")*F64)</f>
        <v>245060100000</v>
      </c>
      <c r="AJ64" s="6">
        <f t="shared" si="1"/>
        <v>6.7204195804195805</v>
      </c>
      <c r="AK64" s="6">
        <f t="shared" si="2"/>
        <v>9.2892650013267133</v>
      </c>
      <c r="AL64" s="6">
        <f t="shared" si="3"/>
        <v>1.080147093177525</v>
      </c>
      <c r="AM64" s="6">
        <f t="shared" si="4"/>
        <v>1.0321405557029681</v>
      </c>
      <c r="AN64" s="5">
        <f>AD64+AE64</f>
        <v>1.0493349787467436</v>
      </c>
      <c r="AO64" s="10">
        <f>IF(AND(H64 &gt; 0, B64 &gt; 0, C64 &gt; 0), AVERAGE(H64, B64, C64) * (1 + 0.5 * (SIGN(C64 - B64) + SIGN(B64 - H64)) + 0.5), AVERAGE(H64, B64, C64) * (1 + 0.5 * (SIGN(C64 - B64) + SIGN(B64 - H64)) - 0.5))</f>
        <v>0.14389755039550906</v>
      </c>
    </row>
    <row r="65" spans="1:41" x14ac:dyDescent="0.25">
      <c r="A65" s="1" t="s">
        <v>46</v>
      </c>
      <c r="B65" s="5">
        <v>0.31</v>
      </c>
      <c r="C65" s="5">
        <v>0.249</v>
      </c>
      <c r="D65" s="12" t="str">
        <v>InMed Pharmaceuticals Inc.</v>
      </c>
      <c r="E65" s="1">
        <v>0.35489999999999999</v>
      </c>
      <c r="F65" s="3">
        <v>3165337</v>
      </c>
      <c r="G65" s="2" t="str">
        <v>USD</v>
      </c>
      <c r="H65" s="14">
        <v>2.796060343205423</v>
      </c>
      <c r="I65" s="5" t="str">
        <v>USD</v>
      </c>
      <c r="J65" s="3">
        <v>1070781</v>
      </c>
      <c r="K65" s="3">
        <v>6176866</v>
      </c>
      <c r="L65" s="3">
        <v>4135561</v>
      </c>
      <c r="M65" s="3">
        <v>6413418</v>
      </c>
      <c r="N65" s="3">
        <v>6413418</v>
      </c>
      <c r="O65" s="3">
        <v>2054840</v>
      </c>
      <c r="P65" s="3">
        <v>4358578</v>
      </c>
      <c r="Q65" s="3">
        <v>-7734615</v>
      </c>
      <c r="R65" s="15" t="str">
        <f t="shared" si="0"/>
        <v/>
      </c>
      <c r="S65" s="3" t="s">
        <v>261</v>
      </c>
      <c r="T65" s="19" t="str">
        <f>IF(G65="USD","",G65 &amp; "/USD")</f>
        <v/>
      </c>
      <c r="U65" s="19" t="s">
        <v>261</v>
      </c>
      <c r="V65" s="15" cm="1">
        <f t="array" ref="V65">IF($S65="",J65,_FV($S65,"Price")*J65)</f>
        <v>1070781</v>
      </c>
      <c r="W65" s="3" cm="1">
        <f t="array" ref="W65">IF($S65="",K65,_FV($S65,"Price")*K65)</f>
        <v>6176866</v>
      </c>
      <c r="X65" s="3" cm="1">
        <f t="array" ref="X65">IF($S65="",L65,_FV($S65,"Price")*L65)</f>
        <v>4135561</v>
      </c>
      <c r="Y65" s="3" cm="1">
        <f t="array" ref="Y65">IF($S65="",M65,_FV($S65,"Price")*M65)</f>
        <v>6413418</v>
      </c>
      <c r="Z65" s="3" cm="1">
        <f t="array" ref="Z65">IF($S65="",N65,_FV($S65,"Price")*N65)</f>
        <v>6413418</v>
      </c>
      <c r="AA65" s="3" cm="1">
        <f t="array" ref="AA65">IF($S65="",O65,_FV($S65,"Price")*O65)</f>
        <v>2054840</v>
      </c>
      <c r="AB65" s="3" cm="1">
        <f t="array" ref="AB65">IF($S65="",P65,_FV($S65,"Price")*P65)</f>
        <v>4358578</v>
      </c>
      <c r="AC65" s="3" cm="1">
        <f t="array" ref="AC65">IF($S65="",Q65,_FV($S65,"Price")*Q65)</f>
        <v>-7734615</v>
      </c>
      <c r="AD65" s="4">
        <f>(N65-P65)/N65</f>
        <v>0.32039701762772987</v>
      </c>
      <c r="AE65" s="4">
        <f>Q65/N65</f>
        <v>-1.2060051286225224</v>
      </c>
      <c r="AF65" s="3">
        <f>(AI65)+J65-K65</f>
        <v>-1940748</v>
      </c>
      <c r="AG65" s="4" t="str">
        <f>A65</f>
        <v>INM</v>
      </c>
      <c r="AH65" s="4" t="str">
        <f>D65</f>
        <v>InMed Pharmaceuticals Inc.</v>
      </c>
      <c r="AI65" s="8" cm="1">
        <f t="array" ref="AI65">IF(U65="",F65,_FV(U65,"Price")*F65)</f>
        <v>3165337</v>
      </c>
      <c r="AJ65" s="6">
        <f t="shared" si="1"/>
        <v>0.49354914961101864</v>
      </c>
      <c r="AK65" s="6">
        <f t="shared" si="2"/>
        <v>1.5404299118179519</v>
      </c>
      <c r="AL65" s="6">
        <f t="shared" si="3"/>
        <v>4.9691287477998447E-2</v>
      </c>
      <c r="AM65" s="6">
        <f t="shared" si="4"/>
        <v>6.1864655093090443E-2</v>
      </c>
      <c r="AN65" s="5">
        <f>AD65+AE65</f>
        <v>-0.88560811099479253</v>
      </c>
      <c r="AO65" s="10">
        <f>IF(AND(H65 &gt; 0, B65 &gt; 0, C65 &gt; 0), AVERAGE(H65, B65, C65) * (1 + 0.5 * (SIGN(C65 - B65) + SIGN(B65 - H65)) + 0.5), AVERAGE(H65, B65, C65) * (1 + 0.5 * (SIGN(C65 - B65) + SIGN(B65 - H65)) - 0.5))</f>
        <v>0.55917672386757056</v>
      </c>
    </row>
    <row r="66" spans="1:41" x14ac:dyDescent="0.25">
      <c r="A66" s="1" t="s">
        <v>47</v>
      </c>
      <c r="B66" s="5">
        <v>22.504999999999999</v>
      </c>
      <c r="C66" s="5">
        <v>7.3339999999999996</v>
      </c>
      <c r="D66" s="12" t="str">
        <v>ImmunityBio, Inc.</v>
      </c>
      <c r="E66" s="1">
        <v>3.95</v>
      </c>
      <c r="F66" s="3">
        <v>2751305350</v>
      </c>
      <c r="G66" s="2" t="str">
        <v>USD</v>
      </c>
      <c r="H66" s="14">
        <v>1.5916666666666666</v>
      </c>
      <c r="I66" s="5" t="str">
        <v>USD</v>
      </c>
      <c r="J66" s="3">
        <v>998958000</v>
      </c>
      <c r="K66" s="3">
        <v>104641000</v>
      </c>
      <c r="L66" s="3">
        <v>622000</v>
      </c>
      <c r="M66" s="3">
        <v>1308000</v>
      </c>
      <c r="N66" s="3">
        <v>1308000</v>
      </c>
      <c r="O66" s="3">
        <v>-16802000</v>
      </c>
      <c r="P66" s="3">
        <v>18110000</v>
      </c>
      <c r="Q66" s="3">
        <v>-342852000</v>
      </c>
      <c r="R66" s="15" t="str">
        <f t="shared" si="0"/>
        <v/>
      </c>
      <c r="S66" s="3" t="s">
        <v>261</v>
      </c>
      <c r="T66" s="19" t="str">
        <f>IF(G66="USD","",G66 &amp; "/USD")</f>
        <v/>
      </c>
      <c r="U66" s="19" t="s">
        <v>261</v>
      </c>
      <c r="V66" s="15" cm="1">
        <f t="array" ref="V66">IF($S66="",J66,_FV($S66,"Price")*J66)</f>
        <v>998958000</v>
      </c>
      <c r="W66" s="3" cm="1">
        <f t="array" ref="W66">IF($S66="",K66,_FV($S66,"Price")*K66)</f>
        <v>104641000</v>
      </c>
      <c r="X66" s="3" cm="1">
        <f t="array" ref="X66">IF($S66="",L66,_FV($S66,"Price")*L66)</f>
        <v>622000</v>
      </c>
      <c r="Y66" s="3" cm="1">
        <f t="array" ref="Y66">IF($S66="",M66,_FV($S66,"Price")*M66)</f>
        <v>1308000</v>
      </c>
      <c r="Z66" s="3" cm="1">
        <f t="array" ref="Z66">IF($S66="",N66,_FV($S66,"Price")*N66)</f>
        <v>1308000</v>
      </c>
      <c r="AA66" s="3" cm="1">
        <f t="array" ref="AA66">IF($S66="",O66,_FV($S66,"Price")*O66)</f>
        <v>-16802000</v>
      </c>
      <c r="AB66" s="3" cm="1">
        <f t="array" ref="AB66">IF($S66="",P66,_FV($S66,"Price")*P66)</f>
        <v>18110000</v>
      </c>
      <c r="AC66" s="3" cm="1">
        <f t="array" ref="AC66">IF($S66="",Q66,_FV($S66,"Price")*Q66)</f>
        <v>-342852000</v>
      </c>
      <c r="AD66" s="4">
        <f>(N66-P66)/N66</f>
        <v>-12.845565749235474</v>
      </c>
      <c r="AE66" s="4">
        <f>Q66/N66</f>
        <v>-262.1192660550459</v>
      </c>
      <c r="AF66" s="3">
        <f>(AI66)+J66-K66</f>
        <v>3645622350</v>
      </c>
      <c r="AG66" s="4" t="str">
        <f>A66</f>
        <v>IBRX</v>
      </c>
      <c r="AH66" s="4" t="str">
        <f>D66</f>
        <v>ImmunityBio, Inc.</v>
      </c>
      <c r="AI66" s="8" cm="1">
        <f t="array" ref="AI66">IF(U66="",F66,_FV(U66,"Price")*F66)</f>
        <v>2751305350</v>
      </c>
      <c r="AJ66" s="6">
        <f t="shared" si="1"/>
        <v>2103.4444571865442</v>
      </c>
      <c r="AK66" s="6">
        <f t="shared" si="2"/>
        <v>-163.74868170455898</v>
      </c>
      <c r="AL66" s="6">
        <f t="shared" si="3"/>
        <v>-7.2761022752525661E-2</v>
      </c>
      <c r="AM66" s="6">
        <f t="shared" si="4"/>
        <v>-0.22327335929173572</v>
      </c>
      <c r="AN66" s="5">
        <f>AD66+AE66</f>
        <v>-274.96483180428135</v>
      </c>
      <c r="AO66" s="10">
        <f>IF(AND(H66 &gt; 0, B66 &gt; 0, C66 &gt; 0), AVERAGE(H66, B66, C66) * (1 + 0.5 * (SIGN(C66 - B66) + SIGN(B66 - H66)) + 0.5), AVERAGE(H66, B66, C66) * (1 + 0.5 * (SIGN(C66 - B66) + SIGN(B66 - H66)) - 0.5))</f>
        <v>15.715333333333334</v>
      </c>
    </row>
    <row r="67" spans="1:41" x14ac:dyDescent="0.25">
      <c r="A67" s="1" t="s">
        <v>48</v>
      </c>
      <c r="B67" s="5"/>
      <c r="C67" s="5"/>
      <c r="D67" s="12" t="str">
        <v>Tempest Therapeutics, Inc.</v>
      </c>
      <c r="E67" s="1">
        <v>1.29</v>
      </c>
      <c r="F67" s="3">
        <v>32518062</v>
      </c>
      <c r="G67" s="2" t="str">
        <v>USD</v>
      </c>
      <c r="H67" s="14">
        <v>0</v>
      </c>
      <c r="I67" s="5" t="str">
        <v>USD</v>
      </c>
      <c r="J67" s="3">
        <v>20255000</v>
      </c>
      <c r="K67" s="3">
        <v>31230000</v>
      </c>
      <c r="L67" s="3">
        <v>0</v>
      </c>
      <c r="M67" s="3">
        <v>0</v>
      </c>
      <c r="N67" s="3">
        <v>0</v>
      </c>
      <c r="O67" s="3">
        <v>-838000</v>
      </c>
      <c r="P67" s="3">
        <v>838000</v>
      </c>
      <c r="Q67" s="3">
        <v>-28776000</v>
      </c>
      <c r="R67" s="15" t="str">
        <f t="shared" si="0"/>
        <v/>
      </c>
      <c r="S67" s="3" t="s">
        <v>261</v>
      </c>
      <c r="T67" s="19" t="str">
        <f>IF(G67="USD","",G67 &amp; "/USD")</f>
        <v/>
      </c>
      <c r="U67" s="19" t="s">
        <v>261</v>
      </c>
      <c r="V67" s="15" cm="1">
        <f t="array" ref="V67">IF($S67="",J67,_FV($S67,"Price")*J67)</f>
        <v>20255000</v>
      </c>
      <c r="W67" s="3" cm="1">
        <f t="array" ref="W67">IF($S67="",K67,_FV($S67,"Price")*K67)</f>
        <v>31230000</v>
      </c>
      <c r="X67" s="3" cm="1">
        <f t="array" ref="X67">IF($S67="",L67,_FV($S67,"Price")*L67)</f>
        <v>0</v>
      </c>
      <c r="Y67" s="3" cm="1">
        <f t="array" ref="Y67">IF($S67="",M67,_FV($S67,"Price")*M67)</f>
        <v>0</v>
      </c>
      <c r="Z67" s="3" cm="1">
        <f t="array" ref="Z67">IF($S67="",N67,_FV($S67,"Price")*N67)</f>
        <v>0</v>
      </c>
      <c r="AA67" s="3" cm="1">
        <f t="array" ref="AA67">IF($S67="",O67,_FV($S67,"Price")*O67)</f>
        <v>-838000</v>
      </c>
      <c r="AB67" s="3" cm="1">
        <f t="array" ref="AB67">IF($S67="",P67,_FV($S67,"Price")*P67)</f>
        <v>838000</v>
      </c>
      <c r="AC67" s="3" cm="1">
        <f t="array" ref="AC67">IF($S67="",Q67,_FV($S67,"Price")*Q67)</f>
        <v>-28776000</v>
      </c>
      <c r="AD67" s="4" t="e">
        <f>(N67-P67)/N67</f>
        <v>#DIV/0!</v>
      </c>
      <c r="AE67" s="4" t="e">
        <f>Q67/N67</f>
        <v>#DIV/0!</v>
      </c>
      <c r="AF67" s="3">
        <f>(AI67)+J67-K67</f>
        <v>21543062</v>
      </c>
      <c r="AG67" s="4" t="str">
        <f>A67</f>
        <v>TPST</v>
      </c>
      <c r="AH67" s="4" t="str">
        <f>D67</f>
        <v>Tempest Therapeutics, Inc.</v>
      </c>
      <c r="AI67" s="8" cm="1">
        <f t="array" ref="AI67">IF(U67="",F67,_FV(U67,"Price")*F67)</f>
        <v>32518062</v>
      </c>
      <c r="AJ67" s="6" t="e">
        <f t="shared" si="1"/>
        <v>#DIV/0!</v>
      </c>
      <c r="AK67" s="6">
        <f t="shared" si="2"/>
        <v>-38.804369928400952</v>
      </c>
      <c r="AL67" s="6" t="e">
        <f t="shared" si="3"/>
        <v>#DIV/0!</v>
      </c>
      <c r="AM67" s="6" t="e">
        <f t="shared" si="4"/>
        <v>#DIV/0!</v>
      </c>
      <c r="AN67" s="5" t="e">
        <f>AD67+AE67</f>
        <v>#DIV/0!</v>
      </c>
      <c r="AO67" s="10">
        <f>IF(AND(H67 &gt; 0, B67 &gt; 0, C67 &gt; 0), AVERAGE(H67, B67, C67) * (1 + 0.5 * (SIGN(C67 - B67) + SIGN(B67 - H67)) + 0.5), AVERAGE(H67, B67, C67) * (1 + 0.5 * (SIGN(C67 - B67) + SIGN(B67 - H67)) - 0.5))</f>
        <v>0</v>
      </c>
    </row>
    <row r="68" spans="1:41" x14ac:dyDescent="0.25">
      <c r="A68" s="1" t="s">
        <v>115</v>
      </c>
      <c r="B68" s="5">
        <v>0.122</v>
      </c>
      <c r="C68" s="5">
        <v>0.218</v>
      </c>
      <c r="D68" s="12" t="str">
        <v>Wirtualna Polska Holding S.A.</v>
      </c>
      <c r="E68" s="1">
        <v>99</v>
      </c>
      <c r="F68" s="3">
        <v>2931845400</v>
      </c>
      <c r="G68" s="2" t="str">
        <v>PLN</v>
      </c>
      <c r="H68" s="14">
        <v>0.33318765542070294</v>
      </c>
      <c r="I68" s="5" t="str">
        <v>PLN</v>
      </c>
      <c r="J68" s="3">
        <v>776742000</v>
      </c>
      <c r="K68" s="3">
        <v>185429000</v>
      </c>
      <c r="L68" s="3">
        <v>1436803000</v>
      </c>
      <c r="M68" s="3">
        <v>1497411000</v>
      </c>
      <c r="N68" s="3">
        <v>1497411000</v>
      </c>
      <c r="O68" s="3">
        <v>571196000</v>
      </c>
      <c r="P68" s="3">
        <v>926215000</v>
      </c>
      <c r="Q68" s="3">
        <v>440103000</v>
      </c>
      <c r="R68" s="15" t="str">
        <f t="shared" si="0"/>
        <v>PLN/USD</v>
      </c>
      <c r="S68" s="3" t="e" vm="4">
        <v>#VALUE!</v>
      </c>
      <c r="T68" s="19" t="str">
        <f>IF(G68="USD","",G68 &amp; "/USD")</f>
        <v>PLN/USD</v>
      </c>
      <c r="U68" s="19" t="e" vm="4">
        <v>#VALUE!</v>
      </c>
      <c r="V68" s="15" cm="1">
        <f t="array" ref="V68">IF($S68="",J68,_FV($S68,"Price")*J68)</f>
        <v>200166413.39999998</v>
      </c>
      <c r="W68" s="3" cm="1">
        <f t="array" ref="W68">IF($S68="",K68,_FV($S68,"Price")*K68)</f>
        <v>47785053.299999997</v>
      </c>
      <c r="X68" s="3" cm="1">
        <f t="array" ref="X68">IF($S68="",L68,_FV($S68,"Price")*L68)</f>
        <v>370264133.09999996</v>
      </c>
      <c r="Y68" s="3" cm="1">
        <f t="array" ref="Y68">IF($S68="",M68,_FV($S68,"Price")*M68)</f>
        <v>385882814.69999999</v>
      </c>
      <c r="Z68" s="3" cm="1">
        <f t="array" ref="Z68">IF($S68="",N68,_FV($S68,"Price")*N68)</f>
        <v>385882814.69999999</v>
      </c>
      <c r="AA68" s="3" cm="1">
        <f t="array" ref="AA68">IF($S68="",O68,_FV($S68,"Price")*O68)</f>
        <v>147197209.19999999</v>
      </c>
      <c r="AB68" s="3" cm="1">
        <f t="array" ref="AB68">IF($S68="",P68,_FV($S68,"Price")*P68)</f>
        <v>238685605.5</v>
      </c>
      <c r="AC68" s="3" cm="1">
        <f t="array" ref="AC68">IF($S68="",Q68,_FV($S68,"Price")*Q68)</f>
        <v>113414543.09999999</v>
      </c>
      <c r="AD68" s="4">
        <f>(N68-P68)/N68</f>
        <v>0.38145572591626481</v>
      </c>
      <c r="AE68" s="4">
        <f>Q68/N68</f>
        <v>0.29390928743010436</v>
      </c>
      <c r="AF68" s="3">
        <f>(AI68)+J68-K68</f>
        <v>1346849559.5799999</v>
      </c>
      <c r="AG68" s="4" t="str">
        <f>A68</f>
        <v>WPL.WA</v>
      </c>
      <c r="AH68" s="4" t="str">
        <f>D68</f>
        <v>Wirtualna Polska Holding S.A.</v>
      </c>
      <c r="AI68" s="8" cm="1">
        <f t="array" ref="AI68">IF(U68="",F68,_FV(U68,"Price")*F68)</f>
        <v>755536559.57999992</v>
      </c>
      <c r="AJ68" s="6">
        <f t="shared" si="1"/>
        <v>1.9579430096346293</v>
      </c>
      <c r="AK68" s="6">
        <f t="shared" si="2"/>
        <v>5.1328185071324031</v>
      </c>
      <c r="AL68" s="6">
        <f t="shared" si="3"/>
        <v>0.42072282845347564</v>
      </c>
      <c r="AM68" s="6">
        <f t="shared" si="4"/>
        <v>0.23545039023543132</v>
      </c>
      <c r="AN68" s="5">
        <f>AD68+AE68</f>
        <v>0.67536501334636911</v>
      </c>
      <c r="AO68" s="10">
        <f>IF(AND(H68 &gt; 0, B68 &gt; 0, C68 &gt; 0), AVERAGE(H68, B68, C68) * (1 + 0.5 * (SIGN(C68 - B68) + SIGN(B68 - H68)) + 0.5), AVERAGE(H68, B68, C68) * (1 + 0.5 * (SIGN(C68 - B68) + SIGN(B68 - H68)) - 0.5))</f>
        <v>0.33659382771035146</v>
      </c>
    </row>
    <row r="69" spans="1:41" x14ac:dyDescent="0.25">
      <c r="A69" s="1" t="s">
        <v>116</v>
      </c>
      <c r="B69" s="5">
        <v>0.17100000000000001</v>
      </c>
      <c r="C69" s="5">
        <v>0.157</v>
      </c>
      <c r="D69" s="12" t="str">
        <v>Evolution AB (publ)</v>
      </c>
      <c r="E69" s="1">
        <v>1066.5</v>
      </c>
      <c r="F69" s="3">
        <v>223309741334</v>
      </c>
      <c r="G69" s="2" t="str">
        <v>SEK</v>
      </c>
      <c r="H69" s="14">
        <v>0.23467791372087068</v>
      </c>
      <c r="I69" s="5" t="str">
        <v>EUR</v>
      </c>
      <c r="J69" s="3">
        <v>79126000</v>
      </c>
      <c r="K69" s="3">
        <v>532554000</v>
      </c>
      <c r="L69" s="3">
        <v>1798601000</v>
      </c>
      <c r="M69" s="3">
        <v>1937813000</v>
      </c>
      <c r="N69" s="3">
        <v>1937813000</v>
      </c>
      <c r="O69" s="3">
        <v>1937813000</v>
      </c>
      <c r="P69" s="3">
        <v>0</v>
      </c>
      <c r="Q69" s="3">
        <v>1278301000</v>
      </c>
      <c r="R69" s="15" t="str">
        <f t="shared" ref="R69:R118" si="5">IF(I69="USD","",I69 &amp; "/USD")</f>
        <v>EUR/USD</v>
      </c>
      <c r="S69" s="3" t="e" vm="3">
        <v>#VALUE!</v>
      </c>
      <c r="T69" s="19" t="str">
        <f>IF(G69="USD","",G69 &amp; "/USD")</f>
        <v>SEK/USD</v>
      </c>
      <c r="U69" s="19" t="e" vm="11">
        <v>#VALUE!</v>
      </c>
      <c r="V69" s="15" cm="1">
        <f t="array" ref="V69">IF($S69="",J69,_FV($S69,"Price")*J69)</f>
        <v>87410492.200000003</v>
      </c>
      <c r="W69" s="3" cm="1">
        <f t="array" ref="W69">IF($S69="",K69,_FV($S69,"Price")*K69)</f>
        <v>588312403.79999995</v>
      </c>
      <c r="X69" s="3" cm="1">
        <f t="array" ref="X69">IF($S69="",L69,_FV($S69,"Price")*L69)</f>
        <v>1986914524.7</v>
      </c>
      <c r="Y69" s="3" cm="1">
        <f t="array" ref="Y69">IF($S69="",M69,_FV($S69,"Price")*M69)</f>
        <v>2140702021.1000001</v>
      </c>
      <c r="Z69" s="3" cm="1">
        <f t="array" ref="Z69">IF($S69="",N69,_FV($S69,"Price")*N69)</f>
        <v>2140702021.1000001</v>
      </c>
      <c r="AA69" s="3" cm="1">
        <f t="array" ref="AA69">IF($S69="",O69,_FV($S69,"Price")*O69)</f>
        <v>2140702021.1000001</v>
      </c>
      <c r="AB69" s="3" cm="1">
        <f t="array" ref="AB69">IF($S69="",P69,_FV($S69,"Price")*P69)</f>
        <v>0</v>
      </c>
      <c r="AC69" s="3" cm="1">
        <f t="array" ref="AC69">IF($S69="",Q69,_FV($S69,"Price")*Q69)</f>
        <v>1412139114.7</v>
      </c>
      <c r="AD69" s="4">
        <f>(N69-P69)/N69</f>
        <v>1</v>
      </c>
      <c r="AE69" s="4">
        <f>Q69/N69</f>
        <v>0.65966169078234071</v>
      </c>
      <c r="AF69" s="3">
        <f>(AI69)+J69-K69</f>
        <v>21274609831.798199</v>
      </c>
      <c r="AG69" s="4" t="str">
        <f>A69</f>
        <v>EVO.ST</v>
      </c>
      <c r="AH69" s="4" t="str">
        <f>D69</f>
        <v>Evolution AB (publ)</v>
      </c>
      <c r="AI69" s="8" cm="1">
        <f t="array" ref="AI69">IF(U69="",F69,_FV(U69,"Price")*F69)</f>
        <v>21728037831.798199</v>
      </c>
      <c r="AJ69" s="6">
        <f t="shared" ref="AJ69:AJ118" si="6">AI69/Z69</f>
        <v>10.149959040368095</v>
      </c>
      <c r="AK69" s="6">
        <f t="shared" ref="AK69:AK118" si="7">AI69/AA69</f>
        <v>10.149959040368095</v>
      </c>
      <c r="AL69" s="6">
        <f t="shared" ref="AL69:AL118" si="8">AI69/AA69/B69/100</f>
        <v>0.59356485616187693</v>
      </c>
      <c r="AM69" s="6">
        <f t="shared" ref="AM69:AM118" si="9">AI69/AA69/C69/100</f>
        <v>0.64649420639287225</v>
      </c>
      <c r="AN69" s="5">
        <f>AD69+AE69</f>
        <v>1.6596616907823407</v>
      </c>
      <c r="AO69" s="10">
        <f>IF(AND(H69 &gt; 0, B69 &gt; 0, C69 &gt; 0), AVERAGE(H69, B69, C69) * (1 + 0.5 * (SIGN(C69 - B69) + SIGN(B69 - H69)) + 0.5), AVERAGE(H69, B69, C69) * (1 + 0.5 * (SIGN(C69 - B69) + SIGN(B69 - H69)) - 0.5))</f>
        <v>9.3779652286811788E-2</v>
      </c>
    </row>
    <row r="70" spans="1:41" x14ac:dyDescent="0.25">
      <c r="A70" s="1" t="s">
        <v>125</v>
      </c>
      <c r="B70" s="5"/>
      <c r="C70" s="5"/>
      <c r="D70" s="12" t="str">
        <v>MedCap AB (publ)</v>
      </c>
      <c r="E70" s="1">
        <v>522</v>
      </c>
      <c r="F70" s="3">
        <v>7729462800</v>
      </c>
      <c r="G70" s="2" t="str">
        <v>SEK</v>
      </c>
      <c r="H70" s="14">
        <v>0.42828864495231239</v>
      </c>
      <c r="I70" s="5" t="str">
        <v>SEK</v>
      </c>
      <c r="J70" s="3">
        <v>367000000</v>
      </c>
      <c r="K70" s="3">
        <v>236200000</v>
      </c>
      <c r="L70" s="3">
        <v>1587400000</v>
      </c>
      <c r="M70" s="3">
        <v>1740500000</v>
      </c>
      <c r="N70" s="3">
        <v>1740500000</v>
      </c>
      <c r="O70" s="3">
        <v>629500000</v>
      </c>
      <c r="P70" s="3">
        <v>1111000000</v>
      </c>
      <c r="Q70" s="3">
        <v>325600000</v>
      </c>
      <c r="R70" s="15" t="str">
        <f t="shared" si="5"/>
        <v>SEK/USD</v>
      </c>
      <c r="S70" s="3" t="e" vm="11">
        <v>#VALUE!</v>
      </c>
      <c r="T70" s="19" t="str">
        <f>IF(G70="USD","",G70 &amp; "/USD")</f>
        <v>SEK/USD</v>
      </c>
      <c r="U70" s="19" t="e" vm="11">
        <v>#VALUE!</v>
      </c>
      <c r="V70" s="15" cm="1">
        <f t="array" ref="V70">IF($S70="",J70,_FV($S70,"Price")*J70)</f>
        <v>35709100</v>
      </c>
      <c r="W70" s="3" cm="1">
        <f t="array" ref="W70">IF($S70="",K70,_FV($S70,"Price")*K70)</f>
        <v>22982260</v>
      </c>
      <c r="X70" s="3" cm="1">
        <f t="array" ref="X70">IF($S70="",L70,_FV($S70,"Price")*L70)</f>
        <v>154454020</v>
      </c>
      <c r="Y70" s="3" cm="1">
        <f t="array" ref="Y70">IF($S70="",M70,_FV($S70,"Price")*M70)</f>
        <v>169350650</v>
      </c>
      <c r="Z70" s="3" cm="1">
        <f t="array" ref="Z70">IF($S70="",N70,_FV($S70,"Price")*N70)</f>
        <v>169350650</v>
      </c>
      <c r="AA70" s="3" cm="1">
        <f t="array" ref="AA70">IF($S70="",O70,_FV($S70,"Price")*O70)</f>
        <v>61250350</v>
      </c>
      <c r="AB70" s="3" cm="1">
        <f t="array" ref="AB70">IF($S70="",P70,_FV($S70,"Price")*P70)</f>
        <v>108100300</v>
      </c>
      <c r="AC70" s="3" cm="1">
        <f t="array" ref="AC70">IF($S70="",Q70,_FV($S70,"Price")*Q70)</f>
        <v>31680880</v>
      </c>
      <c r="AD70" s="4">
        <f>(N70-P70)/N70</f>
        <v>0.36167767882792301</v>
      </c>
      <c r="AE70" s="4">
        <f>Q70/N70</f>
        <v>0.18707268026429186</v>
      </c>
      <c r="AF70" s="3">
        <f>(AI70)+J70-K70</f>
        <v>882876730.44000006</v>
      </c>
      <c r="AG70" s="4" t="str">
        <f>A70</f>
        <v>MCAP.ST</v>
      </c>
      <c r="AH70" s="4" t="str">
        <f>D70</f>
        <v>MedCap AB (publ)</v>
      </c>
      <c r="AI70" s="8" cm="1">
        <f t="array" ref="AI70">IF(U70="",F70,_FV(U70,"Price")*F70)</f>
        <v>752076730.43999994</v>
      </c>
      <c r="AJ70" s="6">
        <f t="shared" si="6"/>
        <v>4.4409438667049699</v>
      </c>
      <c r="AK70" s="6">
        <f t="shared" si="7"/>
        <v>12.278733598093725</v>
      </c>
      <c r="AL70" s="6" t="e">
        <f t="shared" si="8"/>
        <v>#DIV/0!</v>
      </c>
      <c r="AM70" s="6" t="e">
        <f t="shared" si="9"/>
        <v>#DIV/0!</v>
      </c>
      <c r="AN70" s="5">
        <f>AD70+AE70</f>
        <v>0.54875035909221492</v>
      </c>
      <c r="AO70" s="10">
        <f>IF(AND(H70 &gt; 0, B70 &gt; 0, C70 &gt; 0), AVERAGE(H70, B70, C70) * (1 + 0.5 * (SIGN(C70 - B70) + SIGN(B70 - H70)) + 0.5), AVERAGE(H70, B70, C70) * (1 + 0.5 * (SIGN(C70 - B70) + SIGN(B70 - H70)) - 0.5))</f>
        <v>0</v>
      </c>
    </row>
    <row r="71" spans="1:41" x14ac:dyDescent="0.25">
      <c r="A71" s="1" t="s">
        <v>49</v>
      </c>
      <c r="B71" s="5">
        <v>0.436</v>
      </c>
      <c r="C71" s="5">
        <v>0.16700001</v>
      </c>
      <c r="D71" s="12" t="str">
        <v>Broadcom Inc.</v>
      </c>
      <c r="E71" s="1">
        <v>162.82</v>
      </c>
      <c r="F71" s="3">
        <v>757907561600</v>
      </c>
      <c r="G71" s="2" t="str">
        <v>USD</v>
      </c>
      <c r="H71" s="14">
        <v>7.8788061319760266E-2</v>
      </c>
      <c r="I71" s="5" t="str">
        <v>USD</v>
      </c>
      <c r="J71" s="3">
        <v>74016000000</v>
      </c>
      <c r="K71" s="3">
        <v>12416000000</v>
      </c>
      <c r="L71" s="3">
        <v>35819000000</v>
      </c>
      <c r="M71" s="3">
        <v>42619000000</v>
      </c>
      <c r="N71" s="3">
        <v>42619000000</v>
      </c>
      <c r="O71" s="3">
        <v>26248000000</v>
      </c>
      <c r="P71" s="3">
        <v>16371000000</v>
      </c>
      <c r="Q71" s="3">
        <v>20798000000</v>
      </c>
      <c r="R71" s="15" t="str">
        <f t="shared" si="5"/>
        <v/>
      </c>
      <c r="S71" s="3" t="s">
        <v>261</v>
      </c>
      <c r="T71" s="19" t="str">
        <f>IF(G71="USD","",G71 &amp; "/USD")</f>
        <v/>
      </c>
      <c r="U71" s="19" t="s">
        <v>261</v>
      </c>
      <c r="V71" s="15" cm="1">
        <f t="array" ref="V71">IF($S71="",J71,_FV($S71,"Price")*J71)</f>
        <v>74016000000</v>
      </c>
      <c r="W71" s="3" cm="1">
        <f t="array" ref="W71">IF($S71="",K71,_FV($S71,"Price")*K71)</f>
        <v>12416000000</v>
      </c>
      <c r="X71" s="3" cm="1">
        <f t="array" ref="X71">IF($S71="",L71,_FV($S71,"Price")*L71)</f>
        <v>35819000000</v>
      </c>
      <c r="Y71" s="3" cm="1">
        <f t="array" ref="Y71">IF($S71="",M71,_FV($S71,"Price")*M71)</f>
        <v>42619000000</v>
      </c>
      <c r="Z71" s="3" cm="1">
        <f t="array" ref="Z71">IF($S71="",N71,_FV($S71,"Price")*N71)</f>
        <v>42619000000</v>
      </c>
      <c r="AA71" s="3" cm="1">
        <f t="array" ref="AA71">IF($S71="",O71,_FV($S71,"Price")*O71)</f>
        <v>26248000000</v>
      </c>
      <c r="AB71" s="3" cm="1">
        <f t="array" ref="AB71">IF($S71="",P71,_FV($S71,"Price")*P71)</f>
        <v>16371000000</v>
      </c>
      <c r="AC71" s="3" cm="1">
        <f t="array" ref="AC71">IF($S71="",Q71,_FV($S71,"Price")*Q71)</f>
        <v>20798000000</v>
      </c>
      <c r="AD71" s="4">
        <f>(N71-P71)/N71</f>
        <v>0.61587554846429993</v>
      </c>
      <c r="AE71" s="4">
        <f>Q71/N71</f>
        <v>0.48799831061263754</v>
      </c>
      <c r="AF71" s="3">
        <f>(AI71)+J71-K71</f>
        <v>819507561600</v>
      </c>
      <c r="AG71" s="4" t="str">
        <f>A71</f>
        <v>AVGO</v>
      </c>
      <c r="AH71" s="4" t="str">
        <f>D71</f>
        <v>Broadcom Inc.</v>
      </c>
      <c r="AI71" s="8" cm="1">
        <f t="array" ref="AI71">IF(U71="",F71,_FV(U71,"Price")*F71)</f>
        <v>757907561600</v>
      </c>
      <c r="AJ71" s="6">
        <f t="shared" si="6"/>
        <v>17.78332578427462</v>
      </c>
      <c r="AK71" s="6">
        <f t="shared" si="7"/>
        <v>28.874869003352636</v>
      </c>
      <c r="AL71" s="6">
        <f t="shared" si="8"/>
        <v>0.66226763769157415</v>
      </c>
      <c r="AM71" s="6">
        <f t="shared" si="9"/>
        <v>1.7290339685220757</v>
      </c>
      <c r="AN71" s="5">
        <f>AD71+AE71</f>
        <v>1.1038738590769375</v>
      </c>
      <c r="AO71" s="10">
        <f>IF(AND(H71 &gt; 0, B71 &gt; 0, C71 &gt; 0), AVERAGE(H71, B71, C71) * (1 + 0.5 * (SIGN(C71 - B71) + SIGN(B71 - H71)) + 0.5), AVERAGE(H71, B71, C71) * (1 + 0.5 * (SIGN(C71 - B71) + SIGN(B71 - H71)) - 0.5))</f>
        <v>0.34089403565988013</v>
      </c>
    </row>
    <row r="72" spans="1:41" x14ac:dyDescent="0.25">
      <c r="A72" s="1" t="s">
        <v>50</v>
      </c>
      <c r="B72" s="5">
        <v>0.32400000000000001</v>
      </c>
      <c r="C72" s="5">
        <v>0.128</v>
      </c>
      <c r="D72" s="12" t="str">
        <v>Chart Industries, Inc.</v>
      </c>
      <c r="E72" s="1">
        <v>122.4</v>
      </c>
      <c r="F72" s="3">
        <v>5239454400</v>
      </c>
      <c r="G72" s="2" t="str">
        <v>USD</v>
      </c>
      <c r="H72" s="14">
        <v>1.0791987099975191</v>
      </c>
      <c r="I72" s="5" t="str">
        <v>USD</v>
      </c>
      <c r="J72" s="3">
        <v>4057500000</v>
      </c>
      <c r="K72" s="3">
        <v>663600000</v>
      </c>
      <c r="L72" s="3">
        <v>3352500000</v>
      </c>
      <c r="M72" s="3">
        <v>5174000000</v>
      </c>
      <c r="N72" s="3">
        <v>5174000000</v>
      </c>
      <c r="O72" s="3">
        <v>1169100000</v>
      </c>
      <c r="P72" s="3">
        <v>4004900000</v>
      </c>
      <c r="Q72" s="3">
        <v>673800000</v>
      </c>
      <c r="R72" s="15" t="str">
        <f t="shared" si="5"/>
        <v/>
      </c>
      <c r="S72" s="3" t="s">
        <v>261</v>
      </c>
      <c r="T72" s="19" t="str">
        <f>IF(G72="USD","",G72 &amp; "/USD")</f>
        <v/>
      </c>
      <c r="U72" s="19" t="s">
        <v>261</v>
      </c>
      <c r="V72" s="15" cm="1">
        <f t="array" ref="V72">IF($S72="",J72,_FV($S72,"Price")*J72)</f>
        <v>4057500000</v>
      </c>
      <c r="W72" s="3" cm="1">
        <f t="array" ref="W72">IF($S72="",K72,_FV($S72,"Price")*K72)</f>
        <v>663600000</v>
      </c>
      <c r="X72" s="3" cm="1">
        <f t="array" ref="X72">IF($S72="",L72,_FV($S72,"Price")*L72)</f>
        <v>3352500000</v>
      </c>
      <c r="Y72" s="3" cm="1">
        <f t="array" ref="Y72">IF($S72="",M72,_FV($S72,"Price")*M72)</f>
        <v>5174000000</v>
      </c>
      <c r="Z72" s="3" cm="1">
        <f t="array" ref="Z72">IF($S72="",N72,_FV($S72,"Price")*N72)</f>
        <v>5174000000</v>
      </c>
      <c r="AA72" s="3" cm="1">
        <f t="array" ref="AA72">IF($S72="",O72,_FV($S72,"Price")*O72)</f>
        <v>1169100000</v>
      </c>
      <c r="AB72" s="3" cm="1">
        <f t="array" ref="AB72">IF($S72="",P72,_FV($S72,"Price")*P72)</f>
        <v>4004900000</v>
      </c>
      <c r="AC72" s="3" cm="1">
        <f t="array" ref="AC72">IF($S72="",Q72,_FV($S72,"Price")*Q72)</f>
        <v>673800000</v>
      </c>
      <c r="AD72" s="4">
        <f>(N72-P72)/N72</f>
        <v>0.22595670660997294</v>
      </c>
      <c r="AE72" s="4">
        <f>Q72/N72</f>
        <v>0.13022806339389253</v>
      </c>
      <c r="AF72" s="3">
        <f>(AI72)+J72-K72</f>
        <v>8633354400</v>
      </c>
      <c r="AG72" s="4" t="str">
        <f>A72</f>
        <v>GTLS</v>
      </c>
      <c r="AH72" s="4" t="str">
        <f>D72</f>
        <v>Chart Industries, Inc.</v>
      </c>
      <c r="AI72" s="8" cm="1">
        <f t="array" ref="AI72">IF(U72="",F72,_FV(U72,"Price")*F72)</f>
        <v>5239454400</v>
      </c>
      <c r="AJ72" s="6">
        <f t="shared" si="6"/>
        <v>1.0126506378044067</v>
      </c>
      <c r="AK72" s="6">
        <f t="shared" si="7"/>
        <v>4.4816135488837565</v>
      </c>
      <c r="AL72" s="6">
        <f t="shared" si="8"/>
        <v>0.13832140582974556</v>
      </c>
      <c r="AM72" s="6">
        <f t="shared" si="9"/>
        <v>0.35012605850654344</v>
      </c>
      <c r="AN72" s="5">
        <f>AD72+AE72</f>
        <v>0.3561847700038655</v>
      </c>
      <c r="AO72" s="10">
        <f>IF(AND(H72 &gt; 0, B72 &gt; 0, C72 &gt; 0), AVERAGE(H72, B72, C72) * (1 + 0.5 * (SIGN(C72 - B72) + SIGN(B72 - H72)) + 0.5), AVERAGE(H72, B72, C72) * (1 + 0.5 * (SIGN(C72 - B72) + SIGN(B72 - H72)) - 0.5))</f>
        <v>0.25519978499958657</v>
      </c>
    </row>
    <row r="73" spans="1:41" x14ac:dyDescent="0.25">
      <c r="A73" s="1" t="s">
        <v>51</v>
      </c>
      <c r="B73" s="5">
        <v>7.0000000000000007E-2</v>
      </c>
      <c r="C73" s="5">
        <v>0.05</v>
      </c>
      <c r="D73" s="12" t="str">
        <v>The Honest Company, Inc.</v>
      </c>
      <c r="E73" s="1">
        <v>4.67</v>
      </c>
      <c r="F73" s="3">
        <v>467382940</v>
      </c>
      <c r="G73" s="2" t="str">
        <v>USD</v>
      </c>
      <c r="H73" s="14">
        <v>9.9004944986625279E-2</v>
      </c>
      <c r="I73" s="5" t="str">
        <v>USD</v>
      </c>
      <c r="J73" s="3">
        <v>25872000</v>
      </c>
      <c r="K73" s="3">
        <v>9517000</v>
      </c>
      <c r="L73" s="3">
        <v>344704000</v>
      </c>
      <c r="M73" s="3">
        <v>355699000</v>
      </c>
      <c r="N73" s="3">
        <v>355699000</v>
      </c>
      <c r="O73" s="3">
        <v>124897000</v>
      </c>
      <c r="P73" s="3">
        <v>230802000</v>
      </c>
      <c r="Q73" s="3">
        <v>-18594000</v>
      </c>
      <c r="R73" s="15" t="str">
        <f t="shared" si="5"/>
        <v/>
      </c>
      <c r="S73" s="3" t="s">
        <v>261</v>
      </c>
      <c r="T73" s="19" t="str">
        <f>IF(G73="USD","",G73 &amp; "/USD")</f>
        <v/>
      </c>
      <c r="U73" s="19" t="s">
        <v>261</v>
      </c>
      <c r="V73" s="15" cm="1">
        <f t="array" ref="V73">IF($S73="",J73,_FV($S73,"Price")*J73)</f>
        <v>25872000</v>
      </c>
      <c r="W73" s="3" cm="1">
        <f t="array" ref="W73">IF($S73="",K73,_FV($S73,"Price")*K73)</f>
        <v>9517000</v>
      </c>
      <c r="X73" s="3" cm="1">
        <f t="array" ref="X73">IF($S73="",L73,_FV($S73,"Price")*L73)</f>
        <v>344704000</v>
      </c>
      <c r="Y73" s="3" cm="1">
        <f t="array" ref="Y73">IF($S73="",M73,_FV($S73,"Price")*M73)</f>
        <v>355699000</v>
      </c>
      <c r="Z73" s="3" cm="1">
        <f t="array" ref="Z73">IF($S73="",N73,_FV($S73,"Price")*N73)</f>
        <v>355699000</v>
      </c>
      <c r="AA73" s="3" cm="1">
        <f t="array" ref="AA73">IF($S73="",O73,_FV($S73,"Price")*O73)</f>
        <v>124897000</v>
      </c>
      <c r="AB73" s="3" cm="1">
        <f t="array" ref="AB73">IF($S73="",P73,_FV($S73,"Price")*P73)</f>
        <v>230802000</v>
      </c>
      <c r="AC73" s="3" cm="1">
        <f t="array" ref="AC73">IF($S73="",Q73,_FV($S73,"Price")*Q73)</f>
        <v>-18594000</v>
      </c>
      <c r="AD73" s="4">
        <f>(N73-P73)/N73</f>
        <v>0.35113115302545128</v>
      </c>
      <c r="AE73" s="4">
        <f>Q73/N73</f>
        <v>-5.2274535492087409E-2</v>
      </c>
      <c r="AF73" s="3">
        <f>(AI73)+J73-K73</f>
        <v>483737940</v>
      </c>
      <c r="AG73" s="4" t="str">
        <f>A73</f>
        <v>HNST</v>
      </c>
      <c r="AH73" s="4" t="str">
        <f>D73</f>
        <v>The Honest Company, Inc.</v>
      </c>
      <c r="AI73" s="8" cm="1">
        <f t="array" ref="AI73">IF(U73="",F73,_FV(U73,"Price")*F73)</f>
        <v>467382940</v>
      </c>
      <c r="AJ73" s="6">
        <f t="shared" si="6"/>
        <v>1.3139844081653309</v>
      </c>
      <c r="AK73" s="6">
        <f t="shared" si="7"/>
        <v>3.7421470491685147</v>
      </c>
      <c r="AL73" s="6">
        <f t="shared" si="8"/>
        <v>0.53459243559550207</v>
      </c>
      <c r="AM73" s="6">
        <f t="shared" si="9"/>
        <v>0.74842940983370287</v>
      </c>
      <c r="AN73" s="5">
        <f>AD73+AE73</f>
        <v>0.2988566175333639</v>
      </c>
      <c r="AO73" s="10">
        <f>IF(AND(H73 &gt; 0, B73 &gt; 0, C73 &gt; 0), AVERAGE(H73, B73, C73) * (1 + 0.5 * (SIGN(C73 - B73) + SIGN(B73 - H73)) + 0.5), AVERAGE(H73, B73, C73) * (1 + 0.5 * (SIGN(C73 - B73) + SIGN(B73 - H73)) - 0.5))</f>
        <v>3.6500824164437541E-2</v>
      </c>
    </row>
    <row r="74" spans="1:41" x14ac:dyDescent="0.25">
      <c r="A74" s="1" t="s">
        <v>52</v>
      </c>
      <c r="B74" s="5">
        <v>4.0999997000000003E-2</v>
      </c>
      <c r="C74" s="5">
        <v>5.6999995999999997E-2</v>
      </c>
      <c r="D74" s="12" t="str">
        <v>The Cheesecake Factory Incorporated</v>
      </c>
      <c r="E74" s="1">
        <v>39.31</v>
      </c>
      <c r="F74" s="3">
        <v>1999778320</v>
      </c>
      <c r="G74" s="2" t="str">
        <v>USD</v>
      </c>
      <c r="H74" s="14">
        <v>4.1277796144051325E-2</v>
      </c>
      <c r="I74" s="5" t="str">
        <v>USD</v>
      </c>
      <c r="J74" s="3">
        <v>1879886000</v>
      </c>
      <c r="K74" s="3">
        <v>114777000</v>
      </c>
      <c r="L74" s="3">
        <v>3439503000</v>
      </c>
      <c r="M74" s="3">
        <v>3502484000</v>
      </c>
      <c r="N74" s="3">
        <v>3502484000</v>
      </c>
      <c r="O74" s="3">
        <v>671590000</v>
      </c>
      <c r="P74" s="3">
        <v>2830894000</v>
      </c>
      <c r="Q74" s="3">
        <v>268231000</v>
      </c>
      <c r="R74" s="15" t="str">
        <f t="shared" si="5"/>
        <v/>
      </c>
      <c r="S74" s="3" t="s">
        <v>261</v>
      </c>
      <c r="T74" s="19" t="str">
        <f>IF(G74="USD","",G74 &amp; "/USD")</f>
        <v/>
      </c>
      <c r="U74" s="19" t="s">
        <v>261</v>
      </c>
      <c r="V74" s="15" cm="1">
        <f t="array" ref="V74">IF($S74="",J74,_FV($S74,"Price")*J74)</f>
        <v>1879886000</v>
      </c>
      <c r="W74" s="3" cm="1">
        <f t="array" ref="W74">IF($S74="",K74,_FV($S74,"Price")*K74)</f>
        <v>114777000</v>
      </c>
      <c r="X74" s="3" cm="1">
        <f t="array" ref="X74">IF($S74="",L74,_FV($S74,"Price")*L74)</f>
        <v>3439503000</v>
      </c>
      <c r="Y74" s="3" cm="1">
        <f t="array" ref="Y74">IF($S74="",M74,_FV($S74,"Price")*M74)</f>
        <v>3502484000</v>
      </c>
      <c r="Z74" s="3" cm="1">
        <f t="array" ref="Z74">IF($S74="",N74,_FV($S74,"Price")*N74)</f>
        <v>3502484000</v>
      </c>
      <c r="AA74" s="3" cm="1">
        <f t="array" ref="AA74">IF($S74="",O74,_FV($S74,"Price")*O74)</f>
        <v>671590000</v>
      </c>
      <c r="AB74" s="3" cm="1">
        <f t="array" ref="AB74">IF($S74="",P74,_FV($S74,"Price")*P74)</f>
        <v>2830894000</v>
      </c>
      <c r="AC74" s="3" cm="1">
        <f t="array" ref="AC74">IF($S74="",Q74,_FV($S74,"Price")*Q74)</f>
        <v>268231000</v>
      </c>
      <c r="AD74" s="4">
        <f>(N74-P74)/N74</f>
        <v>0.19174677171972807</v>
      </c>
      <c r="AE74" s="4">
        <f>Q74/N74</f>
        <v>7.6583076468015265E-2</v>
      </c>
      <c r="AF74" s="3">
        <f>(AI74)+J74-K74</f>
        <v>3764887320</v>
      </c>
      <c r="AG74" s="4" t="str">
        <f>A74</f>
        <v>CAKE</v>
      </c>
      <c r="AH74" s="4" t="str">
        <f>D74</f>
        <v>The Cheesecake Factory Incorporated</v>
      </c>
      <c r="AI74" s="8" cm="1">
        <f t="array" ref="AI74">IF(U74="",F74,_FV(U74,"Price")*F74)</f>
        <v>1999778320</v>
      </c>
      <c r="AJ74" s="6">
        <f t="shared" si="6"/>
        <v>0.57096001580592515</v>
      </c>
      <c r="AK74" s="6">
        <f t="shared" si="7"/>
        <v>2.9776773328965591</v>
      </c>
      <c r="AL74" s="6">
        <f t="shared" si="8"/>
        <v>0.72626281726229369</v>
      </c>
      <c r="AM74" s="6">
        <f t="shared" si="9"/>
        <v>0.52239956874673454</v>
      </c>
      <c r="AN74" s="5">
        <f>AD74+AE74</f>
        <v>0.2683298481877433</v>
      </c>
      <c r="AO74" s="10">
        <f>IF(AND(H74 &gt; 0, B74 &gt; 0, C74 &gt; 0), AVERAGE(H74, B74, C74) * (1 + 0.5 * (SIGN(C74 - B74) + SIGN(B74 - H74)) + 0.5), AVERAGE(H74, B74, C74) * (1 + 0.5 * (SIGN(C74 - B74) + SIGN(B74 - H74)) - 0.5))</f>
        <v>6.9638894572025656E-2</v>
      </c>
    </row>
    <row r="75" spans="1:41" x14ac:dyDescent="0.25">
      <c r="A75" s="1" t="s">
        <v>53</v>
      </c>
      <c r="B75" s="5">
        <v>0.28000000000000003</v>
      </c>
      <c r="C75" s="5">
        <v>0.27</v>
      </c>
      <c r="D75" s="12" t="str">
        <v>Cloudflare, Inc.</v>
      </c>
      <c r="E75" s="1">
        <v>82.14</v>
      </c>
      <c r="F75" s="3">
        <v>28067461174</v>
      </c>
      <c r="G75" s="2" t="str">
        <v>USD</v>
      </c>
      <c r="H75" s="14">
        <v>0.32966620558405563</v>
      </c>
      <c r="I75" s="5" t="str">
        <v>USD</v>
      </c>
      <c r="J75" s="3">
        <v>1438590000</v>
      </c>
      <c r="K75" s="3">
        <v>204178000</v>
      </c>
      <c r="L75" s="3">
        <v>1296745000</v>
      </c>
      <c r="M75" s="3">
        <v>1477674000</v>
      </c>
      <c r="N75" s="3">
        <v>1477674000</v>
      </c>
      <c r="O75" s="3">
        <v>1141698000</v>
      </c>
      <c r="P75" s="3">
        <v>335976000</v>
      </c>
      <c r="Q75" s="3">
        <v>11709000</v>
      </c>
      <c r="R75" s="15" t="str">
        <f t="shared" si="5"/>
        <v/>
      </c>
      <c r="S75" s="3" t="s">
        <v>261</v>
      </c>
      <c r="T75" s="19" t="str">
        <f>IF(G75="USD","",G75 &amp; "/USD")</f>
        <v/>
      </c>
      <c r="U75" s="19" t="s">
        <v>261</v>
      </c>
      <c r="V75" s="15" cm="1">
        <f t="array" ref="V75">IF($S75="",J75,_FV($S75,"Price")*J75)</f>
        <v>1438590000</v>
      </c>
      <c r="W75" s="3" cm="1">
        <f t="array" ref="W75">IF($S75="",K75,_FV($S75,"Price")*K75)</f>
        <v>204178000</v>
      </c>
      <c r="X75" s="3" cm="1">
        <f t="array" ref="X75">IF($S75="",L75,_FV($S75,"Price")*L75)</f>
        <v>1296745000</v>
      </c>
      <c r="Y75" s="3" cm="1">
        <f t="array" ref="Y75">IF($S75="",M75,_FV($S75,"Price")*M75)</f>
        <v>1477674000</v>
      </c>
      <c r="Z75" s="3" cm="1">
        <f t="array" ref="Z75">IF($S75="",N75,_FV($S75,"Price")*N75)</f>
        <v>1477674000</v>
      </c>
      <c r="AA75" s="3" cm="1">
        <f t="array" ref="AA75">IF($S75="",O75,_FV($S75,"Price")*O75)</f>
        <v>1141698000</v>
      </c>
      <c r="AB75" s="3" cm="1">
        <f t="array" ref="AB75">IF($S75="",P75,_FV($S75,"Price")*P75)</f>
        <v>335976000</v>
      </c>
      <c r="AC75" s="3" cm="1">
        <f t="array" ref="AC75">IF($S75="",Q75,_FV($S75,"Price")*Q75)</f>
        <v>11709000</v>
      </c>
      <c r="AD75" s="4">
        <f>(N75-P75)/N75</f>
        <v>0.77263185249249833</v>
      </c>
      <c r="AE75" s="4">
        <f>Q75/N75</f>
        <v>7.9239399217960124E-3</v>
      </c>
      <c r="AF75" s="3">
        <f>(AI75)+J75-K75</f>
        <v>29301873174</v>
      </c>
      <c r="AG75" s="4" t="str">
        <f>A75</f>
        <v>NET</v>
      </c>
      <c r="AH75" s="4" t="str">
        <f>D75</f>
        <v>Cloudflare, Inc.</v>
      </c>
      <c r="AI75" s="8" cm="1">
        <f t="array" ref="AI75">IF(U75="",F75,_FV(U75,"Price")*F75)</f>
        <v>28067461174</v>
      </c>
      <c r="AJ75" s="6">
        <f t="shared" si="6"/>
        <v>18.994352728680344</v>
      </c>
      <c r="AK75" s="6">
        <f t="shared" si="7"/>
        <v>24.583962811531595</v>
      </c>
      <c r="AL75" s="6">
        <f t="shared" si="8"/>
        <v>0.87799867184041402</v>
      </c>
      <c r="AM75" s="6">
        <f t="shared" si="9"/>
        <v>0.91051714116783689</v>
      </c>
      <c r="AN75" s="5">
        <f>AD75+AE75</f>
        <v>0.78055579241429429</v>
      </c>
      <c r="AO75" s="10">
        <f>IF(AND(H75 &gt; 0, B75 &gt; 0, C75 &gt; 0), AVERAGE(H75, B75, C75) * (1 + 0.5 * (SIGN(C75 - B75) + SIGN(B75 - H75)) + 0.5), AVERAGE(H75, B75, C75) * (1 + 0.5 * (SIGN(C75 - B75) + SIGN(B75 - H75)) - 0.5))</f>
        <v>0.14661103426400926</v>
      </c>
    </row>
    <row r="76" spans="1:41" x14ac:dyDescent="0.25">
      <c r="A76" s="1" t="s">
        <v>54</v>
      </c>
      <c r="B76" s="5">
        <v>0.13600000000000001</v>
      </c>
      <c r="C76" s="5">
        <v>0.127</v>
      </c>
      <c r="D76" s="12" t="str">
        <v>Synopsys, Inc.</v>
      </c>
      <c r="E76" s="1">
        <v>519.58000000000004</v>
      </c>
      <c r="F76" s="3">
        <v>79814762120</v>
      </c>
      <c r="G76" s="2" t="str">
        <v>USD</v>
      </c>
      <c r="H76" s="14">
        <v>0.1497728445420701</v>
      </c>
      <c r="I76" s="5" t="str">
        <v>USD</v>
      </c>
      <c r="J76" s="3">
        <v>673875000</v>
      </c>
      <c r="K76" s="3">
        <v>1417608000</v>
      </c>
      <c r="L76" s="3">
        <v>5842619000</v>
      </c>
      <c r="M76" s="3">
        <v>6227149000</v>
      </c>
      <c r="N76" s="3">
        <v>6227149000</v>
      </c>
      <c r="O76" s="3">
        <v>4885307000</v>
      </c>
      <c r="P76" s="3">
        <v>1341842000</v>
      </c>
      <c r="Q76" s="3">
        <v>1670383000</v>
      </c>
      <c r="R76" s="15" t="str">
        <f t="shared" si="5"/>
        <v/>
      </c>
      <c r="S76" s="3" t="s">
        <v>261</v>
      </c>
      <c r="T76" s="19" t="str">
        <f>IF(G76="USD","",G76 &amp; "/USD")</f>
        <v/>
      </c>
      <c r="U76" s="19" t="s">
        <v>261</v>
      </c>
      <c r="V76" s="15" cm="1">
        <f t="array" ref="V76">IF($S76="",J76,_FV($S76,"Price")*J76)</f>
        <v>673875000</v>
      </c>
      <c r="W76" s="3" cm="1">
        <f t="array" ref="W76">IF($S76="",K76,_FV($S76,"Price")*K76)</f>
        <v>1417608000</v>
      </c>
      <c r="X76" s="3" cm="1">
        <f t="array" ref="X76">IF($S76="",L76,_FV($S76,"Price")*L76)</f>
        <v>5842619000</v>
      </c>
      <c r="Y76" s="3" cm="1">
        <f t="array" ref="Y76">IF($S76="",M76,_FV($S76,"Price")*M76)</f>
        <v>6227149000</v>
      </c>
      <c r="Z76" s="3" cm="1">
        <f t="array" ref="Z76">IF($S76="",N76,_FV($S76,"Price")*N76)</f>
        <v>6227149000</v>
      </c>
      <c r="AA76" s="3" cm="1">
        <f t="array" ref="AA76">IF($S76="",O76,_FV($S76,"Price")*O76)</f>
        <v>4885307000</v>
      </c>
      <c r="AB76" s="3" cm="1">
        <f t="array" ref="AB76">IF($S76="",P76,_FV($S76,"Price")*P76)</f>
        <v>1341842000</v>
      </c>
      <c r="AC76" s="3" cm="1">
        <f t="array" ref="AC76">IF($S76="",Q76,_FV($S76,"Price")*Q76)</f>
        <v>1670383000</v>
      </c>
      <c r="AD76" s="4">
        <f>(N76-P76)/N76</f>
        <v>0.78451744128814005</v>
      </c>
      <c r="AE76" s="4">
        <f>Q76/N76</f>
        <v>0.26824201572822493</v>
      </c>
      <c r="AF76" s="3">
        <f>(AI76)+J76-K76</f>
        <v>79071029120</v>
      </c>
      <c r="AG76" s="4" t="str">
        <f>A76</f>
        <v>SNPS</v>
      </c>
      <c r="AH76" s="4" t="str">
        <f>D76</f>
        <v>Synopsys, Inc.</v>
      </c>
      <c r="AI76" s="8" cm="1">
        <f t="array" ref="AI76">IF(U76="",F76,_FV(U76,"Price")*F76)</f>
        <v>79814762120</v>
      </c>
      <c r="AJ76" s="6">
        <f t="shared" si="6"/>
        <v>12.817223760022443</v>
      </c>
      <c r="AK76" s="6">
        <f t="shared" si="7"/>
        <v>16.33771677399189</v>
      </c>
      <c r="AL76" s="6">
        <f t="shared" si="8"/>
        <v>1.2013027039699917</v>
      </c>
      <c r="AM76" s="6">
        <f t="shared" si="9"/>
        <v>1.2864343916529046</v>
      </c>
      <c r="AN76" s="5">
        <f>AD76+AE76</f>
        <v>1.052759457016365</v>
      </c>
      <c r="AO76" s="10">
        <f>IF(AND(H76 &gt; 0, B76 &gt; 0, C76 &gt; 0), AVERAGE(H76, B76, C76) * (1 + 0.5 * (SIGN(C76 - B76) + SIGN(B76 - H76)) + 0.5), AVERAGE(H76, B76, C76) * (1 + 0.5 * (SIGN(C76 - B76) + SIGN(B76 - H76)) - 0.5))</f>
        <v>6.8795474090345018E-2</v>
      </c>
    </row>
    <row r="77" spans="1:41" x14ac:dyDescent="0.25">
      <c r="A77" s="1" t="s">
        <v>55</v>
      </c>
      <c r="B77" s="5">
        <v>0.23400000000000001</v>
      </c>
      <c r="C77" s="5">
        <v>0.14899999</v>
      </c>
      <c r="D77" s="12" t="str">
        <v>Spotify Technology S.A.</v>
      </c>
      <c r="E77" s="1">
        <v>342.88</v>
      </c>
      <c r="F77" s="3">
        <v>67069360936</v>
      </c>
      <c r="G77" s="2" t="str">
        <v>USD</v>
      </c>
      <c r="H77" s="14">
        <v>0.12961541741280805</v>
      </c>
      <c r="I77" s="5" t="str">
        <v>EUR</v>
      </c>
      <c r="J77" s="3">
        <v>1796055764</v>
      </c>
      <c r="K77" s="3">
        <v>2483000000</v>
      </c>
      <c r="L77" s="3">
        <v>13247000000</v>
      </c>
      <c r="M77" s="3">
        <v>14490255314</v>
      </c>
      <c r="N77" s="3">
        <v>14490255314</v>
      </c>
      <c r="O77" s="3">
        <v>3979588947</v>
      </c>
      <c r="P77" s="3">
        <v>10510666367</v>
      </c>
      <c r="Q77" s="3">
        <v>-146000000</v>
      </c>
      <c r="R77" s="15" t="str">
        <f t="shared" si="5"/>
        <v>EUR/USD</v>
      </c>
      <c r="S77" s="3" t="e" vm="3">
        <v>#VALUE!</v>
      </c>
      <c r="T77" s="19" t="str">
        <f>IF(G77="USD","",G77 &amp; "/USD")</f>
        <v/>
      </c>
      <c r="U77" s="19" t="s">
        <v>261</v>
      </c>
      <c r="V77" s="15" cm="1">
        <f t="array" ref="V77">IF($S77="",J77,_FV($S77,"Price")*J77)</f>
        <v>1984102802.4908001</v>
      </c>
      <c r="W77" s="3" cm="1">
        <f t="array" ref="W77">IF($S77="",K77,_FV($S77,"Price")*K77)</f>
        <v>2742970100</v>
      </c>
      <c r="X77" s="3" cm="1">
        <f t="array" ref="X77">IF($S77="",L77,_FV($S77,"Price")*L77)</f>
        <v>14633960900</v>
      </c>
      <c r="Y77" s="3" cm="1">
        <f t="array" ref="Y77">IF($S77="",M77,_FV($S77,"Price")*M77)</f>
        <v>16007385045.375801</v>
      </c>
      <c r="Z77" s="3" cm="1">
        <f t="array" ref="Z77">IF($S77="",N77,_FV($S77,"Price")*N77)</f>
        <v>16007385045.375801</v>
      </c>
      <c r="AA77" s="3" cm="1">
        <f t="array" ref="AA77">IF($S77="",O77,_FV($S77,"Price")*O77)</f>
        <v>4396251909.7509003</v>
      </c>
      <c r="AB77" s="3" cm="1">
        <f t="array" ref="AB77">IF($S77="",P77,_FV($S77,"Price")*P77)</f>
        <v>11611133135.624901</v>
      </c>
      <c r="AC77" s="3" cm="1">
        <f t="array" ref="AC77">IF($S77="",Q77,_FV($S77,"Price")*Q77)</f>
        <v>-161286200</v>
      </c>
      <c r="AD77" s="4">
        <f>(N77-P77)/N77</f>
        <v>0.27463898052610947</v>
      </c>
      <c r="AE77" s="4">
        <f>Q77/N77</f>
        <v>-1.0075736889117453E-2</v>
      </c>
      <c r="AF77" s="3">
        <f>(AI77)+J77-K77</f>
        <v>66382416700</v>
      </c>
      <c r="AG77" s="4" t="str">
        <f>A77</f>
        <v>SPOT</v>
      </c>
      <c r="AH77" s="4" t="str">
        <f>D77</f>
        <v>Spotify Technology S.A.</v>
      </c>
      <c r="AI77" s="8" cm="1">
        <f t="array" ref="AI77">IF(U77="",F77,_FV(U77,"Price")*F77)</f>
        <v>67069360936</v>
      </c>
      <c r="AJ77" s="6">
        <f t="shared" si="6"/>
        <v>4.189901145370083</v>
      </c>
      <c r="AK77" s="6">
        <f t="shared" si="7"/>
        <v>15.256032254939702</v>
      </c>
      <c r="AL77" s="6">
        <f t="shared" si="8"/>
        <v>0.65196719038203854</v>
      </c>
      <c r="AM77" s="6">
        <f t="shared" si="9"/>
        <v>1.0238948509284935</v>
      </c>
      <c r="AN77" s="5">
        <f>AD77+AE77</f>
        <v>0.26456324363699202</v>
      </c>
      <c r="AO77" s="10">
        <f>IF(AND(H77 &gt; 0, B77 &gt; 0, C77 &gt; 0), AVERAGE(H77, B77, C77) * (1 + 0.5 * (SIGN(C77 - B77) + SIGN(B77 - H77)) + 0.5), AVERAGE(H77, B77, C77) * (1 + 0.5 * (SIGN(C77 - B77) + SIGN(B77 - H77)) - 0.5))</f>
        <v>0.25630770370640404</v>
      </c>
    </row>
    <row r="78" spans="1:41" x14ac:dyDescent="0.25">
      <c r="A78" s="1" t="s">
        <v>56</v>
      </c>
      <c r="B78" s="5">
        <v>7.0000000000000007E-2</v>
      </c>
      <c r="C78" s="5">
        <v>7.4999999999999997E-2</v>
      </c>
      <c r="D78" s="12" t="str">
        <v>GoDaddy Inc.</v>
      </c>
      <c r="E78" s="1">
        <v>167.41</v>
      </c>
      <c r="F78" s="3">
        <v>23600289930</v>
      </c>
      <c r="G78" s="2" t="str">
        <v>USD</v>
      </c>
      <c r="H78" s="14">
        <v>3.5807689487448974E-2</v>
      </c>
      <c r="I78" s="5" t="str">
        <v>USD</v>
      </c>
      <c r="J78" s="3">
        <v>3924100000</v>
      </c>
      <c r="K78" s="3">
        <v>774000000</v>
      </c>
      <c r="L78" s="3">
        <v>4237800000</v>
      </c>
      <c r="M78" s="3">
        <v>4400100000</v>
      </c>
      <c r="N78" s="3">
        <v>4400100000</v>
      </c>
      <c r="O78" s="3">
        <v>2594900000</v>
      </c>
      <c r="P78" s="3">
        <v>1805200000</v>
      </c>
      <c r="Q78" s="3">
        <v>805300000</v>
      </c>
      <c r="R78" s="15" t="str">
        <f t="shared" si="5"/>
        <v/>
      </c>
      <c r="S78" s="3" t="s">
        <v>261</v>
      </c>
      <c r="T78" s="19" t="str">
        <f>IF(G78="USD","",G78 &amp; "/USD")</f>
        <v/>
      </c>
      <c r="U78" s="19" t="s">
        <v>261</v>
      </c>
      <c r="V78" s="15" cm="1">
        <f t="array" ref="V78">IF($S78="",J78,_FV($S78,"Price")*J78)</f>
        <v>3924100000</v>
      </c>
      <c r="W78" s="3" cm="1">
        <f t="array" ref="W78">IF($S78="",K78,_FV($S78,"Price")*K78)</f>
        <v>774000000</v>
      </c>
      <c r="X78" s="3" cm="1">
        <f t="array" ref="X78">IF($S78="",L78,_FV($S78,"Price")*L78)</f>
        <v>4237800000</v>
      </c>
      <c r="Y78" s="3" cm="1">
        <f t="array" ref="Y78">IF($S78="",M78,_FV($S78,"Price")*M78)</f>
        <v>4400100000</v>
      </c>
      <c r="Z78" s="3" cm="1">
        <f t="array" ref="Z78">IF($S78="",N78,_FV($S78,"Price")*N78)</f>
        <v>4400100000</v>
      </c>
      <c r="AA78" s="3" cm="1">
        <f t="array" ref="AA78">IF($S78="",O78,_FV($S78,"Price")*O78)</f>
        <v>2594900000</v>
      </c>
      <c r="AB78" s="3" cm="1">
        <f t="array" ref="AB78">IF($S78="",P78,_FV($S78,"Price")*P78)</f>
        <v>1805200000</v>
      </c>
      <c r="AC78" s="3" cm="1">
        <f t="array" ref="AC78">IF($S78="",Q78,_FV($S78,"Price")*Q78)</f>
        <v>805300000</v>
      </c>
      <c r="AD78" s="4">
        <f>(N78-P78)/N78</f>
        <v>0.58973659689552516</v>
      </c>
      <c r="AE78" s="4">
        <f>Q78/N78</f>
        <v>0.18301856775982364</v>
      </c>
      <c r="AF78" s="3">
        <f>(AI78)+J78-K78</f>
        <v>26750389930</v>
      </c>
      <c r="AG78" s="4" t="str">
        <f>A78</f>
        <v>GDDY</v>
      </c>
      <c r="AH78" s="4" t="str">
        <f>D78</f>
        <v>GoDaddy Inc.</v>
      </c>
      <c r="AI78" s="8" cm="1">
        <f t="array" ref="AI78">IF(U78="",F78,_FV(U78,"Price")*F78)</f>
        <v>23600289930</v>
      </c>
      <c r="AJ78" s="6">
        <f t="shared" si="6"/>
        <v>5.3635803572646079</v>
      </c>
      <c r="AK78" s="6">
        <f t="shared" si="7"/>
        <v>9.0948745346641484</v>
      </c>
      <c r="AL78" s="6">
        <f t="shared" si="8"/>
        <v>1.2992677906663068</v>
      </c>
      <c r="AM78" s="6">
        <f t="shared" si="9"/>
        <v>1.2126499379552198</v>
      </c>
      <c r="AN78" s="5">
        <f>AD78+AE78</f>
        <v>0.77275516465534877</v>
      </c>
      <c r="AO78" s="10">
        <f>IF(AND(H78 &gt; 0, B78 &gt; 0, C78 &gt; 0), AVERAGE(H78, B78, C78) * (1 + 0.5 * (SIGN(C78 - B78) + SIGN(B78 - H78)) + 0.5), AVERAGE(H78, B78, C78) * (1 + 0.5 * (SIGN(C78 - B78) + SIGN(B78 - H78)) - 0.5))</f>
        <v>0.15067307457287413</v>
      </c>
    </row>
    <row r="79" spans="1:41" x14ac:dyDescent="0.25">
      <c r="A79" s="1" t="s">
        <v>57</v>
      </c>
      <c r="B79" s="5">
        <v>4.8000000000000001E-2</v>
      </c>
      <c r="C79" s="5">
        <v>7.1999999999999995E-2</v>
      </c>
      <c r="D79" s="12" t="str">
        <v>Akamai Technologies, Inc.</v>
      </c>
      <c r="E79" s="1">
        <v>101.84</v>
      </c>
      <c r="F79" s="3">
        <v>15431407840</v>
      </c>
      <c r="G79" s="2" t="str">
        <v>USD</v>
      </c>
      <c r="H79" s="14">
        <v>5.3990788170502346E-2</v>
      </c>
      <c r="I79" s="5" t="str">
        <v>USD</v>
      </c>
      <c r="J79" s="3">
        <v>4615500000</v>
      </c>
      <c r="K79" s="3">
        <v>542337000</v>
      </c>
      <c r="L79" s="3">
        <v>3811920000</v>
      </c>
      <c r="M79" s="3">
        <v>3927051000</v>
      </c>
      <c r="N79" s="3">
        <v>3927051000</v>
      </c>
      <c r="O79" s="3">
        <v>2244285000</v>
      </c>
      <c r="P79" s="3">
        <v>1682766000</v>
      </c>
      <c r="Q79" s="3">
        <v>1272807000</v>
      </c>
      <c r="R79" s="15" t="str">
        <f t="shared" si="5"/>
        <v/>
      </c>
      <c r="S79" s="3" t="s">
        <v>261</v>
      </c>
      <c r="T79" s="19" t="str">
        <f>IF(G79="USD","",G79 &amp; "/USD")</f>
        <v/>
      </c>
      <c r="U79" s="19" t="s">
        <v>261</v>
      </c>
      <c r="V79" s="15" cm="1">
        <f t="array" ref="V79">IF($S79="",J79,_FV($S79,"Price")*J79)</f>
        <v>4615500000</v>
      </c>
      <c r="W79" s="3" cm="1">
        <f t="array" ref="W79">IF($S79="",K79,_FV($S79,"Price")*K79)</f>
        <v>542337000</v>
      </c>
      <c r="X79" s="3" cm="1">
        <f t="array" ref="X79">IF($S79="",L79,_FV($S79,"Price")*L79)</f>
        <v>3811920000</v>
      </c>
      <c r="Y79" s="3" cm="1">
        <f t="array" ref="Y79">IF($S79="",M79,_FV($S79,"Price")*M79)</f>
        <v>3927051000</v>
      </c>
      <c r="Z79" s="3" cm="1">
        <f t="array" ref="Z79">IF($S79="",N79,_FV($S79,"Price")*N79)</f>
        <v>3927051000</v>
      </c>
      <c r="AA79" s="3" cm="1">
        <f t="array" ref="AA79">IF($S79="",O79,_FV($S79,"Price")*O79)</f>
        <v>2244285000</v>
      </c>
      <c r="AB79" s="3" cm="1">
        <f t="array" ref="AB79">IF($S79="",P79,_FV($S79,"Price")*P79)</f>
        <v>1682766000</v>
      </c>
      <c r="AC79" s="3" cm="1">
        <f t="array" ref="AC79">IF($S79="",Q79,_FV($S79,"Price")*Q79)</f>
        <v>1272807000</v>
      </c>
      <c r="AD79" s="4">
        <f>(N79-P79)/N79</f>
        <v>0.57149372391649611</v>
      </c>
      <c r="AE79" s="4">
        <f>Q79/N79</f>
        <v>0.32411267386137843</v>
      </c>
      <c r="AF79" s="3">
        <f>(AI79)+J79-K79</f>
        <v>19504570840</v>
      </c>
      <c r="AG79" s="4" t="str">
        <f>A79</f>
        <v>AKAM</v>
      </c>
      <c r="AH79" s="4" t="str">
        <f>D79</f>
        <v>Akamai Technologies, Inc.</v>
      </c>
      <c r="AI79" s="8" cm="1">
        <f t="array" ref="AI79">IF(U79="",F79,_FV(U79,"Price")*F79)</f>
        <v>15431407840</v>
      </c>
      <c r="AJ79" s="6">
        <f t="shared" si="6"/>
        <v>3.9295155168598521</v>
      </c>
      <c r="AK79" s="6">
        <f t="shared" si="7"/>
        <v>6.8758681896461455</v>
      </c>
      <c r="AL79" s="6">
        <f t="shared" si="8"/>
        <v>1.4324725395096136</v>
      </c>
      <c r="AM79" s="6">
        <f t="shared" si="9"/>
        <v>0.95498169300640923</v>
      </c>
      <c r="AN79" s="5">
        <f>AD79+AE79</f>
        <v>0.89560639777787454</v>
      </c>
      <c r="AO79" s="10">
        <f>IF(AND(H79 &gt; 0, B79 &gt; 0, C79 &gt; 0), AVERAGE(H79, B79, C79) * (1 + 0.5 * (SIGN(C79 - B79) + SIGN(B79 - H79)) + 0.5), AVERAGE(H79, B79, C79) * (1 + 0.5 * (SIGN(C79 - B79) + SIGN(B79 - H79)) - 0.5))</f>
        <v>8.6995394085251171E-2</v>
      </c>
    </row>
    <row r="80" spans="1:41" x14ac:dyDescent="0.25">
      <c r="A80" s="1" t="s">
        <v>58</v>
      </c>
      <c r="B80" s="5">
        <v>-0.246</v>
      </c>
      <c r="C80" s="5">
        <v>-0.14399999999999999</v>
      </c>
      <c r="D80" s="12" t="str">
        <v>Teekay Tankers Ltd.</v>
      </c>
      <c r="E80" s="1">
        <v>56.88</v>
      </c>
      <c r="F80" s="3">
        <v>1955273036</v>
      </c>
      <c r="G80" s="2" t="str">
        <v>USD</v>
      </c>
      <c r="H80" s="14">
        <v>0.28345205721697925</v>
      </c>
      <c r="I80" s="5" t="str">
        <v>USD</v>
      </c>
      <c r="J80" s="3">
        <v>63704000</v>
      </c>
      <c r="K80" s="3">
        <v>180512000</v>
      </c>
      <c r="L80" s="3">
        <v>1364452000</v>
      </c>
      <c r="M80" s="3">
        <v>1234082000</v>
      </c>
      <c r="N80" s="3">
        <v>1234082000</v>
      </c>
      <c r="O80" s="3">
        <v>463254000</v>
      </c>
      <c r="P80" s="3">
        <v>770828000</v>
      </c>
      <c r="Q80" s="3">
        <v>624349000</v>
      </c>
      <c r="R80" s="15" t="str">
        <f t="shared" si="5"/>
        <v/>
      </c>
      <c r="S80" s="3" t="s">
        <v>261</v>
      </c>
      <c r="T80" s="19" t="str">
        <f>IF(G80="USD","",G80 &amp; "/USD")</f>
        <v/>
      </c>
      <c r="U80" s="19" t="s">
        <v>261</v>
      </c>
      <c r="V80" s="15" cm="1">
        <f t="array" ref="V80">IF($S80="",J80,_FV($S80,"Price")*J80)</f>
        <v>63704000</v>
      </c>
      <c r="W80" s="3" cm="1">
        <f t="array" ref="W80">IF($S80="",K80,_FV($S80,"Price")*K80)</f>
        <v>180512000</v>
      </c>
      <c r="X80" s="3" cm="1">
        <f t="array" ref="X80">IF($S80="",L80,_FV($S80,"Price")*L80)</f>
        <v>1364452000</v>
      </c>
      <c r="Y80" s="3" cm="1">
        <f t="array" ref="Y80">IF($S80="",M80,_FV($S80,"Price")*M80)</f>
        <v>1234082000</v>
      </c>
      <c r="Z80" s="3" cm="1">
        <f t="array" ref="Z80">IF($S80="",N80,_FV($S80,"Price")*N80)</f>
        <v>1234082000</v>
      </c>
      <c r="AA80" s="3" cm="1">
        <f t="array" ref="AA80">IF($S80="",O80,_FV($S80,"Price")*O80)</f>
        <v>463254000</v>
      </c>
      <c r="AB80" s="3" cm="1">
        <f t="array" ref="AB80">IF($S80="",P80,_FV($S80,"Price")*P80)</f>
        <v>770828000</v>
      </c>
      <c r="AC80" s="3" cm="1">
        <f t="array" ref="AC80">IF($S80="",Q80,_FV($S80,"Price")*Q80)</f>
        <v>624349000</v>
      </c>
      <c r="AD80" s="4">
        <f>(N80-P80)/N80</f>
        <v>0.37538348343140893</v>
      </c>
      <c r="AE80" s="4">
        <f>Q80/N80</f>
        <v>0.50592181070625775</v>
      </c>
      <c r="AF80" s="3">
        <f>(AI80)+J80-K80</f>
        <v>1838465036</v>
      </c>
      <c r="AG80" s="4" t="str">
        <f>A80</f>
        <v>TNK</v>
      </c>
      <c r="AH80" s="4" t="str">
        <f>D80</f>
        <v>Teekay Tankers Ltd.</v>
      </c>
      <c r="AI80" s="8" cm="1">
        <f t="array" ref="AI80">IF(U80="",F80,_FV(U80,"Price")*F80)</f>
        <v>1955273036</v>
      </c>
      <c r="AJ80" s="6">
        <f t="shared" si="6"/>
        <v>1.5843947452438332</v>
      </c>
      <c r="AK80" s="6">
        <f t="shared" si="7"/>
        <v>4.220736434008125</v>
      </c>
      <c r="AL80" s="6">
        <f t="shared" si="8"/>
        <v>-0.17157465178894818</v>
      </c>
      <c r="AM80" s="6">
        <f t="shared" si="9"/>
        <v>-0.29310669680611978</v>
      </c>
      <c r="AN80" s="5">
        <f>AD80+AE80</f>
        <v>0.88130529413766667</v>
      </c>
      <c r="AO80" s="10">
        <f>IF(AND(H80 &gt; 0, B80 &gt; 0, C80 &gt; 0), AVERAGE(H80, B80, C80) * (1 + 0.5 * (SIGN(C80 - B80) + SIGN(B80 - H80)) + 0.5), AVERAGE(H80, B80, C80) * (1 + 0.5 * (SIGN(C80 - B80) + SIGN(B80 - H80)) - 0.5))</f>
        <v>-1.775799046383679E-2</v>
      </c>
    </row>
    <row r="81" spans="1:41" x14ac:dyDescent="0.25">
      <c r="A81" s="1" t="s">
        <v>59</v>
      </c>
      <c r="B81" s="5">
        <v>135.636</v>
      </c>
      <c r="C81" s="5">
        <v>1.8320000000000001</v>
      </c>
      <c r="D81" s="12" t="str">
        <v>Iovance Biotherapeutics, Inc.</v>
      </c>
      <c r="E81" s="1">
        <v>11.66</v>
      </c>
      <c r="F81" s="3">
        <v>3538973240</v>
      </c>
      <c r="G81" s="2" t="str">
        <v>USD</v>
      </c>
      <c r="H81" s="14">
        <v>0</v>
      </c>
      <c r="I81" s="5" t="str">
        <v>USD</v>
      </c>
      <c r="J81" s="3">
        <v>81682000</v>
      </c>
      <c r="K81" s="3">
        <v>231731000</v>
      </c>
      <c r="L81" s="3">
        <v>1189000</v>
      </c>
      <c r="M81" s="3">
        <v>32772000</v>
      </c>
      <c r="N81" s="3">
        <v>32772000</v>
      </c>
      <c r="O81" s="3">
        <v>-34928000</v>
      </c>
      <c r="P81" s="3">
        <v>67700000</v>
      </c>
      <c r="Q81" s="3">
        <v>-427432000</v>
      </c>
      <c r="R81" s="15" t="str">
        <f t="shared" si="5"/>
        <v/>
      </c>
      <c r="S81" s="3" t="s">
        <v>261</v>
      </c>
      <c r="T81" s="19" t="str">
        <f>IF(G81="USD","",G81 &amp; "/USD")</f>
        <v/>
      </c>
      <c r="U81" s="19" t="s">
        <v>261</v>
      </c>
      <c r="V81" s="15" cm="1">
        <f t="array" ref="V81">IF($S81="",J81,_FV($S81,"Price")*J81)</f>
        <v>81682000</v>
      </c>
      <c r="W81" s="3" cm="1">
        <f t="array" ref="W81">IF($S81="",K81,_FV($S81,"Price")*K81)</f>
        <v>231731000</v>
      </c>
      <c r="X81" s="3" cm="1">
        <f t="array" ref="X81">IF($S81="",L81,_FV($S81,"Price")*L81)</f>
        <v>1189000</v>
      </c>
      <c r="Y81" s="3" cm="1">
        <f t="array" ref="Y81">IF($S81="",M81,_FV($S81,"Price")*M81)</f>
        <v>32772000</v>
      </c>
      <c r="Z81" s="3" cm="1">
        <f t="array" ref="Z81">IF($S81="",N81,_FV($S81,"Price")*N81)</f>
        <v>32772000</v>
      </c>
      <c r="AA81" s="3" cm="1">
        <f t="array" ref="AA81">IF($S81="",O81,_FV($S81,"Price")*O81)</f>
        <v>-34928000</v>
      </c>
      <c r="AB81" s="3" cm="1">
        <f t="array" ref="AB81">IF($S81="",P81,_FV($S81,"Price")*P81)</f>
        <v>67700000</v>
      </c>
      <c r="AC81" s="3" cm="1">
        <f t="array" ref="AC81">IF($S81="",Q81,_FV($S81,"Price")*Q81)</f>
        <v>-427432000</v>
      </c>
      <c r="AD81" s="4">
        <f>(N81-P81)/N81</f>
        <v>-1.0657878676919321</v>
      </c>
      <c r="AE81" s="4">
        <f>Q81/N81</f>
        <v>-13.042597339191992</v>
      </c>
      <c r="AF81" s="3">
        <f>(AI81)+J81-K81</f>
        <v>3388924240</v>
      </c>
      <c r="AG81" s="4" t="str">
        <f>A81</f>
        <v>IOVA</v>
      </c>
      <c r="AH81" s="4" t="str">
        <f>D81</f>
        <v>Iovance Biotherapeutics, Inc.</v>
      </c>
      <c r="AI81" s="8" cm="1">
        <f t="array" ref="AI81">IF(U81="",F81,_FV(U81,"Price")*F81)</f>
        <v>3538973240</v>
      </c>
      <c r="AJ81" s="6">
        <f t="shared" si="6"/>
        <v>107.98771024044916</v>
      </c>
      <c r="AK81" s="6">
        <f t="shared" si="7"/>
        <v>-101.32195487860741</v>
      </c>
      <c r="AL81" s="6">
        <f t="shared" si="8"/>
        <v>-7.4701373439652764E-3</v>
      </c>
      <c r="AM81" s="6">
        <f t="shared" si="9"/>
        <v>-0.55306743929370861</v>
      </c>
      <c r="AN81" s="5">
        <f>AD81+AE81</f>
        <v>-14.108385206883925</v>
      </c>
      <c r="AO81" s="10">
        <f>IF(AND(H81 &gt; 0, B81 &gt; 0, C81 &gt; 0), AVERAGE(H81, B81, C81) * (1 + 0.5 * (SIGN(C81 - B81) + SIGN(B81 - H81)) + 0.5), AVERAGE(H81, B81, C81) * (1 + 0.5 * (SIGN(C81 - B81) + SIGN(B81 - H81)) - 0.5))</f>
        <v>22.911333333333332</v>
      </c>
    </row>
    <row r="82" spans="1:41" x14ac:dyDescent="0.25">
      <c r="A82" s="1" t="s">
        <v>60</v>
      </c>
      <c r="B82" s="5">
        <v>8.0000000000000002E-3</v>
      </c>
      <c r="C82" s="5">
        <v>2.1999999999999999E-2</v>
      </c>
      <c r="D82" s="12" t="str">
        <v>Navigator Holdings Ltd.</v>
      </c>
      <c r="E82" s="1">
        <v>16.809999999999999</v>
      </c>
      <c r="F82" s="3">
        <v>1169895312</v>
      </c>
      <c r="G82" s="2" t="str">
        <v>USD</v>
      </c>
      <c r="H82" s="14">
        <v>0.16240248885586925</v>
      </c>
      <c r="I82" s="5" t="str">
        <v>USD</v>
      </c>
      <c r="J82" s="3">
        <v>792197000</v>
      </c>
      <c r="K82" s="3">
        <v>153194000</v>
      </c>
      <c r="L82" s="3">
        <v>550737000</v>
      </c>
      <c r="M82" s="3">
        <v>560231000</v>
      </c>
      <c r="N82" s="3">
        <v>560231000</v>
      </c>
      <c r="O82" s="3">
        <v>181166000</v>
      </c>
      <c r="P82" s="3">
        <v>379065000</v>
      </c>
      <c r="Q82" s="3">
        <v>261579000</v>
      </c>
      <c r="R82" s="15" t="str">
        <f t="shared" si="5"/>
        <v/>
      </c>
      <c r="S82" s="3" t="s">
        <v>261</v>
      </c>
      <c r="T82" s="19" t="str">
        <f>IF(G82="USD","",G82 &amp; "/USD")</f>
        <v/>
      </c>
      <c r="U82" s="19" t="s">
        <v>261</v>
      </c>
      <c r="V82" s="15" cm="1">
        <f t="array" ref="V82">IF($S82="",J82,_FV($S82,"Price")*J82)</f>
        <v>792197000</v>
      </c>
      <c r="W82" s="3" cm="1">
        <f t="array" ref="W82">IF($S82="",K82,_FV($S82,"Price")*K82)</f>
        <v>153194000</v>
      </c>
      <c r="X82" s="3" cm="1">
        <f t="array" ref="X82">IF($S82="",L82,_FV($S82,"Price")*L82)</f>
        <v>550737000</v>
      </c>
      <c r="Y82" s="3" cm="1">
        <f t="array" ref="Y82">IF($S82="",M82,_FV($S82,"Price")*M82)</f>
        <v>560231000</v>
      </c>
      <c r="Z82" s="3" cm="1">
        <f t="array" ref="Z82">IF($S82="",N82,_FV($S82,"Price")*N82)</f>
        <v>560231000</v>
      </c>
      <c r="AA82" s="3" cm="1">
        <f t="array" ref="AA82">IF($S82="",O82,_FV($S82,"Price")*O82)</f>
        <v>181166000</v>
      </c>
      <c r="AB82" s="3" cm="1">
        <f t="array" ref="AB82">IF($S82="",P82,_FV($S82,"Price")*P82)</f>
        <v>379065000</v>
      </c>
      <c r="AC82" s="3" cm="1">
        <f t="array" ref="AC82">IF($S82="",Q82,_FV($S82,"Price")*Q82)</f>
        <v>261579000</v>
      </c>
      <c r="AD82" s="4">
        <f>(N82-P82)/N82</f>
        <v>0.32337732114074375</v>
      </c>
      <c r="AE82" s="4">
        <f>Q82/N82</f>
        <v>0.4669127556311593</v>
      </c>
      <c r="AF82" s="3">
        <f>(AI82)+J82-K82</f>
        <v>1808898312</v>
      </c>
      <c r="AG82" s="4" t="str">
        <f>A82</f>
        <v>NVGS</v>
      </c>
      <c r="AH82" s="4" t="str">
        <f>D82</f>
        <v>Navigator Holdings Ltd.</v>
      </c>
      <c r="AI82" s="8" cm="1">
        <f t="array" ref="AI82">IF(U82="",F82,_FV(U82,"Price")*F82)</f>
        <v>1169895312</v>
      </c>
      <c r="AJ82" s="6">
        <f t="shared" si="6"/>
        <v>2.0882373735119977</v>
      </c>
      <c r="AK82" s="6">
        <f t="shared" si="7"/>
        <v>6.4575875826589977</v>
      </c>
      <c r="AL82" s="6">
        <f t="shared" si="8"/>
        <v>8.0719844783237473</v>
      </c>
      <c r="AM82" s="6">
        <f t="shared" si="9"/>
        <v>2.9352670830268175</v>
      </c>
      <c r="AN82" s="5">
        <f>AD82+AE82</f>
        <v>0.79029007677190299</v>
      </c>
      <c r="AO82" s="10">
        <f>IF(AND(H82 &gt; 0, B82 &gt; 0, C82 &gt; 0), AVERAGE(H82, B82, C82) * (1 + 0.5 * (SIGN(C82 - B82) + SIGN(B82 - H82)) + 0.5), AVERAGE(H82, B82, C82) * (1 + 0.5 * (SIGN(C82 - B82) + SIGN(B82 - H82)) - 0.5))</f>
        <v>9.6201244427934623E-2</v>
      </c>
    </row>
    <row r="83" spans="1:41" x14ac:dyDescent="0.25">
      <c r="A83" s="1" t="s">
        <v>61</v>
      </c>
      <c r="B83" s="5">
        <v>0.20100000000000001</v>
      </c>
      <c r="C83" s="5">
        <v>9.9000000000000005E-2</v>
      </c>
      <c r="D83" s="12" t="str">
        <v>Visa Inc.</v>
      </c>
      <c r="E83" s="1">
        <v>276.37</v>
      </c>
      <c r="F83" s="3">
        <v>546081395480</v>
      </c>
      <c r="G83" s="2" t="str">
        <v>USD</v>
      </c>
      <c r="H83" s="14">
        <v>0.11405663596042306</v>
      </c>
      <c r="I83" s="5" t="str">
        <v>USD</v>
      </c>
      <c r="J83" s="3">
        <v>20602000000</v>
      </c>
      <c r="K83" s="3">
        <v>15689000000</v>
      </c>
      <c r="L83" s="3">
        <v>32653000000</v>
      </c>
      <c r="M83" s="3">
        <v>34918000000</v>
      </c>
      <c r="N83" s="3">
        <v>34918000000</v>
      </c>
      <c r="O83" s="3">
        <v>27998000000</v>
      </c>
      <c r="P83" s="3">
        <v>6920000000</v>
      </c>
      <c r="Q83" s="3">
        <v>21336000000</v>
      </c>
      <c r="R83" s="15" t="str">
        <f t="shared" si="5"/>
        <v/>
      </c>
      <c r="S83" s="3" t="s">
        <v>261</v>
      </c>
      <c r="T83" s="19" t="str">
        <f>IF(G83="USD","",G83 &amp; "/USD")</f>
        <v/>
      </c>
      <c r="U83" s="19" t="s">
        <v>261</v>
      </c>
      <c r="V83" s="15" cm="1">
        <f t="array" ref="V83">IF($S83="",J83,_FV($S83,"Price")*J83)</f>
        <v>20602000000</v>
      </c>
      <c r="W83" s="3" cm="1">
        <f t="array" ref="W83">IF($S83="",K83,_FV($S83,"Price")*K83)</f>
        <v>15689000000</v>
      </c>
      <c r="X83" s="3" cm="1">
        <f t="array" ref="X83">IF($S83="",L83,_FV($S83,"Price")*L83)</f>
        <v>32653000000</v>
      </c>
      <c r="Y83" s="3" cm="1">
        <f t="array" ref="Y83">IF($S83="",M83,_FV($S83,"Price")*M83)</f>
        <v>34918000000</v>
      </c>
      <c r="Z83" s="3" cm="1">
        <f t="array" ref="Z83">IF($S83="",N83,_FV($S83,"Price")*N83)</f>
        <v>34918000000</v>
      </c>
      <c r="AA83" s="3" cm="1">
        <f t="array" ref="AA83">IF($S83="",O83,_FV($S83,"Price")*O83)</f>
        <v>27998000000</v>
      </c>
      <c r="AB83" s="3" cm="1">
        <f t="array" ref="AB83">IF($S83="",P83,_FV($S83,"Price")*P83)</f>
        <v>6920000000</v>
      </c>
      <c r="AC83" s="3" cm="1">
        <f t="array" ref="AC83">IF($S83="",Q83,_FV($S83,"Price")*Q83)</f>
        <v>21336000000</v>
      </c>
      <c r="AD83" s="4">
        <f>(N83-P83)/N83</f>
        <v>0.80182141016094854</v>
      </c>
      <c r="AE83" s="4">
        <f>Q83/N83</f>
        <v>0.61103155965404665</v>
      </c>
      <c r="AF83" s="3">
        <f>(AI83)+J83-K83</f>
        <v>550994395480</v>
      </c>
      <c r="AG83" s="4" t="str">
        <f>A83</f>
        <v>V</v>
      </c>
      <c r="AH83" s="4" t="str">
        <f>D83</f>
        <v>Visa Inc.</v>
      </c>
      <c r="AI83" s="8" cm="1">
        <f t="array" ref="AI83">IF(U83="",F83,_FV(U83,"Price")*F83)</f>
        <v>546081395480</v>
      </c>
      <c r="AJ83" s="6">
        <f t="shared" si="6"/>
        <v>15.638965447047369</v>
      </c>
      <c r="AK83" s="6">
        <f t="shared" si="7"/>
        <v>19.504300145724695</v>
      </c>
      <c r="AL83" s="6">
        <f t="shared" si="8"/>
        <v>0.97036319132958682</v>
      </c>
      <c r="AM83" s="6">
        <f t="shared" si="9"/>
        <v>1.9701313278509793</v>
      </c>
      <c r="AN83" s="5">
        <f>AD83+AE83</f>
        <v>1.4128529698149952</v>
      </c>
      <c r="AO83" s="10">
        <f>IF(AND(H83 &gt; 0, B83 &gt; 0, C83 &gt; 0), AVERAGE(H83, B83, C83) * (1 + 0.5 * (SIGN(C83 - B83) + SIGN(B83 - H83)) + 0.5), AVERAGE(H83, B83, C83) * (1 + 0.5 * (SIGN(C83 - B83) + SIGN(B83 - H83)) - 0.5))</f>
        <v>0.20702831798021154</v>
      </c>
    </row>
    <row r="84" spans="1:41" x14ac:dyDescent="0.25">
      <c r="A84" s="1" t="s">
        <v>62</v>
      </c>
      <c r="B84" s="5">
        <v>-0.23699999999999999</v>
      </c>
      <c r="C84" s="5">
        <v>0.10100000000000001</v>
      </c>
      <c r="D84" s="12" t="str">
        <v>Consolidated Water Co. Ltd.</v>
      </c>
      <c r="E84" s="1">
        <v>27.76</v>
      </c>
      <c r="F84" s="3">
        <v>439565720</v>
      </c>
      <c r="G84" s="2" t="str">
        <v>USD</v>
      </c>
      <c r="H84" s="14">
        <v>0.91500224876534675</v>
      </c>
      <c r="I84" s="5" t="str">
        <v>USD</v>
      </c>
      <c r="J84" s="3">
        <v>3853908</v>
      </c>
      <c r="K84" s="3">
        <v>50711751</v>
      </c>
      <c r="L84" s="3">
        <v>180211233</v>
      </c>
      <c r="M84" s="3">
        <v>175273528</v>
      </c>
      <c r="N84" s="3">
        <v>175273528</v>
      </c>
      <c r="O84" s="3">
        <v>61402711</v>
      </c>
      <c r="P84" s="3">
        <v>113870817</v>
      </c>
      <c r="Q84" s="3">
        <v>43751190</v>
      </c>
      <c r="R84" s="15" t="str">
        <f t="shared" si="5"/>
        <v/>
      </c>
      <c r="S84" s="3" t="s">
        <v>261</v>
      </c>
      <c r="T84" s="19" t="str">
        <f>IF(G84="USD","",G84 &amp; "/USD")</f>
        <v/>
      </c>
      <c r="U84" s="19" t="s">
        <v>261</v>
      </c>
      <c r="V84" s="15" cm="1">
        <f t="array" ref="V84">IF($S84="",J84,_FV($S84,"Price")*J84)</f>
        <v>3853908</v>
      </c>
      <c r="W84" s="3" cm="1">
        <f t="array" ref="W84">IF($S84="",K84,_FV($S84,"Price")*K84)</f>
        <v>50711751</v>
      </c>
      <c r="X84" s="3" cm="1">
        <f t="array" ref="X84">IF($S84="",L84,_FV($S84,"Price")*L84)</f>
        <v>180211233</v>
      </c>
      <c r="Y84" s="3" cm="1">
        <f t="array" ref="Y84">IF($S84="",M84,_FV($S84,"Price")*M84)</f>
        <v>175273528</v>
      </c>
      <c r="Z84" s="3" cm="1">
        <f t="array" ref="Z84">IF($S84="",N84,_FV($S84,"Price")*N84)</f>
        <v>175273528</v>
      </c>
      <c r="AA84" s="3" cm="1">
        <f t="array" ref="AA84">IF($S84="",O84,_FV($S84,"Price")*O84)</f>
        <v>61402711</v>
      </c>
      <c r="AB84" s="3" cm="1">
        <f t="array" ref="AB84">IF($S84="",P84,_FV($S84,"Price")*P84)</f>
        <v>113870817</v>
      </c>
      <c r="AC84" s="3" cm="1">
        <f t="array" ref="AC84">IF($S84="",Q84,_FV($S84,"Price")*Q84)</f>
        <v>43751190</v>
      </c>
      <c r="AD84" s="4">
        <f>(N84-P84)/N84</f>
        <v>0.35032507019542619</v>
      </c>
      <c r="AE84" s="4">
        <f>Q84/N84</f>
        <v>0.2496166449048712</v>
      </c>
      <c r="AF84" s="3">
        <f>(AI84)+J84-K84</f>
        <v>392707877</v>
      </c>
      <c r="AG84" s="4" t="str">
        <f>A84</f>
        <v>CWCO</v>
      </c>
      <c r="AH84" s="4" t="str">
        <f>D84</f>
        <v>Consolidated Water Co. Ltd.</v>
      </c>
      <c r="AI84" s="8" cm="1">
        <f t="array" ref="AI84">IF(U84="",F84,_FV(U84,"Price")*F84)</f>
        <v>439565720</v>
      </c>
      <c r="AJ84" s="6">
        <f t="shared" si="6"/>
        <v>2.5078842482134553</v>
      </c>
      <c r="AK84" s="6">
        <f t="shared" si="7"/>
        <v>7.1587347340413032</v>
      </c>
      <c r="AL84" s="6">
        <f t="shared" si="8"/>
        <v>-0.30205631789203813</v>
      </c>
      <c r="AM84" s="6">
        <f t="shared" si="9"/>
        <v>0.70878561723181221</v>
      </c>
      <c r="AN84" s="5">
        <f>AD84+AE84</f>
        <v>0.59994171510029737</v>
      </c>
      <c r="AO84" s="10">
        <f>IF(AND(H84 &gt; 0, B84 &gt; 0, C84 &gt; 0), AVERAGE(H84, B84, C84) * (1 + 0.5 * (SIGN(C84 - B84) + SIGN(B84 - H84)) + 0.5), AVERAGE(H84, B84, C84) * (1 + 0.5 * (SIGN(C84 - B84) + SIGN(B84 - H84)) - 0.5))</f>
        <v>0.12983370812755779</v>
      </c>
    </row>
    <row r="85" spans="1:41" x14ac:dyDescent="0.25">
      <c r="A85" s="1" t="s">
        <v>63</v>
      </c>
      <c r="B85" s="5">
        <v>0.46400002000000001</v>
      </c>
      <c r="C85" s="5">
        <v>0.06</v>
      </c>
      <c r="D85" s="12" t="str">
        <v>Powell Industries, Inc.</v>
      </c>
      <c r="E85" s="1">
        <v>167.44</v>
      </c>
      <c r="F85" s="3">
        <v>2007237232</v>
      </c>
      <c r="G85" s="2" t="str">
        <v>USD</v>
      </c>
      <c r="H85" s="14">
        <v>0.31305226237462025</v>
      </c>
      <c r="I85" s="5" t="str">
        <v>USD</v>
      </c>
      <c r="J85" s="3">
        <v>909000</v>
      </c>
      <c r="K85" s="3">
        <v>101954000</v>
      </c>
      <c r="L85" s="3">
        <v>699308000</v>
      </c>
      <c r="M85" s="3">
        <v>945934000</v>
      </c>
      <c r="N85" s="3">
        <v>945934000</v>
      </c>
      <c r="O85" s="3">
        <v>244636000</v>
      </c>
      <c r="P85" s="3">
        <v>701298000</v>
      </c>
      <c r="Q85" s="3">
        <v>62520000</v>
      </c>
      <c r="R85" s="15" t="str">
        <f t="shared" si="5"/>
        <v/>
      </c>
      <c r="S85" s="3" t="s">
        <v>261</v>
      </c>
      <c r="T85" s="19" t="str">
        <f>IF(G85="USD","",G85 &amp; "/USD")</f>
        <v/>
      </c>
      <c r="U85" s="19" t="s">
        <v>261</v>
      </c>
      <c r="V85" s="15" cm="1">
        <f t="array" ref="V85">IF($S85="",J85,_FV($S85,"Price")*J85)</f>
        <v>909000</v>
      </c>
      <c r="W85" s="3" cm="1">
        <f t="array" ref="W85">IF($S85="",K85,_FV($S85,"Price")*K85)</f>
        <v>101954000</v>
      </c>
      <c r="X85" s="3" cm="1">
        <f t="array" ref="X85">IF($S85="",L85,_FV($S85,"Price")*L85)</f>
        <v>699308000</v>
      </c>
      <c r="Y85" s="3" cm="1">
        <f t="array" ref="Y85">IF($S85="",M85,_FV($S85,"Price")*M85)</f>
        <v>945934000</v>
      </c>
      <c r="Z85" s="3" cm="1">
        <f t="array" ref="Z85">IF($S85="",N85,_FV($S85,"Price")*N85)</f>
        <v>945934000</v>
      </c>
      <c r="AA85" s="3" cm="1">
        <f t="array" ref="AA85">IF($S85="",O85,_FV($S85,"Price")*O85)</f>
        <v>244636000</v>
      </c>
      <c r="AB85" s="3" cm="1">
        <f t="array" ref="AB85">IF($S85="",P85,_FV($S85,"Price")*P85)</f>
        <v>701298000</v>
      </c>
      <c r="AC85" s="3" cm="1">
        <f t="array" ref="AC85">IF($S85="",Q85,_FV($S85,"Price")*Q85)</f>
        <v>62520000</v>
      </c>
      <c r="AD85" s="4">
        <f>(N85-P85)/N85</f>
        <v>0.25861846598177041</v>
      </c>
      <c r="AE85" s="4">
        <f>Q85/N85</f>
        <v>6.6093406093871238E-2</v>
      </c>
      <c r="AF85" s="3">
        <f>(AI85)+J85-K85</f>
        <v>1906192232</v>
      </c>
      <c r="AG85" s="4" t="str">
        <f>A85</f>
        <v>POWL</v>
      </c>
      <c r="AH85" s="4" t="str">
        <f>D85</f>
        <v>Powell Industries, Inc.</v>
      </c>
      <c r="AI85" s="8" cm="1">
        <f t="array" ref="AI85">IF(U85="",F85,_FV(U85,"Price")*F85)</f>
        <v>2007237232</v>
      </c>
      <c r="AJ85" s="6">
        <f t="shared" si="6"/>
        <v>2.1219632997650999</v>
      </c>
      <c r="AK85" s="6">
        <f t="shared" si="7"/>
        <v>8.2049953073137232</v>
      </c>
      <c r="AL85" s="6">
        <f t="shared" si="8"/>
        <v>0.17683178779418418</v>
      </c>
      <c r="AM85" s="6">
        <f t="shared" si="9"/>
        <v>1.3674992178856207</v>
      </c>
      <c r="AN85" s="5">
        <f>AD85+AE85</f>
        <v>0.32471187207564167</v>
      </c>
      <c r="AO85" s="10">
        <f>IF(AND(H85 &gt; 0, B85 &gt; 0, C85 &gt; 0), AVERAGE(H85, B85, C85) * (1 + 0.5 * (SIGN(C85 - B85) + SIGN(B85 - H85)) + 0.5), AVERAGE(H85, B85, C85) * (1 + 0.5 * (SIGN(C85 - B85) + SIGN(B85 - H85)) - 0.5))</f>
        <v>0.41852614118731013</v>
      </c>
    </row>
    <row r="86" spans="1:41" x14ac:dyDescent="0.25">
      <c r="A86" s="1" t="s">
        <v>64</v>
      </c>
      <c r="B86" s="5"/>
      <c r="C86" s="5">
        <v>42.69</v>
      </c>
      <c r="D86" s="12" t="str">
        <v>Humacyte, Inc.</v>
      </c>
      <c r="E86" s="1">
        <v>6.05</v>
      </c>
      <c r="F86" s="3">
        <v>722073550</v>
      </c>
      <c r="G86" s="2" t="str">
        <v>USD</v>
      </c>
      <c r="H86" s="14">
        <v>-1</v>
      </c>
      <c r="I86" s="5" t="str">
        <v>USD</v>
      </c>
      <c r="J86" s="3">
        <v>17925000</v>
      </c>
      <c r="K86" s="3">
        <v>149772000</v>
      </c>
      <c r="L86" s="3">
        <v>0</v>
      </c>
      <c r="M86" s="3">
        <v>10790000</v>
      </c>
      <c r="N86" s="3">
        <v>10790000</v>
      </c>
      <c r="O86" s="3">
        <v>2483000</v>
      </c>
      <c r="P86" s="3">
        <v>8307000</v>
      </c>
      <c r="Q86" s="3">
        <v>-92328000</v>
      </c>
      <c r="R86" s="15" t="str">
        <f t="shared" si="5"/>
        <v/>
      </c>
      <c r="S86" s="3" t="s">
        <v>261</v>
      </c>
      <c r="T86" s="19" t="str">
        <f>IF(G86="USD","",G86 &amp; "/USD")</f>
        <v/>
      </c>
      <c r="U86" s="19" t="s">
        <v>261</v>
      </c>
      <c r="V86" s="15" cm="1">
        <f t="array" ref="V86">IF($S86="",J86,_FV($S86,"Price")*J86)</f>
        <v>17925000</v>
      </c>
      <c r="W86" s="3" cm="1">
        <f t="array" ref="W86">IF($S86="",K86,_FV($S86,"Price")*K86)</f>
        <v>149772000</v>
      </c>
      <c r="X86" s="3" cm="1">
        <f t="array" ref="X86">IF($S86="",L86,_FV($S86,"Price")*L86)</f>
        <v>0</v>
      </c>
      <c r="Y86" s="3" cm="1">
        <f t="array" ref="Y86">IF($S86="",M86,_FV($S86,"Price")*M86)</f>
        <v>10790000</v>
      </c>
      <c r="Z86" s="3" cm="1">
        <f t="array" ref="Z86">IF($S86="",N86,_FV($S86,"Price")*N86)</f>
        <v>10790000</v>
      </c>
      <c r="AA86" s="3" cm="1">
        <f t="array" ref="AA86">IF($S86="",O86,_FV($S86,"Price")*O86)</f>
        <v>2483000</v>
      </c>
      <c r="AB86" s="3" cm="1">
        <f t="array" ref="AB86">IF($S86="",P86,_FV($S86,"Price")*P86)</f>
        <v>8307000</v>
      </c>
      <c r="AC86" s="3" cm="1">
        <f t="array" ref="AC86">IF($S86="",Q86,_FV($S86,"Price")*Q86)</f>
        <v>-92328000</v>
      </c>
      <c r="AD86" s="4">
        <f>(N86-P86)/N86</f>
        <v>0.23012048192771084</v>
      </c>
      <c r="AE86" s="4">
        <f>Q86/N86</f>
        <v>-8.5568118628359588</v>
      </c>
      <c r="AF86" s="3">
        <f>(AI86)+J86-K86</f>
        <v>590226550</v>
      </c>
      <c r="AG86" s="4" t="str">
        <f>A86</f>
        <v>HUMA</v>
      </c>
      <c r="AH86" s="4" t="str">
        <f>D86</f>
        <v>Humacyte, Inc.</v>
      </c>
      <c r="AI86" s="8" cm="1">
        <f t="array" ref="AI86">IF(U86="",F86,_FV(U86,"Price")*F86)</f>
        <v>722073550</v>
      </c>
      <c r="AJ86" s="6">
        <f t="shared" si="6"/>
        <v>66.920625579240038</v>
      </c>
      <c r="AK86" s="6">
        <f t="shared" si="7"/>
        <v>290.80690696737815</v>
      </c>
      <c r="AL86" s="6" t="e">
        <f t="shared" si="8"/>
        <v>#DIV/0!</v>
      </c>
      <c r="AM86" s="6">
        <f t="shared" si="9"/>
        <v>6.812061535895482E-2</v>
      </c>
      <c r="AN86" s="5">
        <f>AD86+AE86</f>
        <v>-8.3266913809082475</v>
      </c>
      <c r="AO86" s="10">
        <f>IF(AND(H86 &gt; 0, B86 &gt; 0, C86 &gt; 0), AVERAGE(H86, B86, C86) * (1 + 0.5 * (SIGN(C86 - B86) + SIGN(B86 - H86)) + 0.5), AVERAGE(H86, B86, C86) * (1 + 0.5 * (SIGN(C86 - B86) + SIGN(B86 - H86)) - 0.5))</f>
        <v>31.267499999999998</v>
      </c>
    </row>
    <row r="87" spans="1:41" x14ac:dyDescent="0.25">
      <c r="A87" s="1" t="s">
        <v>65</v>
      </c>
      <c r="B87" s="5">
        <v>0.20899999</v>
      </c>
      <c r="C87" s="5">
        <v>0.20300000000000001</v>
      </c>
      <c r="D87" s="12" t="str">
        <v>Shopify Inc.</v>
      </c>
      <c r="E87" s="1">
        <v>74.069999999999993</v>
      </c>
      <c r="F87" s="3">
        <v>95577636348</v>
      </c>
      <c r="G87" s="2" t="str">
        <v>USD</v>
      </c>
      <c r="H87" s="14">
        <v>0.26074490380480669</v>
      </c>
      <c r="I87" s="5" t="str">
        <v>USD</v>
      </c>
      <c r="J87" s="3">
        <v>1136833253</v>
      </c>
      <c r="K87" s="3">
        <v>1649328000</v>
      </c>
      <c r="L87" s="3">
        <v>7060000000</v>
      </c>
      <c r="M87" s="3">
        <v>7763578249</v>
      </c>
      <c r="N87" s="3">
        <v>7763578249</v>
      </c>
      <c r="O87" s="3">
        <v>3964784485</v>
      </c>
      <c r="P87" s="3">
        <v>3798793764</v>
      </c>
      <c r="Q87" s="3">
        <v>-88000000</v>
      </c>
      <c r="R87" s="15" t="str">
        <f t="shared" si="5"/>
        <v/>
      </c>
      <c r="S87" s="3" t="s">
        <v>261</v>
      </c>
      <c r="T87" s="19" t="str">
        <f>IF(G87="USD","",G87 &amp; "/USD")</f>
        <v/>
      </c>
      <c r="U87" s="19" t="s">
        <v>261</v>
      </c>
      <c r="V87" s="15" cm="1">
        <f t="array" ref="V87">IF($S87="",J87,_FV($S87,"Price")*J87)</f>
        <v>1136833253</v>
      </c>
      <c r="W87" s="3" cm="1">
        <f t="array" ref="W87">IF($S87="",K87,_FV($S87,"Price")*K87)</f>
        <v>1649328000</v>
      </c>
      <c r="X87" s="3" cm="1">
        <f t="array" ref="X87">IF($S87="",L87,_FV($S87,"Price")*L87)</f>
        <v>7060000000</v>
      </c>
      <c r="Y87" s="3" cm="1">
        <f t="array" ref="Y87">IF($S87="",M87,_FV($S87,"Price")*M87)</f>
        <v>7763578249</v>
      </c>
      <c r="Z87" s="3" cm="1">
        <f t="array" ref="Z87">IF($S87="",N87,_FV($S87,"Price")*N87)</f>
        <v>7763578249</v>
      </c>
      <c r="AA87" s="3" cm="1">
        <f t="array" ref="AA87">IF($S87="",O87,_FV($S87,"Price")*O87)</f>
        <v>3964784485</v>
      </c>
      <c r="AB87" s="3" cm="1">
        <f t="array" ref="AB87">IF($S87="",P87,_FV($S87,"Price")*P87)</f>
        <v>3798793764</v>
      </c>
      <c r="AC87" s="3" cm="1">
        <f t="array" ref="AC87">IF($S87="",Q87,_FV($S87,"Price")*Q87)</f>
        <v>-88000000</v>
      </c>
      <c r="AD87" s="4">
        <f>(N87-P87)/N87</f>
        <v>0.51069034893938114</v>
      </c>
      <c r="AE87" s="4">
        <f>Q87/N87</f>
        <v>-1.1334979461478987E-2</v>
      </c>
      <c r="AF87" s="3">
        <f>(AI87)+J87-K87</f>
        <v>95065141601</v>
      </c>
      <c r="AG87" s="4" t="str">
        <f>A87</f>
        <v>SHOP</v>
      </c>
      <c r="AH87" s="4" t="str">
        <f>D87</f>
        <v>Shopify Inc.</v>
      </c>
      <c r="AI87" s="8" cm="1">
        <f t="array" ref="AI87">IF(U87="",F87,_FV(U87,"Price")*F87)</f>
        <v>95577636348</v>
      </c>
      <c r="AJ87" s="6">
        <f t="shared" si="6"/>
        <v>12.311028920241904</v>
      </c>
      <c r="AK87" s="6">
        <f t="shared" si="7"/>
        <v>24.106641031712975</v>
      </c>
      <c r="AL87" s="6">
        <f t="shared" si="8"/>
        <v>1.153427855748365</v>
      </c>
      <c r="AM87" s="6">
        <f t="shared" si="9"/>
        <v>1.1875192626459592</v>
      </c>
      <c r="AN87" s="5">
        <f>AD87+AE87</f>
        <v>0.49935536947790216</v>
      </c>
      <c r="AO87" s="10">
        <f>IF(AND(H87 &gt; 0, B87 &gt; 0, C87 &gt; 0), AVERAGE(H87, B87, C87) * (1 + 0.5 * (SIGN(C87 - B87) + SIGN(B87 - H87)) + 0.5), AVERAGE(H87, B87, C87) * (1 + 0.5 * (SIGN(C87 - B87) + SIGN(B87 - H87)) - 0.5))</f>
        <v>0.11212414896746777</v>
      </c>
    </row>
    <row r="88" spans="1:41" x14ac:dyDescent="0.25">
      <c r="A88" s="1" t="s">
        <v>66</v>
      </c>
      <c r="B88" s="5">
        <v>0.3</v>
      </c>
      <c r="C88" s="5">
        <v>0.215</v>
      </c>
      <c r="D88" s="12" t="str">
        <v>Axon Enterprise, Inc.</v>
      </c>
      <c r="E88" s="1">
        <v>364.97</v>
      </c>
      <c r="F88" s="3">
        <v>27582352271</v>
      </c>
      <c r="G88" s="2" t="str">
        <v>USD</v>
      </c>
      <c r="H88" s="14">
        <v>0.31384571426170338</v>
      </c>
      <c r="I88" s="5" t="str">
        <v>USD</v>
      </c>
      <c r="J88" s="3">
        <v>720383000</v>
      </c>
      <c r="K88" s="3">
        <v>353684000</v>
      </c>
      <c r="L88" s="3">
        <v>1563391000</v>
      </c>
      <c r="M88" s="3">
        <v>1810578000</v>
      </c>
      <c r="N88" s="3">
        <v>1810578000</v>
      </c>
      <c r="O88" s="3">
        <v>1082940000</v>
      </c>
      <c r="P88" s="3">
        <v>727638000</v>
      </c>
      <c r="Q88" s="3">
        <v>187427000</v>
      </c>
      <c r="R88" s="15" t="str">
        <f t="shared" si="5"/>
        <v/>
      </c>
      <c r="S88" s="3" t="s">
        <v>261</v>
      </c>
      <c r="T88" s="19" t="str">
        <f>IF(G88="USD","",G88 &amp; "/USD")</f>
        <v/>
      </c>
      <c r="U88" s="19" t="s">
        <v>261</v>
      </c>
      <c r="V88" s="15" cm="1">
        <f t="array" ref="V88">IF($S88="",J88,_FV($S88,"Price")*J88)</f>
        <v>720383000</v>
      </c>
      <c r="W88" s="3" cm="1">
        <f t="array" ref="W88">IF($S88="",K88,_FV($S88,"Price")*K88)</f>
        <v>353684000</v>
      </c>
      <c r="X88" s="3" cm="1">
        <f t="array" ref="X88">IF($S88="",L88,_FV($S88,"Price")*L88)</f>
        <v>1563391000</v>
      </c>
      <c r="Y88" s="3" cm="1">
        <f t="array" ref="Y88">IF($S88="",M88,_FV($S88,"Price")*M88)</f>
        <v>1810578000</v>
      </c>
      <c r="Z88" s="3" cm="1">
        <f t="array" ref="Z88">IF($S88="",N88,_FV($S88,"Price")*N88)</f>
        <v>1810578000</v>
      </c>
      <c r="AA88" s="3" cm="1">
        <f t="array" ref="AA88">IF($S88="",O88,_FV($S88,"Price")*O88)</f>
        <v>1082940000</v>
      </c>
      <c r="AB88" s="3" cm="1">
        <f t="array" ref="AB88">IF($S88="",P88,_FV($S88,"Price")*P88)</f>
        <v>727638000</v>
      </c>
      <c r="AC88" s="3" cm="1">
        <f t="array" ref="AC88">IF($S88="",Q88,_FV($S88,"Price")*Q88)</f>
        <v>187427000</v>
      </c>
      <c r="AD88" s="4">
        <f>(N88-P88)/N88</f>
        <v>0.59811839092267771</v>
      </c>
      <c r="AE88" s="4">
        <f>Q88/N88</f>
        <v>0.10351777167291329</v>
      </c>
      <c r="AF88" s="3">
        <f>(AI88)+J88-K88</f>
        <v>27949051271</v>
      </c>
      <c r="AG88" s="4" t="str">
        <f>A88</f>
        <v>AXON</v>
      </c>
      <c r="AH88" s="4" t="str">
        <f>D88</f>
        <v>Axon Enterprise, Inc.</v>
      </c>
      <c r="AI88" s="8" cm="1">
        <f t="array" ref="AI88">IF(U88="",F88,_FV(U88,"Price")*F88)</f>
        <v>27582352271</v>
      </c>
      <c r="AJ88" s="6">
        <f t="shared" si="6"/>
        <v>15.234003876662591</v>
      </c>
      <c r="AK88" s="6">
        <f t="shared" si="7"/>
        <v>25.469880391342087</v>
      </c>
      <c r="AL88" s="6">
        <f t="shared" si="8"/>
        <v>0.84899601304473638</v>
      </c>
      <c r="AM88" s="6">
        <f t="shared" si="9"/>
        <v>1.1846455995973064</v>
      </c>
      <c r="AN88" s="5">
        <f>AD88+AE88</f>
        <v>0.70163616259559103</v>
      </c>
      <c r="AO88" s="10">
        <f>IF(AND(H88 &gt; 0, B88 &gt; 0, C88 &gt; 0), AVERAGE(H88, B88, C88) * (1 + 0.5 * (SIGN(C88 - B88) + SIGN(B88 - H88)) + 0.5), AVERAGE(H88, B88, C88) * (1 + 0.5 * (SIGN(C88 - B88) + SIGN(B88 - H88)) - 0.5))</f>
        <v>0.13814095237695054</v>
      </c>
    </row>
    <row r="89" spans="1:41" x14ac:dyDescent="0.25">
      <c r="A89" s="1" t="s">
        <v>67</v>
      </c>
      <c r="B89" s="5">
        <v>0.10100000000000001</v>
      </c>
      <c r="C89" s="5">
        <v>0.11399999</v>
      </c>
      <c r="D89" s="12" t="str">
        <v>Autodesk, Inc.</v>
      </c>
      <c r="E89" s="1">
        <v>258.39999999999998</v>
      </c>
      <c r="F89" s="3">
        <v>55687525600</v>
      </c>
      <c r="G89" s="2" t="str">
        <v>USD</v>
      </c>
      <c r="H89" s="14">
        <v>8.6913086913086912E-2</v>
      </c>
      <c r="I89" s="5" t="str">
        <v>USD</v>
      </c>
      <c r="J89" s="3">
        <v>2603000000</v>
      </c>
      <c r="K89" s="3">
        <v>1947000000</v>
      </c>
      <c r="L89" s="3">
        <v>5440000000</v>
      </c>
      <c r="M89" s="3">
        <v>5640000000</v>
      </c>
      <c r="N89" s="3">
        <v>5640000000</v>
      </c>
      <c r="O89" s="3">
        <v>5122000000</v>
      </c>
      <c r="P89" s="3">
        <v>518000000</v>
      </c>
      <c r="Q89" s="3">
        <v>1250000000</v>
      </c>
      <c r="R89" s="15" t="str">
        <f t="shared" si="5"/>
        <v/>
      </c>
      <c r="S89" s="3" t="s">
        <v>261</v>
      </c>
      <c r="T89" s="19" t="str">
        <f>IF(G89="USD","",G89 &amp; "/USD")</f>
        <v/>
      </c>
      <c r="U89" s="19" t="s">
        <v>261</v>
      </c>
      <c r="V89" s="15" cm="1">
        <f t="array" ref="V89">IF($S89="",J89,_FV($S89,"Price")*J89)</f>
        <v>2603000000</v>
      </c>
      <c r="W89" s="3" cm="1">
        <f t="array" ref="W89">IF($S89="",K89,_FV($S89,"Price")*K89)</f>
        <v>1947000000</v>
      </c>
      <c r="X89" s="3" cm="1">
        <f t="array" ref="X89">IF($S89="",L89,_FV($S89,"Price")*L89)</f>
        <v>5440000000</v>
      </c>
      <c r="Y89" s="3" cm="1">
        <f t="array" ref="Y89">IF($S89="",M89,_FV($S89,"Price")*M89)</f>
        <v>5640000000</v>
      </c>
      <c r="Z89" s="3" cm="1">
        <f t="array" ref="Z89">IF($S89="",N89,_FV($S89,"Price")*N89)</f>
        <v>5640000000</v>
      </c>
      <c r="AA89" s="3" cm="1">
        <f t="array" ref="AA89">IF($S89="",O89,_FV($S89,"Price")*O89)</f>
        <v>5122000000</v>
      </c>
      <c r="AB89" s="3" cm="1">
        <f t="array" ref="AB89">IF($S89="",P89,_FV($S89,"Price")*P89)</f>
        <v>518000000</v>
      </c>
      <c r="AC89" s="3" cm="1">
        <f t="array" ref="AC89">IF($S89="",Q89,_FV($S89,"Price")*Q89)</f>
        <v>1250000000</v>
      </c>
      <c r="AD89" s="4">
        <f>(N89-P89)/N89</f>
        <v>0.90815602836879428</v>
      </c>
      <c r="AE89" s="4">
        <f>Q89/N89</f>
        <v>0.22163120567375885</v>
      </c>
      <c r="AF89" s="3">
        <f>(AI89)+J89-K89</f>
        <v>56343525600</v>
      </c>
      <c r="AG89" s="4" t="str">
        <f>A89</f>
        <v>ADSK</v>
      </c>
      <c r="AH89" s="4" t="str">
        <f>D89</f>
        <v>Autodesk, Inc.</v>
      </c>
      <c r="AI89" s="8" cm="1">
        <f t="array" ref="AI89">IF(U89="",F89,_FV(U89,"Price")*F89)</f>
        <v>55687525600</v>
      </c>
      <c r="AJ89" s="6">
        <f t="shared" si="6"/>
        <v>9.8736747517730503</v>
      </c>
      <c r="AK89" s="6">
        <f t="shared" si="7"/>
        <v>10.872222881686842</v>
      </c>
      <c r="AL89" s="6">
        <f t="shared" si="8"/>
        <v>1.0764577110581031</v>
      </c>
      <c r="AM89" s="6">
        <f t="shared" si="9"/>
        <v>0.95370384520970941</v>
      </c>
      <c r="AN89" s="5">
        <f>AD89+AE89</f>
        <v>1.1297872340425532</v>
      </c>
      <c r="AO89" s="10">
        <f>IF(AND(H89 &gt; 0, B89 &gt; 0, C89 &gt; 0), AVERAGE(H89, B89, C89) * (1 + 0.5 * (SIGN(C89 - B89) + SIGN(B89 - H89)) + 0.5), AVERAGE(H89, B89, C89) * (1 + 0.5 * (SIGN(C89 - B89) + SIGN(B89 - H89)) - 0.5))</f>
        <v>0.25159423076090576</v>
      </c>
    </row>
    <row r="90" spans="1:41" x14ac:dyDescent="0.25">
      <c r="A90" s="1" t="s">
        <v>104</v>
      </c>
      <c r="B90" s="5">
        <v>9.8000005000000001E-2</v>
      </c>
      <c r="C90" s="5">
        <v>9.8000005000000001E-2</v>
      </c>
      <c r="D90" s="12" t="str">
        <v>IONOS Group SE</v>
      </c>
      <c r="E90" s="1">
        <v>25.95</v>
      </c>
      <c r="F90" s="3">
        <v>3620338035</v>
      </c>
      <c r="G90" s="2" t="str">
        <v>EUR</v>
      </c>
      <c r="H90" s="14">
        <v>0.10114226183156336</v>
      </c>
      <c r="I90" s="5" t="str">
        <v>EUR</v>
      </c>
      <c r="J90" s="3">
        <v>1065742999</v>
      </c>
      <c r="K90" s="3">
        <v>28516000</v>
      </c>
      <c r="L90" s="3">
        <v>1423734000</v>
      </c>
      <c r="M90" s="3">
        <v>1466704000</v>
      </c>
      <c r="N90" s="3">
        <v>1466704000</v>
      </c>
      <c r="O90" s="3">
        <v>729211000</v>
      </c>
      <c r="P90" s="3">
        <v>737493000</v>
      </c>
      <c r="Q90" s="3">
        <v>363827000</v>
      </c>
      <c r="R90" s="15" t="str">
        <f t="shared" si="5"/>
        <v>EUR/USD</v>
      </c>
      <c r="S90" s="3" t="e" vm="3">
        <v>#VALUE!</v>
      </c>
      <c r="T90" s="19" t="str">
        <f>IF(G90="USD","",G90 &amp; "/USD")</f>
        <v>EUR/USD</v>
      </c>
      <c r="U90" s="19" t="e" vm="3">
        <v>#VALUE!</v>
      </c>
      <c r="V90" s="15" cm="1">
        <f t="array" ref="V90">IF($S90="",J90,_FV($S90,"Price")*J90)</f>
        <v>1177326290.9953001</v>
      </c>
      <c r="W90" s="3" cm="1">
        <f t="array" ref="W90">IF($S90="",K90,_FV($S90,"Price")*K90)</f>
        <v>31501625.199999999</v>
      </c>
      <c r="X90" s="3" cm="1">
        <f t="array" ref="X90">IF($S90="",L90,_FV($S90,"Price")*L90)</f>
        <v>1572798949.8</v>
      </c>
      <c r="Y90" s="3" cm="1">
        <f t="array" ref="Y90">IF($S90="",M90,_FV($S90,"Price")*M90)</f>
        <v>1620267908.8</v>
      </c>
      <c r="Z90" s="3" cm="1">
        <f t="array" ref="Z90">IF($S90="",N90,_FV($S90,"Price")*N90)</f>
        <v>1620267908.8</v>
      </c>
      <c r="AA90" s="3" cm="1">
        <f t="array" ref="AA90">IF($S90="",O90,_FV($S90,"Price")*O90)</f>
        <v>805559391.70000005</v>
      </c>
      <c r="AB90" s="3" cm="1">
        <f t="array" ref="AB90">IF($S90="",P90,_FV($S90,"Price")*P90)</f>
        <v>814708517.10000002</v>
      </c>
      <c r="AC90" s="3" cm="1">
        <f t="array" ref="AC90">IF($S90="",Q90,_FV($S90,"Price")*Q90)</f>
        <v>401919686.89999998</v>
      </c>
      <c r="AD90" s="4">
        <f>(N90-P90)/N90</f>
        <v>0.49717666277585659</v>
      </c>
      <c r="AE90" s="4">
        <f>Q90/N90</f>
        <v>0.24805754944419597</v>
      </c>
      <c r="AF90" s="3">
        <f>(AI90)+J90-K90</f>
        <v>5036614426.2644997</v>
      </c>
      <c r="AG90" s="4" t="str">
        <f>A90</f>
        <v>IOS.DE</v>
      </c>
      <c r="AH90" s="4" t="str">
        <f>D90</f>
        <v>IONOS Group SE</v>
      </c>
      <c r="AI90" s="8" cm="1">
        <f t="array" ref="AI90">IF(U90="",F90,_FV(U90,"Price")*F90)</f>
        <v>3999387427.2645001</v>
      </c>
      <c r="AJ90" s="6">
        <f t="shared" si="6"/>
        <v>2.4683494658772323</v>
      </c>
      <c r="AK90" s="6">
        <f t="shared" si="7"/>
        <v>4.9647331636522214</v>
      </c>
      <c r="AL90" s="6">
        <f t="shared" si="8"/>
        <v>0.50660539901525725</v>
      </c>
      <c r="AM90" s="6">
        <f t="shared" si="9"/>
        <v>0.50660539901525725</v>
      </c>
      <c r="AN90" s="5">
        <f>AD90+AE90</f>
        <v>0.74523421222005259</v>
      </c>
      <c r="AO90" s="10">
        <f>IF(AND(H90 &gt; 0, B90 &gt; 0, C90 &gt; 0), AVERAGE(H90, B90, C90) * (1 + 0.5 * (SIGN(C90 - B90) + SIGN(B90 - H90)) + 0.5), AVERAGE(H90, B90, C90) * (1 + 0.5 * (SIGN(C90 - B90) + SIGN(B90 - H90)) - 0.5))</f>
        <v>9.9047423943854462E-2</v>
      </c>
    </row>
    <row r="91" spans="1:41" x14ac:dyDescent="0.25">
      <c r="A91" s="1" t="s">
        <v>68</v>
      </c>
      <c r="B91" s="5">
        <v>0.17399999999999999</v>
      </c>
      <c r="C91" s="5">
        <v>0.14799999999999999</v>
      </c>
      <c r="D91" s="12" t="str">
        <v>Opera Limited</v>
      </c>
      <c r="E91" s="1">
        <v>14.89</v>
      </c>
      <c r="F91" s="3">
        <v>1317255449</v>
      </c>
      <c r="G91" s="2" t="str">
        <v>USD</v>
      </c>
      <c r="H91" s="14">
        <v>0.19996515495246756</v>
      </c>
      <c r="I91" s="5" t="str">
        <v>USD</v>
      </c>
      <c r="J91" s="3">
        <v>9679127</v>
      </c>
      <c r="K91" s="3">
        <v>52414000</v>
      </c>
      <c r="L91" s="3">
        <v>397232865</v>
      </c>
      <c r="M91" s="3">
        <v>427981008</v>
      </c>
      <c r="N91" s="3">
        <v>427981008</v>
      </c>
      <c r="O91" s="3">
        <v>252534412</v>
      </c>
      <c r="P91" s="3">
        <v>175446596</v>
      </c>
      <c r="Q91" s="3">
        <v>76148800</v>
      </c>
      <c r="R91" s="15" t="str">
        <f t="shared" si="5"/>
        <v/>
      </c>
      <c r="S91" s="3" t="s">
        <v>261</v>
      </c>
      <c r="T91" s="19" t="str">
        <f>IF(G91="USD","",G91 &amp; "/USD")</f>
        <v/>
      </c>
      <c r="U91" s="19" t="s">
        <v>261</v>
      </c>
      <c r="V91" s="15" cm="1">
        <f t="array" ref="V91">IF($S91="",J91,_FV($S91,"Price")*J91)</f>
        <v>9679127</v>
      </c>
      <c r="W91" s="3" cm="1">
        <f t="array" ref="W91">IF($S91="",K91,_FV($S91,"Price")*K91)</f>
        <v>52414000</v>
      </c>
      <c r="X91" s="3" cm="1">
        <f t="array" ref="X91">IF($S91="",L91,_FV($S91,"Price")*L91)</f>
        <v>397232865</v>
      </c>
      <c r="Y91" s="3" cm="1">
        <f t="array" ref="Y91">IF($S91="",M91,_FV($S91,"Price")*M91)</f>
        <v>427981008</v>
      </c>
      <c r="Z91" s="3" cm="1">
        <f t="array" ref="Z91">IF($S91="",N91,_FV($S91,"Price")*N91)</f>
        <v>427981008</v>
      </c>
      <c r="AA91" s="3" cm="1">
        <f t="array" ref="AA91">IF($S91="",O91,_FV($S91,"Price")*O91)</f>
        <v>252534412</v>
      </c>
      <c r="AB91" s="3" cm="1">
        <f t="array" ref="AB91">IF($S91="",P91,_FV($S91,"Price")*P91)</f>
        <v>175446596</v>
      </c>
      <c r="AC91" s="3" cm="1">
        <f t="array" ref="AC91">IF($S91="",Q91,_FV($S91,"Price")*Q91)</f>
        <v>76148800</v>
      </c>
      <c r="AD91" s="4">
        <f>(N91-P91)/N91</f>
        <v>0.59005985611398903</v>
      </c>
      <c r="AE91" s="4">
        <f>Q91/N91</f>
        <v>0.17792565225230741</v>
      </c>
      <c r="AF91" s="3">
        <f>(AI91)+J91-K91</f>
        <v>1274520576</v>
      </c>
      <c r="AG91" s="4" t="str">
        <f>A91</f>
        <v>OPRA</v>
      </c>
      <c r="AH91" s="4" t="str">
        <f>D91</f>
        <v>Opera Limited</v>
      </c>
      <c r="AI91" s="8" cm="1">
        <f t="array" ref="AI91">IF(U91="",F91,_FV(U91,"Price")*F91)</f>
        <v>1317255449</v>
      </c>
      <c r="AJ91" s="6">
        <f t="shared" si="6"/>
        <v>3.0778362225830356</v>
      </c>
      <c r="AK91" s="6">
        <f t="shared" si="7"/>
        <v>5.2161423806273186</v>
      </c>
      <c r="AL91" s="6">
        <f t="shared" si="8"/>
        <v>0.29977829773720222</v>
      </c>
      <c r="AM91" s="6">
        <f t="shared" si="9"/>
        <v>0.35244205274508916</v>
      </c>
      <c r="AN91" s="5">
        <f>AD91+AE91</f>
        <v>0.76798550836629642</v>
      </c>
      <c r="AO91" s="10">
        <f>IF(AND(H91 &gt; 0, B91 &gt; 0, C91 &gt; 0), AVERAGE(H91, B91, C91) * (1 + 0.5 * (SIGN(C91 - B91) + SIGN(B91 - H91)) + 0.5), AVERAGE(H91, B91, C91) * (1 + 0.5 * (SIGN(C91 - B91) + SIGN(B91 - H91)) - 0.5))</f>
        <v>8.6994192492077918E-2</v>
      </c>
    </row>
    <row r="92" spans="1:41" x14ac:dyDescent="0.25">
      <c r="A92" s="1" t="s">
        <v>69</v>
      </c>
      <c r="B92" s="5">
        <v>0.19600001</v>
      </c>
      <c r="C92" s="5">
        <v>0.111</v>
      </c>
      <c r="D92" s="12" t="str">
        <v>Oracle Corporation</v>
      </c>
      <c r="E92" s="1">
        <v>141.29</v>
      </c>
      <c r="F92" s="3">
        <v>389375459400</v>
      </c>
      <c r="G92" s="2" t="str">
        <v>USD</v>
      </c>
      <c r="H92" s="14">
        <v>6.0195379749369421E-2</v>
      </c>
      <c r="I92" s="5" t="str">
        <v>USD</v>
      </c>
      <c r="J92" s="3">
        <v>94469000000</v>
      </c>
      <c r="K92" s="3">
        <v>9765000000</v>
      </c>
      <c r="L92" s="3">
        <v>52961000000</v>
      </c>
      <c r="M92" s="3">
        <v>52961000000</v>
      </c>
      <c r="N92" s="3">
        <v>52961000000</v>
      </c>
      <c r="O92" s="3">
        <v>37076000000</v>
      </c>
      <c r="P92" s="3">
        <v>15885000000</v>
      </c>
      <c r="Q92" s="3">
        <v>22210000000</v>
      </c>
      <c r="R92" s="15" t="str">
        <f t="shared" si="5"/>
        <v/>
      </c>
      <c r="S92" s="3" t="s">
        <v>261</v>
      </c>
      <c r="T92" s="19" t="str">
        <f>IF(G92="USD","",G92 &amp; "/USD")</f>
        <v/>
      </c>
      <c r="U92" s="19" t="s">
        <v>261</v>
      </c>
      <c r="V92" s="15" cm="1">
        <f t="array" ref="V92">IF($S92="",J92,_FV($S92,"Price")*J92)</f>
        <v>94469000000</v>
      </c>
      <c r="W92" s="3" cm="1">
        <f t="array" ref="W92">IF($S92="",K92,_FV($S92,"Price")*K92)</f>
        <v>9765000000</v>
      </c>
      <c r="X92" s="3" cm="1">
        <f t="array" ref="X92">IF($S92="",L92,_FV($S92,"Price")*L92)</f>
        <v>52961000000</v>
      </c>
      <c r="Y92" s="3" cm="1">
        <f t="array" ref="Y92">IF($S92="",M92,_FV($S92,"Price")*M92)</f>
        <v>52961000000</v>
      </c>
      <c r="Z92" s="3" cm="1">
        <f t="array" ref="Z92">IF($S92="",N92,_FV($S92,"Price")*N92)</f>
        <v>52961000000</v>
      </c>
      <c r="AA92" s="3" cm="1">
        <f t="array" ref="AA92">IF($S92="",O92,_FV($S92,"Price")*O92)</f>
        <v>37076000000</v>
      </c>
      <c r="AB92" s="3" cm="1">
        <f t="array" ref="AB92">IF($S92="",P92,_FV($S92,"Price")*P92)</f>
        <v>15885000000</v>
      </c>
      <c r="AC92" s="3" cm="1">
        <f t="array" ref="AC92">IF($S92="",Q92,_FV($S92,"Price")*Q92)</f>
        <v>22210000000</v>
      </c>
      <c r="AD92" s="4">
        <f>(N92-P92)/N92</f>
        <v>0.70006231000169938</v>
      </c>
      <c r="AE92" s="4">
        <f>Q92/N92</f>
        <v>0.41936519325541438</v>
      </c>
      <c r="AF92" s="3">
        <f>(AI92)+J92-K92</f>
        <v>474079459400</v>
      </c>
      <c r="AG92" s="4" t="str">
        <f>A92</f>
        <v>ORCL</v>
      </c>
      <c r="AH92" s="4" t="str">
        <f>D92</f>
        <v>Oracle Corporation</v>
      </c>
      <c r="AI92" s="8" cm="1">
        <f t="array" ref="AI92">IF(U92="",F92,_FV(U92,"Price")*F92)</f>
        <v>389375459400</v>
      </c>
      <c r="AJ92" s="6">
        <f t="shared" si="6"/>
        <v>7.3521168293650048</v>
      </c>
      <c r="AK92" s="6">
        <f t="shared" si="7"/>
        <v>10.502089205955334</v>
      </c>
      <c r="AL92" s="6">
        <f t="shared" si="8"/>
        <v>0.53582085051706552</v>
      </c>
      <c r="AM92" s="6">
        <f t="shared" si="9"/>
        <v>0.94613416269867867</v>
      </c>
      <c r="AN92" s="5">
        <f>AD92+AE92</f>
        <v>1.1194275032571137</v>
      </c>
      <c r="AO92" s="10">
        <f>IF(AND(H92 &gt; 0, B92 &gt; 0, C92 &gt; 0), AVERAGE(H92, B92, C92) * (1 + 0.5 * (SIGN(C92 - B92) + SIGN(B92 - H92)) + 0.5), AVERAGE(H92, B92, C92) * (1 + 0.5 * (SIGN(C92 - B92) + SIGN(B92 - H92)) - 0.5))</f>
        <v>0.18359769487468469</v>
      </c>
    </row>
    <row r="93" spans="1:41" x14ac:dyDescent="0.25">
      <c r="A93" s="1" t="s">
        <v>117</v>
      </c>
      <c r="B93" s="5">
        <v>1.117</v>
      </c>
      <c r="C93" s="5">
        <v>0.20100000000000001</v>
      </c>
      <c r="D93" s="12" t="str">
        <v>Ryanair Holdings plc</v>
      </c>
      <c r="E93" s="1">
        <v>15.935</v>
      </c>
      <c r="F93" s="3">
        <v>17634785685</v>
      </c>
      <c r="G93" s="2" t="str">
        <v>EUR</v>
      </c>
      <c r="H93" s="14">
        <v>0.2476612963100453</v>
      </c>
      <c r="I93" s="5" t="str">
        <v>EUR</v>
      </c>
      <c r="J93" s="3">
        <v>2711000000</v>
      </c>
      <c r="K93" s="3">
        <v>3599300000</v>
      </c>
      <c r="L93" s="3">
        <v>13443800000</v>
      </c>
      <c r="M93" s="3">
        <v>13420600000</v>
      </c>
      <c r="N93" s="3">
        <v>13420600000</v>
      </c>
      <c r="O93" s="3">
        <v>3588200001</v>
      </c>
      <c r="P93" s="3">
        <v>9832399999</v>
      </c>
      <c r="Q93" s="3">
        <v>3055000000</v>
      </c>
      <c r="R93" s="15" t="str">
        <f t="shared" si="5"/>
        <v>EUR/USD</v>
      </c>
      <c r="S93" s="3" t="e" vm="3">
        <v>#VALUE!</v>
      </c>
      <c r="T93" s="19" t="str">
        <f>IF(G93="USD","",G93 &amp; "/USD")</f>
        <v>EUR/USD</v>
      </c>
      <c r="U93" s="19" t="e" vm="3">
        <v>#VALUE!</v>
      </c>
      <c r="V93" s="15" cm="1">
        <f t="array" ref="V93">IF($S93="",J93,_FV($S93,"Price")*J93)</f>
        <v>2994841700</v>
      </c>
      <c r="W93" s="3" cm="1">
        <f t="array" ref="W93">IF($S93="",K93,_FV($S93,"Price")*K93)</f>
        <v>3976146710</v>
      </c>
      <c r="X93" s="3" cm="1">
        <f t="array" ref="X93">IF($S93="",L93,_FV($S93,"Price")*L93)</f>
        <v>14851365860</v>
      </c>
      <c r="Y93" s="3" cm="1">
        <f t="array" ref="Y93">IF($S93="",M93,_FV($S93,"Price")*M93)</f>
        <v>14825736820</v>
      </c>
      <c r="Z93" s="3" cm="1">
        <f t="array" ref="Z93">IF($S93="",N93,_FV($S93,"Price")*N93)</f>
        <v>14825736820</v>
      </c>
      <c r="AA93" s="3" cm="1">
        <f t="array" ref="AA93">IF($S93="",O93,_FV($S93,"Price")*O93)</f>
        <v>3963884541.1047001</v>
      </c>
      <c r="AB93" s="3" cm="1">
        <f t="array" ref="AB93">IF($S93="",P93,_FV($S93,"Price")*P93)</f>
        <v>10861852278.8953</v>
      </c>
      <c r="AC93" s="3" cm="1">
        <f t="array" ref="AC93">IF($S93="",Q93,_FV($S93,"Price")*Q93)</f>
        <v>3374858500</v>
      </c>
      <c r="AD93" s="4">
        <f>(N93-P93)/N93</f>
        <v>0.26736509552479026</v>
      </c>
      <c r="AE93" s="4">
        <f>Q93/N93</f>
        <v>0.22763512808667272</v>
      </c>
      <c r="AF93" s="3">
        <f>(AI93)+J93-K93</f>
        <v>18592847746.219501</v>
      </c>
      <c r="AG93" s="4" t="str">
        <f>A93</f>
        <v>RYA.IR</v>
      </c>
      <c r="AH93" s="4" t="str">
        <f>D93</f>
        <v>Ryanair Holdings plc</v>
      </c>
      <c r="AI93" s="8" cm="1">
        <f t="array" ref="AI93">IF(U93="",F93,_FV(U93,"Price")*F93)</f>
        <v>19481147746.219501</v>
      </c>
      <c r="AJ93" s="6">
        <f t="shared" si="6"/>
        <v>1.314008739177086</v>
      </c>
      <c r="AK93" s="6">
        <f t="shared" si="7"/>
        <v>4.9146607435720808</v>
      </c>
      <c r="AL93" s="6">
        <f t="shared" si="8"/>
        <v>4.3998753299660527E-2</v>
      </c>
      <c r="AM93" s="6">
        <f t="shared" si="9"/>
        <v>0.24451048475482989</v>
      </c>
      <c r="AN93" s="5">
        <f>AD93+AE93</f>
        <v>0.49500022361146301</v>
      </c>
      <c r="AO93" s="10">
        <f>IF(AND(H93 &gt; 0, B93 &gt; 0, C93 &gt; 0), AVERAGE(H93, B93, C93) * (1 + 0.5 * (SIGN(C93 - B93) + SIGN(B93 - H93)) + 0.5), AVERAGE(H93, B93, C93) * (1 + 0.5 * (SIGN(C93 - B93) + SIGN(B93 - H93)) - 0.5))</f>
        <v>0.78283064815502268</v>
      </c>
    </row>
    <row r="94" spans="1:41" x14ac:dyDescent="0.25">
      <c r="A94" s="1" t="s">
        <v>70</v>
      </c>
      <c r="B94" s="5">
        <v>0.63900000000000001</v>
      </c>
      <c r="C94" s="5">
        <v>0.17599999999999999</v>
      </c>
      <c r="D94" s="12" t="str">
        <v>GigaCloud Technology Inc.</v>
      </c>
      <c r="E94" s="1">
        <v>19.440000000000001</v>
      </c>
      <c r="F94" s="3">
        <v>800329092</v>
      </c>
      <c r="G94" s="2" t="str">
        <v>USD</v>
      </c>
      <c r="H94" s="14">
        <v>0.43618169612158242</v>
      </c>
      <c r="I94" s="5" t="str">
        <v>USD</v>
      </c>
      <c r="J94" s="3">
        <v>517195000</v>
      </c>
      <c r="K94" s="3">
        <v>143531000</v>
      </c>
      <c r="L94" s="3">
        <v>703831000</v>
      </c>
      <c r="M94" s="3">
        <v>984848000</v>
      </c>
      <c r="N94" s="3">
        <v>984848000</v>
      </c>
      <c r="O94" s="3">
        <v>261690000</v>
      </c>
      <c r="P94" s="3">
        <v>723158000</v>
      </c>
      <c r="Q94" s="3">
        <v>116867000</v>
      </c>
      <c r="R94" s="15" t="str">
        <f t="shared" si="5"/>
        <v/>
      </c>
      <c r="S94" s="3" t="s">
        <v>261</v>
      </c>
      <c r="T94" s="19" t="str">
        <f>IF(G94="USD","",G94 &amp; "/USD")</f>
        <v/>
      </c>
      <c r="U94" s="19" t="s">
        <v>261</v>
      </c>
      <c r="V94" s="15" cm="1">
        <f t="array" ref="V94">IF($S94="",J94,_FV($S94,"Price")*J94)</f>
        <v>517195000</v>
      </c>
      <c r="W94" s="3" cm="1">
        <f t="array" ref="W94">IF($S94="",K94,_FV($S94,"Price")*K94)</f>
        <v>143531000</v>
      </c>
      <c r="X94" s="3" cm="1">
        <f t="array" ref="X94">IF($S94="",L94,_FV($S94,"Price")*L94)</f>
        <v>703831000</v>
      </c>
      <c r="Y94" s="3" cm="1">
        <f t="array" ref="Y94">IF($S94="",M94,_FV($S94,"Price")*M94)</f>
        <v>984848000</v>
      </c>
      <c r="Z94" s="3" cm="1">
        <f t="array" ref="Z94">IF($S94="",N94,_FV($S94,"Price")*N94)</f>
        <v>984848000</v>
      </c>
      <c r="AA94" s="3" cm="1">
        <f t="array" ref="AA94">IF($S94="",O94,_FV($S94,"Price")*O94)</f>
        <v>261690000</v>
      </c>
      <c r="AB94" s="3" cm="1">
        <f t="array" ref="AB94">IF($S94="",P94,_FV($S94,"Price")*P94)</f>
        <v>723158000</v>
      </c>
      <c r="AC94" s="3" cm="1">
        <f t="array" ref="AC94">IF($S94="",Q94,_FV($S94,"Price")*Q94)</f>
        <v>116867000</v>
      </c>
      <c r="AD94" s="4">
        <f>(N94-P94)/N94</f>
        <v>0.26571613081409517</v>
      </c>
      <c r="AE94" s="4">
        <f>Q94/N94</f>
        <v>0.11866501226585219</v>
      </c>
      <c r="AF94" s="3">
        <f>(AI94)+J94-K94</f>
        <v>1173993092</v>
      </c>
      <c r="AG94" s="4" t="str">
        <f>A94</f>
        <v>GCT</v>
      </c>
      <c r="AH94" s="4" t="str">
        <f>D94</f>
        <v>GigaCloud Technology Inc.</v>
      </c>
      <c r="AI94" s="8" cm="1">
        <f t="array" ref="AI94">IF(U94="",F94,_FV(U94,"Price")*F94)</f>
        <v>800329092</v>
      </c>
      <c r="AJ94" s="6">
        <f t="shared" si="6"/>
        <v>0.81264224733156787</v>
      </c>
      <c r="AK94" s="6">
        <f t="shared" si="7"/>
        <v>3.0583098016737362</v>
      </c>
      <c r="AL94" s="6">
        <f t="shared" si="8"/>
        <v>4.7860873265629669E-2</v>
      </c>
      <c r="AM94" s="6">
        <f t="shared" si="9"/>
        <v>0.17376760236782596</v>
      </c>
      <c r="AN94" s="5">
        <f>AD94+AE94</f>
        <v>0.38438114307994736</v>
      </c>
      <c r="AO94" s="10">
        <f>IF(AND(H94 &gt; 0, B94 &gt; 0, C94 &gt; 0), AVERAGE(H94, B94, C94) * (1 + 0.5 * (SIGN(C94 - B94) + SIGN(B94 - H94)) + 0.5), AVERAGE(H94, B94, C94) * (1 + 0.5 * (SIGN(C94 - B94) + SIGN(B94 - H94)) - 0.5))</f>
        <v>0.62559084806079113</v>
      </c>
    </row>
    <row r="95" spans="1:41" x14ac:dyDescent="0.25">
      <c r="A95" s="1" t="s">
        <v>71</v>
      </c>
      <c r="B95" s="5">
        <v>0.188</v>
      </c>
      <c r="C95" s="5">
        <v>0.184</v>
      </c>
      <c r="D95" s="12" t="str">
        <v>Insulet Corporation</v>
      </c>
      <c r="E95" s="1">
        <v>202.77</v>
      </c>
      <c r="F95" s="3">
        <v>14217319935</v>
      </c>
      <c r="G95" s="2" t="str">
        <v>USD</v>
      </c>
      <c r="H95" s="14">
        <v>0.30016088255573431</v>
      </c>
      <c r="I95" s="5" t="str">
        <v>USD</v>
      </c>
      <c r="J95" s="3">
        <v>1397800000</v>
      </c>
      <c r="K95" s="3">
        <v>674700000</v>
      </c>
      <c r="L95" s="3">
        <v>1697100000</v>
      </c>
      <c r="M95" s="3">
        <v>1872700000</v>
      </c>
      <c r="N95" s="3">
        <v>1872700000</v>
      </c>
      <c r="O95" s="3">
        <v>1298600000</v>
      </c>
      <c r="P95" s="3">
        <v>574100000</v>
      </c>
      <c r="Q95" s="3">
        <v>220000000</v>
      </c>
      <c r="R95" s="15" t="str">
        <f t="shared" si="5"/>
        <v/>
      </c>
      <c r="S95" s="3" t="s">
        <v>261</v>
      </c>
      <c r="T95" s="19" t="str">
        <f>IF(G95="USD","",G95 &amp; "/USD")</f>
        <v/>
      </c>
      <c r="U95" s="19" t="s">
        <v>261</v>
      </c>
      <c r="V95" s="15" cm="1">
        <f t="array" ref="V95">IF($S95="",J95,_FV($S95,"Price")*J95)</f>
        <v>1397800000</v>
      </c>
      <c r="W95" s="3" cm="1">
        <f t="array" ref="W95">IF($S95="",K95,_FV($S95,"Price")*K95)</f>
        <v>674700000</v>
      </c>
      <c r="X95" s="3" cm="1">
        <f t="array" ref="X95">IF($S95="",L95,_FV($S95,"Price")*L95)</f>
        <v>1697100000</v>
      </c>
      <c r="Y95" s="3" cm="1">
        <f t="array" ref="Y95">IF($S95="",M95,_FV($S95,"Price")*M95)</f>
        <v>1872700000</v>
      </c>
      <c r="Z95" s="3" cm="1">
        <f t="array" ref="Z95">IF($S95="",N95,_FV($S95,"Price")*N95)</f>
        <v>1872700000</v>
      </c>
      <c r="AA95" s="3" cm="1">
        <f t="array" ref="AA95">IF($S95="",O95,_FV($S95,"Price")*O95)</f>
        <v>1298600000</v>
      </c>
      <c r="AB95" s="3" cm="1">
        <f t="array" ref="AB95">IF($S95="",P95,_FV($S95,"Price")*P95)</f>
        <v>574100000</v>
      </c>
      <c r="AC95" s="3" cm="1">
        <f t="array" ref="AC95">IF($S95="",Q95,_FV($S95,"Price")*Q95)</f>
        <v>220000000</v>
      </c>
      <c r="AD95" s="4">
        <f>(N95-P95)/N95</f>
        <v>0.69343728306722918</v>
      </c>
      <c r="AE95" s="4">
        <f>Q95/N95</f>
        <v>0.11747743899182998</v>
      </c>
      <c r="AF95" s="3">
        <f>(AI95)+J95-K95</f>
        <v>14940419935</v>
      </c>
      <c r="AG95" s="4" t="str">
        <f>A95</f>
        <v>PODD</v>
      </c>
      <c r="AH95" s="4" t="str">
        <f>D95</f>
        <v>Insulet Corporation</v>
      </c>
      <c r="AI95" s="8" cm="1">
        <f t="array" ref="AI95">IF(U95="",F95,_FV(U95,"Price")*F95)</f>
        <v>14217319935</v>
      </c>
      <c r="AJ95" s="6">
        <f t="shared" si="6"/>
        <v>7.5918833422331389</v>
      </c>
      <c r="AK95" s="6">
        <f t="shared" si="7"/>
        <v>10.948190308794086</v>
      </c>
      <c r="AL95" s="6">
        <f t="shared" si="8"/>
        <v>0.58235054834011091</v>
      </c>
      <c r="AM95" s="6">
        <f t="shared" si="9"/>
        <v>0.59501034286924381</v>
      </c>
      <c r="AN95" s="5">
        <f>AD95+AE95</f>
        <v>0.81091472205905912</v>
      </c>
      <c r="AO95" s="10">
        <f>IF(AND(H95 &gt; 0, B95 &gt; 0, C95 &gt; 0), AVERAGE(H95, B95, C95) * (1 + 0.5 * (SIGN(C95 - B95) + SIGN(B95 - H95)) + 0.5), AVERAGE(H95, B95, C95) * (1 + 0.5 * (SIGN(C95 - B95) + SIGN(B95 - H95)) - 0.5))</f>
        <v>0.11202681375928907</v>
      </c>
    </row>
    <row r="96" spans="1:41" x14ac:dyDescent="0.25">
      <c r="A96" s="1" t="s">
        <v>72</v>
      </c>
      <c r="B96" s="5">
        <v>0.30599999999999999</v>
      </c>
      <c r="C96" s="5">
        <v>0.21200000999999999</v>
      </c>
      <c r="D96" s="12" t="str">
        <v>ACM Research, Inc.</v>
      </c>
      <c r="E96" s="1">
        <v>18.04</v>
      </c>
      <c r="F96" s="3">
        <v>1126973701</v>
      </c>
      <c r="G96" s="2" t="str">
        <v>USD</v>
      </c>
      <c r="H96" s="14">
        <v>0.4343546827421611</v>
      </c>
      <c r="I96" s="5" t="str">
        <v>USD</v>
      </c>
      <c r="J96" s="3">
        <v>151195000</v>
      </c>
      <c r="K96" s="3">
        <v>247951000</v>
      </c>
      <c r="L96" s="3">
        <v>557723000</v>
      </c>
      <c r="M96" s="3">
        <v>693561000</v>
      </c>
      <c r="N96" s="3">
        <v>693561000</v>
      </c>
      <c r="O96" s="3">
        <v>343495000</v>
      </c>
      <c r="P96" s="3">
        <v>350066000</v>
      </c>
      <c r="Q96" s="3">
        <v>103931000</v>
      </c>
      <c r="R96" s="15" t="str">
        <f t="shared" si="5"/>
        <v/>
      </c>
      <c r="S96" s="3" t="s">
        <v>261</v>
      </c>
      <c r="T96" s="19" t="str">
        <f>IF(G96="USD","",G96 &amp; "/USD")</f>
        <v/>
      </c>
      <c r="U96" s="19" t="s">
        <v>261</v>
      </c>
      <c r="V96" s="15" cm="1">
        <f t="array" ref="V96">IF($S96="",J96,_FV($S96,"Price")*J96)</f>
        <v>151195000</v>
      </c>
      <c r="W96" s="3" cm="1">
        <f t="array" ref="W96">IF($S96="",K96,_FV($S96,"Price")*K96)</f>
        <v>247951000</v>
      </c>
      <c r="X96" s="3" cm="1">
        <f t="array" ref="X96">IF($S96="",L96,_FV($S96,"Price")*L96)</f>
        <v>557723000</v>
      </c>
      <c r="Y96" s="3" cm="1">
        <f t="array" ref="Y96">IF($S96="",M96,_FV($S96,"Price")*M96)</f>
        <v>693561000</v>
      </c>
      <c r="Z96" s="3" cm="1">
        <f t="array" ref="Z96">IF($S96="",N96,_FV($S96,"Price")*N96)</f>
        <v>693561000</v>
      </c>
      <c r="AA96" s="3" cm="1">
        <f t="array" ref="AA96">IF($S96="",O96,_FV($S96,"Price")*O96)</f>
        <v>343495000</v>
      </c>
      <c r="AB96" s="3" cm="1">
        <f t="array" ref="AB96">IF($S96="",P96,_FV($S96,"Price")*P96)</f>
        <v>350066000</v>
      </c>
      <c r="AC96" s="3" cm="1">
        <f t="array" ref="AC96">IF($S96="",Q96,_FV($S96,"Price")*Q96)</f>
        <v>103931000</v>
      </c>
      <c r="AD96" s="4">
        <f>(N96-P96)/N96</f>
        <v>0.49526285359182537</v>
      </c>
      <c r="AE96" s="4">
        <f>Q96/N96</f>
        <v>0.14985127479774671</v>
      </c>
      <c r="AF96" s="3">
        <f>(AI96)+J96-K96</f>
        <v>1030217701</v>
      </c>
      <c r="AG96" s="4" t="str">
        <f>A96</f>
        <v>ACMR</v>
      </c>
      <c r="AH96" s="4" t="str">
        <f>D96</f>
        <v>ACM Research, Inc.</v>
      </c>
      <c r="AI96" s="8" cm="1">
        <f t="array" ref="AI96">IF(U96="",F96,_FV(U96,"Price")*F96)</f>
        <v>1126973701</v>
      </c>
      <c r="AJ96" s="6">
        <f t="shared" si="6"/>
        <v>1.6249092740220399</v>
      </c>
      <c r="AK96" s="6">
        <f t="shared" si="7"/>
        <v>3.2809027816998793</v>
      </c>
      <c r="AL96" s="6">
        <f t="shared" si="8"/>
        <v>0.10721904515359082</v>
      </c>
      <c r="AM96" s="6">
        <f t="shared" si="9"/>
        <v>0.15475955787454346</v>
      </c>
      <c r="AN96" s="5">
        <f>AD96+AE96</f>
        <v>0.64511412838957205</v>
      </c>
      <c r="AO96" s="10">
        <f>IF(AND(H96 &gt; 0, B96 &gt; 0, C96 &gt; 0), AVERAGE(H96, B96, C96) * (1 + 0.5 * (SIGN(C96 - B96) + SIGN(B96 - H96)) + 0.5), AVERAGE(H96, B96, C96) * (1 + 0.5 * (SIGN(C96 - B96) + SIGN(B96 - H96)) - 0.5))</f>
        <v>0.15872578212369351</v>
      </c>
    </row>
    <row r="97" spans="1:41" x14ac:dyDescent="0.25">
      <c r="A97" s="1" t="s">
        <v>118</v>
      </c>
      <c r="B97" s="5">
        <v>0.371</v>
      </c>
      <c r="C97" s="5">
        <v>5.8999999999999997E-2</v>
      </c>
      <c r="D97" s="12" t="str">
        <v>Invisio AB (publ)</v>
      </c>
      <c r="E97" s="1">
        <v>241.5</v>
      </c>
      <c r="F97" s="3">
        <v>11010033300</v>
      </c>
      <c r="G97" s="2" t="str">
        <v>SEK</v>
      </c>
      <c r="H97" s="14">
        <v>0.59703417150225657</v>
      </c>
      <c r="I97" s="5" t="str">
        <v>SEK</v>
      </c>
      <c r="J97" s="3">
        <v>34100000</v>
      </c>
      <c r="K97" s="3">
        <v>127100000</v>
      </c>
      <c r="L97" s="3">
        <v>1238500000</v>
      </c>
      <c r="M97" s="3">
        <v>1518300000</v>
      </c>
      <c r="N97" s="3">
        <v>1518300000</v>
      </c>
      <c r="O97" s="3">
        <v>806400000</v>
      </c>
      <c r="P97" s="3">
        <v>711900000</v>
      </c>
      <c r="Q97" s="3">
        <v>276600000</v>
      </c>
      <c r="R97" s="15" t="str">
        <f t="shared" si="5"/>
        <v>SEK/USD</v>
      </c>
      <c r="S97" s="3" t="e" vm="11">
        <v>#VALUE!</v>
      </c>
      <c r="T97" s="19" t="str">
        <f>IF(G97="USD","",G97 &amp; "/USD")</f>
        <v>SEK/USD</v>
      </c>
      <c r="U97" s="19" t="e" vm="11">
        <v>#VALUE!</v>
      </c>
      <c r="V97" s="15" cm="1">
        <f t="array" ref="V97">IF($S97="",J97,_FV($S97,"Price")*J97)</f>
        <v>3317930</v>
      </c>
      <c r="W97" s="3" cm="1">
        <f t="array" ref="W97">IF($S97="",K97,_FV($S97,"Price")*K97)</f>
        <v>12366830</v>
      </c>
      <c r="X97" s="3" cm="1">
        <f t="array" ref="X97">IF($S97="",L97,_FV($S97,"Price")*L97)</f>
        <v>120506050</v>
      </c>
      <c r="Y97" s="3" cm="1">
        <f t="array" ref="Y97">IF($S97="",M97,_FV($S97,"Price")*M97)</f>
        <v>147730590</v>
      </c>
      <c r="Z97" s="3" cm="1">
        <f t="array" ref="Z97">IF($S97="",N97,_FV($S97,"Price")*N97)</f>
        <v>147730590</v>
      </c>
      <c r="AA97" s="3" cm="1">
        <f t="array" ref="AA97">IF($S97="",O97,_FV($S97,"Price")*O97)</f>
        <v>78462720</v>
      </c>
      <c r="AB97" s="3" cm="1">
        <f t="array" ref="AB97">IF($S97="",P97,_FV($S97,"Price")*P97)</f>
        <v>69267870</v>
      </c>
      <c r="AC97" s="3" cm="1">
        <f t="array" ref="AC97">IF($S97="",Q97,_FV($S97,"Price")*Q97)</f>
        <v>26913180</v>
      </c>
      <c r="AD97" s="4">
        <f>(N97-P97)/N97</f>
        <v>0.53112033195020747</v>
      </c>
      <c r="AE97" s="4">
        <f>Q97/N97</f>
        <v>0.18217743528946848</v>
      </c>
      <c r="AF97" s="3">
        <f>(AI97)+J97-K97</f>
        <v>978276240.08999991</v>
      </c>
      <c r="AG97" s="4" t="str">
        <f>A97</f>
        <v>IVSO.ST</v>
      </c>
      <c r="AH97" s="4" t="str">
        <f>D97</f>
        <v>Invisio AB (publ)</v>
      </c>
      <c r="AI97" s="8" cm="1">
        <f t="array" ref="AI97">IF(U97="",F97,_FV(U97,"Price")*F97)</f>
        <v>1071276240.0899999</v>
      </c>
      <c r="AJ97" s="6">
        <f t="shared" si="6"/>
        <v>7.2515532503457809</v>
      </c>
      <c r="AK97" s="6">
        <f t="shared" si="7"/>
        <v>13.653315104166666</v>
      </c>
      <c r="AL97" s="6">
        <f t="shared" si="8"/>
        <v>0.36801388420934411</v>
      </c>
      <c r="AM97" s="6">
        <f t="shared" si="9"/>
        <v>2.314121204096045</v>
      </c>
      <c r="AN97" s="5">
        <f>AD97+AE97</f>
        <v>0.71329776723967597</v>
      </c>
      <c r="AO97" s="10">
        <f>IF(AND(H97 &gt; 0, B97 &gt; 0, C97 &gt; 0), AVERAGE(H97, B97, C97) * (1 + 0.5 * (SIGN(C97 - B97) + SIGN(B97 - H97)) + 0.5), AVERAGE(H97, B97, C97) * (1 + 0.5 * (SIGN(C97 - B97) + SIGN(B97 - H97)) - 0.5))</f>
        <v>0.17117236191704277</v>
      </c>
    </row>
    <row r="98" spans="1:41" x14ac:dyDescent="0.25">
      <c r="A98" s="1" t="s">
        <v>126</v>
      </c>
      <c r="B98" s="5">
        <v>0.28999999999999998</v>
      </c>
      <c r="C98" s="5">
        <v>8.4000000000000005E-2</v>
      </c>
      <c r="D98" s="12" t="str">
        <v>Synektik Spólka Akcyjna</v>
      </c>
      <c r="E98" s="1">
        <v>148.80000000000001</v>
      </c>
      <c r="F98" s="3">
        <v>1269134544</v>
      </c>
      <c r="G98" s="2" t="str">
        <v>PLN</v>
      </c>
      <c r="H98" s="14">
        <v>1.6783864295719153</v>
      </c>
      <c r="I98" s="5" t="str">
        <v>PLN</v>
      </c>
      <c r="J98" s="3">
        <v>17125700</v>
      </c>
      <c r="K98" s="3">
        <v>9678540</v>
      </c>
      <c r="L98" s="3">
        <v>446918080</v>
      </c>
      <c r="M98" s="3">
        <v>618712276</v>
      </c>
      <c r="N98" s="3">
        <v>618712276</v>
      </c>
      <c r="O98" s="3">
        <v>186373419</v>
      </c>
      <c r="P98" s="3">
        <v>432338857</v>
      </c>
      <c r="Q98" s="3">
        <v>83953010</v>
      </c>
      <c r="R98" s="15" t="str">
        <f t="shared" si="5"/>
        <v>PLN/USD</v>
      </c>
      <c r="S98" s="3" t="e" vm="4">
        <v>#VALUE!</v>
      </c>
      <c r="T98" s="19" t="str">
        <f>IF(G98="USD","",G98 &amp; "/USD")</f>
        <v>PLN/USD</v>
      </c>
      <c r="U98" s="19" t="e" vm="4">
        <v>#VALUE!</v>
      </c>
      <c r="V98" s="15" cm="1">
        <f t="array" ref="V98">IF($S98="",J98,_FV($S98,"Price")*J98)</f>
        <v>4413292.8899999997</v>
      </c>
      <c r="W98" s="3" cm="1">
        <f t="array" ref="W98">IF($S98="",K98,_FV($S98,"Price")*K98)</f>
        <v>2494159.7579999999</v>
      </c>
      <c r="X98" s="3" cm="1">
        <f t="array" ref="X98">IF($S98="",L98,_FV($S98,"Price")*L98)</f>
        <v>115170789.21599999</v>
      </c>
      <c r="Y98" s="3" cm="1">
        <f t="array" ref="Y98">IF($S98="",M98,_FV($S98,"Price")*M98)</f>
        <v>159442153.52519998</v>
      </c>
      <c r="Z98" s="3" cm="1">
        <f t="array" ref="Z98">IF($S98="",N98,_FV($S98,"Price")*N98)</f>
        <v>159442153.52519998</v>
      </c>
      <c r="AA98" s="3" cm="1">
        <f t="array" ref="AA98">IF($S98="",O98,_FV($S98,"Price")*O98)</f>
        <v>48028430.076299995</v>
      </c>
      <c r="AB98" s="3" cm="1">
        <f t="array" ref="AB98">IF($S98="",P98,_FV($S98,"Price")*P98)</f>
        <v>111413723.4489</v>
      </c>
      <c r="AC98" s="3" cm="1">
        <f t="array" ref="AC98">IF($S98="",Q98,_FV($S98,"Price")*Q98)</f>
        <v>21634690.676999997</v>
      </c>
      <c r="AD98" s="4">
        <f>(N98-P98)/N98</f>
        <v>0.30122793134946624</v>
      </c>
      <c r="AE98" s="4">
        <f>Q98/N98</f>
        <v>0.13568990507632986</v>
      </c>
      <c r="AF98" s="3">
        <f>(AI98)+J98-K98</f>
        <v>334503131.98879999</v>
      </c>
      <c r="AG98" s="4" t="str">
        <f>A98</f>
        <v>SNT.WA</v>
      </c>
      <c r="AH98" s="4" t="str">
        <f>D98</f>
        <v>Synektik Spólka Akcyjna</v>
      </c>
      <c r="AI98" s="8" cm="1">
        <f t="array" ref="AI98">IF(U98="",F98,_FV(U98,"Price")*F98)</f>
        <v>327055971.98879999</v>
      </c>
      <c r="AJ98" s="6">
        <f t="shared" si="6"/>
        <v>2.051251596630677</v>
      </c>
      <c r="AK98" s="6">
        <f t="shared" si="7"/>
        <v>6.8096327835247799</v>
      </c>
      <c r="AL98" s="6">
        <f t="shared" si="8"/>
        <v>0.23481492356982003</v>
      </c>
      <c r="AM98" s="6">
        <f t="shared" si="9"/>
        <v>0.8106705694672357</v>
      </c>
      <c r="AN98" s="5">
        <f>AD98+AE98</f>
        <v>0.43691783642579607</v>
      </c>
      <c r="AO98" s="10">
        <f>IF(AND(H98 &gt; 0, B98 &gt; 0, C98 &gt; 0), AVERAGE(H98, B98, C98) * (1 + 0.5 * (SIGN(C98 - B98) + SIGN(B98 - H98)) + 0.5), AVERAGE(H98, B98, C98) * (1 + 0.5 * (SIGN(C98 - B98) + SIGN(B98 - H98)) - 0.5))</f>
        <v>0.34206440492865253</v>
      </c>
    </row>
    <row r="99" spans="1:41" x14ac:dyDescent="0.25">
      <c r="A99" s="1" t="s">
        <v>73</v>
      </c>
      <c r="B99" s="5">
        <v>0.14599999999999999</v>
      </c>
      <c r="C99" s="5">
        <v>0.11700000000000001</v>
      </c>
      <c r="D99" s="12" t="str">
        <v>Nextracker Inc.</v>
      </c>
      <c r="E99" s="1">
        <v>40.67</v>
      </c>
      <c r="F99" s="3">
        <v>5833647862</v>
      </c>
      <c r="G99" s="2" t="str">
        <v>USD</v>
      </c>
      <c r="H99" s="14">
        <v>0.31422762924016512</v>
      </c>
      <c r="I99" s="5" t="str">
        <v>USD</v>
      </c>
      <c r="J99" s="3">
        <v>146923000</v>
      </c>
      <c r="K99" s="3">
        <v>130008000</v>
      </c>
      <c r="L99" s="3">
        <v>2499841000</v>
      </c>
      <c r="M99" s="3">
        <v>2740219000</v>
      </c>
      <c r="N99" s="3">
        <v>2740219000</v>
      </c>
      <c r="O99" s="3">
        <v>936745000</v>
      </c>
      <c r="P99" s="3">
        <v>1803474000</v>
      </c>
      <c r="Q99" s="3">
        <v>591481000</v>
      </c>
      <c r="R99" s="15" t="str">
        <f t="shared" si="5"/>
        <v/>
      </c>
      <c r="S99" s="3" t="s">
        <v>261</v>
      </c>
      <c r="T99" s="19" t="str">
        <f>IF(G99="USD","",G99 &amp; "/USD")</f>
        <v/>
      </c>
      <c r="U99" s="19" t="s">
        <v>261</v>
      </c>
      <c r="V99" s="15" cm="1">
        <f t="array" ref="V99">IF($S99="",J99,_FV($S99,"Price")*J99)</f>
        <v>146923000</v>
      </c>
      <c r="W99" s="3" cm="1">
        <f t="array" ref="W99">IF($S99="",K99,_FV($S99,"Price")*K99)</f>
        <v>130008000</v>
      </c>
      <c r="X99" s="3" cm="1">
        <f t="array" ref="X99">IF($S99="",L99,_FV($S99,"Price")*L99)</f>
        <v>2499841000</v>
      </c>
      <c r="Y99" s="3" cm="1">
        <f t="array" ref="Y99">IF($S99="",M99,_FV($S99,"Price")*M99)</f>
        <v>2740219000</v>
      </c>
      <c r="Z99" s="3" cm="1">
        <f t="array" ref="Z99">IF($S99="",N99,_FV($S99,"Price")*N99)</f>
        <v>2740219000</v>
      </c>
      <c r="AA99" s="3" cm="1">
        <f t="array" ref="AA99">IF($S99="",O99,_FV($S99,"Price")*O99)</f>
        <v>936745000</v>
      </c>
      <c r="AB99" s="3" cm="1">
        <f t="array" ref="AB99">IF($S99="",P99,_FV($S99,"Price")*P99)</f>
        <v>1803474000</v>
      </c>
      <c r="AC99" s="3" cm="1">
        <f t="array" ref="AC99">IF($S99="",Q99,_FV($S99,"Price")*Q99)</f>
        <v>591481000</v>
      </c>
      <c r="AD99" s="4">
        <f>(N99-P99)/N99</f>
        <v>0.3418504141457307</v>
      </c>
      <c r="AE99" s="4">
        <f>Q99/N99</f>
        <v>0.21585172571973263</v>
      </c>
      <c r="AF99" s="3">
        <f>(AI99)+J99-K99</f>
        <v>5850562862</v>
      </c>
      <c r="AG99" s="4" t="str">
        <f>A99</f>
        <v>NXT</v>
      </c>
      <c r="AH99" s="4" t="str">
        <f>D99</f>
        <v>Nextracker Inc.</v>
      </c>
      <c r="AI99" s="8" cm="1">
        <f t="array" ref="AI99">IF(U99="",F99,_FV(U99,"Price")*F99)</f>
        <v>5833647862</v>
      </c>
      <c r="AJ99" s="6">
        <f t="shared" si="6"/>
        <v>2.1288984062952632</v>
      </c>
      <c r="AK99" s="6">
        <f t="shared" si="7"/>
        <v>6.2275729915825542</v>
      </c>
      <c r="AL99" s="6">
        <f t="shared" si="8"/>
        <v>0.42654609531387355</v>
      </c>
      <c r="AM99" s="6">
        <f t="shared" si="9"/>
        <v>0.53227119586175675</v>
      </c>
      <c r="AN99" s="5">
        <f>AD99+AE99</f>
        <v>0.55770213986546335</v>
      </c>
      <c r="AO99" s="10">
        <f>IF(AND(H99 &gt; 0, B99 &gt; 0, C99 &gt; 0), AVERAGE(H99, B99, C99) * (1 + 0.5 * (SIGN(C99 - B99) + SIGN(B99 - H99)) + 0.5), AVERAGE(H99, B99, C99) * (1 + 0.5 * (SIGN(C99 - B99) + SIGN(B99 - H99)) - 0.5))</f>
        <v>9.6204604873360855E-2</v>
      </c>
    </row>
    <row r="100" spans="1:41" x14ac:dyDescent="0.25">
      <c r="A100" s="1" t="s">
        <v>74</v>
      </c>
      <c r="B100" s="5">
        <v>0.14099999999999999</v>
      </c>
      <c r="C100" s="5">
        <v>0.124</v>
      </c>
      <c r="D100" s="12" t="str">
        <v>Quanta Services, Inc.</v>
      </c>
      <c r="E100" s="1">
        <v>275.13</v>
      </c>
      <c r="F100" s="3">
        <v>40534902900</v>
      </c>
      <c r="G100" s="2" t="str">
        <v>USD</v>
      </c>
      <c r="H100" s="14">
        <v>0.22304818060639092</v>
      </c>
      <c r="I100" s="5" t="str">
        <v>USD</v>
      </c>
      <c r="J100" s="3">
        <v>3817707000</v>
      </c>
      <c r="K100" s="3">
        <v>428505000</v>
      </c>
      <c r="L100" s="3">
        <v>20882206000</v>
      </c>
      <c r="M100" s="3">
        <v>22030976000</v>
      </c>
      <c r="N100" s="3">
        <v>22030976000</v>
      </c>
      <c r="O100" s="3">
        <v>2920178000</v>
      </c>
      <c r="P100" s="3">
        <v>19110798000</v>
      </c>
      <c r="Q100" s="3">
        <v>1748076000</v>
      </c>
      <c r="R100" s="15" t="str">
        <f t="shared" si="5"/>
        <v/>
      </c>
      <c r="S100" s="3" t="s">
        <v>261</v>
      </c>
      <c r="T100" s="19" t="str">
        <f>IF(G100="USD","",G100 &amp; "/USD")</f>
        <v/>
      </c>
      <c r="U100" s="19" t="s">
        <v>261</v>
      </c>
      <c r="V100" s="15" cm="1">
        <f t="array" ref="V100">IF($S100="",J100,_FV($S100,"Price")*J100)</f>
        <v>3817707000</v>
      </c>
      <c r="W100" s="3" cm="1">
        <f t="array" ref="W100">IF($S100="",K100,_FV($S100,"Price")*K100)</f>
        <v>428505000</v>
      </c>
      <c r="X100" s="3" cm="1">
        <f t="array" ref="X100">IF($S100="",L100,_FV($S100,"Price")*L100)</f>
        <v>20882206000</v>
      </c>
      <c r="Y100" s="3" cm="1">
        <f t="array" ref="Y100">IF($S100="",M100,_FV($S100,"Price")*M100)</f>
        <v>22030976000</v>
      </c>
      <c r="Z100" s="3" cm="1">
        <f t="array" ref="Z100">IF($S100="",N100,_FV($S100,"Price")*N100)</f>
        <v>22030976000</v>
      </c>
      <c r="AA100" s="3" cm="1">
        <f t="array" ref="AA100">IF($S100="",O100,_FV($S100,"Price")*O100)</f>
        <v>2920178000</v>
      </c>
      <c r="AB100" s="3" cm="1">
        <f t="array" ref="AB100">IF($S100="",P100,_FV($S100,"Price")*P100)</f>
        <v>19110798000</v>
      </c>
      <c r="AC100" s="3" cm="1">
        <f t="array" ref="AC100">IF($S100="",Q100,_FV($S100,"Price")*Q100)</f>
        <v>1748076000</v>
      </c>
      <c r="AD100" s="4">
        <f>(N100-P100)/N100</f>
        <v>0.13254873501745906</v>
      </c>
      <c r="AE100" s="4">
        <f>Q100/N100</f>
        <v>7.9346280437144506E-2</v>
      </c>
      <c r="AF100" s="3">
        <f>(AI100)+J100-K100</f>
        <v>43924104900</v>
      </c>
      <c r="AG100" s="4" t="str">
        <f>A100</f>
        <v>PWR</v>
      </c>
      <c r="AH100" s="4" t="str">
        <f>D100</f>
        <v>Quanta Services, Inc.</v>
      </c>
      <c r="AI100" s="8" cm="1">
        <f t="array" ref="AI100">IF(U100="",F100,_FV(U100,"Price")*F100)</f>
        <v>40534902900</v>
      </c>
      <c r="AJ100" s="6">
        <f t="shared" si="6"/>
        <v>1.8399050001234625</v>
      </c>
      <c r="AK100" s="6">
        <f t="shared" si="7"/>
        <v>13.880969892931184</v>
      </c>
      <c r="AL100" s="6">
        <f t="shared" si="8"/>
        <v>0.98446594985327551</v>
      </c>
      <c r="AM100" s="6">
        <f t="shared" si="9"/>
        <v>1.1194330558815471</v>
      </c>
      <c r="AN100" s="5">
        <f>AD100+AE100</f>
        <v>0.21189501545460357</v>
      </c>
      <c r="AO100" s="10">
        <f>IF(AND(H100 &gt; 0, B100 &gt; 0, C100 &gt; 0), AVERAGE(H100, B100, C100) * (1 + 0.5 * (SIGN(C100 - B100) + SIGN(B100 - H100)) + 0.5), AVERAGE(H100, B100, C100) * (1 + 0.5 * (SIGN(C100 - B100) + SIGN(B100 - H100)) - 0.5))</f>
        <v>8.1341363434398475E-2</v>
      </c>
    </row>
    <row r="101" spans="1:41" x14ac:dyDescent="0.25">
      <c r="A101" s="1" t="s">
        <v>103</v>
      </c>
      <c r="B101" s="5">
        <v>0.105</v>
      </c>
      <c r="C101" s="5">
        <v>6.0999999999999999E-2</v>
      </c>
      <c r="D101" s="12" t="str">
        <v>Siemens Energy AG</v>
      </c>
      <c r="E101" s="1">
        <v>26.05</v>
      </c>
      <c r="F101" s="3">
        <v>20582808350</v>
      </c>
      <c r="G101" s="2" t="str">
        <v>EUR</v>
      </c>
      <c r="H101" s="14">
        <v>7.3179984136289955E-2</v>
      </c>
      <c r="I101" s="5" t="str">
        <v>EUR</v>
      </c>
      <c r="J101" s="3">
        <v>3830000000</v>
      </c>
      <c r="K101" s="3">
        <v>5959000000</v>
      </c>
      <c r="L101" s="3">
        <v>31119000000</v>
      </c>
      <c r="M101" s="3">
        <v>33245000000</v>
      </c>
      <c r="N101" s="3">
        <v>33245000000</v>
      </c>
      <c r="O101" s="3">
        <v>3899000000</v>
      </c>
      <c r="P101" s="3">
        <v>29346000000</v>
      </c>
      <c r="Q101" s="3">
        <v>-1583000000</v>
      </c>
      <c r="R101" s="15" t="str">
        <f t="shared" si="5"/>
        <v>EUR/USD</v>
      </c>
      <c r="S101" s="3" t="e" vm="3">
        <v>#VALUE!</v>
      </c>
      <c r="T101" s="19" t="str">
        <f>IF(G101="USD","",G101 &amp; "/USD")</f>
        <v>EUR/USD</v>
      </c>
      <c r="U101" s="19" t="e" vm="3">
        <v>#VALUE!</v>
      </c>
      <c r="V101" s="15" cm="1">
        <f t="array" ref="V101">IF($S101="",J101,_FV($S101,"Price")*J101)</f>
        <v>4231001000</v>
      </c>
      <c r="W101" s="3" cm="1">
        <f t="array" ref="W101">IF($S101="",K101,_FV($S101,"Price")*K101)</f>
        <v>6582907300</v>
      </c>
      <c r="X101" s="3" cm="1">
        <f t="array" ref="X101">IF($S101="",L101,_FV($S101,"Price")*L101)</f>
        <v>34377159300</v>
      </c>
      <c r="Y101" s="3" cm="1">
        <f t="array" ref="Y101">IF($S101="",M101,_FV($S101,"Price")*M101)</f>
        <v>36725751500</v>
      </c>
      <c r="Z101" s="3" cm="1">
        <f t="array" ref="Z101">IF($S101="",N101,_FV($S101,"Price")*N101)</f>
        <v>36725751500</v>
      </c>
      <c r="AA101" s="3" cm="1">
        <f t="array" ref="AA101">IF($S101="",O101,_FV($S101,"Price")*O101)</f>
        <v>4307225300</v>
      </c>
      <c r="AB101" s="3" cm="1">
        <f t="array" ref="AB101">IF($S101="",P101,_FV($S101,"Price")*P101)</f>
        <v>32418526200</v>
      </c>
      <c r="AC101" s="3" cm="1">
        <f t="array" ref="AC101">IF($S101="",Q101,_FV($S101,"Price")*Q101)</f>
        <v>-1748740100</v>
      </c>
      <c r="AD101" s="4">
        <f>(N101-P101)/N101</f>
        <v>0.1172807941043766</v>
      </c>
      <c r="AE101" s="4">
        <f>Q101/N101</f>
        <v>-4.7616182884644309E-2</v>
      </c>
      <c r="AF101" s="3">
        <f>(AI101)+J101-K101</f>
        <v>20608828384.244999</v>
      </c>
      <c r="AG101" s="4" t="str">
        <f>A101</f>
        <v>ENR.DE</v>
      </c>
      <c r="AH101" s="4" t="str">
        <f>D101</f>
        <v>Siemens Energy AG</v>
      </c>
      <c r="AI101" s="8" cm="1">
        <f t="array" ref="AI101">IF(U101="",F101,_FV(U101,"Price")*F101)</f>
        <v>22737828384.244999</v>
      </c>
      <c r="AJ101" s="6">
        <f t="shared" si="6"/>
        <v>0.61912493156865689</v>
      </c>
      <c r="AK101" s="6">
        <f t="shared" si="7"/>
        <v>5.278996755578353</v>
      </c>
      <c r="AL101" s="6">
        <f t="shared" si="8"/>
        <v>0.50276159576936696</v>
      </c>
      <c r="AM101" s="6">
        <f t="shared" si="9"/>
        <v>0.86540930419317263</v>
      </c>
      <c r="AN101" s="5">
        <f>AD101+AE101</f>
        <v>6.9664611219732289E-2</v>
      </c>
      <c r="AO101" s="10">
        <f>IF(AND(H101 &gt; 0, B101 &gt; 0, C101 &gt; 0), AVERAGE(H101, B101, C101) * (1 + 0.5 * (SIGN(C101 - B101) + SIGN(B101 - H101)) + 0.5), AVERAGE(H101, B101, C101) * (1 + 0.5 * (SIGN(C101 - B101) + SIGN(B101 - H101)) - 0.5))</f>
        <v>0.11958999206814497</v>
      </c>
    </row>
    <row r="102" spans="1:41" x14ac:dyDescent="0.25">
      <c r="A102" s="1" t="s">
        <v>75</v>
      </c>
      <c r="B102" s="5">
        <v>0.19500000000000001</v>
      </c>
      <c r="C102" s="5">
        <v>6.9000000000000006E-2</v>
      </c>
      <c r="D102" s="12" t="str">
        <v>Cameco Corporation</v>
      </c>
      <c r="E102" s="1">
        <v>40.840000000000003</v>
      </c>
      <c r="F102" s="3">
        <v>17772792040</v>
      </c>
      <c r="G102" s="2" t="str">
        <v>USD</v>
      </c>
      <c r="H102" s="14">
        <v>0.38530719704411609</v>
      </c>
      <c r="I102" s="5" t="str">
        <v>CAD</v>
      </c>
      <c r="J102" s="3">
        <v>1413722000</v>
      </c>
      <c r="K102" s="3">
        <v>904674000</v>
      </c>
      <c r="L102" s="3">
        <v>2587758000</v>
      </c>
      <c r="M102" s="3">
        <v>2651254000</v>
      </c>
      <c r="N102" s="3">
        <v>2651254000</v>
      </c>
      <c r="O102" s="3">
        <v>573816000</v>
      </c>
      <c r="P102" s="3">
        <v>2077438000</v>
      </c>
      <c r="Q102" s="3">
        <v>497864000</v>
      </c>
      <c r="R102" s="15" t="str">
        <f t="shared" si="5"/>
        <v>CAD/USD</v>
      </c>
      <c r="S102" s="3" t="e" vm="12">
        <v>#VALUE!</v>
      </c>
      <c r="T102" s="19" t="str">
        <f>IF(G102="USD","",G102 &amp; "/USD")</f>
        <v/>
      </c>
      <c r="U102" s="19" t="s">
        <v>261</v>
      </c>
      <c r="V102" s="15" cm="1">
        <f t="array" ref="V102">IF($S102="",J102,_FV($S102,"Price")*J102)</f>
        <v>1047568002</v>
      </c>
      <c r="W102" s="3" cm="1">
        <f t="array" ref="W102">IF($S102="",K102,_FV($S102,"Price")*K102)</f>
        <v>670363434</v>
      </c>
      <c r="X102" s="3" cm="1">
        <f t="array" ref="X102">IF($S102="",L102,_FV($S102,"Price")*L102)</f>
        <v>1917528678</v>
      </c>
      <c r="Y102" s="3" cm="1">
        <f t="array" ref="Y102">IF($S102="",M102,_FV($S102,"Price")*M102)</f>
        <v>1964579214</v>
      </c>
      <c r="Z102" s="3" cm="1">
        <f t="array" ref="Z102">IF($S102="",N102,_FV($S102,"Price")*N102)</f>
        <v>1964579214</v>
      </c>
      <c r="AA102" s="3" cm="1">
        <f t="array" ref="AA102">IF($S102="",O102,_FV($S102,"Price")*O102)</f>
        <v>425197656</v>
      </c>
      <c r="AB102" s="3" cm="1">
        <f t="array" ref="AB102">IF($S102="",P102,_FV($S102,"Price")*P102)</f>
        <v>1539381558</v>
      </c>
      <c r="AC102" s="3" cm="1">
        <f t="array" ref="AC102">IF($S102="",Q102,_FV($S102,"Price")*Q102)</f>
        <v>368917224</v>
      </c>
      <c r="AD102" s="4">
        <f>(N102-P102)/N102</f>
        <v>0.2164319224035117</v>
      </c>
      <c r="AE102" s="4">
        <f>Q102/N102</f>
        <v>0.18778434657712917</v>
      </c>
      <c r="AF102" s="3">
        <f>(AI102)+J102-K102</f>
        <v>18281840040</v>
      </c>
      <c r="AG102" s="4" t="str">
        <f>A102</f>
        <v>CCJ</v>
      </c>
      <c r="AH102" s="4" t="str">
        <f>D102</f>
        <v>Cameco Corporation</v>
      </c>
      <c r="AI102" s="8" cm="1">
        <f t="array" ref="AI102">IF(U102="",F102,_FV(U102,"Price")*F102)</f>
        <v>17772792040</v>
      </c>
      <c r="AJ102" s="6">
        <f t="shared" si="6"/>
        <v>9.046615129258921</v>
      </c>
      <c r="AK102" s="6">
        <f t="shared" si="7"/>
        <v>41.798894676879407</v>
      </c>
      <c r="AL102" s="6">
        <f t="shared" si="8"/>
        <v>2.14353306035279</v>
      </c>
      <c r="AM102" s="6">
        <f t="shared" si="9"/>
        <v>6.0578108227361449</v>
      </c>
      <c r="AN102" s="5">
        <f>AD102+AE102</f>
        <v>0.40421626898064089</v>
      </c>
      <c r="AO102" s="10">
        <f>IF(AND(H102 &gt; 0, B102 &gt; 0, C102 &gt; 0), AVERAGE(H102, B102, C102) * (1 + 0.5 * (SIGN(C102 - B102) + SIGN(B102 - H102)) + 0.5), AVERAGE(H102, B102, C102) * (1 + 0.5 * (SIGN(C102 - B102) + SIGN(B102 - H102)) - 0.5))</f>
        <v>0.10821786617401934</v>
      </c>
    </row>
    <row r="103" spans="1:41" x14ac:dyDescent="0.25">
      <c r="A103" s="1" t="s">
        <v>100</v>
      </c>
      <c r="B103" s="5">
        <v>0.25</v>
      </c>
      <c r="C103" s="5">
        <v>9.1999999999999998E-2</v>
      </c>
      <c r="D103" s="12" t="str">
        <v>JSC National Atomic Company Kazatomprom</v>
      </c>
      <c r="E103" s="1">
        <v>36.65</v>
      </c>
      <c r="F103" s="3">
        <v>9505434050</v>
      </c>
      <c r="G103" s="2" t="str">
        <v>USD</v>
      </c>
      <c r="H103" s="14">
        <v>0.43295700734439968</v>
      </c>
      <c r="I103" s="5" t="str">
        <v>KZT</v>
      </c>
      <c r="J103" s="3">
        <v>131261000000</v>
      </c>
      <c r="K103" s="3">
        <v>169536000000</v>
      </c>
      <c r="L103" s="3">
        <v>1434635000000</v>
      </c>
      <c r="M103" s="3">
        <v>1434635000000</v>
      </c>
      <c r="N103" s="3">
        <v>1434635000000</v>
      </c>
      <c r="O103" s="3">
        <v>789175000000</v>
      </c>
      <c r="P103" s="3">
        <v>645460000000</v>
      </c>
      <c r="Q103" s="3">
        <v>762846000000</v>
      </c>
      <c r="R103" s="15" t="str">
        <f t="shared" si="5"/>
        <v>KZT/USD</v>
      </c>
      <c r="S103" s="3" t="e" vm="10">
        <v>#VALUE!</v>
      </c>
      <c r="T103" s="19" t="str">
        <f>IF(G103="USD","",G103 &amp; "/USD")</f>
        <v/>
      </c>
      <c r="U103" s="19" t="s">
        <v>261</v>
      </c>
      <c r="V103" s="15" cm="1">
        <f t="array" ref="V103">IF($S103="",J103,_FV($S103,"Price")*J103)</f>
        <v>272366575</v>
      </c>
      <c r="W103" s="3" cm="1">
        <f t="array" ref="W103">IF($S103="",K103,_FV($S103,"Price")*K103)</f>
        <v>351787200</v>
      </c>
      <c r="X103" s="3" cm="1">
        <f t="array" ref="X103">IF($S103="",L103,_FV($S103,"Price")*L103)</f>
        <v>2976867625</v>
      </c>
      <c r="Y103" s="3" cm="1">
        <f t="array" ref="Y103">IF($S103="",M103,_FV($S103,"Price")*M103)</f>
        <v>2976867625</v>
      </c>
      <c r="Z103" s="3" cm="1">
        <f t="array" ref="Z103">IF($S103="",N103,_FV($S103,"Price")*N103)</f>
        <v>2976867625</v>
      </c>
      <c r="AA103" s="3" cm="1">
        <f t="array" ref="AA103">IF($S103="",O103,_FV($S103,"Price")*O103)</f>
        <v>1637538125</v>
      </c>
      <c r="AB103" s="3" cm="1">
        <f t="array" ref="AB103">IF($S103="",P103,_FV($S103,"Price")*P103)</f>
        <v>1339329500</v>
      </c>
      <c r="AC103" s="3" cm="1">
        <f t="array" ref="AC103">IF($S103="",Q103,_FV($S103,"Price")*Q103)</f>
        <v>1582905450</v>
      </c>
      <c r="AD103" s="4">
        <f>(N103-P103)/N103</f>
        <v>0.55008765295702389</v>
      </c>
      <c r="AE103" s="4">
        <f>Q103/N103</f>
        <v>0.53173524973251041</v>
      </c>
      <c r="AF103" s="3">
        <f>(AI103)+J103-K103</f>
        <v>-28769565950</v>
      </c>
      <c r="AG103" s="4" t="str">
        <f>A103</f>
        <v>KAP.IL</v>
      </c>
      <c r="AH103" s="4" t="str">
        <f>D103</f>
        <v>JSC National Atomic Company Kazatomprom</v>
      </c>
      <c r="AI103" s="8" cm="1">
        <f t="array" ref="AI103">IF(U103="",F103,_FV(U103,"Price")*F103)</f>
        <v>9505434050</v>
      </c>
      <c r="AJ103" s="6">
        <f t="shared" si="6"/>
        <v>3.1930993404518615</v>
      </c>
      <c r="AK103" s="6">
        <f t="shared" si="7"/>
        <v>5.8047100735440891</v>
      </c>
      <c r="AL103" s="6">
        <f t="shared" si="8"/>
        <v>0.23218840294176357</v>
      </c>
      <c r="AM103" s="6">
        <f t="shared" si="9"/>
        <v>0.6309467471243575</v>
      </c>
      <c r="AN103" s="5">
        <f>AD103+AE103</f>
        <v>1.0818229026895343</v>
      </c>
      <c r="AO103" s="10">
        <f>IF(AND(H103 &gt; 0, B103 &gt; 0, C103 &gt; 0), AVERAGE(H103, B103, C103) * (1 + 0.5 * (SIGN(C103 - B103) + SIGN(B103 - H103)) + 0.5), AVERAGE(H103, B103, C103) * (1 + 0.5 * (SIGN(C103 - B103) + SIGN(B103 - H103)) - 0.5))</f>
        <v>0.12915950122406661</v>
      </c>
    </row>
    <row r="104" spans="1:41" x14ac:dyDescent="0.25">
      <c r="A104" s="1" t="s">
        <v>76</v>
      </c>
      <c r="B104" s="5">
        <v>0.13700000000000001</v>
      </c>
      <c r="C104" s="5">
        <v>0.153</v>
      </c>
      <c r="D104" s="12" t="str">
        <v>Palo Alto Networks, Inc.</v>
      </c>
      <c r="E104" s="1">
        <v>362.72</v>
      </c>
      <c r="F104" s="3">
        <v>117448736000</v>
      </c>
      <c r="G104" s="2" t="str">
        <v>USD</v>
      </c>
      <c r="H104" s="14">
        <v>0.16463795029523989</v>
      </c>
      <c r="I104" s="5" t="str">
        <v>USD</v>
      </c>
      <c r="J104" s="3">
        <v>1344400000</v>
      </c>
      <c r="K104" s="3">
        <v>1135300000</v>
      </c>
      <c r="L104" s="3">
        <v>8027500000</v>
      </c>
      <c r="M104" s="3">
        <v>8027500000</v>
      </c>
      <c r="N104" s="3">
        <v>8027500000</v>
      </c>
      <c r="O104" s="3">
        <v>5968300000</v>
      </c>
      <c r="P104" s="3">
        <v>2059200000</v>
      </c>
      <c r="Q104" s="3">
        <v>697500000</v>
      </c>
      <c r="R104" s="15" t="str">
        <f t="shared" si="5"/>
        <v/>
      </c>
      <c r="S104" s="3" t="s">
        <v>261</v>
      </c>
      <c r="T104" s="19" t="str">
        <f>IF(G104="USD","",G104 &amp; "/USD")</f>
        <v/>
      </c>
      <c r="U104" s="19" t="s">
        <v>261</v>
      </c>
      <c r="V104" s="15" cm="1">
        <f t="array" ref="V104">IF($S104="",J104,_FV($S104,"Price")*J104)</f>
        <v>1344400000</v>
      </c>
      <c r="W104" s="3" cm="1">
        <f t="array" ref="W104">IF($S104="",K104,_FV($S104,"Price")*K104)</f>
        <v>1135300000</v>
      </c>
      <c r="X104" s="3" cm="1">
        <f t="array" ref="X104">IF($S104="",L104,_FV($S104,"Price")*L104)</f>
        <v>8027500000</v>
      </c>
      <c r="Y104" s="3" cm="1">
        <f t="array" ref="Y104">IF($S104="",M104,_FV($S104,"Price")*M104)</f>
        <v>8027500000</v>
      </c>
      <c r="Z104" s="3" cm="1">
        <f t="array" ref="Z104">IF($S104="",N104,_FV($S104,"Price")*N104)</f>
        <v>8027500000</v>
      </c>
      <c r="AA104" s="3" cm="1">
        <f t="array" ref="AA104">IF($S104="",O104,_FV($S104,"Price")*O104)</f>
        <v>5968300000</v>
      </c>
      <c r="AB104" s="3" cm="1">
        <f t="array" ref="AB104">IF($S104="",P104,_FV($S104,"Price")*P104)</f>
        <v>2059200000</v>
      </c>
      <c r="AC104" s="3" cm="1">
        <f t="array" ref="AC104">IF($S104="",Q104,_FV($S104,"Price")*Q104)</f>
        <v>697500000</v>
      </c>
      <c r="AD104" s="4">
        <f>(N104-P104)/N104</f>
        <v>0.74348178137651821</v>
      </c>
      <c r="AE104" s="4">
        <f>Q104/N104</f>
        <v>8.6888819682341953E-2</v>
      </c>
      <c r="AF104" s="3">
        <f>(AI104)+J104-K104</f>
        <v>117657836000</v>
      </c>
      <c r="AG104" s="4" t="str">
        <f>A104</f>
        <v>PANW</v>
      </c>
      <c r="AH104" s="4" t="str">
        <f>D104</f>
        <v>Palo Alto Networks, Inc.</v>
      </c>
      <c r="AI104" s="8" cm="1">
        <f t="array" ref="AI104">IF(U104="",F104,_FV(U104,"Price")*F104)</f>
        <v>117448736000</v>
      </c>
      <c r="AJ104" s="6">
        <f t="shared" si="6"/>
        <v>14.630798629710371</v>
      </c>
      <c r="AK104" s="6">
        <f t="shared" si="7"/>
        <v>19.678758775530721</v>
      </c>
      <c r="AL104" s="6">
        <f t="shared" si="8"/>
        <v>1.4364057500387386</v>
      </c>
      <c r="AM104" s="6">
        <f t="shared" si="9"/>
        <v>1.286193384021616</v>
      </c>
      <c r="AN104" s="5">
        <f>AD104+AE104</f>
        <v>0.83037060105886018</v>
      </c>
      <c r="AO104" s="10">
        <f>IF(AND(H104 &gt; 0, B104 &gt; 0, C104 &gt; 0), AVERAGE(H104, B104, C104) * (1 + 0.5 * (SIGN(C104 - B104) + SIGN(B104 - H104)) + 0.5), AVERAGE(H104, B104, C104) * (1 + 0.5 * (SIGN(C104 - B104) + SIGN(B104 - H104)) - 0.5))</f>
        <v>0.22731897514761995</v>
      </c>
    </row>
    <row r="105" spans="1:41" x14ac:dyDescent="0.25">
      <c r="A105" s="1" t="s">
        <v>119</v>
      </c>
      <c r="B105" s="5">
        <v>-0.05</v>
      </c>
      <c r="C105" s="5">
        <v>0.15</v>
      </c>
      <c r="D105" s="12" t="str">
        <v>Planet 13 Holdings Inc.</v>
      </c>
      <c r="E105" s="1">
        <v>0.75</v>
      </c>
      <c r="F105" s="3">
        <v>243873000</v>
      </c>
      <c r="G105" s="2" t="str">
        <v>CAD</v>
      </c>
      <c r="H105" s="14">
        <v>-5.8037228373830047E-2</v>
      </c>
      <c r="I105" s="5" t="str">
        <v>USD</v>
      </c>
      <c r="J105" s="3">
        <v>27464880</v>
      </c>
      <c r="K105" s="3">
        <v>52356914</v>
      </c>
      <c r="L105" s="3">
        <v>98505170</v>
      </c>
      <c r="M105" s="3">
        <v>96467244</v>
      </c>
      <c r="N105" s="3">
        <v>96467244</v>
      </c>
      <c r="O105" s="3">
        <v>44424811</v>
      </c>
      <c r="P105" s="3">
        <v>52042433</v>
      </c>
      <c r="Q105" s="3">
        <v>42719176</v>
      </c>
      <c r="R105" s="15" t="str">
        <f t="shared" si="5"/>
        <v/>
      </c>
      <c r="S105" s="3" t="s">
        <v>261</v>
      </c>
      <c r="T105" s="19" t="str">
        <f>IF(G105="USD","",G105 &amp; "/USD")</f>
        <v>CAD/USD</v>
      </c>
      <c r="U105" s="19" t="e" vm="12">
        <v>#VALUE!</v>
      </c>
      <c r="V105" s="15" cm="1">
        <f t="array" ref="V105">IF($S105="",J105,_FV($S105,"Price")*J105)</f>
        <v>27464880</v>
      </c>
      <c r="W105" s="3" cm="1">
        <f t="array" ref="W105">IF($S105="",K105,_FV($S105,"Price")*K105)</f>
        <v>52356914</v>
      </c>
      <c r="X105" s="3" cm="1">
        <f t="array" ref="X105">IF($S105="",L105,_FV($S105,"Price")*L105)</f>
        <v>98505170</v>
      </c>
      <c r="Y105" s="3" cm="1">
        <f t="array" ref="Y105">IF($S105="",M105,_FV($S105,"Price")*M105)</f>
        <v>96467244</v>
      </c>
      <c r="Z105" s="3" cm="1">
        <f t="array" ref="Z105">IF($S105="",N105,_FV($S105,"Price")*N105)</f>
        <v>96467244</v>
      </c>
      <c r="AA105" s="3" cm="1">
        <f t="array" ref="AA105">IF($S105="",O105,_FV($S105,"Price")*O105)</f>
        <v>44424811</v>
      </c>
      <c r="AB105" s="3" cm="1">
        <f t="array" ref="AB105">IF($S105="",P105,_FV($S105,"Price")*P105)</f>
        <v>52042433</v>
      </c>
      <c r="AC105" s="3" cm="1">
        <f t="array" ref="AC105">IF($S105="",Q105,_FV($S105,"Price")*Q105)</f>
        <v>42719176</v>
      </c>
      <c r="AD105" s="4">
        <f>(N105-P105)/N105</f>
        <v>0.46051705385094238</v>
      </c>
      <c r="AE105" s="4">
        <f>Q105/N105</f>
        <v>0.44283607811994713</v>
      </c>
      <c r="AF105" s="3">
        <f>(AI105)+J105-K105</f>
        <v>155817859</v>
      </c>
      <c r="AG105" s="4" t="str">
        <f>A105</f>
        <v>PLTH.CN</v>
      </c>
      <c r="AH105" s="4" t="str">
        <f>D105</f>
        <v>Planet 13 Holdings Inc.</v>
      </c>
      <c r="AI105" s="8" cm="1">
        <f t="array" ref="AI105">IF(U105="",F105,_FV(U105,"Price")*F105)</f>
        <v>180709893</v>
      </c>
      <c r="AJ105" s="6">
        <f t="shared" si="6"/>
        <v>1.8732772442426158</v>
      </c>
      <c r="AK105" s="6">
        <f t="shared" si="7"/>
        <v>4.0677695398636589</v>
      </c>
      <c r="AL105" s="6">
        <f t="shared" si="8"/>
        <v>-0.81355390797273175</v>
      </c>
      <c r="AM105" s="6">
        <f t="shared" si="9"/>
        <v>0.27118463599091064</v>
      </c>
      <c r="AN105" s="5">
        <f>AD105+AE105</f>
        <v>0.90335313197088951</v>
      </c>
      <c r="AO105" s="10">
        <f>IF(AND(H105 &gt; 0, B105 &gt; 0, C105 &gt; 0), AVERAGE(H105, B105, C105) * (1 + 0.5 * (SIGN(C105 - B105) + SIGN(B105 - H105)) + 0.5), AVERAGE(H105, B105, C105) * (1 + 0.5 * (SIGN(C105 - B105) + SIGN(B105 - H105)) - 0.5))</f>
        <v>2.0981385813084973E-2</v>
      </c>
    </row>
    <row r="106" spans="1:41" x14ac:dyDescent="0.25">
      <c r="A106" s="1" t="s">
        <v>111</v>
      </c>
      <c r="B106" s="5">
        <v>0.23</v>
      </c>
      <c r="C106" s="5">
        <v>0.05</v>
      </c>
      <c r="D106" s="12" t="str">
        <v>Rainbow Tours S.A.</v>
      </c>
      <c r="E106" s="1">
        <v>106</v>
      </c>
      <c r="F106" s="3">
        <v>1542512000</v>
      </c>
      <c r="G106" s="2" t="str">
        <v>PLN</v>
      </c>
      <c r="H106" s="14">
        <v>0.37608479651160359</v>
      </c>
      <c r="I106" s="5" t="str">
        <v>PLN</v>
      </c>
      <c r="J106" s="3">
        <v>66318000</v>
      </c>
      <c r="K106" s="3">
        <v>142415000</v>
      </c>
      <c r="L106" s="3">
        <v>3293392000</v>
      </c>
      <c r="M106" s="3">
        <v>3458958000</v>
      </c>
      <c r="N106" s="3">
        <v>3458958000</v>
      </c>
      <c r="O106" s="3">
        <v>580119000</v>
      </c>
      <c r="P106" s="3">
        <v>2878839000</v>
      </c>
      <c r="Q106" s="3">
        <v>236942000</v>
      </c>
      <c r="R106" s="15" t="str">
        <f t="shared" si="5"/>
        <v>PLN/USD</v>
      </c>
      <c r="S106" s="3" t="e" vm="4">
        <v>#VALUE!</v>
      </c>
      <c r="T106" s="19" t="str">
        <f>IF(G106="USD","",G106 &amp; "/USD")</f>
        <v>PLN/USD</v>
      </c>
      <c r="U106" s="19" t="e" vm="4">
        <v>#VALUE!</v>
      </c>
      <c r="V106" s="15" cm="1">
        <f t="array" ref="V106">IF($S106="",J106,_FV($S106,"Price")*J106)</f>
        <v>17090148.599999998</v>
      </c>
      <c r="W106" s="3" cm="1">
        <f t="array" ref="W106">IF($S106="",K106,_FV($S106,"Price")*K106)</f>
        <v>36700345.5</v>
      </c>
      <c r="X106" s="3" cm="1">
        <f t="array" ref="X106">IF($S106="",L106,_FV($S106,"Price")*L106)</f>
        <v>848707118.39999998</v>
      </c>
      <c r="Y106" s="3" cm="1">
        <f t="array" ref="Y106">IF($S106="",M106,_FV($S106,"Price")*M106)</f>
        <v>891373476.5999999</v>
      </c>
      <c r="Z106" s="3" cm="1">
        <f t="array" ref="Z106">IF($S106="",N106,_FV($S106,"Price")*N106)</f>
        <v>891373476.5999999</v>
      </c>
      <c r="AA106" s="3" cm="1">
        <f t="array" ref="AA106">IF($S106="",O106,_FV($S106,"Price")*O106)</f>
        <v>149496666.29999998</v>
      </c>
      <c r="AB106" s="3" cm="1">
        <f t="array" ref="AB106">IF($S106="",P106,_FV($S106,"Price")*P106)</f>
        <v>741876810.29999995</v>
      </c>
      <c r="AC106" s="3" cm="1">
        <f t="array" ref="AC106">IF($S106="",Q106,_FV($S106,"Price")*Q106)</f>
        <v>61059953.399999999</v>
      </c>
      <c r="AD106" s="4">
        <f>(N106-P106)/N106</f>
        <v>0.16771495924495181</v>
      </c>
      <c r="AE106" s="4">
        <f>Q106/N106</f>
        <v>6.8500976305581052E-2</v>
      </c>
      <c r="AF106" s="3">
        <f>(AI106)+J106-K106</f>
        <v>321408342.39999998</v>
      </c>
      <c r="AG106" s="4" t="str">
        <f>A106</f>
        <v>RBW.WA</v>
      </c>
      <c r="AH106" s="4" t="str">
        <f>D106</f>
        <v>Rainbow Tours S.A.</v>
      </c>
      <c r="AI106" s="8" cm="1">
        <f t="array" ref="AI106">IF(U106="",F106,_FV(U106,"Price")*F106)</f>
        <v>397505342.39999998</v>
      </c>
      <c r="AJ106" s="6">
        <f t="shared" si="6"/>
        <v>0.44594701641361362</v>
      </c>
      <c r="AK106" s="6">
        <f t="shared" si="7"/>
        <v>2.6589579034646342</v>
      </c>
      <c r="AL106" s="6">
        <f t="shared" si="8"/>
        <v>0.11560686536802757</v>
      </c>
      <c r="AM106" s="6">
        <f t="shared" si="9"/>
        <v>0.53179158069292687</v>
      </c>
      <c r="AN106" s="5">
        <f>AD106+AE106</f>
        <v>0.23621593555053286</v>
      </c>
      <c r="AO106" s="10">
        <f>IF(AND(H106 &gt; 0, B106 &gt; 0, C106 &gt; 0), AVERAGE(H106, B106, C106) * (1 + 0.5 * (SIGN(C106 - B106) + SIGN(B106 - H106)) + 0.5), AVERAGE(H106, B106, C106) * (1 + 0.5 * (SIGN(C106 - B106) + SIGN(B106 - H106)) - 0.5))</f>
        <v>0.10934746608526728</v>
      </c>
    </row>
    <row r="107" spans="1:41" x14ac:dyDescent="0.25">
      <c r="A107" s="1" t="s">
        <v>101</v>
      </c>
      <c r="B107" s="5">
        <v>0.04</v>
      </c>
      <c r="C107" s="5">
        <v>0.06</v>
      </c>
      <c r="D107" s="12" t="str">
        <v>VBG Group AB (publ)</v>
      </c>
      <c r="E107" s="1">
        <v>414</v>
      </c>
      <c r="F107" s="3">
        <v>10189139472</v>
      </c>
      <c r="G107" s="2" t="str">
        <v>SEK</v>
      </c>
      <c r="H107" s="14">
        <v>0.25323746096596972</v>
      </c>
      <c r="I107" s="5" t="str">
        <v>SEK</v>
      </c>
      <c r="J107" s="3">
        <v>946400000</v>
      </c>
      <c r="K107" s="3">
        <v>498845000</v>
      </c>
      <c r="L107" s="3">
        <v>5739800000</v>
      </c>
      <c r="M107" s="3">
        <v>5919000000</v>
      </c>
      <c r="N107" s="3">
        <v>5919000000</v>
      </c>
      <c r="O107" s="3">
        <v>1919700000</v>
      </c>
      <c r="P107" s="3">
        <v>3999300000</v>
      </c>
      <c r="Q107" s="3">
        <v>986900000</v>
      </c>
      <c r="R107" s="15" t="str">
        <f t="shared" si="5"/>
        <v>SEK/USD</v>
      </c>
      <c r="S107" s="3" t="e" vm="11">
        <v>#VALUE!</v>
      </c>
      <c r="T107" s="19" t="str">
        <f>IF(G107="USD","",G107 &amp; "/USD")</f>
        <v>SEK/USD</v>
      </c>
      <c r="U107" s="19" t="e" vm="11">
        <v>#VALUE!</v>
      </c>
      <c r="V107" s="15" cm="1">
        <f t="array" ref="V107">IF($S107="",J107,_FV($S107,"Price")*J107)</f>
        <v>92084720</v>
      </c>
      <c r="W107" s="3" cm="1">
        <f t="array" ref="W107">IF($S107="",K107,_FV($S107,"Price")*K107)</f>
        <v>48537618.5</v>
      </c>
      <c r="X107" s="3" cm="1">
        <f t="array" ref="X107">IF($S107="",L107,_FV($S107,"Price")*L107)</f>
        <v>558482540</v>
      </c>
      <c r="Y107" s="3" cm="1">
        <f t="array" ref="Y107">IF($S107="",M107,_FV($S107,"Price")*M107)</f>
        <v>575918700</v>
      </c>
      <c r="Z107" s="3" cm="1">
        <f t="array" ref="Z107">IF($S107="",N107,_FV($S107,"Price")*N107)</f>
        <v>575918700</v>
      </c>
      <c r="AA107" s="3" cm="1">
        <f t="array" ref="AA107">IF($S107="",O107,_FV($S107,"Price")*O107)</f>
        <v>186786810</v>
      </c>
      <c r="AB107" s="3" cm="1">
        <f t="array" ref="AB107">IF($S107="",P107,_FV($S107,"Price")*P107)</f>
        <v>389131890</v>
      </c>
      <c r="AC107" s="3" cm="1">
        <f t="array" ref="AC107">IF($S107="",Q107,_FV($S107,"Price")*Q107)</f>
        <v>96025370</v>
      </c>
      <c r="AD107" s="4">
        <f>(N107-P107)/N107</f>
        <v>0.32432843385707044</v>
      </c>
      <c r="AE107" s="4">
        <f>Q107/N107</f>
        <v>0.16673424564960299</v>
      </c>
      <c r="AF107" s="3">
        <f>(AI107)+J107-K107</f>
        <v>1438958270.6255999</v>
      </c>
      <c r="AG107" s="4" t="str">
        <f>A107</f>
        <v>VBG-B.ST</v>
      </c>
      <c r="AH107" s="4" t="str">
        <f>D107</f>
        <v>VBG Group AB (publ)</v>
      </c>
      <c r="AI107" s="8" cm="1">
        <f t="array" ref="AI107">IF(U107="",F107,_FV(U107,"Price")*F107)</f>
        <v>991403270.62559998</v>
      </c>
      <c r="AJ107" s="6">
        <f t="shared" si="6"/>
        <v>1.7214292062848453</v>
      </c>
      <c r="AK107" s="6">
        <f t="shared" si="7"/>
        <v>5.3076727988748242</v>
      </c>
      <c r="AL107" s="6">
        <f t="shared" si="8"/>
        <v>1.3269181997187061</v>
      </c>
      <c r="AM107" s="6">
        <f t="shared" si="9"/>
        <v>0.884612133145804</v>
      </c>
      <c r="AN107" s="5">
        <f>AD107+AE107</f>
        <v>0.49106267950667343</v>
      </c>
      <c r="AO107" s="10">
        <f>IF(AND(H107 &gt; 0, B107 &gt; 0, C107 &gt; 0), AVERAGE(H107, B107, C107) * (1 + 0.5 * (SIGN(C107 - B107) + SIGN(B107 - H107)) + 0.5), AVERAGE(H107, B107, C107) * (1 + 0.5 * (SIGN(C107 - B107) + SIGN(B107 - H107)) - 0.5))</f>
        <v>0.17661873048298485</v>
      </c>
    </row>
    <row r="108" spans="1:41" x14ac:dyDescent="0.25">
      <c r="A108" s="1" t="s">
        <v>102</v>
      </c>
      <c r="B108" s="5">
        <v>0.124</v>
      </c>
      <c r="C108" s="5">
        <v>0.16299999000000001</v>
      </c>
      <c r="D108" s="12" t="str">
        <v>Daiichi Sankyo Company, Limited</v>
      </c>
      <c r="E108" s="1">
        <v>6108</v>
      </c>
      <c r="F108" s="3">
        <v>11660987912748</v>
      </c>
      <c r="G108" s="2" t="str">
        <v>JPY</v>
      </c>
      <c r="H108" s="14">
        <v>0.25280841750894423</v>
      </c>
      <c r="I108" s="5" t="str">
        <v>JPY</v>
      </c>
      <c r="J108" s="3">
        <v>101617000000</v>
      </c>
      <c r="K108" s="3">
        <v>441921000000</v>
      </c>
      <c r="L108" s="3">
        <v>1601688000000</v>
      </c>
      <c r="M108" s="3">
        <v>1687027000000</v>
      </c>
      <c r="N108" s="3">
        <v>1687027000000</v>
      </c>
      <c r="O108" s="3">
        <v>1270333000000</v>
      </c>
      <c r="P108" s="3">
        <v>416694000000</v>
      </c>
      <c r="Q108" s="3">
        <v>250235000000</v>
      </c>
      <c r="R108" s="15" t="str">
        <f t="shared" si="5"/>
        <v>JPY/USD</v>
      </c>
      <c r="S108" s="3" t="e" vm="9">
        <v>#VALUE!</v>
      </c>
      <c r="T108" s="19" t="str">
        <f>IF(G108="USD","",G108 &amp; "/USD")</f>
        <v>JPY/USD</v>
      </c>
      <c r="U108" s="19" t="e" vm="9">
        <v>#VALUE!</v>
      </c>
      <c r="V108" s="15" cm="1">
        <f t="array" ref="V108">IF($S108="",J108,_FV($S108,"Price")*J108)</f>
        <v>695060280</v>
      </c>
      <c r="W108" s="3" cm="1">
        <f t="array" ref="W108">IF($S108="",K108,_FV($S108,"Price")*K108)</f>
        <v>3022739640</v>
      </c>
      <c r="X108" s="3" cm="1">
        <f t="array" ref="X108">IF($S108="",L108,_FV($S108,"Price")*L108)</f>
        <v>10955545920</v>
      </c>
      <c r="Y108" s="3" cm="1">
        <f t="array" ref="Y108">IF($S108="",M108,_FV($S108,"Price")*M108)</f>
        <v>11539264680</v>
      </c>
      <c r="Z108" s="3" cm="1">
        <f t="array" ref="Z108">IF($S108="",N108,_FV($S108,"Price")*N108)</f>
        <v>11539264680</v>
      </c>
      <c r="AA108" s="3" cm="1">
        <f t="array" ref="AA108">IF($S108="",O108,_FV($S108,"Price")*O108)</f>
        <v>8689077720</v>
      </c>
      <c r="AB108" s="3" cm="1">
        <f t="array" ref="AB108">IF($S108="",P108,_FV($S108,"Price")*P108)</f>
        <v>2850186960</v>
      </c>
      <c r="AC108" s="3" cm="1">
        <f t="array" ref="AC108">IF($S108="",Q108,_FV($S108,"Price")*Q108)</f>
        <v>1711607400</v>
      </c>
      <c r="AD108" s="4">
        <f>(N108-P108)/N108</f>
        <v>0.75300098931433823</v>
      </c>
      <c r="AE108" s="4">
        <f>Q108/N108</f>
        <v>0.14832898347210804</v>
      </c>
      <c r="AF108" s="3">
        <f>(AI108)+J108-K108</f>
        <v>-260542842676.80368</v>
      </c>
      <c r="AG108" s="4" t="str">
        <f>A108</f>
        <v>4568.T</v>
      </c>
      <c r="AH108" s="4" t="str">
        <f>D108</f>
        <v>Daiichi Sankyo Company, Limited</v>
      </c>
      <c r="AI108" s="8" cm="1">
        <f t="array" ref="AI108">IF(U108="",F108,_FV(U108,"Price")*F108)</f>
        <v>79761157323.19632</v>
      </c>
      <c r="AJ108" s="6">
        <f t="shared" si="6"/>
        <v>6.9121525101542538</v>
      </c>
      <c r="AK108" s="6">
        <f t="shared" si="7"/>
        <v>9.1794733449796233</v>
      </c>
      <c r="AL108" s="6">
        <f t="shared" si="8"/>
        <v>0.7402801084660986</v>
      </c>
      <c r="AM108" s="6">
        <f t="shared" si="9"/>
        <v>0.56315790847469516</v>
      </c>
      <c r="AN108" s="5">
        <f>AD108+AE108</f>
        <v>0.90132997278644633</v>
      </c>
      <c r="AO108" s="10">
        <f>IF(AND(H108 &gt; 0, B108 &gt; 0, C108 &gt; 0), AVERAGE(H108, B108, C108) * (1 + 0.5 * (SIGN(C108 - B108) + SIGN(B108 - H108)) + 0.5), AVERAGE(H108, B108, C108) * (1 + 0.5 * (SIGN(C108 - B108) + SIGN(B108 - H108)) - 0.5))</f>
        <v>0.26990420375447211</v>
      </c>
    </row>
    <row r="109" spans="1:41" x14ac:dyDescent="0.25">
      <c r="A109" s="1" t="s">
        <v>77</v>
      </c>
      <c r="B109" s="5">
        <v>0.187</v>
      </c>
      <c r="C109" s="5">
        <v>0.16299999000000001</v>
      </c>
      <c r="D109" s="12" t="str">
        <v>Halozyme Therapeutics, Inc.</v>
      </c>
      <c r="E109" s="1">
        <v>63.85</v>
      </c>
      <c r="F109" s="3">
        <v>8088390300</v>
      </c>
      <c r="G109" s="2" t="str">
        <v>USD</v>
      </c>
      <c r="H109" s="14">
        <v>0.25622314865872059</v>
      </c>
      <c r="I109" s="5" t="str">
        <v>USD</v>
      </c>
      <c r="J109" s="3">
        <v>1533179000</v>
      </c>
      <c r="K109" s="3">
        <v>234195000</v>
      </c>
      <c r="L109" s="3">
        <v>829253000</v>
      </c>
      <c r="M109" s="3">
        <v>873304000</v>
      </c>
      <c r="N109" s="3">
        <v>873304000</v>
      </c>
      <c r="O109" s="3">
        <v>662722000</v>
      </c>
      <c r="P109" s="3">
        <v>210582000</v>
      </c>
      <c r="Q109" s="3">
        <v>422430000</v>
      </c>
      <c r="R109" s="15" t="str">
        <f t="shared" si="5"/>
        <v/>
      </c>
      <c r="S109" s="3" t="s">
        <v>261</v>
      </c>
      <c r="T109" s="19" t="str">
        <f>IF(G109="USD","",G109 &amp; "/USD")</f>
        <v/>
      </c>
      <c r="U109" s="19" t="s">
        <v>261</v>
      </c>
      <c r="V109" s="15" cm="1">
        <f t="array" ref="V109">IF($S109="",J109,_FV($S109,"Price")*J109)</f>
        <v>1533179000</v>
      </c>
      <c r="W109" s="3" cm="1">
        <f t="array" ref="W109">IF($S109="",K109,_FV($S109,"Price")*K109)</f>
        <v>234195000</v>
      </c>
      <c r="X109" s="3" cm="1">
        <f t="array" ref="X109">IF($S109="",L109,_FV($S109,"Price")*L109)</f>
        <v>829253000</v>
      </c>
      <c r="Y109" s="3" cm="1">
        <f t="array" ref="Y109">IF($S109="",M109,_FV($S109,"Price")*M109)</f>
        <v>873304000</v>
      </c>
      <c r="Z109" s="3" cm="1">
        <f t="array" ref="Z109">IF($S109="",N109,_FV($S109,"Price")*N109)</f>
        <v>873304000</v>
      </c>
      <c r="AA109" s="3" cm="1">
        <f t="array" ref="AA109">IF($S109="",O109,_FV($S109,"Price")*O109)</f>
        <v>662722000</v>
      </c>
      <c r="AB109" s="3" cm="1">
        <f t="array" ref="AB109">IF($S109="",P109,_FV($S109,"Price")*P109)</f>
        <v>210582000</v>
      </c>
      <c r="AC109" s="3" cm="1">
        <f t="array" ref="AC109">IF($S109="",Q109,_FV($S109,"Price")*Q109)</f>
        <v>422430000</v>
      </c>
      <c r="AD109" s="4">
        <f>(N109-P109)/N109</f>
        <v>0.75886747341132066</v>
      </c>
      <c r="AE109" s="4">
        <f>Q109/N109</f>
        <v>0.48371472018907508</v>
      </c>
      <c r="AF109" s="3">
        <f>(AI109)+J109-K109</f>
        <v>9387374300</v>
      </c>
      <c r="AG109" s="4" t="str">
        <f>A109</f>
        <v>HALO</v>
      </c>
      <c r="AH109" s="4" t="str">
        <f>D109</f>
        <v>Halozyme Therapeutics, Inc.</v>
      </c>
      <c r="AI109" s="8" cm="1">
        <f t="array" ref="AI109">IF(U109="",F109,_FV(U109,"Price")*F109)</f>
        <v>8088390300</v>
      </c>
      <c r="AJ109" s="6">
        <f t="shared" si="6"/>
        <v>9.2618266949424264</v>
      </c>
      <c r="AK109" s="6">
        <f t="shared" si="7"/>
        <v>12.204801259049798</v>
      </c>
      <c r="AL109" s="6">
        <f t="shared" si="8"/>
        <v>0.65266316893314424</v>
      </c>
      <c r="AM109" s="6">
        <f t="shared" si="9"/>
        <v>0.74876085937488701</v>
      </c>
      <c r="AN109" s="5">
        <f>AD109+AE109</f>
        <v>1.2425821936003958</v>
      </c>
      <c r="AO109" s="10">
        <f>IF(AND(H109 &gt; 0, B109 &gt; 0, C109 &gt; 0), AVERAGE(H109, B109, C109) * (1 + 0.5 * (SIGN(C109 - B109) + SIGN(B109 - H109)) + 0.5), AVERAGE(H109, B109, C109) * (1 + 0.5 * (SIGN(C109 - B109) + SIGN(B109 - H109)) - 0.5))</f>
        <v>0.10103718977645343</v>
      </c>
    </row>
    <row r="110" spans="1:41" x14ac:dyDescent="0.25">
      <c r="A110" s="1" t="s">
        <v>78</v>
      </c>
      <c r="B110" s="5">
        <v>7.0999999999999994E-2</v>
      </c>
      <c r="C110" s="5">
        <v>7.1999999999999995E-2</v>
      </c>
      <c r="D110" s="12" t="str">
        <v>Cintas Corporation</v>
      </c>
      <c r="E110" s="1">
        <v>805.12</v>
      </c>
      <c r="F110" s="3">
        <v>81131137280</v>
      </c>
      <c r="G110" s="2" t="str">
        <v>USD</v>
      </c>
      <c r="H110" s="14">
        <v>8.8573781822096298E-2</v>
      </c>
      <c r="I110" s="5" t="str">
        <v>USD</v>
      </c>
      <c r="J110" s="3">
        <v>2668080000</v>
      </c>
      <c r="K110" s="3">
        <v>124149000</v>
      </c>
      <c r="L110" s="3">
        <v>9596615000</v>
      </c>
      <c r="M110" s="3">
        <v>9596615000</v>
      </c>
      <c r="N110" s="3">
        <v>9596615000</v>
      </c>
      <c r="O110" s="3">
        <v>4604133000</v>
      </c>
      <c r="P110" s="3">
        <v>4992482000</v>
      </c>
      <c r="Q110" s="3">
        <v>2511017000</v>
      </c>
      <c r="R110" s="15" t="str">
        <f t="shared" si="5"/>
        <v/>
      </c>
      <c r="S110" s="3" t="s">
        <v>261</v>
      </c>
      <c r="T110" s="19" t="str">
        <f>IF(G110="USD","",G110 &amp; "/USD")</f>
        <v/>
      </c>
      <c r="U110" s="19" t="s">
        <v>261</v>
      </c>
      <c r="V110" s="15" cm="1">
        <f t="array" ref="V110">IF($S110="",J110,_FV($S110,"Price")*J110)</f>
        <v>2668080000</v>
      </c>
      <c r="W110" s="3" cm="1">
        <f t="array" ref="W110">IF($S110="",K110,_FV($S110,"Price")*K110)</f>
        <v>124149000</v>
      </c>
      <c r="X110" s="3" cm="1">
        <f t="array" ref="X110">IF($S110="",L110,_FV($S110,"Price")*L110)</f>
        <v>9596615000</v>
      </c>
      <c r="Y110" s="3" cm="1">
        <f t="array" ref="Y110">IF($S110="",M110,_FV($S110,"Price")*M110)</f>
        <v>9596615000</v>
      </c>
      <c r="Z110" s="3" cm="1">
        <f t="array" ref="Z110">IF($S110="",N110,_FV($S110,"Price")*N110)</f>
        <v>9596615000</v>
      </c>
      <c r="AA110" s="3" cm="1">
        <f t="array" ref="AA110">IF($S110="",O110,_FV($S110,"Price")*O110)</f>
        <v>4604133000</v>
      </c>
      <c r="AB110" s="3" cm="1">
        <f t="array" ref="AB110">IF($S110="",P110,_FV($S110,"Price")*P110)</f>
        <v>4992482000</v>
      </c>
      <c r="AC110" s="3" cm="1">
        <f t="array" ref="AC110">IF($S110="",Q110,_FV($S110,"Price")*Q110)</f>
        <v>2511017000</v>
      </c>
      <c r="AD110" s="4">
        <f>(N110-P110)/N110</f>
        <v>0.47976635511584032</v>
      </c>
      <c r="AE110" s="4">
        <f>Q110/N110</f>
        <v>0.26165653201675798</v>
      </c>
      <c r="AF110" s="3">
        <f>(AI110)+J110-K110</f>
        <v>83675068280</v>
      </c>
      <c r="AG110" s="4" t="str">
        <f>A110</f>
        <v>CTAS</v>
      </c>
      <c r="AH110" s="4" t="str">
        <f>D110</f>
        <v>Cintas Corporation</v>
      </c>
      <c r="AI110" s="8" cm="1">
        <f t="array" ref="AI110">IF(U110="",F110,_FV(U110,"Price")*F110)</f>
        <v>81131137280</v>
      </c>
      <c r="AJ110" s="6">
        <f t="shared" si="6"/>
        <v>8.4541410987103269</v>
      </c>
      <c r="AK110" s="6">
        <f t="shared" si="7"/>
        <v>17.621371337448331</v>
      </c>
      <c r="AL110" s="6">
        <f t="shared" si="8"/>
        <v>2.4818832869645537</v>
      </c>
      <c r="AM110" s="6">
        <f t="shared" si="9"/>
        <v>2.4474126857567127</v>
      </c>
      <c r="AN110" s="5">
        <f>AD110+AE110</f>
        <v>0.7414228871325983</v>
      </c>
      <c r="AO110" s="10">
        <f>IF(AND(H110 &gt; 0, B110 &gt; 0, C110 &gt; 0), AVERAGE(H110, B110, C110) * (1 + 0.5 * (SIGN(C110 - B110) + SIGN(B110 - H110)) + 0.5), AVERAGE(H110, B110, C110) * (1 + 0.5 * (SIGN(C110 - B110) + SIGN(B110 - H110)) - 0.5))</f>
        <v>0.11578689091104816</v>
      </c>
    </row>
    <row r="111" spans="1:41" x14ac:dyDescent="0.25">
      <c r="A111" s="1" t="s">
        <v>79</v>
      </c>
      <c r="B111" s="5"/>
      <c r="C111" s="5">
        <v>4.3029999999999999</v>
      </c>
      <c r="D111" s="12" t="str">
        <v>AST SpaceMobile, Inc.</v>
      </c>
      <c r="E111" s="1">
        <v>29.04</v>
      </c>
      <c r="F111" s="3">
        <v>7833676517</v>
      </c>
      <c r="G111" s="2" t="str">
        <v>USD</v>
      </c>
      <c r="H111" s="14">
        <v>-1</v>
      </c>
      <c r="I111" s="5" t="str">
        <v>USD</v>
      </c>
      <c r="J111" s="3">
        <v>212273000</v>
      </c>
      <c r="K111" s="3">
        <v>238588000</v>
      </c>
      <c r="L111" s="3">
        <v>0</v>
      </c>
      <c r="M111" s="3">
        <v>1400000</v>
      </c>
      <c r="N111" s="3">
        <v>1400000</v>
      </c>
      <c r="O111" s="3">
        <v>-77618000</v>
      </c>
      <c r="P111" s="3">
        <v>79018000</v>
      </c>
      <c r="Q111" s="3">
        <v>-167898000</v>
      </c>
      <c r="R111" s="15" t="str">
        <f t="shared" si="5"/>
        <v/>
      </c>
      <c r="S111" s="3" t="s">
        <v>261</v>
      </c>
      <c r="T111" s="19" t="str">
        <f>IF(G111="USD","",G111 &amp; "/USD")</f>
        <v/>
      </c>
      <c r="U111" s="19" t="s">
        <v>261</v>
      </c>
      <c r="V111" s="15" cm="1">
        <f t="array" ref="V111">IF($S111="",J111,_FV($S111,"Price")*J111)</f>
        <v>212273000</v>
      </c>
      <c r="W111" s="3" cm="1">
        <f t="array" ref="W111">IF($S111="",K111,_FV($S111,"Price")*K111)</f>
        <v>238588000</v>
      </c>
      <c r="X111" s="3" cm="1">
        <f t="array" ref="X111">IF($S111="",L111,_FV($S111,"Price")*L111)</f>
        <v>0</v>
      </c>
      <c r="Y111" s="3" cm="1">
        <f t="array" ref="Y111">IF($S111="",M111,_FV($S111,"Price")*M111)</f>
        <v>1400000</v>
      </c>
      <c r="Z111" s="3" cm="1">
        <f t="array" ref="Z111">IF($S111="",N111,_FV($S111,"Price")*N111)</f>
        <v>1400000</v>
      </c>
      <c r="AA111" s="3" cm="1">
        <f t="array" ref="AA111">IF($S111="",O111,_FV($S111,"Price")*O111)</f>
        <v>-77618000</v>
      </c>
      <c r="AB111" s="3" cm="1">
        <f t="array" ref="AB111">IF($S111="",P111,_FV($S111,"Price")*P111)</f>
        <v>79018000</v>
      </c>
      <c r="AC111" s="3" cm="1">
        <f t="array" ref="AC111">IF($S111="",Q111,_FV($S111,"Price")*Q111)</f>
        <v>-167898000</v>
      </c>
      <c r="AD111" s="4">
        <f>(N111-P111)/N111</f>
        <v>-55.441428571428574</v>
      </c>
      <c r="AE111" s="4">
        <f>Q111/N111</f>
        <v>-119.92714285714285</v>
      </c>
      <c r="AF111" s="3">
        <f>(AI111)+J111-K111</f>
        <v>7807361517</v>
      </c>
      <c r="AG111" s="4" t="str">
        <f>A111</f>
        <v>ASTS</v>
      </c>
      <c r="AH111" s="4" t="str">
        <f>D111</f>
        <v>AST SpaceMobile, Inc.</v>
      </c>
      <c r="AI111" s="8" cm="1">
        <f t="array" ref="AI111">IF(U111="",F111,_FV(U111,"Price")*F111)</f>
        <v>7833676517</v>
      </c>
      <c r="AJ111" s="6">
        <f t="shared" si="6"/>
        <v>5595.4832264285715</v>
      </c>
      <c r="AK111" s="6">
        <f t="shared" si="7"/>
        <v>-100.9260289752377</v>
      </c>
      <c r="AL111" s="6" t="e">
        <f t="shared" si="8"/>
        <v>#DIV/0!</v>
      </c>
      <c r="AM111" s="6">
        <f t="shared" si="9"/>
        <v>-0.2345480571118701</v>
      </c>
      <c r="AN111" s="5">
        <f>AD111+AE111</f>
        <v>-175.36857142857144</v>
      </c>
      <c r="AO111" s="10">
        <f>IF(AND(H111 &gt; 0, B111 &gt; 0, C111 &gt; 0), AVERAGE(H111, B111, C111) * (1 + 0.5 * (SIGN(C111 - B111) + SIGN(B111 - H111)) + 0.5), AVERAGE(H111, B111, C111) * (1 + 0.5 * (SIGN(C111 - B111) + SIGN(B111 - H111)) - 0.5))</f>
        <v>2.4772499999999997</v>
      </c>
    </row>
    <row r="112" spans="1:41" x14ac:dyDescent="0.25">
      <c r="A112" s="1" t="s">
        <v>80</v>
      </c>
      <c r="B112" s="5">
        <v>1.8029999999999999</v>
      </c>
      <c r="C112" s="5">
        <v>0.66300004999999995</v>
      </c>
      <c r="D112" s="12" t="str">
        <v>Intuitive Machines, Inc.</v>
      </c>
      <c r="E112" s="1">
        <v>4.97</v>
      </c>
      <c r="F112" s="3">
        <v>312732146</v>
      </c>
      <c r="G112" s="2" t="str">
        <v>USD</v>
      </c>
      <c r="H112" s="14">
        <v>-7.4756242291671521E-2</v>
      </c>
      <c r="I112" s="5" t="str">
        <v>USD</v>
      </c>
      <c r="J112" s="3">
        <v>37438000</v>
      </c>
      <c r="K112" s="3">
        <v>25764000</v>
      </c>
      <c r="L112" s="3">
        <v>79521000</v>
      </c>
      <c r="M112" s="3">
        <v>157768000</v>
      </c>
      <c r="N112" s="3">
        <v>157768000</v>
      </c>
      <c r="O112" s="3">
        <v>-16379000</v>
      </c>
      <c r="P112" s="3">
        <v>174147000</v>
      </c>
      <c r="Q112" s="3">
        <v>-22697000</v>
      </c>
      <c r="R112" s="15" t="str">
        <f t="shared" si="5"/>
        <v/>
      </c>
      <c r="S112" s="3" t="s">
        <v>261</v>
      </c>
      <c r="T112" s="19" t="str">
        <f>IF(G112="USD","",G112 &amp; "/USD")</f>
        <v/>
      </c>
      <c r="U112" s="19" t="s">
        <v>261</v>
      </c>
      <c r="V112" s="15" cm="1">
        <f t="array" ref="V112">IF($S112="",J112,_FV($S112,"Price")*J112)</f>
        <v>37438000</v>
      </c>
      <c r="W112" s="3" cm="1">
        <f t="array" ref="W112">IF($S112="",K112,_FV($S112,"Price")*K112)</f>
        <v>25764000</v>
      </c>
      <c r="X112" s="3" cm="1">
        <f t="array" ref="X112">IF($S112="",L112,_FV($S112,"Price")*L112)</f>
        <v>79521000</v>
      </c>
      <c r="Y112" s="3" cm="1">
        <f t="array" ref="Y112">IF($S112="",M112,_FV($S112,"Price")*M112)</f>
        <v>157768000</v>
      </c>
      <c r="Z112" s="3" cm="1">
        <f t="array" ref="Z112">IF($S112="",N112,_FV($S112,"Price")*N112)</f>
        <v>157768000</v>
      </c>
      <c r="AA112" s="3" cm="1">
        <f t="array" ref="AA112">IF($S112="",O112,_FV($S112,"Price")*O112)</f>
        <v>-16379000</v>
      </c>
      <c r="AB112" s="3" cm="1">
        <f t="array" ref="AB112">IF($S112="",P112,_FV($S112,"Price")*P112)</f>
        <v>174147000</v>
      </c>
      <c r="AC112" s="3" cm="1">
        <f t="array" ref="AC112">IF($S112="",Q112,_FV($S112,"Price")*Q112)</f>
        <v>-22697000</v>
      </c>
      <c r="AD112" s="4">
        <f>(N112-P112)/N112</f>
        <v>-0.10381699710968004</v>
      </c>
      <c r="AE112" s="4">
        <f>Q112/N112</f>
        <v>-0.14386314081436033</v>
      </c>
      <c r="AF112" s="3">
        <f>(AI112)+J112-K112</f>
        <v>324406146</v>
      </c>
      <c r="AG112" s="4" t="str">
        <f>A112</f>
        <v>LUNR</v>
      </c>
      <c r="AH112" s="4" t="str">
        <f>D112</f>
        <v>Intuitive Machines, Inc.</v>
      </c>
      <c r="AI112" s="8" cm="1">
        <f t="array" ref="AI112">IF(U112="",F112,_FV(U112,"Price")*F112)</f>
        <v>312732146</v>
      </c>
      <c r="AJ112" s="6">
        <f t="shared" si="6"/>
        <v>1.9822279930023832</v>
      </c>
      <c r="AK112" s="6">
        <f t="shared" si="7"/>
        <v>-19.093482263874474</v>
      </c>
      <c r="AL112" s="6">
        <f t="shared" si="8"/>
        <v>-0.10589840412575971</v>
      </c>
      <c r="AM112" s="6">
        <f t="shared" si="9"/>
        <v>-0.28798613610774954</v>
      </c>
      <c r="AN112" s="5">
        <f>AD112+AE112</f>
        <v>-0.24768013792404037</v>
      </c>
      <c r="AO112" s="10">
        <f>IF(AND(H112 &gt; 0, B112 &gt; 0, C112 &gt; 0), AVERAGE(H112, B112, C112) * (1 + 0.5 * (SIGN(C112 - B112) + SIGN(B112 - H112)) + 0.5), AVERAGE(H112, B112, C112) * (1 + 0.5 * (SIGN(C112 - B112) + SIGN(B112 - H112)) - 0.5))</f>
        <v>0.39854063461805472</v>
      </c>
    </row>
    <row r="113" spans="1:41" x14ac:dyDescent="0.25">
      <c r="A113" s="1" t="s">
        <v>81</v>
      </c>
      <c r="B113" s="5">
        <v>0.73199999999999998</v>
      </c>
      <c r="C113" s="5">
        <v>0.38300000000000001</v>
      </c>
      <c r="D113" s="12" t="str">
        <v>Rocket Lab USA, Inc.</v>
      </c>
      <c r="E113" s="1">
        <v>6.27</v>
      </c>
      <c r="F113" s="3">
        <v>3113932800</v>
      </c>
      <c r="G113" s="2" t="str">
        <v>USD</v>
      </c>
      <c r="H113" s="14">
        <v>0.15922576731312441</v>
      </c>
      <c r="I113" s="5" t="str">
        <v>USD</v>
      </c>
      <c r="J113" s="3">
        <v>473750000</v>
      </c>
      <c r="K113" s="3">
        <v>242515000</v>
      </c>
      <c r="L113" s="3">
        <v>244592000</v>
      </c>
      <c r="M113" s="3">
        <v>326670000</v>
      </c>
      <c r="N113" s="3">
        <v>326670000</v>
      </c>
      <c r="O113" s="3">
        <v>75521000</v>
      </c>
      <c r="P113" s="3">
        <v>251149000</v>
      </c>
      <c r="Q113" s="3">
        <v>-146831000</v>
      </c>
      <c r="R113" s="15" t="str">
        <f t="shared" si="5"/>
        <v/>
      </c>
      <c r="S113" s="3" t="s">
        <v>261</v>
      </c>
      <c r="T113" s="19" t="str">
        <f>IF(G113="USD","",G113 &amp; "/USD")</f>
        <v/>
      </c>
      <c r="U113" s="19" t="s">
        <v>261</v>
      </c>
      <c r="V113" s="15" cm="1">
        <f t="array" ref="V113">IF($S113="",J113,_FV($S113,"Price")*J113)</f>
        <v>473750000</v>
      </c>
      <c r="W113" s="3" cm="1">
        <f t="array" ref="W113">IF($S113="",K113,_FV($S113,"Price")*K113)</f>
        <v>242515000</v>
      </c>
      <c r="X113" s="3" cm="1">
        <f t="array" ref="X113">IF($S113="",L113,_FV($S113,"Price")*L113)</f>
        <v>244592000</v>
      </c>
      <c r="Y113" s="3" cm="1">
        <f t="array" ref="Y113">IF($S113="",M113,_FV($S113,"Price")*M113)</f>
        <v>326670000</v>
      </c>
      <c r="Z113" s="3" cm="1">
        <f t="array" ref="Z113">IF($S113="",N113,_FV($S113,"Price")*N113)</f>
        <v>326670000</v>
      </c>
      <c r="AA113" s="3" cm="1">
        <f t="array" ref="AA113">IF($S113="",O113,_FV($S113,"Price")*O113)</f>
        <v>75521000</v>
      </c>
      <c r="AB113" s="3" cm="1">
        <f t="array" ref="AB113">IF($S113="",P113,_FV($S113,"Price")*P113)</f>
        <v>251149000</v>
      </c>
      <c r="AC113" s="3" cm="1">
        <f t="array" ref="AC113">IF($S113="",Q113,_FV($S113,"Price")*Q113)</f>
        <v>-146831000</v>
      </c>
      <c r="AD113" s="4">
        <f>(N113-P113)/N113</f>
        <v>0.23118437566963601</v>
      </c>
      <c r="AE113" s="4">
        <f>Q113/N113</f>
        <v>-0.44947806655034134</v>
      </c>
      <c r="AF113" s="3">
        <f>(AI113)+J113-K113</f>
        <v>3345167800</v>
      </c>
      <c r="AG113" s="4" t="str">
        <f>A113</f>
        <v>RKLB</v>
      </c>
      <c r="AH113" s="4" t="str">
        <f>D113</f>
        <v>Rocket Lab USA, Inc.</v>
      </c>
      <c r="AI113" s="8" cm="1">
        <f t="array" ref="AI113">IF(U113="",F113,_FV(U113,"Price")*F113)</f>
        <v>3113932800</v>
      </c>
      <c r="AJ113" s="6">
        <f t="shared" si="6"/>
        <v>9.5323500780604284</v>
      </c>
      <c r="AK113" s="6">
        <f t="shared" si="7"/>
        <v>41.232674355477286</v>
      </c>
      <c r="AL113" s="6">
        <f t="shared" si="8"/>
        <v>0.56328790103111048</v>
      </c>
      <c r="AM113" s="6">
        <f t="shared" si="9"/>
        <v>1.0765711319967961</v>
      </c>
      <c r="AN113" s="5">
        <f>AD113+AE113</f>
        <v>-0.21829369088070533</v>
      </c>
      <c r="AO113" s="10">
        <f>IF(AND(H113 &gt; 0, B113 &gt; 0, C113 &gt; 0), AVERAGE(H113, B113, C113) * (1 + 0.5 * (SIGN(C113 - B113) + SIGN(B113 - H113)) + 0.5), AVERAGE(H113, B113, C113) * (1 + 0.5 * (SIGN(C113 - B113) + SIGN(B113 - H113)) - 0.5))</f>
        <v>0.63711288365656227</v>
      </c>
    </row>
    <row r="114" spans="1:41" x14ac:dyDescent="0.25">
      <c r="A114" s="1" t="s">
        <v>82</v>
      </c>
      <c r="B114" s="5">
        <v>0.255</v>
      </c>
      <c r="C114" s="5">
        <v>0.2</v>
      </c>
      <c r="D114" s="12" t="str">
        <v>Oddity Tech Ltd.</v>
      </c>
      <c r="E114" s="1">
        <v>36.799999999999997</v>
      </c>
      <c r="F114" s="3">
        <v>2092694560</v>
      </c>
      <c r="G114" s="2" t="str">
        <v>USD</v>
      </c>
      <c r="H114" s="14">
        <v>-0.57497449463823491</v>
      </c>
      <c r="I114" s="5" t="str">
        <v>USD</v>
      </c>
      <c r="J114" s="3">
        <v>16256000</v>
      </c>
      <c r="K114" s="3">
        <v>40955000</v>
      </c>
      <c r="L114" s="3">
        <v>137929277</v>
      </c>
      <c r="M114" s="3">
        <v>370446789</v>
      </c>
      <c r="N114" s="3">
        <v>370446789</v>
      </c>
      <c r="O114" s="3">
        <v>265770651</v>
      </c>
      <c r="P114" s="3">
        <v>104676138</v>
      </c>
      <c r="Q114" s="3">
        <v>22484460</v>
      </c>
      <c r="R114" s="15" t="str">
        <f t="shared" si="5"/>
        <v/>
      </c>
      <c r="S114" s="3" t="s">
        <v>261</v>
      </c>
      <c r="T114" s="19" t="str">
        <f>IF(G114="USD","",G114 &amp; "/USD")</f>
        <v/>
      </c>
      <c r="U114" s="19" t="s">
        <v>261</v>
      </c>
      <c r="V114" s="15" cm="1">
        <f t="array" ref="V114">IF($S114="",J114,_FV($S114,"Price")*J114)</f>
        <v>16256000</v>
      </c>
      <c r="W114" s="3" cm="1">
        <f t="array" ref="W114">IF($S114="",K114,_FV($S114,"Price")*K114)</f>
        <v>40955000</v>
      </c>
      <c r="X114" s="3" cm="1">
        <f t="array" ref="X114">IF($S114="",L114,_FV($S114,"Price")*L114)</f>
        <v>137929277</v>
      </c>
      <c r="Y114" s="3" cm="1">
        <f t="array" ref="Y114">IF($S114="",M114,_FV($S114,"Price")*M114)</f>
        <v>370446789</v>
      </c>
      <c r="Z114" s="3" cm="1">
        <f t="array" ref="Z114">IF($S114="",N114,_FV($S114,"Price")*N114)</f>
        <v>370446789</v>
      </c>
      <c r="AA114" s="3" cm="1">
        <f t="array" ref="AA114">IF($S114="",O114,_FV($S114,"Price")*O114)</f>
        <v>265770651</v>
      </c>
      <c r="AB114" s="3" cm="1">
        <f t="array" ref="AB114">IF($S114="",P114,_FV($S114,"Price")*P114)</f>
        <v>104676138</v>
      </c>
      <c r="AC114" s="3" cm="1">
        <f t="array" ref="AC114">IF($S114="",Q114,_FV($S114,"Price")*Q114)</f>
        <v>22484460</v>
      </c>
      <c r="AD114" s="4">
        <f>(N114-P114)/N114</f>
        <v>0.71743272958967397</v>
      </c>
      <c r="AE114" s="4">
        <f>Q114/N114</f>
        <v>6.0695518675423048E-2</v>
      </c>
      <c r="AF114" s="3">
        <f>(AI114)+J114-K114</f>
        <v>2067995560</v>
      </c>
      <c r="AG114" s="4" t="str">
        <f>A114</f>
        <v>ODD</v>
      </c>
      <c r="AH114" s="4" t="str">
        <f>D114</f>
        <v>Oddity Tech Ltd.</v>
      </c>
      <c r="AI114" s="8" cm="1">
        <f t="array" ref="AI114">IF(U114="",F114,_FV(U114,"Price")*F114)</f>
        <v>2092694560</v>
      </c>
      <c r="AJ114" s="6">
        <f t="shared" si="6"/>
        <v>5.6491097294947803</v>
      </c>
      <c r="AK114" s="6">
        <f t="shared" si="7"/>
        <v>7.8740619106208234</v>
      </c>
      <c r="AL114" s="6">
        <f t="shared" si="8"/>
        <v>0.30878674159297348</v>
      </c>
      <c r="AM114" s="6">
        <f t="shared" si="9"/>
        <v>0.39370309553104116</v>
      </c>
      <c r="AN114" s="5">
        <f>AD114+AE114</f>
        <v>0.77812824826509697</v>
      </c>
      <c r="AO114" s="10">
        <f>IF(AND(H114 &gt; 0, B114 &gt; 0, C114 &gt; 0), AVERAGE(H114, B114, C114) * (1 + 0.5 * (SIGN(C114 - B114) + SIGN(B114 - H114)) + 0.5), AVERAGE(H114, B114, C114) * (1 + 0.5 * (SIGN(C114 - B114) + SIGN(B114 - H114)) - 0.5))</f>
        <v>-1.9995749106372484E-2</v>
      </c>
    </row>
    <row r="115" spans="1:41" x14ac:dyDescent="0.25">
      <c r="A115" s="1" t="s">
        <v>83</v>
      </c>
      <c r="B115" s="5">
        <v>0.187</v>
      </c>
      <c r="C115" s="5">
        <v>0.18</v>
      </c>
      <c r="D115" s="12" t="str">
        <v>Celsius Holdings, Inc.</v>
      </c>
      <c r="E115" s="1">
        <v>38.03</v>
      </c>
      <c r="F115" s="3">
        <v>8863576040</v>
      </c>
      <c r="G115" s="2" t="str">
        <v>USD</v>
      </c>
      <c r="H115" s="14">
        <v>1.0165329465547943</v>
      </c>
      <c r="I115" s="5" t="str">
        <v>USD</v>
      </c>
      <c r="J115" s="3">
        <v>1780000</v>
      </c>
      <c r="K115" s="3">
        <v>614159000</v>
      </c>
      <c r="L115" s="3">
        <v>1318014000</v>
      </c>
      <c r="M115" s="3">
        <v>1489877000</v>
      </c>
      <c r="N115" s="3">
        <v>1489877000</v>
      </c>
      <c r="O115" s="3">
        <v>747879000</v>
      </c>
      <c r="P115" s="3">
        <v>741998000</v>
      </c>
      <c r="Q115" s="3">
        <v>269790000</v>
      </c>
      <c r="R115" s="15" t="str">
        <f t="shared" si="5"/>
        <v/>
      </c>
      <c r="S115" s="3" t="s">
        <v>261</v>
      </c>
      <c r="T115" s="19" t="str">
        <f>IF(G115="USD","",G115 &amp; "/USD")</f>
        <v/>
      </c>
      <c r="U115" s="19" t="s">
        <v>261</v>
      </c>
      <c r="V115" s="15" cm="1">
        <f t="array" ref="V115">IF($S115="",J115,_FV($S115,"Price")*J115)</f>
        <v>1780000</v>
      </c>
      <c r="W115" s="3" cm="1">
        <f t="array" ref="W115">IF($S115="",K115,_FV($S115,"Price")*K115)</f>
        <v>614159000</v>
      </c>
      <c r="X115" s="3" cm="1">
        <f t="array" ref="X115">IF($S115="",L115,_FV($S115,"Price")*L115)</f>
        <v>1318014000</v>
      </c>
      <c r="Y115" s="3" cm="1">
        <f t="array" ref="Y115">IF($S115="",M115,_FV($S115,"Price")*M115)</f>
        <v>1489877000</v>
      </c>
      <c r="Z115" s="3" cm="1">
        <f t="array" ref="Z115">IF($S115="",N115,_FV($S115,"Price")*N115)</f>
        <v>1489877000</v>
      </c>
      <c r="AA115" s="3" cm="1">
        <f t="array" ref="AA115">IF($S115="",O115,_FV($S115,"Price")*O115)</f>
        <v>747879000</v>
      </c>
      <c r="AB115" s="3" cm="1">
        <f t="array" ref="AB115">IF($S115="",P115,_FV($S115,"Price")*P115)</f>
        <v>741998000</v>
      </c>
      <c r="AC115" s="3" cm="1">
        <f t="array" ref="AC115">IF($S115="",Q115,_FV($S115,"Price")*Q115)</f>
        <v>269790000</v>
      </c>
      <c r="AD115" s="4">
        <f>(N115-P115)/N115</f>
        <v>0.50197365285859163</v>
      </c>
      <c r="AE115" s="4">
        <f>Q115/N115</f>
        <v>0.18108206247898317</v>
      </c>
      <c r="AF115" s="3">
        <f>(AI115)+J115-K115</f>
        <v>8251197040</v>
      </c>
      <c r="AG115" s="4" t="str">
        <f>A115</f>
        <v>CELH</v>
      </c>
      <c r="AH115" s="4" t="str">
        <f>D115</f>
        <v>Celsius Holdings, Inc.</v>
      </c>
      <c r="AI115" s="8" cm="1">
        <f t="array" ref="AI115">IF(U115="",F115,_FV(U115,"Price")*F115)</f>
        <v>8863576040</v>
      </c>
      <c r="AJ115" s="6">
        <f t="shared" si="6"/>
        <v>5.9491998601226816</v>
      </c>
      <c r="AK115" s="6">
        <f t="shared" si="7"/>
        <v>11.851617761696746</v>
      </c>
      <c r="AL115" s="6">
        <f t="shared" si="8"/>
        <v>0.6337763508928741</v>
      </c>
      <c r="AM115" s="6">
        <f t="shared" si="9"/>
        <v>0.65842320898315254</v>
      </c>
      <c r="AN115" s="5">
        <f>AD115+AE115</f>
        <v>0.68305571533757481</v>
      </c>
      <c r="AO115" s="10">
        <f>IF(AND(H115 &gt; 0, B115 &gt; 0, C115 &gt; 0), AVERAGE(H115, B115, C115) * (1 + 0.5 * (SIGN(C115 - B115) + SIGN(B115 - H115)) + 0.5), AVERAGE(H115, B115, C115) * (1 + 0.5 * (SIGN(C115 - B115) + SIGN(B115 - H115)) - 0.5))</f>
        <v>0.23058882442579906</v>
      </c>
    </row>
    <row r="116" spans="1:41" x14ac:dyDescent="0.25">
      <c r="A116" s="1" t="s">
        <v>84</v>
      </c>
      <c r="B116" s="5">
        <v>0.89800000000000002</v>
      </c>
      <c r="C116" s="5">
        <v>0.185</v>
      </c>
      <c r="D116" s="12" t="str">
        <v>Super Micro Computer, Inc.</v>
      </c>
      <c r="E116" s="1">
        <v>437.7</v>
      </c>
      <c r="F116" s="3">
        <v>25630180050</v>
      </c>
      <c r="G116" s="2" t="str">
        <v>USD</v>
      </c>
      <c r="H116" s="14">
        <v>1.0976895849529766</v>
      </c>
      <c r="I116" s="5" t="str">
        <v>USD</v>
      </c>
      <c r="J116" s="3">
        <v>2174145000</v>
      </c>
      <c r="K116" s="3">
        <v>440459000</v>
      </c>
      <c r="L116" s="3">
        <v>14942854000</v>
      </c>
      <c r="M116" s="3">
        <v>14942854000</v>
      </c>
      <c r="N116" s="3">
        <v>14942854000</v>
      </c>
      <c r="O116" s="3">
        <v>2111729000</v>
      </c>
      <c r="P116" s="3">
        <v>12831125000</v>
      </c>
      <c r="Q116" s="3">
        <v>1304590657</v>
      </c>
      <c r="R116" s="15" t="str">
        <f t="shared" si="5"/>
        <v/>
      </c>
      <c r="S116" s="3" t="s">
        <v>261</v>
      </c>
      <c r="T116" s="19" t="str">
        <f>IF(G116="USD","",G116 &amp; "/USD")</f>
        <v/>
      </c>
      <c r="U116" s="19" t="s">
        <v>261</v>
      </c>
      <c r="V116" s="15" cm="1">
        <f t="array" ref="V116">IF($S116="",J116,_FV($S116,"Price")*J116)</f>
        <v>2174145000</v>
      </c>
      <c r="W116" s="3" cm="1">
        <f t="array" ref="W116">IF($S116="",K116,_FV($S116,"Price")*K116)</f>
        <v>440459000</v>
      </c>
      <c r="X116" s="3" cm="1">
        <f t="array" ref="X116">IF($S116="",L116,_FV($S116,"Price")*L116)</f>
        <v>14942854000</v>
      </c>
      <c r="Y116" s="3" cm="1">
        <f t="array" ref="Y116">IF($S116="",M116,_FV($S116,"Price")*M116)</f>
        <v>14942854000</v>
      </c>
      <c r="Z116" s="3" cm="1">
        <f t="array" ref="Z116">IF($S116="",N116,_FV($S116,"Price")*N116)</f>
        <v>14942854000</v>
      </c>
      <c r="AA116" s="3" cm="1">
        <f t="array" ref="AA116">IF($S116="",O116,_FV($S116,"Price")*O116)</f>
        <v>2111729000</v>
      </c>
      <c r="AB116" s="3" cm="1">
        <f t="array" ref="AB116">IF($S116="",P116,_FV($S116,"Price")*P116)</f>
        <v>12831125000</v>
      </c>
      <c r="AC116" s="3" cm="1">
        <f t="array" ref="AC116">IF($S116="",Q116,_FV($S116,"Price")*Q116)</f>
        <v>1304590657</v>
      </c>
      <c r="AD116" s="4">
        <f>(N116-P116)/N116</f>
        <v>0.14132032609031714</v>
      </c>
      <c r="AE116" s="4">
        <f>Q116/N116</f>
        <v>8.7305320456185942E-2</v>
      </c>
      <c r="AF116" s="3">
        <f>(AI116)+J116-K116</f>
        <v>27363866050</v>
      </c>
      <c r="AG116" s="4" t="str">
        <f>A116</f>
        <v>SMCI</v>
      </c>
      <c r="AH116" s="4" t="str">
        <f>D116</f>
        <v>Super Micro Computer, Inc.</v>
      </c>
      <c r="AI116" s="8" cm="1">
        <f t="array" ref="AI116">IF(U116="",F116,_FV(U116,"Price")*F116)</f>
        <v>25630180050</v>
      </c>
      <c r="AJ116" s="6">
        <f t="shared" si="6"/>
        <v>1.7152131748058304</v>
      </c>
      <c r="AK116" s="6">
        <f t="shared" si="7"/>
        <v>12.137059277018974</v>
      </c>
      <c r="AL116" s="6">
        <f t="shared" si="8"/>
        <v>0.13515656210488836</v>
      </c>
      <c r="AM116" s="6">
        <f t="shared" si="9"/>
        <v>0.65605725821724181</v>
      </c>
      <c r="AN116" s="5">
        <f>AD116+AE116</f>
        <v>0.22862564654650308</v>
      </c>
      <c r="AO116" s="10">
        <f>IF(AND(H116 &gt; 0, B116 &gt; 0, C116 &gt; 0), AVERAGE(H116, B116, C116) * (1 + 0.5 * (SIGN(C116 - B116) + SIGN(B116 - H116)) + 0.5), AVERAGE(H116, B116, C116) * (1 + 0.5 * (SIGN(C116 - B116) + SIGN(B116 - H116)) - 0.5))</f>
        <v>0.36344826415882947</v>
      </c>
    </row>
    <row r="117" spans="1:41" x14ac:dyDescent="0.25">
      <c r="A117" s="1" t="s">
        <v>110</v>
      </c>
      <c r="B117" s="5">
        <v>1.282</v>
      </c>
      <c r="C117" s="5">
        <v>0.82299999999999995</v>
      </c>
      <c r="D117" s="12" t="str">
        <v>CleanSpark, Inc.</v>
      </c>
      <c r="E117" s="1">
        <v>10.69</v>
      </c>
      <c r="F117" s="3">
        <v>2652392110</v>
      </c>
      <c r="G117" s="2" t="str">
        <v>USD</v>
      </c>
      <c r="H117" s="14">
        <v>0.2804311776415403</v>
      </c>
      <c r="I117" s="5" t="str">
        <v>USD</v>
      </c>
      <c r="J117" s="3">
        <v>11921000</v>
      </c>
      <c r="K117" s="3">
        <v>20462570</v>
      </c>
      <c r="L117" s="3">
        <v>168408000</v>
      </c>
      <c r="M117" s="3">
        <v>341451000</v>
      </c>
      <c r="N117" s="3">
        <v>341451000</v>
      </c>
      <c r="O117" s="3">
        <v>80035000</v>
      </c>
      <c r="P117" s="3">
        <v>261416000</v>
      </c>
      <c r="Q117" s="3">
        <v>-2086000</v>
      </c>
      <c r="R117" s="15" t="str">
        <f t="shared" si="5"/>
        <v/>
      </c>
      <c r="S117" s="3" t="s">
        <v>261</v>
      </c>
      <c r="T117" s="19" t="str">
        <f>IF(G117="USD","",G117 &amp; "/USD")</f>
        <v/>
      </c>
      <c r="U117" s="19" t="s">
        <v>261</v>
      </c>
      <c r="V117" s="15" cm="1">
        <f t="array" ref="V117">IF($S117="",J117,_FV($S117,"Price")*J117)</f>
        <v>11921000</v>
      </c>
      <c r="W117" s="3" cm="1">
        <f t="array" ref="W117">IF($S117="",K117,_FV($S117,"Price")*K117)</f>
        <v>20462570</v>
      </c>
      <c r="X117" s="3" cm="1">
        <f t="array" ref="X117">IF($S117="",L117,_FV($S117,"Price")*L117)</f>
        <v>168408000</v>
      </c>
      <c r="Y117" s="3" cm="1">
        <f t="array" ref="Y117">IF($S117="",M117,_FV($S117,"Price")*M117)</f>
        <v>341451000</v>
      </c>
      <c r="Z117" s="3" cm="1">
        <f t="array" ref="Z117">IF($S117="",N117,_FV($S117,"Price")*N117)</f>
        <v>341451000</v>
      </c>
      <c r="AA117" s="3" cm="1">
        <f t="array" ref="AA117">IF($S117="",O117,_FV($S117,"Price")*O117)</f>
        <v>80035000</v>
      </c>
      <c r="AB117" s="3" cm="1">
        <f t="array" ref="AB117">IF($S117="",P117,_FV($S117,"Price")*P117)</f>
        <v>261416000</v>
      </c>
      <c r="AC117" s="3" cm="1">
        <f t="array" ref="AC117">IF($S117="",Q117,_FV($S117,"Price")*Q117)</f>
        <v>-2086000</v>
      </c>
      <c r="AD117" s="4">
        <f>(N117-P117)/N117</f>
        <v>0.2343967362813405</v>
      </c>
      <c r="AE117" s="4">
        <f>Q117/N117</f>
        <v>-6.1092221138611394E-3</v>
      </c>
      <c r="AF117" s="3">
        <f>(AI117)+J117-K117</f>
        <v>2643850540</v>
      </c>
      <c r="AG117" s="4" t="str">
        <f>A117</f>
        <v>CLSK</v>
      </c>
      <c r="AH117" s="4" t="str">
        <f>D117</f>
        <v>CleanSpark, Inc.</v>
      </c>
      <c r="AI117" s="8" cm="1">
        <f t="array" ref="AI117">IF(U117="",F117,_FV(U117,"Price")*F117)</f>
        <v>2652392110</v>
      </c>
      <c r="AJ117" s="6">
        <f t="shared" si="6"/>
        <v>7.7680021730790072</v>
      </c>
      <c r="AK117" s="6">
        <f t="shared" si="7"/>
        <v>33.14040244892859</v>
      </c>
      <c r="AL117" s="6">
        <f t="shared" si="8"/>
        <v>0.2585054793208158</v>
      </c>
      <c r="AM117" s="6">
        <f t="shared" si="9"/>
        <v>0.40267803704651994</v>
      </c>
      <c r="AN117" s="5">
        <f>AD117+AE117</f>
        <v>0.22828751416747936</v>
      </c>
      <c r="AO117" s="10">
        <f>IF(AND(H117 &gt; 0, B117 &gt; 0, C117 &gt; 0), AVERAGE(H117, B117, C117) * (1 + 0.5 * (SIGN(C117 - B117) + SIGN(B117 - H117)) + 0.5), AVERAGE(H117, B117, C117) * (1 + 0.5 * (SIGN(C117 - B117) + SIGN(B117 - H117)) - 0.5))</f>
        <v>1.1927155888207701</v>
      </c>
    </row>
    <row r="118" spans="1:41" x14ac:dyDescent="0.25">
      <c r="A118" s="1" t="s">
        <v>129</v>
      </c>
      <c r="B118" s="4">
        <v>0.13600000000000001</v>
      </c>
      <c r="C118" s="4">
        <v>0.159</v>
      </c>
      <c r="D118" s="12" t="str">
        <v>Intuitive Surgical, Inc.</v>
      </c>
      <c r="E118" s="1">
        <v>492.63</v>
      </c>
      <c r="F118" s="3">
        <v>175058041020</v>
      </c>
      <c r="G118" s="1" t="str">
        <v>USD</v>
      </c>
      <c r="H118" s="14">
        <v>0.14494873195975699</v>
      </c>
      <c r="I118" s="4" t="str">
        <v>USD</v>
      </c>
      <c r="J118" s="3">
        <v>0</v>
      </c>
      <c r="K118" s="3">
        <v>1581200000</v>
      </c>
      <c r="L118" s="3">
        <v>7124100000</v>
      </c>
      <c r="M118" s="3">
        <v>7572500000</v>
      </c>
      <c r="N118" s="3">
        <v>7572500000</v>
      </c>
      <c r="O118" s="3">
        <v>5062700000</v>
      </c>
      <c r="P118" s="3">
        <v>2509800000</v>
      </c>
      <c r="Q118" s="3">
        <v>2188600000</v>
      </c>
      <c r="R118" s="15" t="str">
        <f t="shared" si="5"/>
        <v/>
      </c>
      <c r="S118" s="3" t="s">
        <v>261</v>
      </c>
      <c r="T118" s="19" t="str">
        <f>IF(G118="USD","",G118 &amp; "/USD")</f>
        <v/>
      </c>
      <c r="U118" s="19" t="s">
        <v>261</v>
      </c>
      <c r="V118" s="15" cm="1">
        <f t="array" ref="V118">IF($S118="",J118,_FV($S118,"Price")*J118)</f>
        <v>0</v>
      </c>
      <c r="W118" s="3" cm="1">
        <f t="array" ref="W118">IF($S118="",K118,_FV($S118,"Price")*K118)</f>
        <v>1581200000</v>
      </c>
      <c r="X118" s="3" cm="1">
        <f t="array" ref="X118">IF($S118="",L118,_FV($S118,"Price")*L118)</f>
        <v>7124100000</v>
      </c>
      <c r="Y118" s="3" cm="1">
        <f t="array" ref="Y118">IF($S118="",M118,_FV($S118,"Price")*M118)</f>
        <v>7572500000</v>
      </c>
      <c r="Z118" s="3" cm="1">
        <f t="array" ref="Z118">IF($S118="",N118,_FV($S118,"Price")*N118)</f>
        <v>7572500000</v>
      </c>
      <c r="AA118" s="3" cm="1">
        <f t="array" ref="AA118">IF($S118="",O118,_FV($S118,"Price")*O118)</f>
        <v>5062700000</v>
      </c>
      <c r="AB118" s="3" cm="1">
        <f t="array" ref="AB118">IF($S118="",P118,_FV($S118,"Price")*P118)</f>
        <v>2509800000</v>
      </c>
      <c r="AC118" s="3" cm="1">
        <f t="array" ref="AC118">IF($S118="",Q118,_FV($S118,"Price")*Q118)</f>
        <v>2188600000</v>
      </c>
      <c r="AD118" s="4">
        <f>(N118-P118)/N118</f>
        <v>0.66856388246946186</v>
      </c>
      <c r="AE118" s="4">
        <f>Q118/N118</f>
        <v>0.28901947837570158</v>
      </c>
      <c r="AF118" s="3">
        <f>(AI118)+J118-K118</f>
        <v>173476841020</v>
      </c>
      <c r="AG118" s="4" t="str">
        <f>A118</f>
        <v>ISRG</v>
      </c>
      <c r="AH118" s="4" t="str">
        <f>D118</f>
        <v>Intuitive Surgical, Inc.</v>
      </c>
      <c r="AI118" s="8" cm="1">
        <f t="array" ref="AI118">IF(U118="",F118,_FV(U118,"Price")*F118)</f>
        <v>175058041020</v>
      </c>
      <c r="AJ118" s="6">
        <f t="shared" si="6"/>
        <v>23.117601983492904</v>
      </c>
      <c r="AK118" s="6">
        <f t="shared" si="7"/>
        <v>34.578000082959683</v>
      </c>
      <c r="AL118" s="6">
        <f t="shared" si="8"/>
        <v>2.5425000060999765</v>
      </c>
      <c r="AM118" s="6">
        <f t="shared" si="9"/>
        <v>2.1747169863496656</v>
      </c>
      <c r="AN118" s="5">
        <f>AD118+AE118</f>
        <v>0.95758336084516338</v>
      </c>
      <c r="AO118" s="10">
        <f>IF(AND(H118 &gt; 0, B118 &gt; 0, C118 &gt; 0), AVERAGE(H118, B118, C118) * (1 + 0.5 * (SIGN(C118 - B118) + SIGN(B118 - H118)) + 0.5), AVERAGE(H118, B118, C118) * (1 + 0.5 * (SIGN(C118 - B118) + SIGN(B118 - H118)) - 0.5))</f>
        <v>0.21997436597987852</v>
      </c>
    </row>
    <row r="121" spans="1:41" x14ac:dyDescent="0.25">
      <c r="T121" s="20"/>
      <c r="U121" s="20"/>
      <c r="AI121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4953-B7EC-4A17-B355-B0E44D6914A2}">
  <dimension ref="A1:I116"/>
  <sheetViews>
    <sheetView tabSelected="1" topLeftCell="A80" workbookViewId="0">
      <selection activeCell="L27" sqref="L27"/>
    </sheetView>
  </sheetViews>
  <sheetFormatPr defaultRowHeight="15" x14ac:dyDescent="0.25"/>
  <cols>
    <col min="1" max="1" width="11" style="1" bestFit="1" customWidth="1"/>
    <col min="2" max="2" width="51.42578125" style="1" bestFit="1" customWidth="1"/>
    <col min="3" max="3" width="20.140625" style="8" bestFit="1" customWidth="1"/>
    <col min="4" max="4" width="18.28515625" style="2" bestFit="1" customWidth="1"/>
    <col min="5" max="5" width="16.7109375" style="2" bestFit="1" customWidth="1"/>
    <col min="6" max="6" width="28.7109375" style="2" bestFit="1" customWidth="1"/>
    <col min="7" max="7" width="29.7109375" style="2" bestFit="1" customWidth="1"/>
    <col min="8" max="8" width="14.42578125" style="11" bestFit="1" customWidth="1"/>
    <col min="9" max="9" width="20.140625" style="11" bestFit="1" customWidth="1"/>
  </cols>
  <sheetData>
    <row r="1" spans="1:9" x14ac:dyDescent="0.25">
      <c r="A1" s="7" t="s">
        <v>130</v>
      </c>
      <c r="B1" s="7" t="s">
        <v>120</v>
      </c>
      <c r="C1" s="7" t="s">
        <v>258</v>
      </c>
      <c r="D1" s="7" t="s">
        <v>254</v>
      </c>
      <c r="E1" s="7" t="s">
        <v>253</v>
      </c>
      <c r="F1" s="7" t="s">
        <v>252</v>
      </c>
      <c r="G1" s="7" t="s">
        <v>255</v>
      </c>
      <c r="H1" s="7" t="s">
        <v>247</v>
      </c>
      <c r="I1" s="7" t="s">
        <v>250</v>
      </c>
    </row>
    <row r="2" spans="1:9" hidden="1" x14ac:dyDescent="0.25">
      <c r="A2" s="1" t="s">
        <v>114</v>
      </c>
      <c r="B2" s="1" t="s">
        <v>171</v>
      </c>
      <c r="C2" s="8">
        <v>23148281932.6138</v>
      </c>
      <c r="D2" s="2">
        <v>1.3754995666833272</v>
      </c>
      <c r="E2" s="2">
        <v>15.649260940144739</v>
      </c>
      <c r="F2" s="2">
        <v>-3.4776135422543866</v>
      </c>
      <c r="G2" s="2">
        <v>1.8630072547791354</v>
      </c>
      <c r="H2" s="11">
        <v>0.14802415649205725</v>
      </c>
      <c r="I2" s="11">
        <v>1.6808803902618619E-2</v>
      </c>
    </row>
    <row r="3" spans="1:9" hidden="1" x14ac:dyDescent="0.25">
      <c r="A3" s="1" t="s">
        <v>95</v>
      </c>
      <c r="B3" s="1" t="s">
        <v>138</v>
      </c>
      <c r="C3" s="8">
        <v>2125223740.6534398</v>
      </c>
      <c r="D3" s="2">
        <v>1.507808879360105</v>
      </c>
      <c r="E3" s="2">
        <v>3.5125725808600987</v>
      </c>
      <c r="F3" s="2">
        <v>-1.5272054699391733</v>
      </c>
      <c r="G3" s="2">
        <v>0.67549476605933234</v>
      </c>
      <c r="H3" s="11">
        <v>0.94826093272524425</v>
      </c>
      <c r="I3" s="11">
        <v>4.6623260340328453E-2</v>
      </c>
    </row>
    <row r="4" spans="1:9" hidden="1" x14ac:dyDescent="0.25">
      <c r="A4" s="1" t="s">
        <v>32</v>
      </c>
      <c r="B4" s="1" t="s">
        <v>173</v>
      </c>
      <c r="C4" s="8">
        <v>94243040000</v>
      </c>
      <c r="D4" s="2">
        <v>1.7097483717639375</v>
      </c>
      <c r="E4" s="2">
        <v>4.1282158657847479</v>
      </c>
      <c r="F4" s="2">
        <v>-1.1794902473670708</v>
      </c>
      <c r="G4" s="2">
        <v>0.52925844433137792</v>
      </c>
      <c r="H4" s="11">
        <v>0.61626240452821968</v>
      </c>
      <c r="I4" s="11">
        <v>-4.8487629650775535E-2</v>
      </c>
    </row>
    <row r="5" spans="1:9" hidden="1" x14ac:dyDescent="0.25">
      <c r="A5" s="1" t="s">
        <v>91</v>
      </c>
      <c r="B5" s="1" t="s">
        <v>176</v>
      </c>
      <c r="C5" s="8">
        <v>1588703658.1570001</v>
      </c>
      <c r="D5" s="2">
        <v>3.2439588699963462</v>
      </c>
      <c r="E5" s="2">
        <v>4.11305965965966</v>
      </c>
      <c r="F5" s="2">
        <v>-0.95652550224643262</v>
      </c>
      <c r="G5" s="2">
        <v>0.25546954407823974</v>
      </c>
      <c r="H5" s="11">
        <v>1.1073747084538241</v>
      </c>
      <c r="I5" s="11">
        <v>1.5174148509815397E-2</v>
      </c>
    </row>
    <row r="6" spans="1:9" hidden="1" x14ac:dyDescent="0.25">
      <c r="A6" s="1" t="s">
        <v>119</v>
      </c>
      <c r="B6" s="1" t="s">
        <v>232</v>
      </c>
      <c r="C6" s="8">
        <v>180709893</v>
      </c>
      <c r="D6" s="2">
        <v>1.8732772442426158</v>
      </c>
      <c r="E6" s="2">
        <v>4.0677695398636589</v>
      </c>
      <c r="F6" s="2">
        <v>-0.81355390797273175</v>
      </c>
      <c r="G6" s="2">
        <v>0.27118463599091064</v>
      </c>
      <c r="H6" s="11">
        <v>0.90335313197088951</v>
      </c>
      <c r="I6" s="11">
        <v>2.0981385813084973E-2</v>
      </c>
    </row>
    <row r="7" spans="1:9" hidden="1" x14ac:dyDescent="0.25">
      <c r="A7" s="1" t="s">
        <v>4</v>
      </c>
      <c r="B7" s="1" t="s">
        <v>135</v>
      </c>
      <c r="C7" s="8">
        <v>16391478880</v>
      </c>
      <c r="D7" s="2">
        <v>11.539646182298696</v>
      </c>
      <c r="E7" s="2">
        <v>25.046725546883117</v>
      </c>
      <c r="F7" s="2">
        <v>-0.64553419685442037</v>
      </c>
      <c r="G7" s="2">
        <v>0.56284776509849699</v>
      </c>
      <c r="H7" s="11">
        <v>0.89183490572347202</v>
      </c>
      <c r="I7" s="11">
        <v>6.6350292945014837E-3</v>
      </c>
    </row>
    <row r="8" spans="1:9" hidden="1" x14ac:dyDescent="0.25">
      <c r="A8" s="1" t="s">
        <v>113</v>
      </c>
      <c r="B8" s="1" t="s">
        <v>154</v>
      </c>
      <c r="C8" s="8">
        <v>96088551250.645798</v>
      </c>
      <c r="D8" s="2">
        <v>0.50545109344257599</v>
      </c>
      <c r="E8" s="2">
        <v>0.94759117971085705</v>
      </c>
      <c r="F8" s="2">
        <v>-0.36445816006025888</v>
      </c>
      <c r="G8" s="2">
        <v>-4.7379558985542847</v>
      </c>
      <c r="H8" s="11">
        <v>1.8870107868729611</v>
      </c>
      <c r="I8" s="11">
        <v>0.49414882749874672</v>
      </c>
    </row>
    <row r="9" spans="1:9" hidden="1" x14ac:dyDescent="0.25">
      <c r="A9" s="1" t="s">
        <v>62</v>
      </c>
      <c r="B9" s="1" t="s">
        <v>211</v>
      </c>
      <c r="C9" s="8">
        <v>439565720</v>
      </c>
      <c r="D9" s="2">
        <v>2.5078842482134553</v>
      </c>
      <c r="E9" s="2">
        <v>7.1587347340413032</v>
      </c>
      <c r="F9" s="2">
        <v>-0.30205631789203813</v>
      </c>
      <c r="G9" s="2">
        <v>0.70878561723181221</v>
      </c>
      <c r="H9" s="11">
        <v>0.59994171510029737</v>
      </c>
      <c r="I9" s="11">
        <v>0.12983370812755779</v>
      </c>
    </row>
    <row r="10" spans="1:9" hidden="1" x14ac:dyDescent="0.25">
      <c r="A10" s="1" t="s">
        <v>19</v>
      </c>
      <c r="B10" s="1" t="s">
        <v>157</v>
      </c>
      <c r="C10" s="8">
        <v>106298371800</v>
      </c>
      <c r="D10" s="2">
        <v>1.9073130661020599</v>
      </c>
      <c r="E10" s="2">
        <v>4.8118406500384774</v>
      </c>
      <c r="F10" s="2">
        <v>-0.25061670052283735</v>
      </c>
      <c r="G10" s="2">
        <v>-1.0024668020913494</v>
      </c>
      <c r="H10" s="11">
        <v>0.70995119500466519</v>
      </c>
      <c r="I10" s="11">
        <v>-1.5683283565056962E-2</v>
      </c>
    </row>
    <row r="11" spans="1:9" hidden="1" x14ac:dyDescent="0.25">
      <c r="A11" s="1" t="s">
        <v>58</v>
      </c>
      <c r="B11" s="1" t="s">
        <v>207</v>
      </c>
      <c r="C11" s="8">
        <v>1955273036</v>
      </c>
      <c r="D11" s="2">
        <v>1.5843947452438332</v>
      </c>
      <c r="E11" s="2">
        <v>4.220736434008125</v>
      </c>
      <c r="F11" s="2">
        <v>-0.17157465178894818</v>
      </c>
      <c r="G11" s="2">
        <v>-0.29310669680611978</v>
      </c>
      <c r="H11" s="11">
        <v>0.88130529413766667</v>
      </c>
      <c r="I11" s="11">
        <v>-1.775799046383679E-2</v>
      </c>
    </row>
    <row r="12" spans="1:9" hidden="1" x14ac:dyDescent="0.25">
      <c r="A12" s="1" t="s">
        <v>80</v>
      </c>
      <c r="B12" s="1" t="s">
        <v>239</v>
      </c>
      <c r="C12" s="8">
        <v>312732146</v>
      </c>
      <c r="D12" s="2">
        <v>1.9822279930023832</v>
      </c>
      <c r="E12" s="2">
        <v>-19.093482263874474</v>
      </c>
      <c r="F12" s="2">
        <v>-0.10589840412575971</v>
      </c>
      <c r="G12" s="2">
        <v>-0.28798613610774954</v>
      </c>
      <c r="H12" s="11">
        <v>-0.24768013792404037</v>
      </c>
      <c r="I12" s="11">
        <v>0.39854063461805472</v>
      </c>
    </row>
    <row r="13" spans="1:9" hidden="1" x14ac:dyDescent="0.25">
      <c r="A13" s="1" t="s">
        <v>99</v>
      </c>
      <c r="B13" s="1" t="s">
        <v>144</v>
      </c>
      <c r="C13" s="8">
        <v>19014051480.168598</v>
      </c>
      <c r="D13" s="2">
        <v>0.22661319167795374</v>
      </c>
      <c r="E13" s="2">
        <v>1.6651696889641163</v>
      </c>
      <c r="F13" s="2">
        <v>-9.8530750826279073E-2</v>
      </c>
      <c r="G13" s="2">
        <v>-0.26857575628453489</v>
      </c>
      <c r="H13" s="11">
        <v>0.29930004637691843</v>
      </c>
      <c r="I13" s="11">
        <v>1.8589536106987933E-2</v>
      </c>
    </row>
    <row r="14" spans="1:9" hidden="1" x14ac:dyDescent="0.25">
      <c r="A14" s="1" t="s">
        <v>47</v>
      </c>
      <c r="B14" s="1" t="s">
        <v>193</v>
      </c>
      <c r="C14" s="8">
        <v>2751305350</v>
      </c>
      <c r="D14" s="2">
        <v>2103.4444571865442</v>
      </c>
      <c r="E14" s="2">
        <v>-163.74868170455898</v>
      </c>
      <c r="F14" s="2">
        <v>-7.2761022752525661E-2</v>
      </c>
      <c r="G14" s="2">
        <v>-0.22327335929173572</v>
      </c>
      <c r="H14" s="11">
        <v>-274.96483180428135</v>
      </c>
      <c r="I14" s="11">
        <v>15.715333333333334</v>
      </c>
    </row>
    <row r="15" spans="1:9" hidden="1" x14ac:dyDescent="0.25">
      <c r="A15" s="1" t="s">
        <v>59</v>
      </c>
      <c r="B15" s="1" t="s">
        <v>208</v>
      </c>
      <c r="C15" s="8">
        <v>3538973240</v>
      </c>
      <c r="D15" s="2">
        <v>107.98771024044916</v>
      </c>
      <c r="E15" s="2">
        <v>-101.32195487860741</v>
      </c>
      <c r="F15" s="2">
        <v>-7.4701373439652764E-3</v>
      </c>
      <c r="G15" s="2">
        <v>-0.55306743929370861</v>
      </c>
      <c r="H15" s="11">
        <v>-14.108385206883925</v>
      </c>
      <c r="I15" s="11">
        <v>22.911333333333332</v>
      </c>
    </row>
    <row r="16" spans="1:9" x14ac:dyDescent="0.25">
      <c r="A16" s="1" t="s">
        <v>117</v>
      </c>
      <c r="B16" s="1" t="s">
        <v>220</v>
      </c>
      <c r="C16" s="8">
        <v>19481147746.219501</v>
      </c>
      <c r="D16" s="2">
        <v>1.314008739177086</v>
      </c>
      <c r="E16" s="2">
        <v>4.9146607435720808</v>
      </c>
      <c r="F16" s="2">
        <v>4.3998753299660527E-2</v>
      </c>
      <c r="G16" s="2">
        <v>0.24451048475482989</v>
      </c>
      <c r="H16" s="11">
        <v>0.49500022361146301</v>
      </c>
      <c r="I16" s="23">
        <v>0.78283064815502268</v>
      </c>
    </row>
    <row r="17" spans="1:9" hidden="1" x14ac:dyDescent="0.25">
      <c r="A17" s="1" t="s">
        <v>70</v>
      </c>
      <c r="B17" s="1" t="s">
        <v>221</v>
      </c>
      <c r="C17" s="8">
        <v>800329092</v>
      </c>
      <c r="D17" s="2">
        <v>0.81264224733156787</v>
      </c>
      <c r="E17" s="2">
        <v>3.0583098016737362</v>
      </c>
      <c r="F17" s="2">
        <v>4.7860873265629669E-2</v>
      </c>
      <c r="G17" s="2">
        <v>0.17376760236782596</v>
      </c>
      <c r="H17" s="11">
        <v>0.38438114307994736</v>
      </c>
      <c r="I17" s="23">
        <v>0.62559084806079113</v>
      </c>
    </row>
    <row r="18" spans="1:9" hidden="1" x14ac:dyDescent="0.25">
      <c r="A18" s="1" t="s">
        <v>46</v>
      </c>
      <c r="B18" s="1" t="s">
        <v>192</v>
      </c>
      <c r="C18" s="8">
        <v>3165337</v>
      </c>
      <c r="D18" s="2">
        <v>0.49354914961101864</v>
      </c>
      <c r="E18" s="2">
        <v>1.5404299118179519</v>
      </c>
      <c r="F18" s="2">
        <v>4.9691287477998447E-2</v>
      </c>
      <c r="G18" s="2">
        <v>6.1864655093090443E-2</v>
      </c>
      <c r="H18" s="11">
        <v>-0.88560811099479253</v>
      </c>
      <c r="I18" s="11">
        <v>0.55917672386757056</v>
      </c>
    </row>
    <row r="19" spans="1:9" x14ac:dyDescent="0.25">
      <c r="A19" s="1" t="s">
        <v>0</v>
      </c>
      <c r="B19" s="1" t="s">
        <v>131</v>
      </c>
      <c r="C19" s="8">
        <v>3074180460</v>
      </c>
      <c r="D19" s="2">
        <v>2.8807739399908354</v>
      </c>
      <c r="E19" s="2">
        <v>3.6906566798285159</v>
      </c>
      <c r="F19" s="2">
        <v>6.3413345014235678E-2</v>
      </c>
      <c r="G19" s="2">
        <v>0.10195183635151502</v>
      </c>
      <c r="H19" s="11">
        <v>0.75811915433538524</v>
      </c>
      <c r="I19" s="23">
        <v>0.26648545958568981</v>
      </c>
    </row>
    <row r="20" spans="1:9" x14ac:dyDescent="0.25">
      <c r="A20" s="1" t="s">
        <v>72</v>
      </c>
      <c r="B20" s="1" t="s">
        <v>223</v>
      </c>
      <c r="C20" s="8">
        <v>1126973701</v>
      </c>
      <c r="D20" s="2">
        <v>1.6249092740220399</v>
      </c>
      <c r="E20" s="2">
        <v>3.2809027816998793</v>
      </c>
      <c r="F20" s="2">
        <v>0.10721904515359082</v>
      </c>
      <c r="G20" s="2">
        <v>0.15475955787454346</v>
      </c>
      <c r="H20" s="11">
        <v>0.64511412838957205</v>
      </c>
      <c r="I20" s="23">
        <v>0.15872578212369351</v>
      </c>
    </row>
    <row r="21" spans="1:9" hidden="1" x14ac:dyDescent="0.25">
      <c r="A21" s="1" t="s">
        <v>111</v>
      </c>
      <c r="B21" s="1" t="s">
        <v>233</v>
      </c>
      <c r="C21" s="8">
        <v>397505342.39999998</v>
      </c>
      <c r="D21" s="2">
        <v>0.44594701641361362</v>
      </c>
      <c r="E21" s="2">
        <v>2.6589579034646342</v>
      </c>
      <c r="F21" s="2">
        <v>0.11560686536802757</v>
      </c>
      <c r="G21" s="2">
        <v>0.53179158069292687</v>
      </c>
      <c r="H21" s="11">
        <v>0.23621593555053286</v>
      </c>
      <c r="I21" s="11">
        <v>0.10934746608526728</v>
      </c>
    </row>
    <row r="22" spans="1:9" hidden="1" x14ac:dyDescent="0.25">
      <c r="A22" s="1" t="s">
        <v>84</v>
      </c>
      <c r="B22" s="1" t="s">
        <v>243</v>
      </c>
      <c r="C22" s="8">
        <v>25630180050</v>
      </c>
      <c r="D22" s="2">
        <v>1.7152131748058304</v>
      </c>
      <c r="E22" s="2">
        <v>12.137059277018974</v>
      </c>
      <c r="F22" s="2">
        <v>0.13515656210488836</v>
      </c>
      <c r="G22" s="2">
        <v>0.65605725821724181</v>
      </c>
      <c r="H22" s="11">
        <v>0.22862564654650308</v>
      </c>
      <c r="I22" s="11">
        <v>0.36344826415882947</v>
      </c>
    </row>
    <row r="23" spans="1:9" hidden="1" x14ac:dyDescent="0.25">
      <c r="A23" s="1" t="s">
        <v>50</v>
      </c>
      <c r="B23" s="1" t="s">
        <v>199</v>
      </c>
      <c r="C23" s="8">
        <v>5239454400</v>
      </c>
      <c r="D23" s="2">
        <v>1.0126506378044067</v>
      </c>
      <c r="E23" s="2">
        <v>4.4816135488837565</v>
      </c>
      <c r="F23" s="2">
        <v>0.13832140582974556</v>
      </c>
      <c r="G23" s="2">
        <v>0.35012605850654344</v>
      </c>
      <c r="H23" s="11">
        <v>0.3561847700038655</v>
      </c>
      <c r="I23" s="23">
        <v>0.25519978499958657</v>
      </c>
    </row>
    <row r="24" spans="1:9" x14ac:dyDescent="0.25">
      <c r="A24" s="1" t="s">
        <v>28</v>
      </c>
      <c r="B24" s="1" t="s">
        <v>168</v>
      </c>
      <c r="C24" s="8">
        <v>14027872040</v>
      </c>
      <c r="D24" s="2">
        <v>1.8014475459098498</v>
      </c>
      <c r="E24" s="2">
        <v>2.2308956806615776</v>
      </c>
      <c r="F24" s="2">
        <v>0.14300613337574217</v>
      </c>
      <c r="G24" s="2">
        <v>0.92953986694232393</v>
      </c>
      <c r="H24" s="11">
        <v>1.6652112495184281</v>
      </c>
      <c r="I24" s="23">
        <v>0.18385556915544674</v>
      </c>
    </row>
    <row r="25" spans="1:9" hidden="1" x14ac:dyDescent="0.25">
      <c r="A25" s="1" t="s">
        <v>63</v>
      </c>
      <c r="B25" s="1" t="s">
        <v>212</v>
      </c>
      <c r="C25" s="8">
        <v>2007237232</v>
      </c>
      <c r="D25" s="2">
        <v>2.1219632997650999</v>
      </c>
      <c r="E25" s="2">
        <v>8.2049953073137232</v>
      </c>
      <c r="F25" s="2">
        <v>0.17683178779418418</v>
      </c>
      <c r="G25" s="2">
        <v>1.3674992178856207</v>
      </c>
      <c r="H25" s="11">
        <v>0.32471187207564167</v>
      </c>
      <c r="I25" s="11">
        <v>0.41852614118731013</v>
      </c>
    </row>
    <row r="26" spans="1:9" x14ac:dyDescent="0.25">
      <c r="A26" s="1" t="s">
        <v>17</v>
      </c>
      <c r="B26" s="1" t="s">
        <v>155</v>
      </c>
      <c r="C26" s="8">
        <v>17651362302</v>
      </c>
      <c r="D26" s="2">
        <v>6.2838314337275873</v>
      </c>
      <c r="E26" s="2">
        <v>6.4894604597359873</v>
      </c>
      <c r="F26" s="2">
        <v>0.19967570645341501</v>
      </c>
      <c r="G26" s="2">
        <v>0.34702997110887629</v>
      </c>
      <c r="H26" s="11">
        <v>1.2660937417620077</v>
      </c>
      <c r="I26" s="23">
        <v>0.32037136005481326</v>
      </c>
    </row>
    <row r="27" spans="1:9" hidden="1" x14ac:dyDescent="0.25">
      <c r="A27" s="1" t="s">
        <v>89</v>
      </c>
      <c r="B27" s="1" t="s">
        <v>150</v>
      </c>
      <c r="C27" s="8">
        <v>90067824249.582413</v>
      </c>
      <c r="D27" s="2">
        <v>1.052204703982363</v>
      </c>
      <c r="E27" s="2">
        <v>5.0048882354774396</v>
      </c>
      <c r="F27" s="2">
        <v>0.20940954960156652</v>
      </c>
      <c r="G27" s="2">
        <v>0.26908001266007742</v>
      </c>
      <c r="H27" s="11">
        <v>0.35155974067423246</v>
      </c>
      <c r="I27" s="23">
        <v>0.14089199330146107</v>
      </c>
    </row>
    <row r="28" spans="1:9" hidden="1" x14ac:dyDescent="0.25">
      <c r="A28" s="1" t="s">
        <v>96</v>
      </c>
      <c r="B28" s="1" t="s">
        <v>140</v>
      </c>
      <c r="C28" s="8">
        <v>48218947083.460197</v>
      </c>
      <c r="D28" s="2">
        <v>0.19958210879212077</v>
      </c>
      <c r="E28" s="2">
        <v>1.1031783596224078</v>
      </c>
      <c r="F28" s="2">
        <v>0.22063567192448155</v>
      </c>
      <c r="G28" s="2">
        <v>5.4612790080317213E-2</v>
      </c>
      <c r="H28" s="11">
        <v>0.33501599211710942</v>
      </c>
      <c r="I28" s="11">
        <v>0.15370724753886589</v>
      </c>
    </row>
    <row r="29" spans="1:9" x14ac:dyDescent="0.25">
      <c r="A29" s="1" t="s">
        <v>100</v>
      </c>
      <c r="B29" s="1" t="s">
        <v>230</v>
      </c>
      <c r="C29" s="8">
        <v>9505434050</v>
      </c>
      <c r="D29" s="2">
        <v>3.1930993404518615</v>
      </c>
      <c r="E29" s="2">
        <v>5.8047100735440891</v>
      </c>
      <c r="F29" s="2">
        <v>0.23218840294176357</v>
      </c>
      <c r="G29" s="2">
        <v>0.6309467471243575</v>
      </c>
      <c r="H29" s="11">
        <v>1.0818229026895343</v>
      </c>
      <c r="I29" s="23">
        <v>0.12915950122406661</v>
      </c>
    </row>
    <row r="30" spans="1:9" x14ac:dyDescent="0.25">
      <c r="A30" s="1" t="s">
        <v>126</v>
      </c>
      <c r="B30" s="1" t="s">
        <v>225</v>
      </c>
      <c r="C30" s="8">
        <v>327055971.98879999</v>
      </c>
      <c r="D30" s="2">
        <v>2.051251596630677</v>
      </c>
      <c r="E30" s="2">
        <v>6.8096327835247799</v>
      </c>
      <c r="F30" s="2">
        <v>0.23481492356982003</v>
      </c>
      <c r="G30" s="2">
        <v>0.8106705694672357</v>
      </c>
      <c r="H30" s="11">
        <v>0.43691783642579607</v>
      </c>
      <c r="I30" s="23">
        <v>0.34206440492865253</v>
      </c>
    </row>
    <row r="31" spans="1:9" hidden="1" x14ac:dyDescent="0.25">
      <c r="A31" s="1" t="s">
        <v>110</v>
      </c>
      <c r="B31" s="1" t="s">
        <v>244</v>
      </c>
      <c r="C31" s="8">
        <v>2652392110</v>
      </c>
      <c r="D31" s="2">
        <v>7.7680021730790072</v>
      </c>
      <c r="E31" s="2">
        <v>33.14040244892859</v>
      </c>
      <c r="F31" s="2">
        <v>0.2585054793208158</v>
      </c>
      <c r="G31" s="2">
        <v>0.40267803704651994</v>
      </c>
      <c r="H31" s="11">
        <v>0.22828751416747936</v>
      </c>
      <c r="I31" s="11">
        <v>1.1927155888207701</v>
      </c>
    </row>
    <row r="32" spans="1:9" hidden="1" x14ac:dyDescent="0.25">
      <c r="A32" s="1" t="s">
        <v>22</v>
      </c>
      <c r="B32" s="1" t="s">
        <v>160</v>
      </c>
      <c r="C32" s="8">
        <v>101268630000</v>
      </c>
      <c r="D32" s="2">
        <v>2.1773985680190933</v>
      </c>
      <c r="E32" s="2">
        <v>3.0756432606450828</v>
      </c>
      <c r="F32" s="2">
        <v>0.27218080748271495</v>
      </c>
      <c r="G32" s="2">
        <v>-30.756432606450826</v>
      </c>
      <c r="H32" s="11">
        <v>1.1202777956954568</v>
      </c>
      <c r="I32" s="11">
        <v>1.4503521273550842E-2</v>
      </c>
    </row>
    <row r="33" spans="1:9" x14ac:dyDescent="0.25">
      <c r="A33" s="1" t="s">
        <v>68</v>
      </c>
      <c r="B33" s="1" t="s">
        <v>218</v>
      </c>
      <c r="C33" s="8">
        <v>1317255449</v>
      </c>
      <c r="D33" s="2">
        <v>3.0778362225830356</v>
      </c>
      <c r="E33" s="2">
        <v>5.2161423806273186</v>
      </c>
      <c r="F33" s="2">
        <v>0.29977829773720222</v>
      </c>
      <c r="G33" s="2">
        <v>0.35244205274508916</v>
      </c>
      <c r="H33" s="11">
        <v>0.76798550836629642</v>
      </c>
      <c r="I33" s="23">
        <v>8.6994192492077918E-2</v>
      </c>
    </row>
    <row r="34" spans="1:9" x14ac:dyDescent="0.25">
      <c r="A34" s="1" t="s">
        <v>15</v>
      </c>
      <c r="B34" s="1" t="s">
        <v>151</v>
      </c>
      <c r="C34" s="8">
        <v>71560243024</v>
      </c>
      <c r="D34" s="2">
        <v>8.2479583057672343</v>
      </c>
      <c r="E34" s="2">
        <v>12.156107093648762</v>
      </c>
      <c r="F34" s="2">
        <v>0.30314481530296161</v>
      </c>
      <c r="G34" s="2">
        <v>0.39213248689189556</v>
      </c>
      <c r="H34" s="11">
        <v>0.86314498330819922</v>
      </c>
      <c r="I34" s="23">
        <v>0.34512333058247702</v>
      </c>
    </row>
    <row r="35" spans="1:9" x14ac:dyDescent="0.25">
      <c r="A35" s="1" t="s">
        <v>5</v>
      </c>
      <c r="B35" s="1" t="s">
        <v>136</v>
      </c>
      <c r="C35" s="8">
        <v>8516860600</v>
      </c>
      <c r="D35" s="2">
        <v>3.5105714984083254</v>
      </c>
      <c r="E35" s="2">
        <v>5.528450924377057</v>
      </c>
      <c r="F35" s="2">
        <v>0.30713616246539205</v>
      </c>
      <c r="G35" s="2">
        <v>0.36371387660375376</v>
      </c>
      <c r="H35" s="11">
        <v>0.51120932243665762</v>
      </c>
      <c r="I35" s="23">
        <v>0.10591286710072119</v>
      </c>
    </row>
    <row r="36" spans="1:9" x14ac:dyDescent="0.25">
      <c r="A36" s="1" t="s">
        <v>9</v>
      </c>
      <c r="B36" s="1" t="s">
        <v>142</v>
      </c>
      <c r="C36" s="8">
        <v>5606380764</v>
      </c>
      <c r="D36" s="2">
        <v>15.62715015929914</v>
      </c>
      <c r="E36" s="2">
        <v>25.763551893533815</v>
      </c>
      <c r="F36" s="2">
        <v>0.3085455316590876</v>
      </c>
      <c r="G36" s="2">
        <v>0.85028224071068703</v>
      </c>
      <c r="H36" s="11">
        <v>0.63098347358533169</v>
      </c>
      <c r="I36" s="23">
        <v>0.45388948094886522</v>
      </c>
    </row>
    <row r="37" spans="1:9" x14ac:dyDescent="0.25">
      <c r="A37" s="1" t="s">
        <v>82</v>
      </c>
      <c r="B37" s="1" t="s">
        <v>241</v>
      </c>
      <c r="C37" s="8">
        <v>2092694560</v>
      </c>
      <c r="D37" s="2">
        <v>5.6491097294947803</v>
      </c>
      <c r="E37" s="2">
        <v>7.8740619106208234</v>
      </c>
      <c r="F37" s="2">
        <v>0.30878674159297348</v>
      </c>
      <c r="G37" s="2">
        <v>0.39370309553104116</v>
      </c>
      <c r="H37" s="11">
        <v>0.77812824826509697</v>
      </c>
      <c r="I37" s="23">
        <v>-1.9995749106372484E-2</v>
      </c>
    </row>
    <row r="38" spans="1:9" x14ac:dyDescent="0.25">
      <c r="A38" s="1" t="s">
        <v>37</v>
      </c>
      <c r="B38" s="1" t="s">
        <v>183</v>
      </c>
      <c r="C38" s="8">
        <v>104520801684</v>
      </c>
      <c r="D38" s="2">
        <v>5.9976359490445859</v>
      </c>
      <c r="E38" s="2">
        <v>12.533973100371748</v>
      </c>
      <c r="F38" s="2">
        <v>0.33246612998333547</v>
      </c>
      <c r="G38" s="2">
        <v>0.52663754735333168</v>
      </c>
      <c r="H38" s="11">
        <v>0.60630056808400756</v>
      </c>
      <c r="I38" s="23">
        <v>0.49427042301556423</v>
      </c>
    </row>
    <row r="39" spans="1:9" x14ac:dyDescent="0.25">
      <c r="A39" s="1" t="s">
        <v>20</v>
      </c>
      <c r="B39" s="1" t="s">
        <v>158</v>
      </c>
      <c r="C39" s="8">
        <v>44976563990</v>
      </c>
      <c r="D39" s="2">
        <v>3.1070955080281606</v>
      </c>
      <c r="E39" s="2">
        <v>7.363693774219537</v>
      </c>
      <c r="F39" s="2">
        <v>0.34571332273331157</v>
      </c>
      <c r="G39" s="2">
        <v>0.43572152510174772</v>
      </c>
      <c r="H39" s="11">
        <v>0.46085605596952017</v>
      </c>
      <c r="I39" s="23">
        <v>0.21633877312755606</v>
      </c>
    </row>
    <row r="40" spans="1:9" x14ac:dyDescent="0.25">
      <c r="A40" s="1" t="s">
        <v>118</v>
      </c>
      <c r="B40" s="1" t="s">
        <v>224</v>
      </c>
      <c r="C40" s="8">
        <v>1071276240.0899999</v>
      </c>
      <c r="D40" s="2">
        <v>7.2515532503457809</v>
      </c>
      <c r="E40" s="2">
        <v>13.653315104166666</v>
      </c>
      <c r="F40" s="2">
        <v>0.36801388420934411</v>
      </c>
      <c r="G40" s="2">
        <v>2.314121204096045</v>
      </c>
      <c r="H40" s="11">
        <v>0.71329776723967597</v>
      </c>
      <c r="I40" s="23">
        <v>0.17117236191704277</v>
      </c>
    </row>
    <row r="41" spans="1:9" x14ac:dyDescent="0.25">
      <c r="A41" s="1" t="s">
        <v>21</v>
      </c>
      <c r="B41" s="1" t="s">
        <v>159</v>
      </c>
      <c r="C41" s="8">
        <v>74047361900</v>
      </c>
      <c r="D41" s="2">
        <v>2.388239377519755</v>
      </c>
      <c r="E41" s="2">
        <v>5.6109238387512317</v>
      </c>
      <c r="F41" s="2">
        <v>0.37911647559129946</v>
      </c>
      <c r="G41" s="2">
        <v>0.72869140763003004</v>
      </c>
      <c r="H41" s="11">
        <v>0.63673601032091598</v>
      </c>
      <c r="I41" s="23">
        <v>0.15343684134021368</v>
      </c>
    </row>
    <row r="42" spans="1:9" x14ac:dyDescent="0.25">
      <c r="A42" s="1" t="s">
        <v>8</v>
      </c>
      <c r="B42" s="1" t="s">
        <v>141</v>
      </c>
      <c r="C42" s="8">
        <v>2936502000000</v>
      </c>
      <c r="D42" s="2">
        <v>36.810263995788098</v>
      </c>
      <c r="E42" s="2">
        <v>48.893621272415459</v>
      </c>
      <c r="F42" s="2">
        <v>0.39654194057109043</v>
      </c>
      <c r="G42" s="2">
        <v>1.1867383803984335</v>
      </c>
      <c r="H42" s="11">
        <v>1.1989119261914909</v>
      </c>
      <c r="I42" s="23">
        <v>0.48392421096858707</v>
      </c>
    </row>
    <row r="43" spans="1:9" x14ac:dyDescent="0.25">
      <c r="A43" s="1" t="s">
        <v>115</v>
      </c>
      <c r="B43" s="1" t="s">
        <v>195</v>
      </c>
      <c r="C43" s="8">
        <v>755536559.57999992</v>
      </c>
      <c r="D43" s="2">
        <v>1.9579430096346293</v>
      </c>
      <c r="E43" s="2">
        <v>5.1328185071324031</v>
      </c>
      <c r="F43" s="2">
        <v>0.42072282845347564</v>
      </c>
      <c r="G43" s="2">
        <v>0.23545039023543132</v>
      </c>
      <c r="H43" s="11">
        <v>0.67536501334636911</v>
      </c>
      <c r="I43" s="23">
        <v>0.33659382771035146</v>
      </c>
    </row>
    <row r="44" spans="1:9" x14ac:dyDescent="0.25">
      <c r="A44" s="1" t="s">
        <v>73</v>
      </c>
      <c r="B44" s="1" t="s">
        <v>226</v>
      </c>
      <c r="C44" s="8">
        <v>5833647862</v>
      </c>
      <c r="D44" s="2">
        <v>2.1288984062952632</v>
      </c>
      <c r="E44" s="2">
        <v>6.2275729915825542</v>
      </c>
      <c r="F44" s="2">
        <v>0.42654609531387355</v>
      </c>
      <c r="G44" s="2">
        <v>0.53227119586175675</v>
      </c>
      <c r="H44" s="11">
        <v>0.55770213986546335</v>
      </c>
      <c r="I44" s="23">
        <v>9.6204604873360855E-2</v>
      </c>
    </row>
    <row r="45" spans="1:9" x14ac:dyDescent="0.25">
      <c r="A45" s="1" t="s">
        <v>94</v>
      </c>
      <c r="B45" s="1" t="s">
        <v>182</v>
      </c>
      <c r="C45" s="8">
        <v>516926872.49999994</v>
      </c>
      <c r="D45" s="2">
        <v>5.9893018589624925</v>
      </c>
      <c r="E45" s="2">
        <v>7.393425281594622</v>
      </c>
      <c r="F45" s="2">
        <v>0.42736562321356203</v>
      </c>
      <c r="G45" s="2">
        <v>0.33303717484660461</v>
      </c>
      <c r="H45" s="11">
        <v>1.4019521196233109</v>
      </c>
      <c r="I45" s="23">
        <v>0.38097120779250948</v>
      </c>
    </row>
    <row r="46" spans="1:9" x14ac:dyDescent="0.25">
      <c r="A46" s="1" t="s">
        <v>13</v>
      </c>
      <c r="B46" s="1" t="s">
        <v>148</v>
      </c>
      <c r="C46" s="8">
        <v>7392275982</v>
      </c>
      <c r="D46" s="2">
        <v>5.1406254764393315</v>
      </c>
      <c r="E46" s="2">
        <v>7.8861711060283435</v>
      </c>
      <c r="F46" s="2">
        <v>0.45584804081088692</v>
      </c>
      <c r="G46" s="2">
        <v>0.90645644896877509</v>
      </c>
      <c r="H46" s="11">
        <v>0.96073813065407698</v>
      </c>
      <c r="I46" s="23">
        <v>0.10774410439532822</v>
      </c>
    </row>
    <row r="47" spans="1:9" x14ac:dyDescent="0.25">
      <c r="A47" s="1" t="s">
        <v>27</v>
      </c>
      <c r="B47" s="1" t="s">
        <v>167</v>
      </c>
      <c r="C47" s="8">
        <v>25133191870</v>
      </c>
      <c r="D47" s="2">
        <v>5.9043573116016992</v>
      </c>
      <c r="E47" s="2">
        <v>9.2534532231717019</v>
      </c>
      <c r="F47" s="2">
        <v>0.46267266115858502</v>
      </c>
      <c r="G47" s="2">
        <v>0.36574913925579849</v>
      </c>
      <c r="H47" s="11">
        <v>1.1249522894018857</v>
      </c>
      <c r="I47" s="23">
        <v>0.46291541482266413</v>
      </c>
    </row>
    <row r="48" spans="1:9" hidden="1" x14ac:dyDescent="0.25">
      <c r="A48" s="1" t="s">
        <v>103</v>
      </c>
      <c r="B48" s="1" t="s">
        <v>228</v>
      </c>
      <c r="C48" s="8">
        <v>22737828384.244999</v>
      </c>
      <c r="D48" s="2">
        <v>0.61912493156865689</v>
      </c>
      <c r="E48" s="2">
        <v>5.278996755578353</v>
      </c>
      <c r="F48" s="2">
        <v>0.50276159576936696</v>
      </c>
      <c r="G48" s="2">
        <v>0.86540930419317263</v>
      </c>
      <c r="H48" s="11">
        <v>6.9664611219732289E-2</v>
      </c>
      <c r="I48" s="11">
        <v>0.11958999206814497</v>
      </c>
    </row>
    <row r="49" spans="1:9" x14ac:dyDescent="0.25">
      <c r="A49" s="1" t="s">
        <v>104</v>
      </c>
      <c r="B49" s="1" t="s">
        <v>217</v>
      </c>
      <c r="C49" s="8">
        <v>3999387427.2645001</v>
      </c>
      <c r="D49" s="2">
        <v>2.4683494658772323</v>
      </c>
      <c r="E49" s="2">
        <v>4.9647331636522214</v>
      </c>
      <c r="F49" s="2">
        <v>0.50660539901525725</v>
      </c>
      <c r="G49" s="2">
        <v>0.50660539901525725</v>
      </c>
      <c r="H49" s="11">
        <v>0.74523421222005259</v>
      </c>
      <c r="I49" s="23">
        <v>9.9047423943854462E-2</v>
      </c>
    </row>
    <row r="50" spans="1:9" hidden="1" x14ac:dyDescent="0.25">
      <c r="A50" s="1" t="s">
        <v>51</v>
      </c>
      <c r="B50" s="1" t="s">
        <v>200</v>
      </c>
      <c r="C50" s="8">
        <v>467382940</v>
      </c>
      <c r="D50" s="2">
        <v>1.3139844081653309</v>
      </c>
      <c r="E50" s="2">
        <v>3.7421470491685147</v>
      </c>
      <c r="F50" s="2">
        <v>0.53459243559550207</v>
      </c>
      <c r="G50" s="2">
        <v>0.74842940983370287</v>
      </c>
      <c r="H50" s="11">
        <v>0.2988566175333639</v>
      </c>
      <c r="I50" s="11">
        <v>3.6500824164437541E-2</v>
      </c>
    </row>
    <row r="51" spans="1:9" x14ac:dyDescent="0.25">
      <c r="A51" s="1" t="s">
        <v>69</v>
      </c>
      <c r="B51" s="1" t="s">
        <v>219</v>
      </c>
      <c r="C51" s="8">
        <v>389375459400</v>
      </c>
      <c r="D51" s="2">
        <v>7.3521168293650048</v>
      </c>
      <c r="E51" s="2">
        <v>10.502089205955334</v>
      </c>
      <c r="F51" s="2">
        <v>0.53582085051706552</v>
      </c>
      <c r="G51" s="2">
        <v>0.94613416269867867</v>
      </c>
      <c r="H51" s="11">
        <v>1.1194275032571137</v>
      </c>
      <c r="I51" s="23">
        <v>0.18359769487468469</v>
      </c>
    </row>
    <row r="52" spans="1:9" x14ac:dyDescent="0.25">
      <c r="A52" s="1" t="s">
        <v>42</v>
      </c>
      <c r="B52" s="1" t="s">
        <v>188</v>
      </c>
      <c r="C52" s="8">
        <v>1318818827808</v>
      </c>
      <c r="D52" s="2">
        <v>8.8048632208461566</v>
      </c>
      <c r="E52" s="2">
        <v>10.81415650134068</v>
      </c>
      <c r="F52" s="2">
        <v>0.54616952026973131</v>
      </c>
      <c r="G52" s="2">
        <v>0.78935448914895456</v>
      </c>
      <c r="H52" s="11">
        <v>1.2009507086919076</v>
      </c>
      <c r="I52" s="23">
        <v>0.24593734188613231</v>
      </c>
    </row>
    <row r="53" spans="1:9" x14ac:dyDescent="0.25">
      <c r="A53" s="1" t="s">
        <v>18</v>
      </c>
      <c r="B53" s="1" t="s">
        <v>156</v>
      </c>
      <c r="C53" s="8">
        <v>63624160800</v>
      </c>
      <c r="D53" s="2">
        <v>2.6014703684016847</v>
      </c>
      <c r="E53" s="2">
        <v>8.4832214399999994</v>
      </c>
      <c r="F53" s="2">
        <v>0.5508585350649351</v>
      </c>
      <c r="G53" s="2">
        <v>1.3906920393442621</v>
      </c>
      <c r="H53" s="11">
        <v>0.63993948562783665</v>
      </c>
      <c r="I53" s="23">
        <v>3.5299239098624528E-2</v>
      </c>
    </row>
    <row r="54" spans="1:9" hidden="1" x14ac:dyDescent="0.25">
      <c r="A54" s="1" t="s">
        <v>81</v>
      </c>
      <c r="B54" s="1" t="s">
        <v>240</v>
      </c>
      <c r="C54" s="8">
        <v>3113932800</v>
      </c>
      <c r="D54" s="2">
        <v>9.5323500780604284</v>
      </c>
      <c r="E54" s="2">
        <v>41.232674355477286</v>
      </c>
      <c r="F54" s="2">
        <v>0.56328790103111048</v>
      </c>
      <c r="G54" s="2">
        <v>1.0765711319967961</v>
      </c>
      <c r="H54" s="11">
        <v>-0.21829369088070533</v>
      </c>
      <c r="I54" s="11">
        <v>0.63711288365656227</v>
      </c>
    </row>
    <row r="55" spans="1:9" x14ac:dyDescent="0.25">
      <c r="A55" s="1" t="s">
        <v>71</v>
      </c>
      <c r="B55" s="1" t="s">
        <v>222</v>
      </c>
      <c r="C55" s="8">
        <v>14217319935</v>
      </c>
      <c r="D55" s="2">
        <v>7.5918833422331389</v>
      </c>
      <c r="E55" s="2">
        <v>10.948190308794086</v>
      </c>
      <c r="F55" s="2">
        <v>0.58235054834011091</v>
      </c>
      <c r="G55" s="2">
        <v>0.59501034286924381</v>
      </c>
      <c r="H55" s="11">
        <v>0.81091472205905912</v>
      </c>
      <c r="I55" s="23">
        <v>0.11202681375928907</v>
      </c>
    </row>
    <row r="56" spans="1:9" x14ac:dyDescent="0.25">
      <c r="A56" s="1" t="s">
        <v>116</v>
      </c>
      <c r="B56" s="1" t="s">
        <v>196</v>
      </c>
      <c r="C56" s="8">
        <v>21728037831.798199</v>
      </c>
      <c r="D56" s="2">
        <v>10.149959040368095</v>
      </c>
      <c r="E56" s="2">
        <v>10.149959040368095</v>
      </c>
      <c r="F56" s="2">
        <v>0.59356485616187693</v>
      </c>
      <c r="G56" s="2">
        <v>0.64649420639287225</v>
      </c>
      <c r="H56" s="11">
        <v>1.6596616907823407</v>
      </c>
      <c r="I56" s="23">
        <v>9.3779652286811788E-2</v>
      </c>
    </row>
    <row r="57" spans="1:9" x14ac:dyDescent="0.25">
      <c r="A57" s="1" t="s">
        <v>23</v>
      </c>
      <c r="B57" s="1" t="s">
        <v>161</v>
      </c>
      <c r="C57" s="8">
        <v>1873464600000</v>
      </c>
      <c r="D57" s="2">
        <v>3.1000483176521594</v>
      </c>
      <c r="E57" s="2">
        <v>6.4526353494683839</v>
      </c>
      <c r="F57" s="2">
        <v>0.61453669994936999</v>
      </c>
      <c r="G57" s="2">
        <v>0.60305003266059665</v>
      </c>
      <c r="H57" s="11">
        <v>0.62193422842335533</v>
      </c>
      <c r="I57" s="23">
        <v>0.16514787064941835</v>
      </c>
    </row>
    <row r="58" spans="1:9" x14ac:dyDescent="0.25">
      <c r="A58" s="1" t="s">
        <v>83</v>
      </c>
      <c r="B58" s="1" t="s">
        <v>242</v>
      </c>
      <c r="C58" s="8">
        <v>8863576040</v>
      </c>
      <c r="D58" s="2">
        <v>5.9491998601226816</v>
      </c>
      <c r="E58" s="2">
        <v>11.851617761696746</v>
      </c>
      <c r="F58" s="2">
        <v>0.6337763508928741</v>
      </c>
      <c r="G58" s="2">
        <v>0.65842320898315254</v>
      </c>
      <c r="H58" s="11">
        <v>0.68305571533757481</v>
      </c>
      <c r="I58" s="23">
        <v>0.23058882442579906</v>
      </c>
    </row>
    <row r="59" spans="1:9" hidden="1" x14ac:dyDescent="0.25">
      <c r="A59" s="1" t="s">
        <v>55</v>
      </c>
      <c r="B59" s="1" t="s">
        <v>204</v>
      </c>
      <c r="C59" s="8">
        <v>67069360936</v>
      </c>
      <c r="D59" s="2">
        <v>4.189901145370083</v>
      </c>
      <c r="E59" s="2">
        <v>15.256032254939702</v>
      </c>
      <c r="F59" s="2">
        <v>0.65196719038203854</v>
      </c>
      <c r="G59" s="2">
        <v>1.0238948509284935</v>
      </c>
      <c r="H59" s="11">
        <v>0.26456324363699202</v>
      </c>
      <c r="I59" s="11">
        <v>0.25630770370640404</v>
      </c>
    </row>
    <row r="60" spans="1:9" x14ac:dyDescent="0.25">
      <c r="A60" s="1" t="s">
        <v>77</v>
      </c>
      <c r="B60" s="1" t="s">
        <v>236</v>
      </c>
      <c r="C60" s="8">
        <v>8088390300</v>
      </c>
      <c r="D60" s="2">
        <v>9.2618266949424264</v>
      </c>
      <c r="E60" s="2">
        <v>12.204801259049798</v>
      </c>
      <c r="F60" s="2">
        <v>0.65266316893314424</v>
      </c>
      <c r="G60" s="2">
        <v>0.74876085937488701</v>
      </c>
      <c r="H60" s="11">
        <v>1.2425821936003958</v>
      </c>
      <c r="I60" s="23">
        <v>0.10103718977645343</v>
      </c>
    </row>
    <row r="61" spans="1:9" x14ac:dyDescent="0.25">
      <c r="A61" s="1" t="s">
        <v>12</v>
      </c>
      <c r="B61" s="1" t="s">
        <v>147</v>
      </c>
      <c r="C61" s="8">
        <v>33405074290</v>
      </c>
      <c r="D61" s="2">
        <v>3.9782153495295938</v>
      </c>
      <c r="E61" s="2">
        <v>10.796727307692308</v>
      </c>
      <c r="F61" s="2">
        <v>0.65833707109935236</v>
      </c>
      <c r="G61" s="2">
        <v>1.9630413286713286</v>
      </c>
      <c r="H61" s="11">
        <v>0.50791949505775869</v>
      </c>
      <c r="I61" s="23">
        <v>9.2186343860316322E-2</v>
      </c>
    </row>
    <row r="62" spans="1:9" x14ac:dyDescent="0.25">
      <c r="A62" s="1" t="s">
        <v>49</v>
      </c>
      <c r="B62" s="1" t="s">
        <v>198</v>
      </c>
      <c r="C62" s="8">
        <v>757907561600</v>
      </c>
      <c r="D62" s="2">
        <v>17.78332578427462</v>
      </c>
      <c r="E62" s="2">
        <v>28.874869003352636</v>
      </c>
      <c r="F62" s="2">
        <v>0.66226763769157415</v>
      </c>
      <c r="G62" s="2">
        <v>1.7290339685220757</v>
      </c>
      <c r="H62" s="11">
        <v>1.1038738590769375</v>
      </c>
      <c r="I62" s="23">
        <v>0.34089403565988013</v>
      </c>
    </row>
    <row r="63" spans="1:9" x14ac:dyDescent="0.25">
      <c r="A63" s="1" t="s">
        <v>98</v>
      </c>
      <c r="B63" s="1" t="s">
        <v>145</v>
      </c>
      <c r="C63" s="8">
        <v>3438989428.1599998</v>
      </c>
      <c r="D63" s="2">
        <v>3.0513998458799656</v>
      </c>
      <c r="E63" s="2">
        <v>5.5647058925314026</v>
      </c>
      <c r="F63" s="2">
        <v>0.69558823656642532</v>
      </c>
      <c r="G63" s="2">
        <v>0.60485933614471765</v>
      </c>
      <c r="H63" s="11">
        <v>0.88558275470197012</v>
      </c>
      <c r="I63" s="23">
        <v>0.15659419436548278</v>
      </c>
    </row>
    <row r="64" spans="1:9" x14ac:dyDescent="0.25">
      <c r="A64" s="1" t="s">
        <v>90</v>
      </c>
      <c r="B64" s="1" t="s">
        <v>162</v>
      </c>
      <c r="C64" s="8">
        <v>37066668385.625999</v>
      </c>
      <c r="D64" s="2">
        <v>1.190584993631953</v>
      </c>
      <c r="E64" s="2">
        <v>3.5522876158371708</v>
      </c>
      <c r="F64" s="2">
        <v>0.71045752316743416</v>
      </c>
      <c r="G64" s="2">
        <v>0.65783103996984649</v>
      </c>
      <c r="H64" s="11">
        <v>0.46867287792002471</v>
      </c>
      <c r="I64" s="23">
        <v>0.10395666140409657</v>
      </c>
    </row>
    <row r="65" spans="1:9" hidden="1" x14ac:dyDescent="0.25">
      <c r="A65" s="1" t="s">
        <v>52</v>
      </c>
      <c r="B65" s="1" t="s">
        <v>201</v>
      </c>
      <c r="C65" s="8">
        <v>1999778320</v>
      </c>
      <c r="D65" s="2">
        <v>0.57096001580592515</v>
      </c>
      <c r="E65" s="2">
        <v>2.9776773328965591</v>
      </c>
      <c r="F65" s="2">
        <v>0.72626281726229369</v>
      </c>
      <c r="G65" s="2">
        <v>0.52239956874673454</v>
      </c>
      <c r="H65" s="11">
        <v>0.2683298481877433</v>
      </c>
      <c r="I65" s="11">
        <v>6.9638894572025656E-2</v>
      </c>
    </row>
    <row r="66" spans="1:9" x14ac:dyDescent="0.25">
      <c r="A66" s="1" t="s">
        <v>102</v>
      </c>
      <c r="B66" s="1" t="s">
        <v>235</v>
      </c>
      <c r="C66" s="8">
        <v>79761157323.19632</v>
      </c>
      <c r="D66" s="2">
        <v>6.9121525101542538</v>
      </c>
      <c r="E66" s="2">
        <v>9.1794733449796233</v>
      </c>
      <c r="F66" s="2">
        <v>0.7402801084660986</v>
      </c>
      <c r="G66" s="2">
        <v>0.56315790847469516</v>
      </c>
      <c r="H66" s="11">
        <v>0.90132997278644633</v>
      </c>
      <c r="I66" s="23">
        <v>0.26990420375447211</v>
      </c>
    </row>
    <row r="67" spans="1:9" x14ac:dyDescent="0.25">
      <c r="A67" s="1" t="s">
        <v>16</v>
      </c>
      <c r="B67" s="1" t="s">
        <v>153</v>
      </c>
      <c r="C67" s="8">
        <v>795870490628</v>
      </c>
      <c r="D67" s="2">
        <v>10.45111584538008</v>
      </c>
      <c r="E67" s="2">
        <v>19.714874517378245</v>
      </c>
      <c r="F67" s="2">
        <v>0.76119206630804026</v>
      </c>
      <c r="G67" s="2">
        <v>0.83537603887195955</v>
      </c>
      <c r="H67" s="11">
        <v>1.1261838548207086</v>
      </c>
      <c r="I67" s="23">
        <v>7.497937298925747E-2</v>
      </c>
    </row>
    <row r="68" spans="1:9" x14ac:dyDescent="0.25">
      <c r="A68" s="1" t="s">
        <v>34</v>
      </c>
      <c r="B68" s="1" t="s">
        <v>175</v>
      </c>
      <c r="C68" s="8">
        <v>131054590212</v>
      </c>
      <c r="D68" s="2">
        <v>5.8509125502031338</v>
      </c>
      <c r="E68" s="2">
        <v>6.0293793803827755</v>
      </c>
      <c r="F68" s="2">
        <v>0.79333939215562832</v>
      </c>
      <c r="G68" s="2">
        <v>0.76321257979528812</v>
      </c>
      <c r="H68" s="11">
        <v>1.2608152149649539</v>
      </c>
      <c r="I68" s="23">
        <v>0.20257314218841432</v>
      </c>
    </row>
    <row r="69" spans="1:9" x14ac:dyDescent="0.25">
      <c r="A69" s="1" t="s">
        <v>6</v>
      </c>
      <c r="B69" s="1" t="s">
        <v>137</v>
      </c>
      <c r="C69" s="8">
        <v>2020453082415</v>
      </c>
      <c r="D69" s="2">
        <v>6.1578528006308861</v>
      </c>
      <c r="E69" s="2">
        <v>10.724557883250617</v>
      </c>
      <c r="F69" s="2">
        <v>0.82496599101927814</v>
      </c>
      <c r="G69" s="2">
        <v>0.95754984520272801</v>
      </c>
      <c r="H69" s="11">
        <v>0.87905580445582276</v>
      </c>
      <c r="I69" s="23">
        <v>0.16441384913634757</v>
      </c>
    </row>
    <row r="70" spans="1:9" x14ac:dyDescent="0.25">
      <c r="A70" s="1" t="s">
        <v>38</v>
      </c>
      <c r="B70" s="1" t="s">
        <v>184</v>
      </c>
      <c r="C70" s="8">
        <v>5897738700</v>
      </c>
      <c r="D70" s="2">
        <v>3.4491676715975537</v>
      </c>
      <c r="E70" s="2">
        <v>9.844462453179144</v>
      </c>
      <c r="F70" s="2">
        <v>0.84140704728026861</v>
      </c>
      <c r="G70" s="2">
        <v>0.83427647908297831</v>
      </c>
      <c r="H70" s="11">
        <v>0.52495874032546896</v>
      </c>
      <c r="I70" s="23">
        <v>0.19491401826005422</v>
      </c>
    </row>
    <row r="71" spans="1:9" x14ac:dyDescent="0.25">
      <c r="A71" s="1" t="s">
        <v>127</v>
      </c>
      <c r="B71" s="1" t="s">
        <v>164</v>
      </c>
      <c r="C71" s="8">
        <v>10752821169.4252</v>
      </c>
      <c r="D71" s="2">
        <v>6.283456533471047</v>
      </c>
      <c r="E71" s="2">
        <v>7.1757013301328945</v>
      </c>
      <c r="F71" s="2">
        <v>0.84420015648622282</v>
      </c>
      <c r="G71" s="2">
        <v>1.5946002955850878</v>
      </c>
      <c r="H71" s="11">
        <v>1.3833716351429863</v>
      </c>
      <c r="I71" s="23">
        <v>1.5577516853836569E-2</v>
      </c>
    </row>
    <row r="72" spans="1:9" x14ac:dyDescent="0.25">
      <c r="A72" s="1" t="s">
        <v>66</v>
      </c>
      <c r="B72" s="1" t="s">
        <v>215</v>
      </c>
      <c r="C72" s="8">
        <v>27582352271</v>
      </c>
      <c r="D72" s="2">
        <v>15.234003876662591</v>
      </c>
      <c r="E72" s="2">
        <v>25.469880391342087</v>
      </c>
      <c r="F72" s="2">
        <v>0.84899601304473638</v>
      </c>
      <c r="G72" s="2">
        <v>1.1846455995973064</v>
      </c>
      <c r="H72" s="11">
        <v>0.70163616259559103</v>
      </c>
      <c r="I72" s="23">
        <v>0.13814095237695054</v>
      </c>
    </row>
    <row r="73" spans="1:9" x14ac:dyDescent="0.25">
      <c r="A73" s="1" t="s">
        <v>43</v>
      </c>
      <c r="B73" s="1" t="s">
        <v>189</v>
      </c>
      <c r="C73" s="8">
        <v>174474839221</v>
      </c>
      <c r="D73" s="2">
        <v>19.173419546784888</v>
      </c>
      <c r="E73" s="2">
        <v>19.353980691925276</v>
      </c>
      <c r="F73" s="2">
        <v>0.86789154976757066</v>
      </c>
      <c r="G73" s="2">
        <v>0.82008392762395244</v>
      </c>
      <c r="H73" s="11">
        <v>1.3735988885065862</v>
      </c>
      <c r="I73" s="23">
        <v>0.44690702495629475</v>
      </c>
    </row>
    <row r="74" spans="1:9" x14ac:dyDescent="0.25">
      <c r="A74" s="1" t="s">
        <v>53</v>
      </c>
      <c r="B74" s="1" t="s">
        <v>202</v>
      </c>
      <c r="C74" s="8">
        <v>28067461174</v>
      </c>
      <c r="D74" s="2">
        <v>18.994352728680344</v>
      </c>
      <c r="E74" s="2">
        <v>24.583962811531595</v>
      </c>
      <c r="F74" s="2">
        <v>0.87799867184041402</v>
      </c>
      <c r="G74" s="2">
        <v>0.91051714116783689</v>
      </c>
      <c r="H74" s="11">
        <v>0.78055579241429429</v>
      </c>
      <c r="I74" s="23">
        <v>0.14661103426400926</v>
      </c>
    </row>
    <row r="75" spans="1:9" x14ac:dyDescent="0.25">
      <c r="A75" s="1" t="s">
        <v>92</v>
      </c>
      <c r="B75" s="1" t="s">
        <v>179</v>
      </c>
      <c r="C75" s="8">
        <v>35240299313.785301</v>
      </c>
      <c r="D75" s="2">
        <v>2.463504067916392</v>
      </c>
      <c r="E75" s="2">
        <v>6.0301339376144654</v>
      </c>
      <c r="F75" s="2">
        <v>0.91365665721431288</v>
      </c>
      <c r="G75" s="2">
        <v>1.1823792034538168</v>
      </c>
      <c r="H75" s="11">
        <v>0.582822628367762</v>
      </c>
      <c r="I75" s="23">
        <v>4.6989175697267231E-2</v>
      </c>
    </row>
    <row r="76" spans="1:9" x14ac:dyDescent="0.25">
      <c r="A76" s="1" t="s">
        <v>61</v>
      </c>
      <c r="B76" s="1" t="s">
        <v>210</v>
      </c>
      <c r="C76" s="8">
        <v>546081395480</v>
      </c>
      <c r="D76" s="2">
        <v>15.638965447047369</v>
      </c>
      <c r="E76" s="2">
        <v>19.504300145724695</v>
      </c>
      <c r="F76" s="2">
        <v>0.97036319132958682</v>
      </c>
      <c r="G76" s="2">
        <v>1.9701313278509793</v>
      </c>
      <c r="H76" s="11">
        <v>1.4128529698149952</v>
      </c>
      <c r="I76" s="23">
        <v>0.20702831798021154</v>
      </c>
    </row>
    <row r="77" spans="1:9" hidden="1" x14ac:dyDescent="0.25">
      <c r="A77" s="1" t="s">
        <v>74</v>
      </c>
      <c r="B77" s="1" t="s">
        <v>227</v>
      </c>
      <c r="C77" s="8">
        <v>40534902900</v>
      </c>
      <c r="D77" s="2">
        <v>1.8399050001234625</v>
      </c>
      <c r="E77" s="2">
        <v>13.880969892931184</v>
      </c>
      <c r="F77" s="2">
        <v>0.98446594985327551</v>
      </c>
      <c r="G77" s="2">
        <v>1.1194330558815471</v>
      </c>
      <c r="H77" s="11">
        <v>0.21189501545460357</v>
      </c>
      <c r="I77" s="11">
        <v>8.1341363434398475E-2</v>
      </c>
    </row>
    <row r="78" spans="1:9" hidden="1" x14ac:dyDescent="0.25">
      <c r="A78" s="1" t="s">
        <v>44</v>
      </c>
      <c r="B78" s="1" t="s">
        <v>190</v>
      </c>
      <c r="C78" s="8">
        <v>12726792776</v>
      </c>
      <c r="D78" s="2">
        <v>2.5029003547422937</v>
      </c>
      <c r="E78" s="2">
        <v>15.273550388415579</v>
      </c>
      <c r="F78" s="2">
        <v>1.0250705646634997</v>
      </c>
      <c r="G78" s="2">
        <v>1.9091937985519474</v>
      </c>
      <c r="H78" s="11">
        <v>0.27607418790603716</v>
      </c>
      <c r="I78" s="11">
        <v>8.6610731215226874E-2</v>
      </c>
    </row>
    <row r="79" spans="1:9" x14ac:dyDescent="0.25">
      <c r="A79" s="1" t="s">
        <v>67</v>
      </c>
      <c r="B79" s="1" t="s">
        <v>216</v>
      </c>
      <c r="C79" s="8">
        <v>55687525600</v>
      </c>
      <c r="D79" s="2">
        <v>9.8736747517730503</v>
      </c>
      <c r="E79" s="2">
        <v>10.872222881686842</v>
      </c>
      <c r="F79" s="2">
        <v>1.0764577110581031</v>
      </c>
      <c r="G79" s="2">
        <v>0.95370384520970941</v>
      </c>
      <c r="H79" s="11">
        <v>1.1297872340425532</v>
      </c>
      <c r="I79" s="23">
        <v>0.25159423076090576</v>
      </c>
    </row>
    <row r="80" spans="1:9" x14ac:dyDescent="0.25">
      <c r="A80" s="1" t="s">
        <v>45</v>
      </c>
      <c r="B80" s="1" t="s">
        <v>191</v>
      </c>
      <c r="C80" s="8">
        <v>245060100000</v>
      </c>
      <c r="D80" s="2">
        <v>6.7204195804195805</v>
      </c>
      <c r="E80" s="2">
        <v>9.2892650013267133</v>
      </c>
      <c r="F80" s="2">
        <v>1.080147093177525</v>
      </c>
      <c r="G80" s="2">
        <v>1.0321405557029681</v>
      </c>
      <c r="H80" s="11">
        <v>1.0493349787467436</v>
      </c>
      <c r="I80" s="23">
        <v>0.14389755039550906</v>
      </c>
    </row>
    <row r="81" spans="1:9" x14ac:dyDescent="0.25">
      <c r="A81" s="1" t="s">
        <v>29</v>
      </c>
      <c r="B81" s="1" t="s">
        <v>169</v>
      </c>
      <c r="C81" s="8">
        <v>137347051500</v>
      </c>
      <c r="D81" s="2">
        <v>6.4213872317546405</v>
      </c>
      <c r="E81" s="2">
        <v>10.273547123943452</v>
      </c>
      <c r="F81" s="2">
        <v>1.1166899047764622</v>
      </c>
      <c r="G81" s="2">
        <v>1.2841933904929315</v>
      </c>
      <c r="H81" s="11">
        <v>0.85656178409462813</v>
      </c>
      <c r="I81" s="23">
        <v>4.7177155040020236E-2</v>
      </c>
    </row>
    <row r="82" spans="1:9" x14ac:dyDescent="0.25">
      <c r="A82" s="1" t="s">
        <v>33</v>
      </c>
      <c r="B82" s="1" t="s">
        <v>174</v>
      </c>
      <c r="C82" s="8">
        <v>176187292220</v>
      </c>
      <c r="D82" s="2">
        <v>10.818992460546514</v>
      </c>
      <c r="E82" s="2">
        <v>13.833801210741205</v>
      </c>
      <c r="F82" s="2">
        <v>1.1432892617728878</v>
      </c>
      <c r="G82" s="2">
        <v>1.1246992854261142</v>
      </c>
      <c r="H82" s="11">
        <v>1.0671169788148602</v>
      </c>
      <c r="I82" s="23">
        <v>0.18871075110244989</v>
      </c>
    </row>
    <row r="83" spans="1:9" x14ac:dyDescent="0.25">
      <c r="A83" s="1" t="s">
        <v>65</v>
      </c>
      <c r="B83" s="1" t="s">
        <v>214</v>
      </c>
      <c r="C83" s="8">
        <v>95577636348</v>
      </c>
      <c r="D83" s="2">
        <v>12.311028920241904</v>
      </c>
      <c r="E83" s="2">
        <v>24.106641031712975</v>
      </c>
      <c r="F83" s="2">
        <v>1.153427855748365</v>
      </c>
      <c r="G83" s="2">
        <v>1.1875192626459592</v>
      </c>
      <c r="H83" s="11">
        <v>0.49935536947790216</v>
      </c>
      <c r="I83" s="23">
        <v>0.11212414896746777</v>
      </c>
    </row>
    <row r="84" spans="1:9" x14ac:dyDescent="0.25">
      <c r="A84" s="1" t="s">
        <v>40</v>
      </c>
      <c r="B84" s="1" t="s">
        <v>186</v>
      </c>
      <c r="C84" s="8">
        <v>10529571192</v>
      </c>
      <c r="D84" s="2">
        <v>11.735852530165602</v>
      </c>
      <c r="E84" s="2">
        <v>24.116872402119988</v>
      </c>
      <c r="F84" s="2">
        <v>1.1939045743623755</v>
      </c>
      <c r="G84" s="2">
        <v>1.3398262445622218</v>
      </c>
      <c r="H84" s="11">
        <v>0.70272421072341718</v>
      </c>
      <c r="I84" s="23">
        <v>3.2276860034441496E-2</v>
      </c>
    </row>
    <row r="85" spans="1:9" x14ac:dyDescent="0.25">
      <c r="A85" s="1" t="s">
        <v>54</v>
      </c>
      <c r="B85" s="1" t="s">
        <v>203</v>
      </c>
      <c r="C85" s="8">
        <v>79814762120</v>
      </c>
      <c r="D85" s="2">
        <v>12.817223760022443</v>
      </c>
      <c r="E85" s="2">
        <v>16.33771677399189</v>
      </c>
      <c r="F85" s="2">
        <v>1.2013027039699917</v>
      </c>
      <c r="G85" s="2">
        <v>1.2864343916529046</v>
      </c>
      <c r="H85" s="11">
        <v>1.052759457016365</v>
      </c>
      <c r="I85" s="23">
        <v>6.8795474090345018E-2</v>
      </c>
    </row>
    <row r="86" spans="1:9" x14ac:dyDescent="0.25">
      <c r="A86" s="1" t="s">
        <v>112</v>
      </c>
      <c r="B86" s="1" t="s">
        <v>152</v>
      </c>
      <c r="C86" s="8">
        <v>161317758967</v>
      </c>
      <c r="D86" s="2">
        <v>2.4219821191037783</v>
      </c>
      <c r="E86" s="2">
        <v>5.64601638985169</v>
      </c>
      <c r="F86" s="2">
        <v>1.2273948673590631</v>
      </c>
      <c r="G86" s="2">
        <v>1.5259503756355921</v>
      </c>
      <c r="H86" s="11">
        <v>0.61237622941303305</v>
      </c>
      <c r="I86" s="23">
        <v>1.2532138675722315E-2</v>
      </c>
    </row>
    <row r="87" spans="1:9" x14ac:dyDescent="0.25">
      <c r="A87" s="1" t="s">
        <v>39</v>
      </c>
      <c r="B87" s="1" t="s">
        <v>185</v>
      </c>
      <c r="C87" s="8">
        <v>25174607900</v>
      </c>
      <c r="D87" s="2">
        <v>0.89063213401259467</v>
      </c>
      <c r="E87" s="2">
        <v>2.5905132640461002</v>
      </c>
      <c r="F87" s="2">
        <v>1.2335777447838572</v>
      </c>
      <c r="G87" s="2">
        <v>0.52867615475732022</v>
      </c>
      <c r="H87" s="11">
        <v>0.53325550130899313</v>
      </c>
      <c r="I87" s="23">
        <v>4.6212100943851767E-2</v>
      </c>
    </row>
    <row r="88" spans="1:9" x14ac:dyDescent="0.25">
      <c r="A88" s="1" t="s">
        <v>56</v>
      </c>
      <c r="B88" s="1" t="s">
        <v>205</v>
      </c>
      <c r="C88" s="8">
        <v>23600289930</v>
      </c>
      <c r="D88" s="2">
        <v>5.3635803572646079</v>
      </c>
      <c r="E88" s="2">
        <v>9.0948745346641484</v>
      </c>
      <c r="F88" s="2">
        <v>1.2992677906663068</v>
      </c>
      <c r="G88" s="2">
        <v>1.2126499379552198</v>
      </c>
      <c r="H88" s="11">
        <v>0.77275516465534877</v>
      </c>
      <c r="I88" s="23">
        <v>0.15067307457287413</v>
      </c>
    </row>
    <row r="89" spans="1:9" x14ac:dyDescent="0.25">
      <c r="A89" s="1" t="s">
        <v>24</v>
      </c>
      <c r="B89" s="1" t="s">
        <v>163</v>
      </c>
      <c r="C89" s="8">
        <v>58676092680</v>
      </c>
      <c r="D89" s="2">
        <v>10.596516836725479</v>
      </c>
      <c r="E89" s="2">
        <v>13.569864172062905</v>
      </c>
      <c r="F89" s="2">
        <v>1.3047946946596398</v>
      </c>
      <c r="G89" s="2">
        <v>1.1032409895986102</v>
      </c>
      <c r="H89" s="11">
        <v>1.0246690625395047</v>
      </c>
      <c r="I89" s="23">
        <v>0.21394369741397656</v>
      </c>
    </row>
    <row r="90" spans="1:9" hidden="1" x14ac:dyDescent="0.25">
      <c r="A90" s="1" t="s">
        <v>31</v>
      </c>
      <c r="B90" s="1" t="s">
        <v>172</v>
      </c>
      <c r="C90" s="8">
        <v>2279432760</v>
      </c>
      <c r="D90" s="2">
        <v>49.58846041725586</v>
      </c>
      <c r="E90" s="2">
        <v>63.142181717451521</v>
      </c>
      <c r="F90" s="2">
        <v>1.3072916010773235</v>
      </c>
      <c r="G90" s="2">
        <v>5.8464983071714371</v>
      </c>
      <c r="H90" s="11">
        <v>-10.227228228946853</v>
      </c>
      <c r="I90" s="11">
        <v>4.7829441612082135E-2</v>
      </c>
    </row>
    <row r="91" spans="1:9" x14ac:dyDescent="0.25">
      <c r="A91" s="1" t="s">
        <v>3</v>
      </c>
      <c r="B91" s="1" t="s">
        <v>134</v>
      </c>
      <c r="C91" s="8">
        <v>3100618305600</v>
      </c>
      <c r="D91" s="2">
        <v>12.649286092639583</v>
      </c>
      <c r="E91" s="2">
        <v>18.131422539296405</v>
      </c>
      <c r="F91" s="2">
        <v>1.3138711984997393</v>
      </c>
      <c r="G91" s="2">
        <v>1.2679316461046439</v>
      </c>
      <c r="H91" s="11">
        <v>1.2350095054707451</v>
      </c>
      <c r="I91" s="23">
        <v>0.21884981006535642</v>
      </c>
    </row>
    <row r="92" spans="1:9" x14ac:dyDescent="0.25">
      <c r="A92" s="1" t="s">
        <v>101</v>
      </c>
      <c r="B92" s="1" t="s">
        <v>234</v>
      </c>
      <c r="C92" s="8">
        <v>991403270.62559998</v>
      </c>
      <c r="D92" s="2">
        <v>1.7214292062848453</v>
      </c>
      <c r="E92" s="2">
        <v>5.3076727988748242</v>
      </c>
      <c r="F92" s="2">
        <v>1.3269181997187061</v>
      </c>
      <c r="G92" s="2">
        <v>0.884612133145804</v>
      </c>
      <c r="H92" s="11">
        <v>0.49106267950667343</v>
      </c>
      <c r="I92" s="23">
        <v>0.17661873048298485</v>
      </c>
    </row>
    <row r="93" spans="1:9" x14ac:dyDescent="0.25">
      <c r="A93" s="1" t="s">
        <v>30</v>
      </c>
      <c r="B93" s="1" t="s">
        <v>170</v>
      </c>
      <c r="C93" s="8">
        <v>6321687680</v>
      </c>
      <c r="D93" s="2">
        <v>2.2802352343686878</v>
      </c>
      <c r="E93" s="2">
        <v>3.2309935566042123</v>
      </c>
      <c r="F93" s="2">
        <v>1.3462473152517551</v>
      </c>
      <c r="G93" s="2">
        <v>0.71799856813426943</v>
      </c>
      <c r="H93" s="11">
        <v>0.87716239885960967</v>
      </c>
      <c r="I93" s="23">
        <v>7.0014052198053789E-2</v>
      </c>
    </row>
    <row r="94" spans="1:9" x14ac:dyDescent="0.25">
      <c r="A94" s="1" t="s">
        <v>26</v>
      </c>
      <c r="B94" s="1" t="s">
        <v>166</v>
      </c>
      <c r="C94" s="8">
        <v>67440233600</v>
      </c>
      <c r="D94" s="2">
        <v>27.204820690436918</v>
      </c>
      <c r="E94" s="2">
        <v>33.425935144790699</v>
      </c>
      <c r="F94" s="2">
        <v>1.3927472976996125</v>
      </c>
      <c r="G94" s="2">
        <v>1.5917111973709857</v>
      </c>
      <c r="H94" s="11">
        <v>0.87573160100864023</v>
      </c>
      <c r="I94" s="23">
        <v>0.30872576108246569</v>
      </c>
    </row>
    <row r="95" spans="1:9" hidden="1" x14ac:dyDescent="0.25">
      <c r="A95" s="1" t="s">
        <v>35</v>
      </c>
      <c r="B95" s="1" t="s">
        <v>178</v>
      </c>
      <c r="C95" s="8">
        <v>10886589172</v>
      </c>
      <c r="D95" s="2">
        <v>1.4212569116398375</v>
      </c>
      <c r="E95" s="2">
        <v>6.9958077368700753</v>
      </c>
      <c r="F95" s="2">
        <v>1.3991615473740149</v>
      </c>
      <c r="G95" s="2">
        <v>1.5208277688847991</v>
      </c>
      <c r="H95" s="11">
        <v>0.30653570469952868</v>
      </c>
      <c r="I95" s="11">
        <v>3.9804039042278361E-2</v>
      </c>
    </row>
    <row r="96" spans="1:9" x14ac:dyDescent="0.25">
      <c r="A96" s="1" t="s">
        <v>57</v>
      </c>
      <c r="B96" s="1" t="s">
        <v>206</v>
      </c>
      <c r="C96" s="8">
        <v>15431407840</v>
      </c>
      <c r="D96" s="2">
        <v>3.9295155168598521</v>
      </c>
      <c r="E96" s="2">
        <v>6.8758681896461455</v>
      </c>
      <c r="F96" s="2">
        <v>1.4324725395096136</v>
      </c>
      <c r="G96" s="2">
        <v>0.95498169300640923</v>
      </c>
      <c r="H96" s="11">
        <v>0.89560639777787454</v>
      </c>
      <c r="I96" s="23">
        <v>8.6995394085251171E-2</v>
      </c>
    </row>
    <row r="97" spans="1:9" x14ac:dyDescent="0.25">
      <c r="A97" s="1" t="s">
        <v>76</v>
      </c>
      <c r="B97" s="1" t="s">
        <v>231</v>
      </c>
      <c r="C97" s="8">
        <v>117448736000</v>
      </c>
      <c r="D97" s="2">
        <v>14.630798629710371</v>
      </c>
      <c r="E97" s="2">
        <v>19.678758775530721</v>
      </c>
      <c r="F97" s="2">
        <v>1.4364057500387386</v>
      </c>
      <c r="G97" s="2">
        <v>1.286193384021616</v>
      </c>
      <c r="H97" s="11">
        <v>0.83037060105886018</v>
      </c>
      <c r="I97" s="23">
        <v>0.22731897514761995</v>
      </c>
    </row>
    <row r="98" spans="1:9" x14ac:dyDescent="0.25">
      <c r="A98" s="1" t="s">
        <v>10</v>
      </c>
      <c r="B98" s="1" t="s">
        <v>143</v>
      </c>
      <c r="C98" s="8">
        <v>111015387140</v>
      </c>
      <c r="D98" s="2">
        <v>17.588917023030525</v>
      </c>
      <c r="E98" s="2">
        <v>27.477444303391113</v>
      </c>
      <c r="F98" s="2">
        <v>1.7066735592168394</v>
      </c>
      <c r="G98" s="2">
        <v>1.5882915782307003</v>
      </c>
      <c r="H98" s="11">
        <v>1.0059809872732512</v>
      </c>
      <c r="I98" s="23">
        <v>0.33576892984061846</v>
      </c>
    </row>
    <row r="99" spans="1:9" hidden="1" x14ac:dyDescent="0.25">
      <c r="A99" s="1" t="s">
        <v>124</v>
      </c>
      <c r="B99" s="1" t="s">
        <v>177</v>
      </c>
      <c r="C99" s="8">
        <v>810381241.495</v>
      </c>
      <c r="D99" s="2">
        <v>0.37814162736152995</v>
      </c>
      <c r="E99" s="2">
        <v>-39.439561827956986</v>
      </c>
      <c r="F99" s="2">
        <v>1.8870604648333709</v>
      </c>
      <c r="G99" s="2">
        <v>-11.268446236559136</v>
      </c>
      <c r="H99" s="11">
        <v>8.649707466687287E-2</v>
      </c>
      <c r="I99" s="11">
        <v>-1.6790533755730971E-2</v>
      </c>
    </row>
    <row r="100" spans="1:9" x14ac:dyDescent="0.25">
      <c r="A100" s="1" t="s">
        <v>25</v>
      </c>
      <c r="B100" s="1" t="s">
        <v>165</v>
      </c>
      <c r="C100" s="8">
        <v>46165908720</v>
      </c>
      <c r="D100" s="2">
        <v>6.2506045318394099</v>
      </c>
      <c r="E100" s="2">
        <v>11.63229340266798</v>
      </c>
      <c r="F100" s="2">
        <v>2.1149624368487236</v>
      </c>
      <c r="G100" s="2">
        <v>1.4185724526773422</v>
      </c>
      <c r="H100" s="11">
        <v>0.81115097272060521</v>
      </c>
      <c r="I100" s="23">
        <v>0.13417662817159981</v>
      </c>
    </row>
    <row r="101" spans="1:9" x14ac:dyDescent="0.25">
      <c r="A101" s="1" t="s">
        <v>75</v>
      </c>
      <c r="B101" s="1" t="s">
        <v>229</v>
      </c>
      <c r="C101" s="8">
        <v>17772792040</v>
      </c>
      <c r="D101" s="2">
        <v>9.046615129258921</v>
      </c>
      <c r="E101" s="2">
        <v>41.798894676879407</v>
      </c>
      <c r="F101" s="2">
        <v>2.14353306035279</v>
      </c>
      <c r="G101" s="2">
        <v>6.0578108227361449</v>
      </c>
      <c r="H101" s="11">
        <v>0.40421626898064089</v>
      </c>
      <c r="I101" s="23">
        <v>0.10821786617401934</v>
      </c>
    </row>
    <row r="102" spans="1:9" x14ac:dyDescent="0.25">
      <c r="A102" s="1" t="s">
        <v>2</v>
      </c>
      <c r="B102" s="1" t="s">
        <v>133</v>
      </c>
      <c r="C102" s="8">
        <v>4166921956</v>
      </c>
      <c r="D102" s="2">
        <v>3.4655541592661994</v>
      </c>
      <c r="E102" s="2">
        <v>6.9713689015689537</v>
      </c>
      <c r="F102" s="2">
        <v>2.2488286779254691</v>
      </c>
      <c r="G102" s="2">
        <v>0.51639769641251509</v>
      </c>
      <c r="H102" s="11">
        <v>0.51830585426010733</v>
      </c>
      <c r="I102" s="23">
        <v>-0.13225481947006462</v>
      </c>
    </row>
    <row r="103" spans="1:9" x14ac:dyDescent="0.25">
      <c r="A103" s="1" t="s">
        <v>41</v>
      </c>
      <c r="B103" s="1" t="s">
        <v>187</v>
      </c>
      <c r="C103" s="8">
        <v>45567519360</v>
      </c>
      <c r="D103" s="2">
        <v>24.056403569854211</v>
      </c>
      <c r="E103" s="2">
        <v>43.493613392600622</v>
      </c>
      <c r="F103" s="2">
        <v>2.253555214826727</v>
      </c>
      <c r="G103" s="2">
        <v>2.0515854406139238</v>
      </c>
      <c r="H103" s="11">
        <v>0.82863010408115323</v>
      </c>
      <c r="I103" s="23">
        <v>0.35000547149213251</v>
      </c>
    </row>
    <row r="104" spans="1:9" x14ac:dyDescent="0.25">
      <c r="A104" s="1" t="s">
        <v>78</v>
      </c>
      <c r="B104" s="1" t="s">
        <v>237</v>
      </c>
      <c r="C104" s="8">
        <v>81131137280</v>
      </c>
      <c r="D104" s="2">
        <v>8.4541410987103269</v>
      </c>
      <c r="E104" s="2">
        <v>17.621371337448331</v>
      </c>
      <c r="F104" s="2">
        <v>2.4818832869645537</v>
      </c>
      <c r="G104" s="2">
        <v>2.4474126857567127</v>
      </c>
      <c r="H104" s="11">
        <v>0.7414228871325983</v>
      </c>
      <c r="I104" s="23">
        <v>0.11578689091104816</v>
      </c>
    </row>
    <row r="105" spans="1:9" x14ac:dyDescent="0.25">
      <c r="A105" s="1" t="s">
        <v>129</v>
      </c>
      <c r="B105" s="1" t="s">
        <v>245</v>
      </c>
      <c r="C105" s="8">
        <v>175058041020</v>
      </c>
      <c r="D105" s="2">
        <v>23.117601983492904</v>
      </c>
      <c r="E105" s="2">
        <v>34.578000082959683</v>
      </c>
      <c r="F105" s="2">
        <v>2.5425000060999765</v>
      </c>
      <c r="G105" s="2">
        <v>2.1747169863496656</v>
      </c>
      <c r="H105" s="11">
        <v>0.95758336084516338</v>
      </c>
      <c r="I105" s="23">
        <v>0.21997436597987852</v>
      </c>
    </row>
    <row r="106" spans="1:9" hidden="1" x14ac:dyDescent="0.25">
      <c r="A106" s="1" t="s">
        <v>11</v>
      </c>
      <c r="B106" s="1" t="s">
        <v>146</v>
      </c>
      <c r="C106" s="8">
        <v>135411179800</v>
      </c>
      <c r="D106" s="2">
        <v>1.9053480392294813</v>
      </c>
      <c r="E106" s="2">
        <v>15.832009797731789</v>
      </c>
      <c r="F106" s="2">
        <v>3.0446174444455814</v>
      </c>
      <c r="G106" s="2">
        <v>3.861466086871125</v>
      </c>
      <c r="H106" s="11">
        <v>0.26730360635438799</v>
      </c>
      <c r="I106" s="11">
        <v>5.8525639580019398E-2</v>
      </c>
    </row>
    <row r="107" spans="1:9" x14ac:dyDescent="0.25">
      <c r="A107" s="1" t="s">
        <v>93</v>
      </c>
      <c r="B107" s="1" t="s">
        <v>181</v>
      </c>
      <c r="C107" s="8">
        <v>8959571428.9597187</v>
      </c>
      <c r="D107" s="2">
        <v>1.7444861998154133</v>
      </c>
      <c r="E107" s="2">
        <v>5.6915373520302408</v>
      </c>
      <c r="F107" s="2">
        <v>3.161965195572356</v>
      </c>
      <c r="G107" s="2">
        <v>1.0945264769977276</v>
      </c>
      <c r="H107" s="11">
        <v>0.43315070025623681</v>
      </c>
      <c r="I107" s="23">
        <v>1.9758113425814239E-2</v>
      </c>
    </row>
    <row r="108" spans="1:9" x14ac:dyDescent="0.25">
      <c r="A108" s="1" t="s">
        <v>14</v>
      </c>
      <c r="B108" s="1" t="s">
        <v>149</v>
      </c>
      <c r="C108" s="8">
        <v>403069253400</v>
      </c>
      <c r="D108" s="2">
        <v>4.7962166779709419</v>
      </c>
      <c r="E108" s="2">
        <v>9.3322510106272141</v>
      </c>
      <c r="F108" s="2">
        <v>3.5893274498307535</v>
      </c>
      <c r="G108" s="2">
        <v>2.3928848745197984</v>
      </c>
      <c r="H108" s="11">
        <v>0.78874094170563669</v>
      </c>
      <c r="I108" s="23">
        <v>7.4825723300673108E-2</v>
      </c>
    </row>
    <row r="109" spans="1:9" x14ac:dyDescent="0.25">
      <c r="A109" s="1" t="s">
        <v>7</v>
      </c>
      <c r="B109" s="1" t="s">
        <v>139</v>
      </c>
      <c r="C109" s="8">
        <v>355602472393</v>
      </c>
      <c r="D109" s="2">
        <v>12.651893099955812</v>
      </c>
      <c r="E109" s="2">
        <v>24.595581023675336</v>
      </c>
      <c r="F109" s="2">
        <v>5.3468654399294211</v>
      </c>
      <c r="G109" s="2">
        <v>0.75215839508741733</v>
      </c>
      <c r="H109" s="11">
        <v>0.90649220997688928</v>
      </c>
      <c r="I109" s="23">
        <v>0.33728117882503517</v>
      </c>
    </row>
    <row r="110" spans="1:9" x14ac:dyDescent="0.25">
      <c r="A110" s="1" t="s">
        <v>36</v>
      </c>
      <c r="B110" s="1" t="s">
        <v>180</v>
      </c>
      <c r="C110" s="8">
        <v>228365809750</v>
      </c>
      <c r="D110" s="2">
        <v>6.1298029727553347</v>
      </c>
      <c r="E110" s="2">
        <v>11.965722281896777</v>
      </c>
      <c r="F110" s="2">
        <v>6.6476234899426547</v>
      </c>
      <c r="G110" s="2">
        <v>2.0280885223553859</v>
      </c>
      <c r="H110" s="11">
        <v>0.8427056770903234</v>
      </c>
      <c r="I110" s="23">
        <v>3.0857031530991487E-2</v>
      </c>
    </row>
    <row r="111" spans="1:9" x14ac:dyDescent="0.25">
      <c r="A111" s="1" t="s">
        <v>60</v>
      </c>
      <c r="B111" s="1" t="s">
        <v>209</v>
      </c>
      <c r="C111" s="8">
        <v>1169895312</v>
      </c>
      <c r="D111" s="2">
        <v>2.0882373735119977</v>
      </c>
      <c r="E111" s="2">
        <v>6.4575875826589977</v>
      </c>
      <c r="F111" s="2">
        <v>8.0719844783237473</v>
      </c>
      <c r="G111" s="2">
        <v>2.9352670830268175</v>
      </c>
      <c r="H111" s="11">
        <v>0.79029007677190299</v>
      </c>
      <c r="I111" s="23">
        <v>9.6201244427934623E-2</v>
      </c>
    </row>
    <row r="112" spans="1:9" hidden="1" x14ac:dyDescent="0.25">
      <c r="A112" s="1" t="s">
        <v>1</v>
      </c>
      <c r="B112" s="1" t="s">
        <v>132</v>
      </c>
      <c r="C112" s="8">
        <v>684004370400</v>
      </c>
      <c r="D112" s="2">
        <v>7.1760252040537988</v>
      </c>
      <c r="E112" s="2">
        <v>40.497594458259329</v>
      </c>
      <c r="F112" s="2">
        <v>17.607649764460579</v>
      </c>
      <c r="G112" s="2">
        <v>2.4998515097690945</v>
      </c>
      <c r="H112" s="11">
        <v>0.33242409618330221</v>
      </c>
      <c r="I112" s="11">
        <v>0.18647633252313961</v>
      </c>
    </row>
    <row r="113" spans="1:9" hidden="1" x14ac:dyDescent="0.25">
      <c r="A113" s="1" t="s">
        <v>48</v>
      </c>
      <c r="B113" s="1" t="s">
        <v>194</v>
      </c>
      <c r="C113" s="8">
        <v>32518062</v>
      </c>
      <c r="D113" s="2" t="e">
        <v>#DIV/0!</v>
      </c>
      <c r="E113" s="2">
        <v>-38.804369928400952</v>
      </c>
      <c r="F113" s="2" t="e">
        <v>#DIV/0!</v>
      </c>
      <c r="G113" s="2" t="e">
        <v>#DIV/0!</v>
      </c>
      <c r="H113" s="11" t="e">
        <v>#DIV/0!</v>
      </c>
      <c r="I113" s="11">
        <v>0</v>
      </c>
    </row>
    <row r="114" spans="1:9" hidden="1" x14ac:dyDescent="0.25">
      <c r="A114" s="1" t="s">
        <v>125</v>
      </c>
      <c r="B114" s="1" t="s">
        <v>197</v>
      </c>
      <c r="C114" s="8">
        <v>752076730.43999994</v>
      </c>
      <c r="D114" s="2">
        <v>4.4409438667049699</v>
      </c>
      <c r="E114" s="2">
        <v>12.278733598093725</v>
      </c>
      <c r="F114" s="2" t="e">
        <v>#DIV/0!</v>
      </c>
      <c r="G114" s="2" t="e">
        <v>#DIV/0!</v>
      </c>
      <c r="H114" s="11">
        <v>0.54875035909221492</v>
      </c>
      <c r="I114" s="11">
        <v>0</v>
      </c>
    </row>
    <row r="115" spans="1:9" hidden="1" x14ac:dyDescent="0.25">
      <c r="A115" s="1" t="s">
        <v>64</v>
      </c>
      <c r="B115" s="1" t="s">
        <v>213</v>
      </c>
      <c r="C115" s="8">
        <v>722073550</v>
      </c>
      <c r="D115" s="2">
        <v>66.920625579240038</v>
      </c>
      <c r="E115" s="2">
        <v>290.80690696737815</v>
      </c>
      <c r="F115" s="2" t="e">
        <v>#DIV/0!</v>
      </c>
      <c r="G115" s="2">
        <v>6.812061535895482E-2</v>
      </c>
      <c r="H115" s="11">
        <v>-8.3266913809082475</v>
      </c>
      <c r="I115" s="11">
        <v>31.267499999999998</v>
      </c>
    </row>
    <row r="116" spans="1:9" hidden="1" x14ac:dyDescent="0.25">
      <c r="A116" s="1" t="s">
        <v>79</v>
      </c>
      <c r="B116" s="1" t="s">
        <v>238</v>
      </c>
      <c r="C116" s="8">
        <v>7833676517</v>
      </c>
      <c r="D116" s="2">
        <v>5595.4832264285715</v>
      </c>
      <c r="E116" s="2">
        <v>-100.9260289752377</v>
      </c>
      <c r="F116" s="2" t="e">
        <v>#DIV/0!</v>
      </c>
      <c r="G116" s="2">
        <v>-0.2345480571118701</v>
      </c>
      <c r="H116" s="11">
        <v>-175.36857142857144</v>
      </c>
      <c r="I116" s="11">
        <v>2.4772499999999997</v>
      </c>
    </row>
  </sheetData>
  <conditionalFormatting sqref="D2:D116">
    <cfRule type="colorScale" priority="6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E2:E116">
    <cfRule type="colorScale" priority="5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F2:F116">
    <cfRule type="colorScale" priority="4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G2:G116">
    <cfRule type="colorScale" priority="3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Wagner</dc:creator>
  <cp:lastModifiedBy>Andreas Wagner</cp:lastModifiedBy>
  <dcterms:created xsi:type="dcterms:W3CDTF">2024-08-30T12:57:51Z</dcterms:created>
  <dcterms:modified xsi:type="dcterms:W3CDTF">2024-09-01T01:02:41Z</dcterms:modified>
</cp:coreProperties>
</file>