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HBVI\Downloads\"/>
    </mc:Choice>
  </mc:AlternateContent>
  <xr:revisionPtr revIDLastSave="0" documentId="13_ncr:1_{890812D4-1FD3-4120-B5B0-8F43D0D57FEC}" xr6:coauthVersionLast="47" xr6:coauthVersionMax="47" xr10:uidLastSave="{00000000-0000-0000-0000-000000000000}"/>
  <bookViews>
    <workbookView xWindow="-108" yWindow="-108" windowWidth="23256" windowHeight="12456" activeTab="2" xr2:uid="{22A60BC5-2C2A-46A0-BF51-4601617143A8}"/>
  </bookViews>
  <sheets>
    <sheet name="Sheet1" sheetId="6" r:id="rId1"/>
    <sheet name="complex test case" sheetId="4" r:id="rId2"/>
    <sheet name="Example test case solution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5" l="1"/>
  <c r="K12" i="5"/>
  <c r="K13" i="5"/>
  <c r="K14" i="5"/>
  <c r="K15" i="5"/>
  <c r="K16" i="5"/>
  <c r="K10" i="5"/>
  <c r="K4" i="5"/>
  <c r="K5" i="5"/>
  <c r="K6" i="5"/>
  <c r="K7" i="5"/>
  <c r="K8" i="5"/>
  <c r="K9" i="5"/>
  <c r="K3" i="5"/>
  <c r="K11" i="4" l="1"/>
  <c r="K12" i="4"/>
  <c r="K13" i="4"/>
  <c r="K14" i="4"/>
  <c r="K15" i="4"/>
  <c r="K16" i="4"/>
  <c r="K10" i="4"/>
  <c r="K4" i="4"/>
  <c r="K5" i="4"/>
  <c r="K6" i="4"/>
  <c r="K7" i="4"/>
  <c r="K8" i="4"/>
  <c r="K9" i="4"/>
  <c r="K3" i="4"/>
  <c r="D19" i="5"/>
  <c r="F16" i="5"/>
  <c r="J15" i="5"/>
  <c r="I15" i="5"/>
  <c r="F15" i="5"/>
  <c r="G15" i="5" s="1"/>
  <c r="D15" i="5"/>
  <c r="J14" i="5"/>
  <c r="F14" i="5"/>
  <c r="G14" i="5" s="1"/>
  <c r="D14" i="5"/>
  <c r="J13" i="5"/>
  <c r="I13" i="5"/>
  <c r="F13" i="5"/>
  <c r="G13" i="5" s="1"/>
  <c r="D13" i="5"/>
  <c r="J12" i="5"/>
  <c r="F12" i="5"/>
  <c r="G12" i="5" s="1"/>
  <c r="D12" i="5"/>
  <c r="J11" i="5"/>
  <c r="I11" i="5"/>
  <c r="G11" i="5"/>
  <c r="H11" i="5" s="1"/>
  <c r="F11" i="5"/>
  <c r="D11" i="5"/>
  <c r="J10" i="5"/>
  <c r="F10" i="5"/>
  <c r="D10" i="5" s="1"/>
  <c r="J9" i="5"/>
  <c r="I9" i="5"/>
  <c r="G9" i="5"/>
  <c r="F9" i="5"/>
  <c r="D9" i="5"/>
  <c r="F8" i="5"/>
  <c r="D8" i="5" s="1"/>
  <c r="J7" i="5"/>
  <c r="F7" i="5"/>
  <c r="G7" i="5" s="1"/>
  <c r="D7" i="5"/>
  <c r="J6" i="5"/>
  <c r="I6" i="5"/>
  <c r="F6" i="5"/>
  <c r="G6" i="5" s="1"/>
  <c r="D6" i="5"/>
  <c r="J5" i="5"/>
  <c r="I5" i="5"/>
  <c r="F5" i="5"/>
  <c r="G5" i="5" s="1"/>
  <c r="D5" i="5"/>
  <c r="F4" i="5"/>
  <c r="G4" i="5" s="1"/>
  <c r="D4" i="5"/>
  <c r="J3" i="5"/>
  <c r="I3" i="5"/>
  <c r="F3" i="5"/>
  <c r="D3" i="5"/>
  <c r="G3" i="5" s="1"/>
  <c r="I16" i="4"/>
  <c r="I15" i="4"/>
  <c r="I13" i="4"/>
  <c r="I12" i="4"/>
  <c r="I10" i="4"/>
  <c r="I9" i="4"/>
  <c r="I8" i="4"/>
  <c r="I7" i="4"/>
  <c r="I5" i="4"/>
  <c r="I4" i="4"/>
  <c r="I3" i="4"/>
  <c r="F3" i="4"/>
  <c r="D3" i="4" s="1"/>
  <c r="J15" i="4"/>
  <c r="J14" i="4"/>
  <c r="J13" i="4"/>
  <c r="J12" i="4"/>
  <c r="J11" i="4"/>
  <c r="J10" i="4"/>
  <c r="J9" i="4"/>
  <c r="J7" i="4"/>
  <c r="J6" i="4"/>
  <c r="J5" i="4"/>
  <c r="J3" i="4"/>
  <c r="F4" i="4"/>
  <c r="D4" i="4" s="1"/>
  <c r="G4" i="4" s="1"/>
  <c r="J4" i="4" s="1"/>
  <c r="F5" i="4"/>
  <c r="D5" i="4" s="1"/>
  <c r="F6" i="4"/>
  <c r="D6" i="4" s="1"/>
  <c r="F7" i="4"/>
  <c r="D7" i="4" s="1"/>
  <c r="F8" i="4"/>
  <c r="D8" i="4" s="1"/>
  <c r="F9" i="4"/>
  <c r="D9" i="4" s="1"/>
  <c r="F10" i="4"/>
  <c r="D10" i="4" s="1"/>
  <c r="F11" i="4"/>
  <c r="D11" i="4" s="1"/>
  <c r="F12" i="4"/>
  <c r="D12" i="4" s="1"/>
  <c r="F13" i="4"/>
  <c r="D13" i="4" s="1"/>
  <c r="F14" i="4"/>
  <c r="D14" i="4" s="1"/>
  <c r="F15" i="4"/>
  <c r="D15" i="4" s="1"/>
  <c r="F16" i="4"/>
  <c r="D16" i="4" s="1"/>
  <c r="H5" i="5" l="1"/>
  <c r="J4" i="5"/>
  <c r="I4" i="5"/>
  <c r="H4" i="5"/>
  <c r="I14" i="5"/>
  <c r="H14" i="5"/>
  <c r="I12" i="5"/>
  <c r="H12" i="5"/>
  <c r="H13" i="5"/>
  <c r="I7" i="5"/>
  <c r="H7" i="5"/>
  <c r="H3" i="5"/>
  <c r="H15" i="5"/>
  <c r="H6" i="5"/>
  <c r="G8" i="5"/>
  <c r="H9" i="5"/>
  <c r="G10" i="5"/>
  <c r="D16" i="5"/>
  <c r="G16" i="5" s="1"/>
  <c r="G5" i="4"/>
  <c r="G7" i="4"/>
  <c r="G15" i="4"/>
  <c r="G13" i="4"/>
  <c r="G12" i="4"/>
  <c r="G11" i="4"/>
  <c r="G10" i="4"/>
  <c r="G3" i="4"/>
  <c r="G9" i="4"/>
  <c r="G16" i="4"/>
  <c r="G8" i="4"/>
  <c r="H4" i="4"/>
  <c r="G14" i="4"/>
  <c r="G6" i="4"/>
  <c r="I14" i="4" l="1"/>
  <c r="H15" i="4"/>
  <c r="I6" i="4"/>
  <c r="I11" i="4"/>
  <c r="J16" i="5"/>
  <c r="I16" i="5"/>
  <c r="H16" i="5"/>
  <c r="H10" i="5"/>
  <c r="I10" i="5"/>
  <c r="J8" i="5"/>
  <c r="I8" i="5"/>
  <c r="H8" i="5"/>
  <c r="H12" i="4"/>
  <c r="J8" i="4"/>
  <c r="H13" i="4"/>
  <c r="H7" i="4"/>
  <c r="H3" i="4"/>
  <c r="E20" i="4" s="1"/>
  <c r="H5" i="4"/>
  <c r="J16" i="4"/>
  <c r="H9" i="4"/>
  <c r="H11" i="4"/>
  <c r="H16" i="4"/>
  <c r="H8" i="4"/>
  <c r="H6" i="4"/>
  <c r="H14" i="4"/>
  <c r="H10" i="4"/>
</calcChain>
</file>

<file path=xl/sharedStrings.xml><?xml version="1.0" encoding="utf-8"?>
<sst xmlns="http://schemas.openxmlformats.org/spreadsheetml/2006/main" count="67" uniqueCount="45">
  <si>
    <t>Example of Test Case</t>
  </si>
  <si>
    <t>Input</t>
  </si>
  <si>
    <t>Date</t>
  </si>
  <si>
    <t>Time In</t>
  </si>
  <si>
    <t>Time Out same day or next day</t>
  </si>
  <si>
    <t>Complex Test Case</t>
  </si>
  <si>
    <t>Notes</t>
  </si>
  <si>
    <t>Daily hours worked</t>
  </si>
  <si>
    <t>Break time in hours</t>
  </si>
  <si>
    <t>Overtime Hours</t>
  </si>
  <si>
    <t>Night Shift Hours</t>
  </si>
  <si>
    <t>Holiday Hours</t>
  </si>
  <si>
    <t>Daily pay</t>
  </si>
  <si>
    <t>Output</t>
  </si>
  <si>
    <t>Hours Considered for Payments</t>
  </si>
  <si>
    <t>National Holiday</t>
  </si>
  <si>
    <t>Total paycheck</t>
  </si>
  <si>
    <t>Rules &amp; Scenarios</t>
  </si>
  <si>
    <t>Employee Type</t>
  </si>
  <si>
    <t>Hospital Nurse</t>
  </si>
  <si>
    <t>Employee Salary</t>
  </si>
  <si>
    <t>100/Hour</t>
  </si>
  <si>
    <t>Any time spend on supervision of patient will be considered for salary</t>
  </si>
  <si>
    <t>Working Hours/Day</t>
  </si>
  <si>
    <t>Shift can start at any time of the day</t>
  </si>
  <si>
    <t>Working days / week</t>
  </si>
  <si>
    <t>Pay Period</t>
  </si>
  <si>
    <t>Biweekly</t>
  </si>
  <si>
    <t>Overtime (After regular 9 hours daily)</t>
  </si>
  <si>
    <t>20% additional hourly rate for overtime hours</t>
  </si>
  <si>
    <t>Upto 50 hours a week</t>
  </si>
  <si>
    <t>15% additional hourly rate for overtime hours</t>
  </si>
  <si>
    <t>Above 50 hours a week</t>
  </si>
  <si>
    <t>25% additional hourly rate for overtime hours</t>
  </si>
  <si>
    <t>Between 2am to 5am</t>
  </si>
  <si>
    <t>30% additional hourly rate for overtime hours</t>
  </si>
  <si>
    <t>On National Holiday</t>
  </si>
  <si>
    <t>1. Prepare test case covering "all" scenarios in one example. This one example should cover all scenarios.</t>
  </si>
  <si>
    <t>More complicated example covering all possible scnearios will be given higher points</t>
  </si>
  <si>
    <t>Mutliple test cases covering different scenarios are also acceptable but priority will be to complex test case covering multiple scenarios.</t>
  </si>
  <si>
    <t>2. Calculate earnings/total pay check for the nurse for above example/examples</t>
  </si>
  <si>
    <t>3. Desgin the algorithm/psuedocode/ formula to automate the calculation of paycheck.</t>
  </si>
  <si>
    <t>The test case source data will be excel format. This automation can be done in excel or any other tool you prefer.</t>
  </si>
  <si>
    <t>Naional Holiday</t>
  </si>
  <si>
    <t>Add complexity: Breaktime of  30 minute after every 3.5 hours. This 30 minutes are not counted for salary calculation.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</si>
</sst>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15" fontId="2" fillId="4" borderId="6" xfId="0" applyNumberFormat="1" applyFont="1" applyFill="1" applyBorder="1" applyAlignment="1">
      <alignment horizontal="center" wrapText="1"/>
    </xf>
    <xf numFmtId="15" fontId="2" fillId="4" borderId="7" xfId="0" applyNumberFormat="1" applyFont="1" applyFill="1" applyBorder="1" applyAlignment="1">
      <alignment horizontal="center" wrapText="1"/>
    </xf>
    <xf numFmtId="15" fontId="2" fillId="4" borderId="8" xfId="0" applyNumberFormat="1" applyFont="1" applyFill="1" applyBorder="1" applyAlignment="1">
      <alignment horizontal="center" wrapText="1"/>
    </xf>
    <xf numFmtId="18" fontId="2" fillId="3" borderId="10" xfId="0" applyNumberFormat="1" applyFont="1" applyFill="1" applyBorder="1" applyAlignment="1">
      <alignment horizontal="center" wrapText="1"/>
    </xf>
    <xf numFmtId="18" fontId="2" fillId="3" borderId="11" xfId="0" applyNumberFormat="1" applyFont="1" applyFill="1" applyBorder="1" applyAlignment="1">
      <alignment horizontal="center" wrapText="1"/>
    </xf>
    <xf numFmtId="18" fontId="2" fillId="3" borderId="12" xfId="0" applyNumberFormat="1" applyFont="1" applyFill="1" applyBorder="1" applyAlignment="1">
      <alignment horizontal="center" wrapText="1"/>
    </xf>
    <xf numFmtId="18" fontId="2" fillId="4" borderId="6" xfId="0" applyNumberFormat="1" applyFont="1" applyFill="1" applyBorder="1" applyAlignment="1">
      <alignment horizontal="center" wrapText="1"/>
    </xf>
    <xf numFmtId="18" fontId="2" fillId="4" borderId="7" xfId="0" applyNumberFormat="1" applyFont="1" applyFill="1" applyBorder="1" applyAlignment="1">
      <alignment horizontal="center" wrapText="1"/>
    </xf>
    <xf numFmtId="18" fontId="2" fillId="4" borderId="8" xfId="0" applyNumberFormat="1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left" wrapText="1"/>
    </xf>
    <xf numFmtId="15" fontId="2" fillId="6" borderId="7" xfId="0" applyNumberFormat="1" applyFont="1" applyFill="1" applyBorder="1" applyAlignment="1">
      <alignment horizontal="center" wrapText="1"/>
    </xf>
    <xf numFmtId="18" fontId="2" fillId="6" borderId="11" xfId="0" applyNumberFormat="1" applyFont="1" applyFill="1" applyBorder="1" applyAlignment="1">
      <alignment horizontal="center" wrapText="1"/>
    </xf>
    <xf numFmtId="18" fontId="2" fillId="6" borderId="7" xfId="0" applyNumberFormat="1" applyFont="1" applyFill="1" applyBorder="1" applyAlignment="1">
      <alignment horizontal="center" wrapText="1"/>
    </xf>
    <xf numFmtId="15" fontId="2" fillId="7" borderId="7" xfId="0" applyNumberFormat="1" applyFont="1" applyFill="1" applyBorder="1" applyAlignment="1">
      <alignment horizontal="center" wrapText="1"/>
    </xf>
    <xf numFmtId="18" fontId="2" fillId="4" borderId="14" xfId="0" applyNumberFormat="1" applyFont="1" applyFill="1" applyBorder="1" applyAlignment="1">
      <alignment horizontal="center" wrapText="1"/>
    </xf>
    <xf numFmtId="18" fontId="2" fillId="4" borderId="17" xfId="0" applyNumberFormat="1" applyFont="1" applyFill="1" applyBorder="1" applyAlignment="1">
      <alignment horizontal="center" wrapText="1"/>
    </xf>
    <xf numFmtId="18" fontId="2" fillId="7" borderId="17" xfId="0" applyNumberFormat="1" applyFont="1" applyFill="1" applyBorder="1" applyAlignment="1">
      <alignment horizontal="center" wrapText="1"/>
    </xf>
    <xf numFmtId="18" fontId="2" fillId="4" borderId="18" xfId="0" applyNumberFormat="1" applyFont="1" applyFill="1" applyBorder="1" applyAlignment="1">
      <alignment horizontal="center" wrapText="1"/>
    </xf>
    <xf numFmtId="18" fontId="2" fillId="4" borderId="11" xfId="0" applyNumberFormat="1" applyFont="1" applyFill="1" applyBorder="1" applyAlignment="1">
      <alignment horizontal="center" wrapText="1"/>
    </xf>
    <xf numFmtId="18" fontId="2" fillId="7" borderId="11" xfId="0" applyNumberFormat="1" applyFont="1" applyFill="1" applyBorder="1" applyAlignment="1">
      <alignment horizontal="center" wrapText="1"/>
    </xf>
    <xf numFmtId="18" fontId="0" fillId="0" borderId="0" xfId="0" applyNumberFormat="1"/>
    <xf numFmtId="0" fontId="3" fillId="4" borderId="16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 wrapText="1"/>
    </xf>
    <xf numFmtId="0" fontId="0" fillId="8" borderId="17" xfId="0" applyFill="1" applyBorder="1" applyAlignment="1">
      <alignment horizontal="center" wrapText="1"/>
    </xf>
    <xf numFmtId="0" fontId="0" fillId="8" borderId="18" xfId="0" applyFill="1" applyBorder="1" applyAlignment="1">
      <alignment horizontal="center" wrapText="1"/>
    </xf>
    <xf numFmtId="0" fontId="3" fillId="4" borderId="21" xfId="0" applyFont="1" applyFill="1" applyBorder="1" applyAlignment="1">
      <alignment horizontal="center" wrapText="1"/>
    </xf>
    <xf numFmtId="0" fontId="3" fillId="8" borderId="14" xfId="0" applyFont="1" applyFill="1" applyBorder="1" applyAlignment="1">
      <alignment horizontal="center" wrapText="1"/>
    </xf>
    <xf numFmtId="0" fontId="0" fillId="9" borderId="7" xfId="0" applyFill="1" applyBorder="1" applyAlignment="1">
      <alignment horizontal="center" wrapText="1"/>
    </xf>
    <xf numFmtId="0" fontId="0" fillId="9" borderId="8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8" fontId="2" fillId="4" borderId="10" xfId="0" applyNumberFormat="1" applyFont="1" applyFill="1" applyBorder="1" applyAlignment="1">
      <alignment horizontal="center" wrapText="1"/>
    </xf>
    <xf numFmtId="18" fontId="2" fillId="4" borderId="12" xfId="0" applyNumberFormat="1" applyFont="1" applyFill="1" applyBorder="1" applyAlignment="1">
      <alignment horizontal="center" wrapText="1"/>
    </xf>
    <xf numFmtId="0" fontId="3" fillId="4" borderId="14" xfId="0" applyFont="1" applyFill="1" applyBorder="1" applyAlignment="1">
      <alignment horizontal="center" wrapText="1"/>
    </xf>
    <xf numFmtId="0" fontId="0" fillId="9" borderId="17" xfId="0" applyFill="1" applyBorder="1" applyAlignment="1">
      <alignment horizontal="center" wrapText="1"/>
    </xf>
    <xf numFmtId="0" fontId="0" fillId="9" borderId="18" xfId="0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3" borderId="25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left" vertical="center" wrapText="1"/>
    </xf>
    <xf numFmtId="0" fontId="0" fillId="4" borderId="27" xfId="0" applyFill="1" applyBorder="1" applyAlignment="1">
      <alignment horizontal="left" vertical="center" wrapText="1"/>
    </xf>
    <xf numFmtId="0" fontId="3" fillId="6" borderId="0" xfId="0" applyFont="1" applyFill="1"/>
    <xf numFmtId="0" fontId="3" fillId="2" borderId="2" xfId="0" applyFont="1" applyFill="1" applyBorder="1" applyAlignment="1">
      <alignment horizontal="center" wrapText="1"/>
    </xf>
    <xf numFmtId="0" fontId="3" fillId="2" borderId="20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0" fontId="0" fillId="8" borderId="22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left" vertical="center" wrapText="1"/>
    </xf>
    <xf numFmtId="0" fontId="0" fillId="4" borderId="32" xfId="0" applyFill="1" applyBorder="1" applyAlignment="1">
      <alignment horizontal="left" vertical="center" wrapText="1"/>
    </xf>
    <xf numFmtId="0" fontId="0" fillId="4" borderId="33" xfId="0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0" fillId="2" borderId="19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B71F3A2-C629-45F3-92BF-BD4F0E68F835}">
  <we:reference id="wa200005271" version="2.4.4.0" store="en-US" storeType="OMEX"/>
  <we:alternateReferences>
    <we:reference id="wa200005271" version="2.4.4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9520D-25FC-49A9-86F3-92F68FCC7E99}">
  <dimension ref="A1:D37"/>
  <sheetViews>
    <sheetView topLeftCell="A4" workbookViewId="0">
      <selection activeCell="B7" sqref="B7"/>
    </sheetView>
  </sheetViews>
  <sheetFormatPr defaultRowHeight="14.4" x14ac:dyDescent="0.3"/>
  <cols>
    <col min="1" max="1" width="38.21875" customWidth="1"/>
    <col min="2" max="2" width="39.77734375" customWidth="1"/>
    <col min="3" max="3" width="44.33203125" customWidth="1"/>
    <col min="4" max="4" width="30.88671875" customWidth="1"/>
  </cols>
  <sheetData>
    <row r="1" spans="1:4" ht="15" thickBot="1" x14ac:dyDescent="0.35">
      <c r="A1" s="71" t="s">
        <v>17</v>
      </c>
      <c r="B1" s="72"/>
      <c r="C1" s="72"/>
      <c r="D1" s="42"/>
    </row>
    <row r="2" spans="1:4" ht="28.8" x14ac:dyDescent="0.3">
      <c r="A2" s="53" t="s">
        <v>18</v>
      </c>
      <c r="B2" s="46" t="s">
        <v>19</v>
      </c>
      <c r="C2" s="49"/>
      <c r="D2" s="42"/>
    </row>
    <row r="3" spans="1:4" ht="28.8" x14ac:dyDescent="0.3">
      <c r="A3" s="54" t="s">
        <v>20</v>
      </c>
      <c r="B3" s="47" t="s">
        <v>21</v>
      </c>
      <c r="C3" s="50" t="s">
        <v>22</v>
      </c>
      <c r="D3" s="42"/>
    </row>
    <row r="4" spans="1:4" x14ac:dyDescent="0.3">
      <c r="A4" s="54" t="s">
        <v>23</v>
      </c>
      <c r="B4" s="47">
        <v>9</v>
      </c>
      <c r="C4" s="51" t="s">
        <v>24</v>
      </c>
      <c r="D4" s="42"/>
    </row>
    <row r="5" spans="1:4" x14ac:dyDescent="0.3">
      <c r="A5" s="54" t="s">
        <v>25</v>
      </c>
      <c r="B5" s="47">
        <v>5</v>
      </c>
      <c r="C5" s="50"/>
      <c r="D5" s="42"/>
    </row>
    <row r="6" spans="1:4" x14ac:dyDescent="0.3">
      <c r="A6" s="54" t="s">
        <v>26</v>
      </c>
      <c r="B6" s="47" t="s">
        <v>27</v>
      </c>
      <c r="C6" s="50"/>
      <c r="D6" s="42"/>
    </row>
    <row r="7" spans="1:4" x14ac:dyDescent="0.3">
      <c r="A7" s="67" t="s">
        <v>28</v>
      </c>
      <c r="B7" s="47" t="s">
        <v>29</v>
      </c>
      <c r="C7" s="50" t="s">
        <v>30</v>
      </c>
      <c r="D7" s="42"/>
    </row>
    <row r="8" spans="1:4" x14ac:dyDescent="0.3">
      <c r="A8" s="68"/>
      <c r="B8" s="47" t="s">
        <v>31</v>
      </c>
      <c r="C8" s="50" t="s">
        <v>32</v>
      </c>
      <c r="D8" s="42"/>
    </row>
    <row r="9" spans="1:4" x14ac:dyDescent="0.3">
      <c r="A9" s="68"/>
      <c r="B9" s="47" t="s">
        <v>33</v>
      </c>
      <c r="C9" s="50" t="s">
        <v>34</v>
      </c>
      <c r="D9" s="42"/>
    </row>
    <row r="10" spans="1:4" ht="15" thickBot="1" x14ac:dyDescent="0.35">
      <c r="A10" s="69"/>
      <c r="B10" s="48" t="s">
        <v>35</v>
      </c>
      <c r="C10" s="52" t="s">
        <v>36</v>
      </c>
      <c r="D10" s="42"/>
    </row>
    <row r="11" spans="1:4" x14ac:dyDescent="0.3">
      <c r="A11" s="44"/>
      <c r="B11" s="44"/>
      <c r="C11" s="44"/>
      <c r="D11" s="42"/>
    </row>
    <row r="12" spans="1:4" x14ac:dyDescent="0.3">
      <c r="A12" s="42" t="s">
        <v>37</v>
      </c>
      <c r="B12" s="44"/>
      <c r="C12" s="42"/>
    </row>
    <row r="13" spans="1:4" x14ac:dyDescent="0.3">
      <c r="A13" s="42" t="s">
        <v>38</v>
      </c>
      <c r="B13" s="44"/>
      <c r="C13" s="42"/>
    </row>
    <row r="14" spans="1:4" x14ac:dyDescent="0.3">
      <c r="A14" s="42" t="s">
        <v>39</v>
      </c>
      <c r="B14" s="44"/>
      <c r="C14" s="42"/>
    </row>
    <row r="15" spans="1:4" x14ac:dyDescent="0.3">
      <c r="A15" s="44"/>
      <c r="B15" s="44"/>
      <c r="C15" s="42"/>
    </row>
    <row r="16" spans="1:4" x14ac:dyDescent="0.3">
      <c r="A16" t="s">
        <v>40</v>
      </c>
      <c r="B16" s="44"/>
      <c r="C16" s="44"/>
      <c r="D16" s="42"/>
    </row>
    <row r="17" spans="1:4" x14ac:dyDescent="0.3">
      <c r="A17" s="44"/>
      <c r="B17" s="44"/>
      <c r="C17" s="44"/>
      <c r="D17" s="42"/>
    </row>
    <row r="18" spans="1:4" x14ac:dyDescent="0.3">
      <c r="A18" s="42" t="s">
        <v>41</v>
      </c>
      <c r="B18" s="44"/>
      <c r="C18" s="45"/>
      <c r="D18" s="42"/>
    </row>
    <row r="19" spans="1:4" x14ac:dyDescent="0.3">
      <c r="A19" s="42" t="s">
        <v>42</v>
      </c>
      <c r="B19" s="45"/>
      <c r="C19" s="44"/>
      <c r="D19" s="42"/>
    </row>
    <row r="20" spans="1:4" ht="15" thickBot="1" x14ac:dyDescent="0.35">
      <c r="A20" s="42"/>
      <c r="B20" s="44"/>
      <c r="C20" s="44"/>
      <c r="D20" s="42"/>
    </row>
    <row r="21" spans="1:4" ht="15" thickBot="1" x14ac:dyDescent="0.35">
      <c r="A21" s="12" t="s">
        <v>0</v>
      </c>
      <c r="B21" s="56" t="s">
        <v>1</v>
      </c>
      <c r="C21" s="70"/>
      <c r="D21" s="42"/>
    </row>
    <row r="22" spans="1:4" ht="15" thickBot="1" x14ac:dyDescent="0.35">
      <c r="A22" s="10" t="s">
        <v>2</v>
      </c>
      <c r="B22" s="11" t="s">
        <v>3</v>
      </c>
      <c r="C22" s="10" t="s">
        <v>4</v>
      </c>
      <c r="D22" s="42"/>
    </row>
    <row r="23" spans="1:4" x14ac:dyDescent="0.3">
      <c r="A23" s="1">
        <v>44409</v>
      </c>
      <c r="B23" s="4">
        <v>0.6166666666666667</v>
      </c>
      <c r="C23" s="7">
        <v>0.68333333333333324</v>
      </c>
      <c r="D23" s="42"/>
    </row>
    <row r="24" spans="1:4" x14ac:dyDescent="0.3">
      <c r="A24" s="2">
        <v>44410</v>
      </c>
      <c r="B24" s="5">
        <v>0.18333333333333335</v>
      </c>
      <c r="C24" s="8">
        <v>0.11666666666666665</v>
      </c>
      <c r="D24" s="42"/>
    </row>
    <row r="25" spans="1:4" x14ac:dyDescent="0.3">
      <c r="A25" s="2">
        <v>44411</v>
      </c>
      <c r="B25" s="5">
        <v>3.3333333333333333E-2</v>
      </c>
      <c r="C25" s="8">
        <v>0.85</v>
      </c>
      <c r="D25" s="42"/>
    </row>
    <row r="26" spans="1:4" x14ac:dyDescent="0.3">
      <c r="A26" s="2">
        <v>44412</v>
      </c>
      <c r="B26" s="5">
        <v>4.9999999999999996E-2</v>
      </c>
      <c r="C26" s="8">
        <v>0.6166666666666667</v>
      </c>
      <c r="D26" s="42"/>
    </row>
    <row r="27" spans="1:4" x14ac:dyDescent="0.3">
      <c r="A27" s="2">
        <v>44413</v>
      </c>
      <c r="B27" s="5">
        <v>0.26666666666666666</v>
      </c>
      <c r="C27" s="8">
        <v>9.9999999999999992E-2</v>
      </c>
      <c r="D27" s="42"/>
    </row>
    <row r="28" spans="1:4" x14ac:dyDescent="0.3">
      <c r="A28" s="13">
        <v>44414</v>
      </c>
      <c r="B28" s="14">
        <v>0.11666666666666665</v>
      </c>
      <c r="C28" s="15">
        <v>0.18333333333333335</v>
      </c>
      <c r="D28" s="55" t="s">
        <v>43</v>
      </c>
    </row>
    <row r="29" spans="1:4" x14ac:dyDescent="0.3">
      <c r="A29" s="2">
        <v>44415</v>
      </c>
      <c r="B29" s="5">
        <v>0.45</v>
      </c>
      <c r="C29" s="8">
        <v>0.8833333333333333</v>
      </c>
      <c r="D29" s="42"/>
    </row>
    <row r="30" spans="1:4" x14ac:dyDescent="0.3">
      <c r="A30" s="2">
        <v>44416</v>
      </c>
      <c r="B30" s="5">
        <v>0.91666666666666663</v>
      </c>
      <c r="C30" s="8">
        <v>0.81666666666666676</v>
      </c>
      <c r="D30" s="42"/>
    </row>
    <row r="31" spans="1:4" x14ac:dyDescent="0.3">
      <c r="A31" s="2">
        <v>44417</v>
      </c>
      <c r="B31" s="5">
        <v>0.96666666666666667</v>
      </c>
      <c r="C31" s="8">
        <v>0.65</v>
      </c>
      <c r="D31" s="42"/>
    </row>
    <row r="32" spans="1:4" x14ac:dyDescent="0.3">
      <c r="A32" s="2">
        <v>44418</v>
      </c>
      <c r="B32" s="5">
        <v>0.16666666666666666</v>
      </c>
      <c r="C32" s="8">
        <v>0.33333333333333331</v>
      </c>
      <c r="D32" s="42"/>
    </row>
    <row r="33" spans="1:4" x14ac:dyDescent="0.3">
      <c r="A33" s="2">
        <v>44419</v>
      </c>
      <c r="B33" s="5">
        <v>0.3666666666666667</v>
      </c>
      <c r="C33" s="8">
        <v>0.85</v>
      </c>
      <c r="D33" s="42"/>
    </row>
    <row r="34" spans="1:4" x14ac:dyDescent="0.3">
      <c r="A34" s="2">
        <v>44420</v>
      </c>
      <c r="B34" s="5">
        <v>0.9</v>
      </c>
      <c r="C34" s="8">
        <v>0.68333333333333324</v>
      </c>
      <c r="D34" s="42"/>
    </row>
    <row r="35" spans="1:4" x14ac:dyDescent="0.3">
      <c r="A35" s="2">
        <v>44421</v>
      </c>
      <c r="B35" s="5">
        <v>0.3833333333333333</v>
      </c>
      <c r="C35" s="8">
        <v>0.70000000000000007</v>
      </c>
      <c r="D35" s="42"/>
    </row>
    <row r="36" spans="1:4" ht="15" thickBot="1" x14ac:dyDescent="0.35">
      <c r="A36" s="3">
        <v>44422</v>
      </c>
      <c r="B36" s="6">
        <v>0.13333333333333333</v>
      </c>
      <c r="C36" s="9">
        <v>0.31666666666666665</v>
      </c>
      <c r="D36" s="42"/>
    </row>
    <row r="37" spans="1:4" x14ac:dyDescent="0.3">
      <c r="A37" s="43" t="s">
        <v>44</v>
      </c>
      <c r="B37" s="44"/>
      <c r="C37" s="44"/>
      <c r="D37" s="42"/>
    </row>
  </sheetData>
  <mergeCells count="3">
    <mergeCell ref="A7:A10"/>
    <mergeCell ref="B21:C21"/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DD30-958B-4D6A-A96A-AC6573430286}">
  <dimension ref="A1:L25"/>
  <sheetViews>
    <sheetView topLeftCell="B1" workbookViewId="0">
      <selection activeCell="K13" sqref="K13"/>
    </sheetView>
  </sheetViews>
  <sheetFormatPr defaultRowHeight="14.4" x14ac:dyDescent="0.3"/>
  <cols>
    <col min="1" max="1" width="17.21875" customWidth="1"/>
    <col min="2" max="2" width="11.77734375" customWidth="1"/>
    <col min="3" max="3" width="27" customWidth="1"/>
    <col min="4" max="4" width="18.44140625" customWidth="1"/>
    <col min="5" max="5" width="20.21875" customWidth="1"/>
    <col min="6" max="6" width="20.44140625" customWidth="1"/>
    <col min="7" max="7" width="22.21875" customWidth="1"/>
    <col min="8" max="8" width="18.21875" customWidth="1"/>
    <col min="9" max="9" width="17" customWidth="1"/>
    <col min="10" max="10" width="17.109375" customWidth="1"/>
    <col min="11" max="11" width="17.6640625" customWidth="1"/>
    <col min="12" max="12" width="11" customWidth="1"/>
    <col min="13" max="13" width="19" customWidth="1"/>
  </cols>
  <sheetData>
    <row r="1" spans="1:12" ht="15" thickBot="1" x14ac:dyDescent="0.35">
      <c r="A1" s="12" t="s">
        <v>5</v>
      </c>
      <c r="B1" s="56" t="s">
        <v>1</v>
      </c>
      <c r="C1" s="57"/>
      <c r="D1" s="57"/>
      <c r="E1" s="57"/>
      <c r="F1" s="58" t="s">
        <v>13</v>
      </c>
      <c r="G1" s="59"/>
      <c r="H1" s="59"/>
      <c r="I1" s="59"/>
      <c r="J1" s="59"/>
      <c r="K1" s="60"/>
      <c r="L1" s="38"/>
    </row>
    <row r="2" spans="1:12" ht="29.4" thickBot="1" x14ac:dyDescent="0.35">
      <c r="A2" s="10" t="s">
        <v>2</v>
      </c>
      <c r="B2" s="25" t="s">
        <v>3</v>
      </c>
      <c r="C2" s="24" t="s">
        <v>4</v>
      </c>
      <c r="D2" s="35" t="s">
        <v>8</v>
      </c>
      <c r="E2" s="28" t="s">
        <v>6</v>
      </c>
      <c r="F2" s="28" t="s">
        <v>7</v>
      </c>
      <c r="G2" s="28" t="s">
        <v>14</v>
      </c>
      <c r="H2" s="28" t="s">
        <v>9</v>
      </c>
      <c r="I2" s="28" t="s">
        <v>10</v>
      </c>
      <c r="J2" s="28" t="s">
        <v>11</v>
      </c>
      <c r="K2" s="28" t="s">
        <v>12</v>
      </c>
      <c r="L2" s="40"/>
    </row>
    <row r="3" spans="1:12" x14ac:dyDescent="0.3">
      <c r="A3" s="1">
        <v>44409</v>
      </c>
      <c r="B3" s="33">
        <v>0.34166666666666662</v>
      </c>
      <c r="C3" s="17">
        <v>0.78333333333333333</v>
      </c>
      <c r="D3" s="36">
        <f>IF(F3&gt;=4, 0.5 + IF(F3&gt;=8, 0.5 + IF(F3&gt;=12,0.5 + IF(F3&gt;=16,0.5,0),0), 0), 0)</f>
        <v>1</v>
      </c>
      <c r="E3" s="30"/>
      <c r="F3" s="30">
        <f t="shared" ref="F3:F16" si="0">ABS(IF(B3&gt;C3, (C3-B3+(1-B3))*24, (C3-B3)*24))</f>
        <v>10.600000000000001</v>
      </c>
      <c r="G3" s="30">
        <f>F3-D3</f>
        <v>9.6000000000000014</v>
      </c>
      <c r="H3" s="30">
        <f>MAX(0, G3 - 9)</f>
        <v>0.60000000000000142</v>
      </c>
      <c r="I3" s="30">
        <f>IF(OR(AND(B3&gt;=TIME(2,0,0), B3&lt;=TIME(5,0,0)), AND(C3&gt;=TIME(2,0,0), C3&lt;=TIME(5,0,0)), AND(B3&gt;=TIME(12,0,0), C3&lt;B3)), G3, 0)</f>
        <v>0</v>
      </c>
      <c r="J3" s="30">
        <f t="shared" ref="J3:J16" si="1">IF(E3="National Holiday", G3, 0)</f>
        <v>0</v>
      </c>
      <c r="K3" s="30">
        <f>G3 * 100 + H3 * 100 * IF(((SUM($H$3:$H$9))&lt;=50), 0.2, 0.15) + IF(H3&gt;0,(I3 * 100 * 0.25),0) + IF(H3&gt;0,(J3 * 100 * 0.3),0)</f>
        <v>972.00000000000011</v>
      </c>
      <c r="L3" s="39"/>
    </row>
    <row r="4" spans="1:12" x14ac:dyDescent="0.3">
      <c r="A4" s="2">
        <v>44410</v>
      </c>
      <c r="B4" s="21">
        <v>0.17222222222222225</v>
      </c>
      <c r="C4" s="18">
        <v>0.7909722222222223</v>
      </c>
      <c r="D4" s="36">
        <f t="shared" ref="D4:D16" si="2">IF(F4&gt;=4, 0.5 + IF(F4&gt;=8, 0.5 + IF(F4&gt;=12,0.5 + IF(F4&gt;=16,0.5,0),0), 0), 0)</f>
        <v>1.5</v>
      </c>
      <c r="E4" s="30" t="s">
        <v>15</v>
      </c>
      <c r="F4" s="30">
        <f t="shared" si="0"/>
        <v>14.850000000000001</v>
      </c>
      <c r="G4" s="30">
        <f t="shared" ref="G4:G16" si="3">F4-D4</f>
        <v>13.350000000000001</v>
      </c>
      <c r="H4" s="30">
        <f t="shared" ref="H4:H16" si="4">MAX(0, G4 - 9)</f>
        <v>4.3500000000000014</v>
      </c>
      <c r="I4" s="30">
        <f t="shared" ref="I4:I16" si="5">IF(OR(AND(B4&gt;=TIME(2,0,0), B4&lt;=TIME(5,0,0)), AND(C4&gt;=TIME(2,0,0), C4&lt;=TIME(5,0,0)), AND(B4&gt;=TIME(12,0,0), C4&lt;B4)), G4, 0)</f>
        <v>13.350000000000001</v>
      </c>
      <c r="J4" s="30">
        <f t="shared" si="1"/>
        <v>13.350000000000001</v>
      </c>
      <c r="K4" s="30">
        <f t="shared" ref="K4:K9" si="6">G4 * 100 + H4 * 100 * IF(((SUM($H$3:$H$9))&lt;=50), 0.2, 0.15) + IF(H4&gt;0,(I4 * 100 * 0.25),0) + IF(H4&gt;0,(J4 * 100 * 0.3),0)</f>
        <v>2156.2500000000005</v>
      </c>
      <c r="L4" s="39"/>
    </row>
    <row r="5" spans="1:12" x14ac:dyDescent="0.3">
      <c r="A5" s="2">
        <v>44411</v>
      </c>
      <c r="B5" s="21">
        <v>0.52361111111111114</v>
      </c>
      <c r="C5" s="18">
        <v>0.94027777777777777</v>
      </c>
      <c r="D5" s="36">
        <f t="shared" si="2"/>
        <v>1</v>
      </c>
      <c r="E5" s="30"/>
      <c r="F5" s="30">
        <f t="shared" si="0"/>
        <v>10</v>
      </c>
      <c r="G5" s="30">
        <f t="shared" si="3"/>
        <v>9</v>
      </c>
      <c r="H5" s="30">
        <f t="shared" si="4"/>
        <v>0</v>
      </c>
      <c r="I5" s="30">
        <f t="shared" si="5"/>
        <v>0</v>
      </c>
      <c r="J5" s="30">
        <f t="shared" si="1"/>
        <v>0</v>
      </c>
      <c r="K5" s="30">
        <f t="shared" si="6"/>
        <v>900</v>
      </c>
      <c r="L5" s="39"/>
    </row>
    <row r="6" spans="1:12" x14ac:dyDescent="0.3">
      <c r="A6" s="2">
        <v>44412</v>
      </c>
      <c r="B6" s="21">
        <v>0.1111111111111111</v>
      </c>
      <c r="C6" s="18">
        <v>0.76944444444444438</v>
      </c>
      <c r="D6" s="36">
        <f t="shared" si="2"/>
        <v>1.5</v>
      </c>
      <c r="E6" s="30"/>
      <c r="F6" s="30">
        <f t="shared" si="0"/>
        <v>15.799999999999997</v>
      </c>
      <c r="G6" s="30">
        <f t="shared" si="3"/>
        <v>14.299999999999997</v>
      </c>
      <c r="H6" s="30">
        <f t="shared" si="4"/>
        <v>5.2999999999999972</v>
      </c>
      <c r="I6" s="30">
        <f t="shared" si="5"/>
        <v>14.299999999999997</v>
      </c>
      <c r="J6" s="30">
        <f t="shared" si="1"/>
        <v>0</v>
      </c>
      <c r="K6" s="30">
        <f t="shared" si="6"/>
        <v>1893.4999999999998</v>
      </c>
      <c r="L6" s="39"/>
    </row>
    <row r="7" spans="1:12" x14ac:dyDescent="0.3">
      <c r="A7" s="2">
        <v>44413</v>
      </c>
      <c r="B7" s="21">
        <v>0.30208333333333331</v>
      </c>
      <c r="C7" s="18">
        <v>0.85</v>
      </c>
      <c r="D7" s="36">
        <f t="shared" si="2"/>
        <v>1.5</v>
      </c>
      <c r="E7" s="30"/>
      <c r="F7" s="30">
        <f t="shared" si="0"/>
        <v>13.149999999999999</v>
      </c>
      <c r="G7" s="30">
        <f t="shared" si="3"/>
        <v>11.649999999999999</v>
      </c>
      <c r="H7" s="30">
        <f t="shared" si="4"/>
        <v>2.6499999999999986</v>
      </c>
      <c r="I7" s="30">
        <f t="shared" si="5"/>
        <v>0</v>
      </c>
      <c r="J7" s="30">
        <f t="shared" si="1"/>
        <v>0</v>
      </c>
      <c r="K7" s="30">
        <f t="shared" si="6"/>
        <v>1217.9999999999998</v>
      </c>
      <c r="L7" s="39"/>
    </row>
    <row r="8" spans="1:12" x14ac:dyDescent="0.3">
      <c r="A8" s="16">
        <v>44414</v>
      </c>
      <c r="B8" s="22">
        <v>0.4368055555555555</v>
      </c>
      <c r="C8" s="19">
        <v>0.93888888888888899</v>
      </c>
      <c r="D8" s="36">
        <f t="shared" si="2"/>
        <v>1.5</v>
      </c>
      <c r="E8" s="30" t="s">
        <v>15</v>
      </c>
      <c r="F8" s="30">
        <f t="shared" si="0"/>
        <v>12.050000000000002</v>
      </c>
      <c r="G8" s="30">
        <f t="shared" si="3"/>
        <v>10.550000000000002</v>
      </c>
      <c r="H8" s="30">
        <f t="shared" si="4"/>
        <v>1.5500000000000025</v>
      </c>
      <c r="I8" s="30">
        <f t="shared" si="5"/>
        <v>0</v>
      </c>
      <c r="J8" s="30">
        <f t="shared" si="1"/>
        <v>10.550000000000002</v>
      </c>
      <c r="K8" s="30">
        <f t="shared" si="6"/>
        <v>1402.5000000000002</v>
      </c>
      <c r="L8" s="39"/>
    </row>
    <row r="9" spans="1:12" x14ac:dyDescent="0.3">
      <c r="A9" s="2">
        <v>44415</v>
      </c>
      <c r="B9" s="21">
        <v>0.33680555555555558</v>
      </c>
      <c r="C9" s="18">
        <v>0.74722222222222223</v>
      </c>
      <c r="D9" s="36">
        <f t="shared" si="2"/>
        <v>1</v>
      </c>
      <c r="E9" s="30"/>
      <c r="F9" s="30">
        <f t="shared" si="0"/>
        <v>9.85</v>
      </c>
      <c r="G9" s="30">
        <f t="shared" si="3"/>
        <v>8.85</v>
      </c>
      <c r="H9" s="30">
        <f t="shared" si="4"/>
        <v>0</v>
      </c>
      <c r="I9" s="30">
        <f t="shared" si="5"/>
        <v>0</v>
      </c>
      <c r="J9" s="30">
        <f t="shared" si="1"/>
        <v>0</v>
      </c>
      <c r="K9" s="30">
        <f t="shared" si="6"/>
        <v>885</v>
      </c>
      <c r="L9" s="39"/>
    </row>
    <row r="10" spans="1:12" x14ac:dyDescent="0.3">
      <c r="A10" s="2">
        <v>44416</v>
      </c>
      <c r="B10" s="21">
        <v>0.46527777777777773</v>
      </c>
      <c r="C10" s="18">
        <v>0.90069444444444446</v>
      </c>
      <c r="D10" s="36">
        <f t="shared" si="2"/>
        <v>1</v>
      </c>
      <c r="E10" s="30"/>
      <c r="F10" s="30">
        <f t="shared" si="0"/>
        <v>10.450000000000001</v>
      </c>
      <c r="G10" s="30">
        <f t="shared" si="3"/>
        <v>9.4500000000000011</v>
      </c>
      <c r="H10" s="30">
        <f t="shared" si="4"/>
        <v>0.45000000000000107</v>
      </c>
      <c r="I10" s="30">
        <f t="shared" si="5"/>
        <v>0</v>
      </c>
      <c r="J10" s="30">
        <f t="shared" si="1"/>
        <v>0</v>
      </c>
      <c r="K10" s="30">
        <f>G10 * 100 + H10 * 100 * IF(((SUM($H$10:$H16))&lt;=50), 0.2, 0.15) + IF(H10&gt;0,(I10 * 100 * 0.25),0) + IF(H10&gt;0,(J10 * 100 * 0.3),0)</f>
        <v>954.00000000000011</v>
      </c>
      <c r="L10" s="39"/>
    </row>
    <row r="11" spans="1:12" x14ac:dyDescent="0.3">
      <c r="A11" s="2">
        <v>44417</v>
      </c>
      <c r="B11" s="21">
        <v>0.92847222222222225</v>
      </c>
      <c r="C11" s="18">
        <v>0.39444444444444443</v>
      </c>
      <c r="D11" s="36">
        <f t="shared" si="2"/>
        <v>1</v>
      </c>
      <c r="E11" s="30"/>
      <c r="F11" s="30">
        <f t="shared" si="0"/>
        <v>11.100000000000001</v>
      </c>
      <c r="G11" s="30">
        <f t="shared" si="3"/>
        <v>10.100000000000001</v>
      </c>
      <c r="H11" s="30">
        <f t="shared" si="4"/>
        <v>1.1000000000000014</v>
      </c>
      <c r="I11" s="30">
        <f t="shared" si="5"/>
        <v>10.100000000000001</v>
      </c>
      <c r="J11" s="30">
        <f t="shared" si="1"/>
        <v>0</v>
      </c>
      <c r="K11" s="30">
        <f>G11 * 100 + H11 * 100 * IF(((SUM($H$10:$H17))&lt;=50), 0.2, 0.15) + IF(H11&gt;0,(I11 * 100 * 0.25),0) + IF(H11&gt;0,(J11 * 100 * 0.3),0)</f>
        <v>1284.5000000000002</v>
      </c>
      <c r="L11" s="39"/>
    </row>
    <row r="12" spans="1:12" x14ac:dyDescent="0.3">
      <c r="A12" s="2">
        <v>44418</v>
      </c>
      <c r="B12" s="21">
        <v>0.37986111111111115</v>
      </c>
      <c r="C12" s="18">
        <v>0.81527777777777777</v>
      </c>
      <c r="D12" s="36">
        <f t="shared" si="2"/>
        <v>1</v>
      </c>
      <c r="E12" s="30"/>
      <c r="F12" s="30">
        <f t="shared" si="0"/>
        <v>10.45</v>
      </c>
      <c r="G12" s="30">
        <f t="shared" si="3"/>
        <v>9.4499999999999993</v>
      </c>
      <c r="H12" s="30">
        <f t="shared" si="4"/>
        <v>0.44999999999999929</v>
      </c>
      <c r="I12" s="30">
        <f t="shared" si="5"/>
        <v>0</v>
      </c>
      <c r="J12" s="30">
        <f t="shared" si="1"/>
        <v>0</v>
      </c>
      <c r="K12" s="30">
        <f>G12 * 100 + H12 * 100 * IF(((SUM($H$10:$H18))&lt;=50), 0.2, 0.15) + IF(H12&gt;0,(I12 * 100 * 0.25),0) + IF(H12&gt;0,(J12 * 100 * 0.3),0)</f>
        <v>953.99999999999989</v>
      </c>
      <c r="L12" s="39"/>
    </row>
    <row r="13" spans="1:12" x14ac:dyDescent="0.3">
      <c r="A13" s="2">
        <v>44419</v>
      </c>
      <c r="B13" s="21">
        <v>0.35902777777777778</v>
      </c>
      <c r="C13" s="18">
        <v>0.76111111111111107</v>
      </c>
      <c r="D13" s="36">
        <f t="shared" si="2"/>
        <v>1</v>
      </c>
      <c r="E13" s="30"/>
      <c r="F13" s="30">
        <f t="shared" si="0"/>
        <v>9.6499999999999986</v>
      </c>
      <c r="G13" s="30">
        <f t="shared" si="3"/>
        <v>8.6499999999999986</v>
      </c>
      <c r="H13" s="30">
        <f t="shared" si="4"/>
        <v>0</v>
      </c>
      <c r="I13" s="30">
        <f t="shared" si="5"/>
        <v>0</v>
      </c>
      <c r="J13" s="30">
        <f t="shared" si="1"/>
        <v>0</v>
      </c>
      <c r="K13" s="30">
        <f>G13 * 100 + H13 * 100 * IF(((SUM($H$10:$H19))&lt;=50), 0.2, 0.15) + IF(H13&gt;0,(I13 * 100 * 0.25),0) + IF(H13&gt;0,(J13 * 100 * 0.3),0)</f>
        <v>864.99999999999989</v>
      </c>
      <c r="L13" s="39"/>
    </row>
    <row r="14" spans="1:12" x14ac:dyDescent="0.3">
      <c r="A14" s="2">
        <v>44420</v>
      </c>
      <c r="B14" s="21">
        <v>0.43055555555555558</v>
      </c>
      <c r="C14" s="18">
        <v>0.12986111111111112</v>
      </c>
      <c r="D14" s="36">
        <f t="shared" si="2"/>
        <v>0.5</v>
      </c>
      <c r="E14" s="30"/>
      <c r="F14" s="30">
        <f t="shared" si="0"/>
        <v>6.4499999999999984</v>
      </c>
      <c r="G14" s="30">
        <f t="shared" si="3"/>
        <v>5.9499999999999984</v>
      </c>
      <c r="H14" s="30">
        <f t="shared" si="4"/>
        <v>0</v>
      </c>
      <c r="I14" s="30">
        <f t="shared" si="5"/>
        <v>5.9499999999999984</v>
      </c>
      <c r="J14" s="30">
        <f t="shared" si="1"/>
        <v>0</v>
      </c>
      <c r="K14" s="30">
        <f>G14 * 100 + H14 * 100 * IF(((SUM($H$10:$H20))&lt;=50), 0.2, 0.15) + IF(H14&gt;0,(I14 * 100 * 0.25),0) + IF(H14&gt;0,(J14 * 100 * 0.3),0)</f>
        <v>594.99999999999989</v>
      </c>
      <c r="L14" s="39"/>
    </row>
    <row r="15" spans="1:12" x14ac:dyDescent="0.3">
      <c r="A15" s="2">
        <v>44421</v>
      </c>
      <c r="B15" s="21">
        <v>0.34236111111111112</v>
      </c>
      <c r="C15" s="18">
        <v>0.7319444444444444</v>
      </c>
      <c r="D15" s="36">
        <f t="shared" si="2"/>
        <v>1</v>
      </c>
      <c r="E15" s="30"/>
      <c r="F15" s="30">
        <f t="shared" si="0"/>
        <v>9.3499999999999979</v>
      </c>
      <c r="G15" s="30">
        <f t="shared" si="3"/>
        <v>8.3499999999999979</v>
      </c>
      <c r="H15" s="30">
        <f t="shared" si="4"/>
        <v>0</v>
      </c>
      <c r="I15" s="30">
        <f t="shared" si="5"/>
        <v>0</v>
      </c>
      <c r="J15" s="30">
        <f t="shared" si="1"/>
        <v>0</v>
      </c>
      <c r="K15" s="30">
        <f>G15 * 100 + H15 * 100 * IF(((SUM($H$10:$H21))&lt;=50), 0.2, 0.15) + IF(H15&gt;0,(I15 * 100 * 0.25),0) + IF(H15&gt;0,(J15 * 100 * 0.3),0)</f>
        <v>834.99999999999977</v>
      </c>
      <c r="L15" s="39"/>
    </row>
    <row r="16" spans="1:12" ht="15" thickBot="1" x14ac:dyDescent="0.35">
      <c r="A16" s="3">
        <v>44422</v>
      </c>
      <c r="B16" s="34">
        <v>0.40138888888888885</v>
      </c>
      <c r="C16" s="20">
        <v>0.87430555555555556</v>
      </c>
      <c r="D16" s="37">
        <f t="shared" si="2"/>
        <v>1</v>
      </c>
      <c r="E16" s="31" t="s">
        <v>15</v>
      </c>
      <c r="F16" s="31">
        <f t="shared" si="0"/>
        <v>11.350000000000001</v>
      </c>
      <c r="G16" s="31">
        <f t="shared" si="3"/>
        <v>10.350000000000001</v>
      </c>
      <c r="H16" s="31">
        <f t="shared" si="4"/>
        <v>1.3500000000000014</v>
      </c>
      <c r="I16" s="31">
        <f t="shared" si="5"/>
        <v>0</v>
      </c>
      <c r="J16" s="31">
        <f t="shared" si="1"/>
        <v>10.350000000000001</v>
      </c>
      <c r="K16" s="30">
        <f>G16 * 100 + H16 * 100 * IF(((SUM($H$10:$H22))&lt;=50), 0.2, 0.15) + IF(H16&gt;0,(I16 * 100 * 0.25),0) + IF(H16&gt;0,(J16 * 100 * 0.3),0)</f>
        <v>1372.5000000000002</v>
      </c>
      <c r="L16" s="39"/>
    </row>
    <row r="17" spans="4:11" x14ac:dyDescent="0.3">
      <c r="K17" s="32"/>
    </row>
    <row r="18" spans="4:11" ht="17.399999999999999" customHeight="1" thickBot="1" x14ac:dyDescent="0.35"/>
    <row r="19" spans="4:11" ht="34.200000000000003" customHeight="1" x14ac:dyDescent="0.3">
      <c r="D19" s="23"/>
      <c r="E19" s="61" t="s">
        <v>16</v>
      </c>
      <c r="F19" s="62"/>
    </row>
    <row r="20" spans="4:11" x14ac:dyDescent="0.3">
      <c r="E20" s="63">
        <f>SUM(K3:K16)</f>
        <v>16287.25</v>
      </c>
      <c r="F20" s="64"/>
    </row>
    <row r="21" spans="4:11" x14ac:dyDescent="0.3">
      <c r="E21" s="63"/>
      <c r="F21" s="64"/>
    </row>
    <row r="22" spans="4:11" x14ac:dyDescent="0.3">
      <c r="E22" s="63"/>
      <c r="F22" s="64"/>
    </row>
    <row r="23" spans="4:11" x14ac:dyDescent="0.3">
      <c r="E23" s="63"/>
      <c r="F23" s="64"/>
    </row>
    <row r="24" spans="4:11" x14ac:dyDescent="0.3">
      <c r="E24" s="63"/>
      <c r="F24" s="64"/>
    </row>
    <row r="25" spans="4:11" ht="15" thickBot="1" x14ac:dyDescent="0.35">
      <c r="E25" s="65"/>
      <c r="F25" s="66"/>
    </row>
  </sheetData>
  <mergeCells count="4">
    <mergeCell ref="B1:E1"/>
    <mergeCell ref="F1:K1"/>
    <mergeCell ref="E19:F19"/>
    <mergeCell ref="E20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674B9-91F2-4FC0-86E4-000A4C36C09E}">
  <dimension ref="A1:L24"/>
  <sheetViews>
    <sheetView tabSelected="1" topLeftCell="B1" workbookViewId="0">
      <selection activeCell="K10" sqref="K10:K16"/>
    </sheetView>
  </sheetViews>
  <sheetFormatPr defaultRowHeight="14.4" x14ac:dyDescent="0.3"/>
  <cols>
    <col min="1" max="1" width="23.109375" customWidth="1"/>
    <col min="2" max="2" width="28.21875" customWidth="1"/>
    <col min="3" max="3" width="28.109375" customWidth="1"/>
    <col min="4" max="4" width="13.88671875" customWidth="1"/>
    <col min="5" max="5" width="14.77734375" customWidth="1"/>
    <col min="6" max="7" width="17.6640625" customWidth="1"/>
    <col min="8" max="8" width="15" customWidth="1"/>
    <col min="9" max="9" width="17.5546875" customWidth="1"/>
    <col min="10" max="10" width="19.33203125" customWidth="1"/>
    <col min="11" max="11" width="13.88671875" customWidth="1"/>
    <col min="12" max="12" width="17.109375" customWidth="1"/>
  </cols>
  <sheetData>
    <row r="1" spans="1:12" ht="15" thickBot="1" x14ac:dyDescent="0.35">
      <c r="A1" s="12" t="s">
        <v>0</v>
      </c>
      <c r="B1" s="73" t="s">
        <v>1</v>
      </c>
      <c r="C1" s="74"/>
      <c r="D1" s="74"/>
      <c r="E1" s="75"/>
      <c r="F1" s="76" t="s">
        <v>13</v>
      </c>
      <c r="G1" s="77"/>
      <c r="H1" s="77"/>
      <c r="I1" s="77"/>
      <c r="J1" s="77"/>
      <c r="K1" s="77"/>
      <c r="L1" s="41"/>
    </row>
    <row r="2" spans="1:12" ht="29.4" thickBot="1" x14ac:dyDescent="0.35">
      <c r="A2" s="10" t="s">
        <v>2</v>
      </c>
      <c r="B2" s="11" t="s">
        <v>3</v>
      </c>
      <c r="C2" s="10" t="s">
        <v>4</v>
      </c>
      <c r="D2" s="29" t="s">
        <v>8</v>
      </c>
      <c r="E2" s="28" t="s">
        <v>6</v>
      </c>
      <c r="F2" s="28" t="s">
        <v>7</v>
      </c>
      <c r="G2" s="28" t="s">
        <v>14</v>
      </c>
      <c r="H2" s="28" t="s">
        <v>9</v>
      </c>
      <c r="I2" s="28" t="s">
        <v>10</v>
      </c>
      <c r="J2" s="28" t="s">
        <v>11</v>
      </c>
      <c r="K2" s="28" t="s">
        <v>12</v>
      </c>
      <c r="L2" s="40"/>
    </row>
    <row r="3" spans="1:12" x14ac:dyDescent="0.3">
      <c r="A3" s="1">
        <v>44409</v>
      </c>
      <c r="B3" s="4">
        <v>0.6166666666666667</v>
      </c>
      <c r="C3" s="7">
        <v>0.68333333333333324</v>
      </c>
      <c r="D3" s="26">
        <f>IF(F3&gt;=4, 0.5 + IF(F3&gt;=8, 0.5 + IF(F3&gt;=12,0.5 + IF(F3&gt;=16,0.5,0),0), 0), 0)</f>
        <v>0</v>
      </c>
      <c r="E3" s="30"/>
      <c r="F3" s="30">
        <f t="shared" ref="F3:F16" si="0">ABS(IF(B3&gt;C3, (C3-B3+(1-B3))*24, (C3-B3)*24))</f>
        <v>1.599999999999997</v>
      </c>
      <c r="G3" s="30">
        <f>F3-D3</f>
        <v>1.599999999999997</v>
      </c>
      <c r="H3" s="30">
        <f>MAX(0, G3 - 9)</f>
        <v>0</v>
      </c>
      <c r="I3" s="30">
        <f>IF(OR(AND(B3&gt;=TIME(2,0,0), B3&lt;=TIME(5,0,0)), AND(C3&gt;=TIME(2,0,0), C3&lt;=TIME(5,0,0)), AND(B3&gt;=TIME(12,0,0), C3&lt;B3)), G3, 0)</f>
        <v>0</v>
      </c>
      <c r="J3" s="30">
        <f t="shared" ref="J3:J16" si="1">IF(E3="National Holiday", G3, 0)</f>
        <v>0</v>
      </c>
      <c r="K3" s="30">
        <f>G3 * 100 + H3 * 100 * IF(((SUM($H$3:$H$9))&lt;=50), 0.2, 0.15) + IF(H3&gt;0,(I3 * 100 * 0.25),0) + IF(H3&gt;0,(J3 * 100 * 0.3),0)</f>
        <v>159.99999999999969</v>
      </c>
      <c r="L3" s="39"/>
    </row>
    <row r="4" spans="1:12" x14ac:dyDescent="0.3">
      <c r="A4" s="2">
        <v>44410</v>
      </c>
      <c r="B4" s="5">
        <v>0.18333333333333335</v>
      </c>
      <c r="C4" s="8">
        <v>0.11666666666666665</v>
      </c>
      <c r="D4" s="26">
        <f t="shared" ref="D4:D16" si="2">IF(F4&gt;=4, 0.5 + IF(F4&gt;=8, 0.5 + IF(F4&gt;=12,0.5 + IF(F4&gt;=16,0.5,0),0), 0), 0)</f>
        <v>2</v>
      </c>
      <c r="E4" s="30"/>
      <c r="F4" s="30">
        <f t="shared" si="0"/>
        <v>18</v>
      </c>
      <c r="G4" s="30">
        <f t="shared" ref="G4:G16" si="3">F4-D4</f>
        <v>16</v>
      </c>
      <c r="H4" s="30">
        <f t="shared" ref="H4:H16" si="4">MAX(0, G4 - 9)</f>
        <v>7</v>
      </c>
      <c r="I4" s="30">
        <f t="shared" ref="I4:I16" si="5">IF(OR(AND(B4&gt;=TIME(2,0,0), B4&lt;=TIME(5,0,0)), AND(C4&gt;=TIME(2,0,0), C4&lt;=TIME(5,0,0)), AND(B4&gt;=TIME(12,0,0), C4&lt;B4)), G4, 0)</f>
        <v>16</v>
      </c>
      <c r="J4" s="30">
        <f t="shared" si="1"/>
        <v>0</v>
      </c>
      <c r="K4" s="30">
        <f t="shared" ref="K4:K9" si="6">G4 * 100 + H4 * 100 * IF(((SUM($H$3:$H$9))&lt;=50), 0.2, 0.15) + IF(H4&gt;0,(I4 * 100 * 0.25),0) + IF(H4&gt;0,(J4 * 100 * 0.3),0)</f>
        <v>2140</v>
      </c>
      <c r="L4" s="39"/>
    </row>
    <row r="5" spans="1:12" x14ac:dyDescent="0.3">
      <c r="A5" s="2">
        <v>44411</v>
      </c>
      <c r="B5" s="5">
        <v>3.3333333333333333E-2</v>
      </c>
      <c r="C5" s="8">
        <v>0.85</v>
      </c>
      <c r="D5" s="26">
        <f t="shared" si="2"/>
        <v>2</v>
      </c>
      <c r="E5" s="30"/>
      <c r="F5" s="30">
        <f t="shared" si="0"/>
        <v>19.600000000000001</v>
      </c>
      <c r="G5" s="30">
        <f t="shared" si="3"/>
        <v>17.600000000000001</v>
      </c>
      <c r="H5" s="30">
        <f t="shared" si="4"/>
        <v>8.6000000000000014</v>
      </c>
      <c r="I5" s="30">
        <f t="shared" si="5"/>
        <v>0</v>
      </c>
      <c r="J5" s="30">
        <f t="shared" si="1"/>
        <v>0</v>
      </c>
      <c r="K5" s="30">
        <f t="shared" si="6"/>
        <v>1932.0000000000002</v>
      </c>
      <c r="L5" s="39"/>
    </row>
    <row r="6" spans="1:12" x14ac:dyDescent="0.3">
      <c r="A6" s="2">
        <v>44412</v>
      </c>
      <c r="B6" s="5">
        <v>4.9999999999999996E-2</v>
      </c>
      <c r="C6" s="8">
        <v>0.6166666666666667</v>
      </c>
      <c r="D6" s="26">
        <f t="shared" si="2"/>
        <v>1.5</v>
      </c>
      <c r="E6" s="30"/>
      <c r="F6" s="30">
        <f t="shared" si="0"/>
        <v>13.6</v>
      </c>
      <c r="G6" s="30">
        <f t="shared" si="3"/>
        <v>12.1</v>
      </c>
      <c r="H6" s="30">
        <f t="shared" si="4"/>
        <v>3.0999999999999996</v>
      </c>
      <c r="I6" s="30">
        <f t="shared" si="5"/>
        <v>0</v>
      </c>
      <c r="J6" s="30">
        <f t="shared" si="1"/>
        <v>0</v>
      </c>
      <c r="K6" s="30">
        <f t="shared" si="6"/>
        <v>1272</v>
      </c>
      <c r="L6" s="39"/>
    </row>
    <row r="7" spans="1:12" x14ac:dyDescent="0.3">
      <c r="A7" s="2">
        <v>44413</v>
      </c>
      <c r="B7" s="5">
        <v>0.26666666666666666</v>
      </c>
      <c r="C7" s="8">
        <v>9.9999999999999992E-2</v>
      </c>
      <c r="D7" s="26">
        <f t="shared" si="2"/>
        <v>1.5</v>
      </c>
      <c r="E7" s="30"/>
      <c r="F7" s="30">
        <f t="shared" si="0"/>
        <v>13.6</v>
      </c>
      <c r="G7" s="30">
        <f t="shared" si="3"/>
        <v>12.1</v>
      </c>
      <c r="H7" s="30">
        <f t="shared" si="4"/>
        <v>3.0999999999999996</v>
      </c>
      <c r="I7" s="30">
        <f t="shared" si="5"/>
        <v>12.1</v>
      </c>
      <c r="J7" s="30">
        <f t="shared" si="1"/>
        <v>0</v>
      </c>
      <c r="K7" s="30">
        <f t="shared" si="6"/>
        <v>1574.5</v>
      </c>
      <c r="L7" s="39"/>
    </row>
    <row r="8" spans="1:12" x14ac:dyDescent="0.3">
      <c r="A8" s="13">
        <v>44414</v>
      </c>
      <c r="B8" s="14">
        <v>0.11666666666666665</v>
      </c>
      <c r="C8" s="15">
        <v>0.18333333333333335</v>
      </c>
      <c r="D8" s="26">
        <f t="shared" si="2"/>
        <v>0</v>
      </c>
      <c r="E8" s="30" t="s">
        <v>15</v>
      </c>
      <c r="F8" s="30">
        <f t="shared" si="0"/>
        <v>1.6000000000000005</v>
      </c>
      <c r="G8" s="30">
        <f t="shared" si="3"/>
        <v>1.6000000000000005</v>
      </c>
      <c r="H8" s="30">
        <f t="shared" si="4"/>
        <v>0</v>
      </c>
      <c r="I8" s="30">
        <f t="shared" si="5"/>
        <v>1.6000000000000005</v>
      </c>
      <c r="J8" s="30">
        <f t="shared" si="1"/>
        <v>1.6000000000000005</v>
      </c>
      <c r="K8" s="30">
        <f t="shared" si="6"/>
        <v>160.00000000000006</v>
      </c>
      <c r="L8" s="39"/>
    </row>
    <row r="9" spans="1:12" x14ac:dyDescent="0.3">
      <c r="A9" s="2">
        <v>44415</v>
      </c>
      <c r="B9" s="5">
        <v>0.45</v>
      </c>
      <c r="C9" s="8">
        <v>0.8833333333333333</v>
      </c>
      <c r="D9" s="26">
        <f t="shared" si="2"/>
        <v>1</v>
      </c>
      <c r="E9" s="30"/>
      <c r="F9" s="30">
        <f t="shared" si="0"/>
        <v>10.399999999999999</v>
      </c>
      <c r="G9" s="30">
        <f t="shared" si="3"/>
        <v>9.3999999999999986</v>
      </c>
      <c r="H9" s="30">
        <f t="shared" si="4"/>
        <v>0.39999999999999858</v>
      </c>
      <c r="I9" s="30">
        <f t="shared" si="5"/>
        <v>0</v>
      </c>
      <c r="J9" s="30">
        <f t="shared" si="1"/>
        <v>0</v>
      </c>
      <c r="K9" s="30">
        <f t="shared" si="6"/>
        <v>947.99999999999989</v>
      </c>
      <c r="L9" s="39"/>
    </row>
    <row r="10" spans="1:12" x14ac:dyDescent="0.3">
      <c r="A10" s="2">
        <v>44416</v>
      </c>
      <c r="B10" s="5">
        <v>0.91666666666666663</v>
      </c>
      <c r="C10" s="8">
        <v>0.81666666666666676</v>
      </c>
      <c r="D10" s="26">
        <f t="shared" si="2"/>
        <v>0</v>
      </c>
      <c r="E10" s="30"/>
      <c r="F10" s="30">
        <f t="shared" si="0"/>
        <v>0.39999999999999591</v>
      </c>
      <c r="G10" s="30">
        <f t="shared" si="3"/>
        <v>0.39999999999999591</v>
      </c>
      <c r="H10" s="30">
        <f t="shared" si="4"/>
        <v>0</v>
      </c>
      <c r="I10" s="30">
        <f t="shared" si="5"/>
        <v>0.39999999999999591</v>
      </c>
      <c r="J10" s="30">
        <f t="shared" si="1"/>
        <v>0</v>
      </c>
      <c r="K10" s="30">
        <f>G10 * 100 + H10 * 100 * IF(((SUM($H$10:$H$16))&lt;=50), 0.2, 0.15) + IF(H10&gt;0,(I10 * 100 * 0.25),0) + IF(H10&gt;0,(J10 * 100 * 0.3),0)</f>
        <v>39.999999999999588</v>
      </c>
      <c r="L10" s="39"/>
    </row>
    <row r="11" spans="1:12" x14ac:dyDescent="0.3">
      <c r="A11" s="2">
        <v>44417</v>
      </c>
      <c r="B11" s="5">
        <v>0.96666666666666667</v>
      </c>
      <c r="C11" s="8">
        <v>0.65</v>
      </c>
      <c r="D11" s="26">
        <f t="shared" si="2"/>
        <v>0.5</v>
      </c>
      <c r="E11" s="30"/>
      <c r="F11" s="30">
        <f t="shared" si="0"/>
        <v>6.8</v>
      </c>
      <c r="G11" s="30">
        <f t="shared" si="3"/>
        <v>6.3</v>
      </c>
      <c r="H11" s="30">
        <f t="shared" si="4"/>
        <v>0</v>
      </c>
      <c r="I11" s="30">
        <f t="shared" si="5"/>
        <v>6.3</v>
      </c>
      <c r="J11" s="30">
        <f t="shared" si="1"/>
        <v>0</v>
      </c>
      <c r="K11" s="30">
        <f t="shared" ref="K11:K16" si="7">G11 * 100 + H11 * 100 * IF(((SUM($H$10:$H$16))&lt;=50), 0.2, 0.15) + IF(H11&gt;0,(I11 * 100 * 0.25),0) + IF(H11&gt;0,(J11 * 100 * 0.3),0)</f>
        <v>630</v>
      </c>
      <c r="L11" s="39"/>
    </row>
    <row r="12" spans="1:12" x14ac:dyDescent="0.3">
      <c r="A12" s="2">
        <v>44418</v>
      </c>
      <c r="B12" s="5">
        <v>0.16666666666666666</v>
      </c>
      <c r="C12" s="8">
        <v>0.33333333333333331</v>
      </c>
      <c r="D12" s="26">
        <f t="shared" si="2"/>
        <v>0.5</v>
      </c>
      <c r="E12" s="30"/>
      <c r="F12" s="30">
        <f t="shared" si="0"/>
        <v>4</v>
      </c>
      <c r="G12" s="30">
        <f t="shared" si="3"/>
        <v>3.5</v>
      </c>
      <c r="H12" s="30">
        <f t="shared" si="4"/>
        <v>0</v>
      </c>
      <c r="I12" s="30">
        <f t="shared" si="5"/>
        <v>3.5</v>
      </c>
      <c r="J12" s="30">
        <f t="shared" si="1"/>
        <v>0</v>
      </c>
      <c r="K12" s="30">
        <f t="shared" si="7"/>
        <v>350</v>
      </c>
      <c r="L12" s="39"/>
    </row>
    <row r="13" spans="1:12" x14ac:dyDescent="0.3">
      <c r="A13" s="2">
        <v>44419</v>
      </c>
      <c r="B13" s="5">
        <v>0.3666666666666667</v>
      </c>
      <c r="C13" s="8">
        <v>0.85</v>
      </c>
      <c r="D13" s="26">
        <f t="shared" si="2"/>
        <v>1</v>
      </c>
      <c r="E13" s="30"/>
      <c r="F13" s="30">
        <f t="shared" si="0"/>
        <v>11.599999999999998</v>
      </c>
      <c r="G13" s="30">
        <f t="shared" si="3"/>
        <v>10.599999999999998</v>
      </c>
      <c r="H13" s="30">
        <f t="shared" si="4"/>
        <v>1.5999999999999979</v>
      </c>
      <c r="I13" s="30">
        <f t="shared" si="5"/>
        <v>0</v>
      </c>
      <c r="J13" s="30">
        <f t="shared" si="1"/>
        <v>0</v>
      </c>
      <c r="K13" s="30">
        <f t="shared" si="7"/>
        <v>1091.9999999999998</v>
      </c>
      <c r="L13" s="39"/>
    </row>
    <row r="14" spans="1:12" x14ac:dyDescent="0.3">
      <c r="A14" s="2">
        <v>44420</v>
      </c>
      <c r="B14" s="5">
        <v>0.9</v>
      </c>
      <c r="C14" s="8">
        <v>0.68333333333333324</v>
      </c>
      <c r="D14" s="26">
        <f t="shared" si="2"/>
        <v>0</v>
      </c>
      <c r="E14" s="30"/>
      <c r="F14" s="30">
        <f t="shared" si="0"/>
        <v>2.8000000000000034</v>
      </c>
      <c r="G14" s="30">
        <f t="shared" si="3"/>
        <v>2.8000000000000034</v>
      </c>
      <c r="H14" s="30">
        <f t="shared" si="4"/>
        <v>0</v>
      </c>
      <c r="I14" s="30">
        <f t="shared" si="5"/>
        <v>2.8000000000000034</v>
      </c>
      <c r="J14" s="30">
        <f t="shared" si="1"/>
        <v>0</v>
      </c>
      <c r="K14" s="30">
        <f t="shared" si="7"/>
        <v>280.00000000000034</v>
      </c>
      <c r="L14" s="39"/>
    </row>
    <row r="15" spans="1:12" x14ac:dyDescent="0.3">
      <c r="A15" s="2">
        <v>44421</v>
      </c>
      <c r="B15" s="5">
        <v>0.3833333333333333</v>
      </c>
      <c r="C15" s="8">
        <v>0.70000000000000007</v>
      </c>
      <c r="D15" s="26">
        <f t="shared" si="2"/>
        <v>0.5</v>
      </c>
      <c r="E15" s="30"/>
      <c r="F15" s="30">
        <f t="shared" si="0"/>
        <v>7.6000000000000023</v>
      </c>
      <c r="G15" s="30">
        <f t="shared" si="3"/>
        <v>7.1000000000000023</v>
      </c>
      <c r="H15" s="30">
        <f t="shared" si="4"/>
        <v>0</v>
      </c>
      <c r="I15" s="30">
        <f t="shared" si="5"/>
        <v>0</v>
      </c>
      <c r="J15" s="30">
        <f t="shared" si="1"/>
        <v>0</v>
      </c>
      <c r="K15" s="30">
        <f t="shared" si="7"/>
        <v>710.00000000000023</v>
      </c>
      <c r="L15" s="39"/>
    </row>
    <row r="16" spans="1:12" ht="15" thickBot="1" x14ac:dyDescent="0.35">
      <c r="A16" s="3">
        <v>44422</v>
      </c>
      <c r="B16" s="6">
        <v>0.13333333333333333</v>
      </c>
      <c r="C16" s="9">
        <v>0.31666666666666665</v>
      </c>
      <c r="D16" s="27">
        <f t="shared" si="2"/>
        <v>0.5</v>
      </c>
      <c r="E16" s="31"/>
      <c r="F16" s="31">
        <f t="shared" si="0"/>
        <v>4.3999999999999995</v>
      </c>
      <c r="G16" s="31">
        <f t="shared" si="3"/>
        <v>3.8999999999999995</v>
      </c>
      <c r="H16" s="31">
        <f t="shared" si="4"/>
        <v>0</v>
      </c>
      <c r="I16" s="31">
        <f t="shared" si="5"/>
        <v>3.8999999999999995</v>
      </c>
      <c r="J16" s="31">
        <f t="shared" si="1"/>
        <v>0</v>
      </c>
      <c r="K16" s="30">
        <f t="shared" si="7"/>
        <v>389.99999999999994</v>
      </c>
      <c r="L16" s="39"/>
    </row>
    <row r="17" spans="4:11" ht="15" thickBot="1" x14ac:dyDescent="0.35">
      <c r="K17" s="32"/>
    </row>
    <row r="18" spans="4:11" x14ac:dyDescent="0.3">
      <c r="D18" s="61" t="s">
        <v>16</v>
      </c>
      <c r="E18" s="62"/>
    </row>
    <row r="19" spans="4:11" x14ac:dyDescent="0.3">
      <c r="D19" s="63">
        <f>SUM(K3:K16)</f>
        <v>11678.5</v>
      </c>
      <c r="E19" s="64"/>
    </row>
    <row r="20" spans="4:11" x14ac:dyDescent="0.3">
      <c r="D20" s="63"/>
      <c r="E20" s="64"/>
    </row>
    <row r="21" spans="4:11" x14ac:dyDescent="0.3">
      <c r="D21" s="63"/>
      <c r="E21" s="64"/>
    </row>
    <row r="22" spans="4:11" x14ac:dyDescent="0.3">
      <c r="D22" s="63"/>
      <c r="E22" s="64"/>
    </row>
    <row r="23" spans="4:11" x14ac:dyDescent="0.3">
      <c r="D23" s="63"/>
      <c r="E23" s="64"/>
    </row>
    <row r="24" spans="4:11" ht="15" thickBot="1" x14ac:dyDescent="0.35">
      <c r="D24" s="65"/>
      <c r="E24" s="66"/>
    </row>
  </sheetData>
  <mergeCells count="4">
    <mergeCell ref="D19:E24"/>
    <mergeCell ref="B1:E1"/>
    <mergeCell ref="F1:K1"/>
    <mergeCell ref="D18:E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H G N 7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B x j e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Y 3 t Y K I p H u A 4 A A A A R A A A A E w A c A E Z v c m 1 1 b G F z L 1 N l Y 3 R p b 2 4 x L m 0 g o h g A K K A U A A A A A A A A A A A A A A A A A A A A A A A A A A A A K 0 5 N L s n M z 1 M I h t C G 1 g B Q S w E C L Q A U A A I A C A A c Y 3 t Y C h c v 2 a U A A A D 2 A A A A E g A A A A A A A A A A A A A A A A A A A A A A Q 2 9 u Z m l n L 1 B h Y 2 t h Z 2 U u e G 1 s U E s B A i 0 A F A A C A A g A H G N 7 W A / K 6 a u k A A A A 6 Q A A A B M A A A A A A A A A A A A A A A A A 8 Q A A A F t D b 2 5 0 Z W 5 0 X 1 R 5 c G V z X S 5 4 b W x Q S w E C L Q A U A A I A C A A c Y 3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y e 1 Z G W S z E G 2 c S x t n R t + i A A A A A A C A A A A A A A Q Z g A A A A E A A C A A A A A A q 0 g H s w r M / g l o O P g X F S k a C w H O / Z O j 3 l o m 3 e S 6 G H D 6 U Q A A A A A O g A A A A A I A A C A A A A C Z F P 4 I R U E 8 X r 8 A X P / j j w 3 + e u j C Q Z b 5 F 6 5 5 2 T 6 r B F u b y 1 A A A A A v + x y U Z u 5 f e h v O I k 5 e V M R j T c d G c 1 G G 4 L c v N I 3 T e F f o q H S e F M / + 6 d P j i N T G v v u C D G N q y s K T H i 3 4 C P f X u y C 5 O 6 t Z B W 4 G T z g E E a X R H 1 Z 2 j v E e 9 0 A A A A B C 1 8 m e h i 6 r S f G / j j f T F w h f n 0 6 N I 9 7 9 n N d 6 / N A U g x b w w A f z 8 P A 5 x s P B V q z y u Q T d K U 3 + W G A U u 2 a j x 5 E M w E d V + 4 j n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14F1D6F63CF141BF759215E4B66F59" ma:contentTypeVersion="4" ma:contentTypeDescription="Create a new document." ma:contentTypeScope="" ma:versionID="4ed1b2ea2674cc736e8bea0d467fb659">
  <xsd:schema xmlns:xsd="http://www.w3.org/2001/XMLSchema" xmlns:xs="http://www.w3.org/2001/XMLSchema" xmlns:p="http://schemas.microsoft.com/office/2006/metadata/properties" xmlns:ns2="c1d2bf58-0214-4475-a733-569ba95603ce" xmlns:ns3="052a97e8-ac51-4af6-9dfa-ec21d4db5c07" targetNamespace="http://schemas.microsoft.com/office/2006/metadata/properties" ma:root="true" ma:fieldsID="52bddab9448a155faa83376b8925a5ca" ns2:_="" ns3:_="">
    <xsd:import namespace="c1d2bf58-0214-4475-a733-569ba95603ce"/>
    <xsd:import namespace="052a97e8-ac51-4af6-9dfa-ec21d4db5c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d2bf58-0214-4475-a733-569ba95603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2a97e8-ac51-4af6-9dfa-ec21d4db5c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2B953B-83CD-4A3B-8CBA-D5A041C5EFA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F20B601-A5C3-4CF8-AC65-8E55FCD0297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2988B17-62F2-40DC-9B4E-8652F176D1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d2bf58-0214-4475-a733-569ba95603ce"/>
    <ds:schemaRef ds:uri="052a97e8-ac51-4af6-9dfa-ec21d4db5c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7626FCB-0F7F-4DFC-B48E-7EDBC2BF47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complex test case</vt:lpstr>
      <vt:lpstr>Example test case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Jally Abhi  varun</cp:lastModifiedBy>
  <dcterms:created xsi:type="dcterms:W3CDTF">2023-01-03T14:29:48Z</dcterms:created>
  <dcterms:modified xsi:type="dcterms:W3CDTF">2024-03-29T12:44:08Z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0x0101000014F1D6F63CF141BF759215E4B66F59</vt:lpwstr>
  </property>
</Properties>
</file>