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edvinhoffhasle/Downloads/"/>
    </mc:Choice>
  </mc:AlternateContent>
  <xr:revisionPtr revIDLastSave="0" documentId="8_{FA6796F9-6CEE-394B-82DB-34D5A8D67BD6}" xr6:coauthVersionLast="47" xr6:coauthVersionMax="47" xr10:uidLastSave="{00000000-0000-0000-0000-000000000000}"/>
  <bookViews>
    <workbookView xWindow="0" yWindow="600" windowWidth="27040" windowHeight="15160" xr2:uid="{00000000-000D-0000-FFFF-FFFF00000000}"/>
  </bookViews>
  <sheets>
    <sheet name="Power Calculation" sheetId="1" r:id="rId1"/>
    <sheet name="Soca Draw" sheetId="2" r:id="rId2"/>
    <sheet name="DISTRO" sheetId="3" r:id="rId3"/>
    <sheet name="Gear Count" sheetId="4" r:id="rId4"/>
    <sheet name="Shoppinglist" sheetId="5" r:id="rId5"/>
    <sheet name="LK Patch" sheetId="6" r:id="rId6"/>
    <sheet name="SneakSnake Patch" sheetId="7" r:id="rId7"/>
    <sheet name="Node Patch" sheetId="8" r:id="rId8"/>
    <sheet name="Unit Database" sheetId="9" r:id="rId9"/>
    <sheet name="Distro Database" sheetId="10" r:id="rId10"/>
    <sheet name="Source Power Database" sheetId="11" r:id="rId11"/>
    <sheet name="Power Info" sheetId="12" r:id="rId12"/>
    <sheet name="Trusse vektberegning" sheetId="13" r:id="rId1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3" l="1"/>
  <c r="D8" i="13"/>
  <c r="F7" i="13"/>
  <c r="D7" i="13"/>
  <c r="F6" i="13"/>
  <c r="D6" i="13"/>
  <c r="F5" i="13"/>
  <c r="D5" i="13"/>
  <c r="F4" i="13"/>
  <c r="D4" i="13"/>
  <c r="F3" i="13"/>
  <c r="D3" i="13"/>
  <c r="D16" i="12"/>
  <c r="D9" i="12"/>
  <c r="E3" i="12"/>
  <c r="D18" i="12" s="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D56" i="9"/>
  <c r="A7" i="8"/>
  <c r="D2" i="8"/>
  <c r="D2" i="7"/>
  <c r="D2" i="6"/>
  <c r="AA106" i="4"/>
  <c r="Z106" i="4"/>
  <c r="AA105" i="4"/>
  <c r="Z105" i="4"/>
  <c r="AA104" i="4"/>
  <c r="Z104" i="4"/>
  <c r="AA103" i="4"/>
  <c r="Z103" i="4"/>
  <c r="AA102" i="4"/>
  <c r="Z102" i="4"/>
  <c r="AA101" i="4"/>
  <c r="Z101" i="4"/>
  <c r="AA100" i="4"/>
  <c r="Z100" i="4"/>
  <c r="AA99" i="4"/>
  <c r="Z99" i="4"/>
  <c r="AA98" i="4"/>
  <c r="Z98" i="4"/>
  <c r="AA97" i="4"/>
  <c r="Z97" i="4"/>
  <c r="AA96" i="4"/>
  <c r="Z96" i="4"/>
  <c r="AA95" i="4"/>
  <c r="Z95" i="4"/>
  <c r="AA94" i="4"/>
  <c r="Z94" i="4"/>
  <c r="AA93" i="4"/>
  <c r="Z93" i="4"/>
  <c r="AA92" i="4"/>
  <c r="Z92" i="4"/>
  <c r="AA91" i="4"/>
  <c r="Z91" i="4"/>
  <c r="AA90" i="4"/>
  <c r="Z90" i="4"/>
  <c r="AA89" i="4"/>
  <c r="Z89" i="4"/>
  <c r="AA88" i="4"/>
  <c r="Z88" i="4"/>
  <c r="AA87" i="4"/>
  <c r="Z87" i="4"/>
  <c r="AA86" i="4"/>
  <c r="Z86" i="4"/>
  <c r="AA85" i="4"/>
  <c r="Z85" i="4"/>
  <c r="AA84" i="4"/>
  <c r="Z84" i="4"/>
  <c r="AA83" i="4"/>
  <c r="Z83" i="4"/>
  <c r="AA82" i="4"/>
  <c r="Z82" i="4"/>
  <c r="AA81" i="4"/>
  <c r="Z81" i="4"/>
  <c r="AA80" i="4"/>
  <c r="Z80" i="4"/>
  <c r="AA79" i="4"/>
  <c r="Z79" i="4"/>
  <c r="AA78" i="4"/>
  <c r="Z78" i="4"/>
  <c r="AA77" i="4"/>
  <c r="Z77" i="4"/>
  <c r="AA76" i="4"/>
  <c r="Z76" i="4"/>
  <c r="AA75" i="4"/>
  <c r="Z75" i="4"/>
  <c r="Z74" i="4"/>
  <c r="AA73" i="4"/>
  <c r="Z73" i="4"/>
  <c r="AA72" i="4"/>
  <c r="Z72" i="4"/>
  <c r="AA71" i="4"/>
  <c r="Z71" i="4"/>
  <c r="AA70" i="4"/>
  <c r="Z70" i="4"/>
  <c r="AA69" i="4"/>
  <c r="Z69" i="4"/>
  <c r="AA68" i="4"/>
  <c r="Z68" i="4"/>
  <c r="AA67" i="4"/>
  <c r="Z67" i="4"/>
  <c r="AA66" i="4"/>
  <c r="Z66" i="4"/>
  <c r="AA65" i="4"/>
  <c r="Z65" i="4"/>
  <c r="AA64" i="4"/>
  <c r="Z64" i="4"/>
  <c r="AA63" i="4"/>
  <c r="Z63" i="4"/>
  <c r="AA62" i="4"/>
  <c r="Z62" i="4"/>
  <c r="AA61" i="4"/>
  <c r="Z61" i="4"/>
  <c r="AA60" i="4"/>
  <c r="Z60" i="4"/>
  <c r="AA58" i="4"/>
  <c r="Z58" i="4"/>
  <c r="AA57" i="4"/>
  <c r="Z57" i="4"/>
  <c r="AA56" i="4"/>
  <c r="Z56" i="4"/>
  <c r="AA55" i="4"/>
  <c r="Z55" i="4"/>
  <c r="AA54" i="4"/>
  <c r="Z54" i="4"/>
  <c r="AA53" i="4"/>
  <c r="Z53" i="4"/>
  <c r="AA52" i="4"/>
  <c r="Z52" i="4"/>
  <c r="AA51" i="4"/>
  <c r="Z51" i="4"/>
  <c r="AA50" i="4"/>
  <c r="Z50" i="4"/>
  <c r="AA49" i="4"/>
  <c r="Z49" i="4"/>
  <c r="Z48" i="4"/>
  <c r="AA46" i="4"/>
  <c r="Z46" i="4"/>
  <c r="AA45" i="4"/>
  <c r="Z45" i="4"/>
  <c r="AA44" i="4"/>
  <c r="Z44" i="4"/>
  <c r="AA43" i="4"/>
  <c r="Z43" i="4"/>
  <c r="AA42" i="4"/>
  <c r="Z42" i="4"/>
  <c r="AA41" i="4"/>
  <c r="Z41" i="4"/>
  <c r="AA40" i="4"/>
  <c r="Z40" i="4"/>
  <c r="AA39" i="4"/>
  <c r="Z39" i="4"/>
  <c r="AA38" i="4"/>
  <c r="Z38" i="4"/>
  <c r="AA37" i="4"/>
  <c r="Z37" i="4"/>
  <c r="AA36" i="4"/>
  <c r="Z36" i="4"/>
  <c r="AA35" i="4"/>
  <c r="Z35" i="4"/>
  <c r="AA34" i="4"/>
  <c r="Z34" i="4"/>
  <c r="AA33" i="4"/>
  <c r="Z33" i="4"/>
  <c r="AA32" i="4"/>
  <c r="Z32" i="4"/>
  <c r="AA31" i="4"/>
  <c r="Z31" i="4"/>
  <c r="AA30" i="4"/>
  <c r="Z30" i="4"/>
  <c r="AA29" i="4"/>
  <c r="Z29" i="4"/>
  <c r="AA28" i="4"/>
  <c r="Z28" i="4"/>
  <c r="AA27" i="4"/>
  <c r="Z27" i="4"/>
  <c r="AA26" i="4"/>
  <c r="Z26" i="4"/>
  <c r="AA25" i="4"/>
  <c r="Z25" i="4"/>
  <c r="Z24" i="4"/>
  <c r="AA23" i="4"/>
  <c r="Z23" i="4"/>
  <c r="AA22" i="4"/>
  <c r="Z22" i="4"/>
  <c r="AA21" i="4"/>
  <c r="Z21" i="4"/>
  <c r="AA20" i="4"/>
  <c r="Z20" i="4"/>
  <c r="AA19" i="4"/>
  <c r="Z19" i="4"/>
  <c r="AA18" i="4"/>
  <c r="Z18" i="4"/>
  <c r="AA17" i="4"/>
  <c r="Z17" i="4"/>
  <c r="AA16" i="4"/>
  <c r="Z16" i="4"/>
  <c r="AA15" i="4"/>
  <c r="AA14" i="4"/>
  <c r="AA13" i="4"/>
  <c r="AA12" i="4"/>
  <c r="AA11" i="4"/>
  <c r="Z11" i="4"/>
  <c r="AA10" i="4"/>
  <c r="Z10" i="4"/>
  <c r="AA9" i="4"/>
  <c r="Z9" i="4"/>
  <c r="AA8" i="4"/>
  <c r="Z8" i="4"/>
  <c r="AA7" i="4"/>
  <c r="Z7" i="4"/>
  <c r="AA6" i="4"/>
  <c r="Z6" i="4"/>
  <c r="AA5" i="4"/>
  <c r="Z5" i="4"/>
  <c r="AA4" i="4"/>
  <c r="Z4" i="4"/>
  <c r="AA3" i="4"/>
  <c r="D53" i="3"/>
  <c r="K53" i="3" s="1"/>
  <c r="D52" i="3"/>
  <c r="K52" i="3" s="1"/>
  <c r="D51" i="3"/>
  <c r="J51" i="3" s="1"/>
  <c r="D50" i="3"/>
  <c r="D49" i="3"/>
  <c r="J48" i="3"/>
  <c r="D48" i="3"/>
  <c r="K48" i="3" s="1"/>
  <c r="J47" i="3"/>
  <c r="D47" i="3"/>
  <c r="K47" i="3" s="1"/>
  <c r="D46" i="3"/>
  <c r="K46" i="3" s="1"/>
  <c r="J45" i="3"/>
  <c r="D45" i="3"/>
  <c r="K45" i="3" s="1"/>
  <c r="N44" i="3"/>
  <c r="O44" i="3" s="1"/>
  <c r="J44" i="3"/>
  <c r="D44" i="3"/>
  <c r="I44" i="3" s="1"/>
  <c r="D43" i="3"/>
  <c r="D42" i="3"/>
  <c r="J41" i="3"/>
  <c r="D41" i="3"/>
  <c r="K41" i="3" s="1"/>
  <c r="J40" i="3"/>
  <c r="D40" i="3"/>
  <c r="D39" i="3"/>
  <c r="J38" i="3"/>
  <c r="D38" i="3"/>
  <c r="J37" i="3"/>
  <c r="D37" i="3"/>
  <c r="I37" i="3" s="1"/>
  <c r="D36" i="3"/>
  <c r="D35" i="3"/>
  <c r="N40" i="3" s="1"/>
  <c r="O40" i="3" s="1"/>
  <c r="J34" i="3"/>
  <c r="D34" i="3"/>
  <c r="K34" i="3" s="1"/>
  <c r="J33" i="3"/>
  <c r="D33" i="3"/>
  <c r="D32" i="3"/>
  <c r="J31" i="3"/>
  <c r="D31" i="3"/>
  <c r="K31" i="3" s="1"/>
  <c r="N30" i="3"/>
  <c r="O30" i="3" s="1"/>
  <c r="J30" i="3"/>
  <c r="D30" i="3"/>
  <c r="I30" i="3" s="1"/>
  <c r="D29" i="3"/>
  <c r="D28" i="3"/>
  <c r="J27" i="3"/>
  <c r="D27" i="3"/>
  <c r="K27" i="3" s="1"/>
  <c r="D26" i="3"/>
  <c r="D25" i="3"/>
  <c r="J24" i="3"/>
  <c r="D24" i="3"/>
  <c r="K24" i="3" s="1"/>
  <c r="J23" i="3"/>
  <c r="D23" i="3"/>
  <c r="I23" i="3" s="1"/>
  <c r="D22" i="3"/>
  <c r="D21" i="3"/>
  <c r="J20" i="3"/>
  <c r="D20" i="3"/>
  <c r="K20" i="3" s="1"/>
  <c r="N19" i="3"/>
  <c r="O19" i="3" s="1"/>
  <c r="D19" i="3"/>
  <c r="D18" i="3"/>
  <c r="N27" i="3" s="1"/>
  <c r="O27" i="3" s="1"/>
  <c r="J17" i="3"/>
  <c r="D17" i="3"/>
  <c r="K17" i="3" s="1"/>
  <c r="J16" i="3"/>
  <c r="D16" i="3"/>
  <c r="I16" i="3" s="1"/>
  <c r="N15" i="3"/>
  <c r="O15" i="3" s="1"/>
  <c r="D15" i="3"/>
  <c r="N20" i="3" s="1"/>
  <c r="O20" i="3" s="1"/>
  <c r="D14" i="3"/>
  <c r="N13" i="3"/>
  <c r="O13" i="3" s="1"/>
  <c r="J13" i="3"/>
  <c r="D13" i="3"/>
  <c r="K13" i="3" s="1"/>
  <c r="N12" i="3"/>
  <c r="O12" i="3" s="1"/>
  <c r="D12" i="3"/>
  <c r="N11" i="3"/>
  <c r="O11" i="3" s="1"/>
  <c r="D11" i="3"/>
  <c r="N10" i="3"/>
  <c r="O10" i="3" s="1"/>
  <c r="J10" i="3"/>
  <c r="D10" i="3"/>
  <c r="K10" i="3" s="1"/>
  <c r="N9" i="3"/>
  <c r="O9" i="3" s="1"/>
  <c r="J9" i="3"/>
  <c r="D9" i="3"/>
  <c r="I9" i="3" s="1"/>
  <c r="N8" i="3"/>
  <c r="O8" i="3" s="1"/>
  <c r="D8" i="3"/>
  <c r="N7" i="3"/>
  <c r="O7" i="3" s="1"/>
  <c r="D7" i="3"/>
  <c r="N6" i="3"/>
  <c r="O6" i="3" s="1"/>
  <c r="J6" i="3"/>
  <c r="D6" i="3"/>
  <c r="K6" i="3" s="1"/>
  <c r="N5" i="3"/>
  <c r="O5" i="3" s="1"/>
  <c r="J5" i="3"/>
  <c r="D5" i="3"/>
  <c r="D4" i="3"/>
  <c r="C31" i="2"/>
  <c r="B31" i="2"/>
  <c r="C30" i="2"/>
  <c r="B30" i="2"/>
  <c r="C29" i="2"/>
  <c r="B29" i="2"/>
  <c r="C28" i="2"/>
  <c r="B28" i="2"/>
  <c r="D27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2"/>
  <c r="S314" i="1"/>
  <c r="R314" i="1"/>
  <c r="T314" i="1" s="1"/>
  <c r="H314" i="1"/>
  <c r="G314" i="1"/>
  <c r="I314" i="1" s="1"/>
  <c r="S313" i="1"/>
  <c r="R313" i="1"/>
  <c r="T313" i="1" s="1"/>
  <c r="H313" i="1"/>
  <c r="G313" i="1"/>
  <c r="I313" i="1" s="1"/>
  <c r="S312" i="1"/>
  <c r="R312" i="1"/>
  <c r="T312" i="1" s="1"/>
  <c r="H312" i="1"/>
  <c r="G312" i="1"/>
  <c r="I312" i="1" s="1"/>
  <c r="S311" i="1"/>
  <c r="R311" i="1"/>
  <c r="T311" i="1" s="1"/>
  <c r="I311" i="1"/>
  <c r="H311" i="1"/>
  <c r="G311" i="1"/>
  <c r="S310" i="1"/>
  <c r="R310" i="1"/>
  <c r="T310" i="1" s="1"/>
  <c r="H310" i="1"/>
  <c r="G310" i="1"/>
  <c r="I310" i="1" s="1"/>
  <c r="S309" i="1"/>
  <c r="R309" i="1"/>
  <c r="T309" i="1" s="1"/>
  <c r="H309" i="1"/>
  <c r="G309" i="1"/>
  <c r="I309" i="1" s="1"/>
  <c r="S308" i="1"/>
  <c r="R308" i="1"/>
  <c r="T308" i="1" s="1"/>
  <c r="U306" i="1" s="1"/>
  <c r="V306" i="1" s="1"/>
  <c r="I308" i="1"/>
  <c r="H308" i="1"/>
  <c r="G308" i="1"/>
  <c r="S307" i="1"/>
  <c r="R307" i="1"/>
  <c r="T307" i="1" s="1"/>
  <c r="H307" i="1"/>
  <c r="G307" i="1"/>
  <c r="I307" i="1" s="1"/>
  <c r="S306" i="1"/>
  <c r="R306" i="1"/>
  <c r="T306" i="1" s="1"/>
  <c r="H306" i="1"/>
  <c r="G306" i="1"/>
  <c r="I306" i="1" s="1"/>
  <c r="T305" i="1"/>
  <c r="S305" i="1"/>
  <c r="R305" i="1"/>
  <c r="I305" i="1"/>
  <c r="H305" i="1"/>
  <c r="G305" i="1"/>
  <c r="S304" i="1"/>
  <c r="R304" i="1"/>
  <c r="T304" i="1" s="1"/>
  <c r="I304" i="1"/>
  <c r="H304" i="1"/>
  <c r="G304" i="1"/>
  <c r="T303" i="1"/>
  <c r="S303" i="1"/>
  <c r="R303" i="1"/>
  <c r="I303" i="1"/>
  <c r="H303" i="1"/>
  <c r="G303" i="1"/>
  <c r="T302" i="1"/>
  <c r="S302" i="1"/>
  <c r="R302" i="1"/>
  <c r="H302" i="1"/>
  <c r="G302" i="1"/>
  <c r="I302" i="1" s="1"/>
  <c r="T301" i="1"/>
  <c r="S301" i="1"/>
  <c r="R301" i="1"/>
  <c r="H301" i="1"/>
  <c r="G301" i="1"/>
  <c r="I301" i="1" s="1"/>
  <c r="T300" i="1"/>
  <c r="U300" i="1" s="1"/>
  <c r="S300" i="1"/>
  <c r="R300" i="1"/>
  <c r="I300" i="1"/>
  <c r="H300" i="1"/>
  <c r="G300" i="1"/>
  <c r="S299" i="1"/>
  <c r="R299" i="1"/>
  <c r="T299" i="1" s="1"/>
  <c r="I299" i="1"/>
  <c r="H299" i="1"/>
  <c r="G299" i="1"/>
  <c r="T298" i="1"/>
  <c r="S298" i="1"/>
  <c r="R298" i="1"/>
  <c r="H298" i="1"/>
  <c r="G298" i="1"/>
  <c r="I298" i="1" s="1"/>
  <c r="S297" i="1"/>
  <c r="R297" i="1"/>
  <c r="T297" i="1" s="1"/>
  <c r="H297" i="1"/>
  <c r="G297" i="1"/>
  <c r="I297" i="1" s="1"/>
  <c r="S294" i="1"/>
  <c r="R294" i="1"/>
  <c r="T294" i="1" s="1"/>
  <c r="I294" i="1"/>
  <c r="H294" i="1"/>
  <c r="G294" i="1"/>
  <c r="S293" i="1"/>
  <c r="R293" i="1"/>
  <c r="T293" i="1" s="1"/>
  <c r="H293" i="1"/>
  <c r="G293" i="1"/>
  <c r="I293" i="1" s="1"/>
  <c r="S292" i="1"/>
  <c r="R292" i="1"/>
  <c r="T292" i="1" s="1"/>
  <c r="I292" i="1"/>
  <c r="H292" i="1"/>
  <c r="G292" i="1"/>
  <c r="S291" i="1"/>
  <c r="R291" i="1"/>
  <c r="T291" i="1" s="1"/>
  <c r="I291" i="1"/>
  <c r="H291" i="1"/>
  <c r="G291" i="1"/>
  <c r="S290" i="1"/>
  <c r="R290" i="1"/>
  <c r="T290" i="1" s="1"/>
  <c r="H290" i="1"/>
  <c r="G290" i="1"/>
  <c r="I290" i="1" s="1"/>
  <c r="T289" i="1"/>
  <c r="S289" i="1"/>
  <c r="R289" i="1"/>
  <c r="I289" i="1"/>
  <c r="H289" i="1"/>
  <c r="G289" i="1"/>
  <c r="S288" i="1"/>
  <c r="R288" i="1"/>
  <c r="T288" i="1" s="1"/>
  <c r="I288" i="1"/>
  <c r="H288" i="1"/>
  <c r="G288" i="1"/>
  <c r="T287" i="1"/>
  <c r="S287" i="1"/>
  <c r="R287" i="1"/>
  <c r="H287" i="1"/>
  <c r="G287" i="1"/>
  <c r="I287" i="1" s="1"/>
  <c r="S286" i="1"/>
  <c r="R286" i="1"/>
  <c r="T286" i="1" s="1"/>
  <c r="U286" i="1" s="1"/>
  <c r="V286" i="1" s="1"/>
  <c r="H286" i="1"/>
  <c r="G286" i="1"/>
  <c r="I286" i="1" s="1"/>
  <c r="J286" i="1" s="1"/>
  <c r="K286" i="1" s="1"/>
  <c r="S285" i="1"/>
  <c r="R285" i="1"/>
  <c r="T285" i="1" s="1"/>
  <c r="I285" i="1"/>
  <c r="H285" i="1"/>
  <c r="G285" i="1"/>
  <c r="S284" i="1"/>
  <c r="R284" i="1"/>
  <c r="T284" i="1" s="1"/>
  <c r="I284" i="1"/>
  <c r="H284" i="1"/>
  <c r="G284" i="1"/>
  <c r="S283" i="1"/>
  <c r="R283" i="1"/>
  <c r="T283" i="1" s="1"/>
  <c r="U283" i="1" s="1"/>
  <c r="J283" i="1"/>
  <c r="K283" i="1" s="1"/>
  <c r="H283" i="1"/>
  <c r="G283" i="1"/>
  <c r="I283" i="1" s="1"/>
  <c r="T282" i="1"/>
  <c r="S282" i="1"/>
  <c r="R282" i="1"/>
  <c r="H282" i="1"/>
  <c r="G282" i="1"/>
  <c r="I282" i="1" s="1"/>
  <c r="S281" i="1"/>
  <c r="R281" i="1"/>
  <c r="T281" i="1" s="1"/>
  <c r="U280" i="1" s="1"/>
  <c r="I281" i="1"/>
  <c r="J280" i="1" s="1"/>
  <c r="H281" i="1"/>
  <c r="G281" i="1"/>
  <c r="T280" i="1"/>
  <c r="S280" i="1"/>
  <c r="R280" i="1"/>
  <c r="I280" i="1"/>
  <c r="H280" i="1"/>
  <c r="G280" i="1"/>
  <c r="S279" i="1"/>
  <c r="R279" i="1"/>
  <c r="T279" i="1" s="1"/>
  <c r="H279" i="1"/>
  <c r="G279" i="1"/>
  <c r="I279" i="1" s="1"/>
  <c r="T278" i="1"/>
  <c r="S278" i="1"/>
  <c r="R278" i="1"/>
  <c r="H278" i="1"/>
  <c r="G278" i="1"/>
  <c r="I278" i="1" s="1"/>
  <c r="S277" i="1"/>
  <c r="R277" i="1"/>
  <c r="T277" i="1" s="1"/>
  <c r="H277" i="1"/>
  <c r="G277" i="1"/>
  <c r="I277" i="1" s="1"/>
  <c r="S274" i="1"/>
  <c r="S273" i="1"/>
  <c r="T269" i="1"/>
  <c r="S269" i="1"/>
  <c r="R269" i="1"/>
  <c r="H269" i="1"/>
  <c r="G269" i="1"/>
  <c r="I269" i="1" s="1"/>
  <c r="S268" i="1"/>
  <c r="R268" i="1"/>
  <c r="T268" i="1" s="1"/>
  <c r="I268" i="1"/>
  <c r="H268" i="1"/>
  <c r="G268" i="1"/>
  <c r="S267" i="1"/>
  <c r="R267" i="1"/>
  <c r="T267" i="1" s="1"/>
  <c r="H267" i="1"/>
  <c r="G267" i="1"/>
  <c r="I267" i="1" s="1"/>
  <c r="J267" i="1" s="1"/>
  <c r="K267" i="1" s="1"/>
  <c r="T266" i="1"/>
  <c r="S266" i="1"/>
  <c r="R266" i="1"/>
  <c r="I266" i="1"/>
  <c r="H266" i="1"/>
  <c r="G266" i="1"/>
  <c r="S265" i="1"/>
  <c r="R265" i="1"/>
  <c r="T265" i="1" s="1"/>
  <c r="H265" i="1"/>
  <c r="G265" i="1"/>
  <c r="I265" i="1" s="1"/>
  <c r="V264" i="1"/>
  <c r="U264" i="1"/>
  <c r="S264" i="1"/>
  <c r="R264" i="1"/>
  <c r="T264" i="1" s="1"/>
  <c r="H264" i="1"/>
  <c r="G264" i="1"/>
  <c r="I264" i="1" s="1"/>
  <c r="S263" i="1"/>
  <c r="R263" i="1"/>
  <c r="T263" i="1" s="1"/>
  <c r="H263" i="1"/>
  <c r="G263" i="1"/>
  <c r="I263" i="1" s="1"/>
  <c r="S262" i="1"/>
  <c r="R262" i="1"/>
  <c r="T262" i="1" s="1"/>
  <c r="H262" i="1"/>
  <c r="G262" i="1"/>
  <c r="I262" i="1" s="1"/>
  <c r="V261" i="1"/>
  <c r="U261" i="1"/>
  <c r="S261" i="1"/>
  <c r="R261" i="1"/>
  <c r="T261" i="1" s="1"/>
  <c r="J261" i="1"/>
  <c r="K261" i="1" s="1"/>
  <c r="H261" i="1"/>
  <c r="G261" i="1"/>
  <c r="I261" i="1" s="1"/>
  <c r="T260" i="1"/>
  <c r="S260" i="1"/>
  <c r="R260" i="1"/>
  <c r="H260" i="1"/>
  <c r="G260" i="1"/>
  <c r="I260" i="1" s="1"/>
  <c r="S259" i="1"/>
  <c r="R259" i="1"/>
  <c r="T259" i="1" s="1"/>
  <c r="H259" i="1"/>
  <c r="G259" i="1"/>
  <c r="I259" i="1" s="1"/>
  <c r="J258" i="1" s="1"/>
  <c r="T258" i="1"/>
  <c r="U258" i="1" s="1"/>
  <c r="S258" i="1"/>
  <c r="R258" i="1"/>
  <c r="I258" i="1"/>
  <c r="H258" i="1"/>
  <c r="G258" i="1"/>
  <c r="S257" i="1"/>
  <c r="R257" i="1"/>
  <c r="T257" i="1" s="1"/>
  <c r="H257" i="1"/>
  <c r="G257" i="1"/>
  <c r="I257" i="1" s="1"/>
  <c r="T256" i="1"/>
  <c r="S256" i="1"/>
  <c r="R256" i="1"/>
  <c r="H256" i="1"/>
  <c r="G256" i="1"/>
  <c r="I256" i="1" s="1"/>
  <c r="S255" i="1"/>
  <c r="R255" i="1"/>
  <c r="T255" i="1" s="1"/>
  <c r="U255" i="1" s="1"/>
  <c r="I255" i="1"/>
  <c r="H255" i="1"/>
  <c r="G255" i="1"/>
  <c r="S254" i="1"/>
  <c r="R254" i="1"/>
  <c r="T254" i="1" s="1"/>
  <c r="I254" i="1"/>
  <c r="H254" i="1"/>
  <c r="G254" i="1"/>
  <c r="T253" i="1"/>
  <c r="S253" i="1"/>
  <c r="R253" i="1"/>
  <c r="I253" i="1"/>
  <c r="H253" i="1"/>
  <c r="G253" i="1"/>
  <c r="S252" i="1"/>
  <c r="R252" i="1"/>
  <c r="T252" i="1" s="1"/>
  <c r="U252" i="1" s="1"/>
  <c r="K252" i="1"/>
  <c r="H252" i="1"/>
  <c r="G252" i="1"/>
  <c r="I252" i="1" s="1"/>
  <c r="J252" i="1" s="1"/>
  <c r="T249" i="1"/>
  <c r="S249" i="1"/>
  <c r="R249" i="1"/>
  <c r="I249" i="1"/>
  <c r="H249" i="1"/>
  <c r="G249" i="1"/>
  <c r="S248" i="1"/>
  <c r="R248" i="1"/>
  <c r="T248" i="1" s="1"/>
  <c r="H248" i="1"/>
  <c r="G248" i="1"/>
  <c r="I248" i="1" s="1"/>
  <c r="S247" i="1"/>
  <c r="R247" i="1"/>
  <c r="T247" i="1" s="1"/>
  <c r="U247" i="1" s="1"/>
  <c r="V247" i="1" s="1"/>
  <c r="H247" i="1"/>
  <c r="G247" i="1"/>
  <c r="I247" i="1" s="1"/>
  <c r="S246" i="1"/>
  <c r="R246" i="1"/>
  <c r="T246" i="1" s="1"/>
  <c r="H246" i="1"/>
  <c r="G246" i="1"/>
  <c r="I246" i="1" s="1"/>
  <c r="S245" i="1"/>
  <c r="R245" i="1"/>
  <c r="T245" i="1" s="1"/>
  <c r="H245" i="1"/>
  <c r="G245" i="1"/>
  <c r="I245" i="1" s="1"/>
  <c r="S244" i="1"/>
  <c r="R244" i="1"/>
  <c r="T244" i="1" s="1"/>
  <c r="U244" i="1" s="1"/>
  <c r="V244" i="1" s="1"/>
  <c r="I244" i="1"/>
  <c r="H244" i="1"/>
  <c r="G244" i="1"/>
  <c r="S243" i="1"/>
  <c r="R243" i="1"/>
  <c r="T243" i="1" s="1"/>
  <c r="I243" i="1"/>
  <c r="H243" i="1"/>
  <c r="G243" i="1"/>
  <c r="T242" i="1"/>
  <c r="S242" i="1"/>
  <c r="R242" i="1"/>
  <c r="I242" i="1"/>
  <c r="H242" i="1"/>
  <c r="G242" i="1"/>
  <c r="S241" i="1"/>
  <c r="R241" i="1"/>
  <c r="T241" i="1" s="1"/>
  <c r="H241" i="1"/>
  <c r="G241" i="1"/>
  <c r="I241" i="1" s="1"/>
  <c r="T240" i="1"/>
  <c r="S240" i="1"/>
  <c r="R240" i="1"/>
  <c r="I240" i="1"/>
  <c r="H240" i="1"/>
  <c r="G240" i="1"/>
  <c r="S239" i="1"/>
  <c r="R239" i="1"/>
  <c r="T239" i="1" s="1"/>
  <c r="I239" i="1"/>
  <c r="H239" i="1"/>
  <c r="G239" i="1"/>
  <c r="T238" i="1"/>
  <c r="U238" i="1" s="1"/>
  <c r="V238" i="1" s="1"/>
  <c r="S238" i="1"/>
  <c r="R238" i="1"/>
  <c r="H238" i="1"/>
  <c r="G238" i="1"/>
  <c r="I238" i="1" s="1"/>
  <c r="J238" i="1" s="1"/>
  <c r="T237" i="1"/>
  <c r="S237" i="1"/>
  <c r="R237" i="1"/>
  <c r="H237" i="1"/>
  <c r="G237" i="1"/>
  <c r="I237" i="1" s="1"/>
  <c r="T236" i="1"/>
  <c r="S236" i="1"/>
  <c r="R236" i="1"/>
  <c r="I236" i="1"/>
  <c r="H236" i="1"/>
  <c r="G236" i="1"/>
  <c r="T235" i="1"/>
  <c r="S235" i="1"/>
  <c r="R235" i="1"/>
  <c r="J235" i="1"/>
  <c r="H235" i="1"/>
  <c r="G235" i="1"/>
  <c r="I235" i="1" s="1"/>
  <c r="S234" i="1"/>
  <c r="R234" i="1"/>
  <c r="T234" i="1" s="1"/>
  <c r="H234" i="1"/>
  <c r="G234" i="1"/>
  <c r="I234" i="1" s="1"/>
  <c r="T233" i="1"/>
  <c r="S233" i="1"/>
  <c r="R233" i="1"/>
  <c r="H233" i="1"/>
  <c r="G233" i="1"/>
  <c r="I233" i="1" s="1"/>
  <c r="U232" i="1"/>
  <c r="V232" i="1" s="1"/>
  <c r="S232" i="1"/>
  <c r="R232" i="1"/>
  <c r="T232" i="1" s="1"/>
  <c r="H232" i="1"/>
  <c r="G232" i="1"/>
  <c r="I232" i="1" s="1"/>
  <c r="S229" i="1"/>
  <c r="S228" i="1"/>
  <c r="S224" i="1"/>
  <c r="R224" i="1"/>
  <c r="T224" i="1" s="1"/>
  <c r="H224" i="1"/>
  <c r="G224" i="1"/>
  <c r="I224" i="1" s="1"/>
  <c r="S223" i="1"/>
  <c r="R223" i="1"/>
  <c r="T223" i="1" s="1"/>
  <c r="I223" i="1"/>
  <c r="H223" i="1"/>
  <c r="G223" i="1"/>
  <c r="S222" i="1"/>
  <c r="R222" i="1"/>
  <c r="T222" i="1" s="1"/>
  <c r="H222" i="1"/>
  <c r="G222" i="1"/>
  <c r="I222" i="1" s="1"/>
  <c r="T221" i="1"/>
  <c r="S221" i="1"/>
  <c r="R221" i="1"/>
  <c r="I221" i="1"/>
  <c r="J219" i="1" s="1"/>
  <c r="K219" i="1" s="1"/>
  <c r="H221" i="1"/>
  <c r="G221" i="1"/>
  <c r="T220" i="1"/>
  <c r="S220" i="1"/>
  <c r="R220" i="1"/>
  <c r="H220" i="1"/>
  <c r="G220" i="1"/>
  <c r="I220" i="1" s="1"/>
  <c r="S219" i="1"/>
  <c r="R219" i="1"/>
  <c r="T219" i="1" s="1"/>
  <c r="H219" i="1"/>
  <c r="G219" i="1"/>
  <c r="I219" i="1" s="1"/>
  <c r="S218" i="1"/>
  <c r="R218" i="1"/>
  <c r="T218" i="1" s="1"/>
  <c r="I218" i="1"/>
  <c r="H218" i="1"/>
  <c r="G218" i="1"/>
  <c r="S217" i="1"/>
  <c r="R217" i="1"/>
  <c r="T217" i="1" s="1"/>
  <c r="I217" i="1"/>
  <c r="H217" i="1"/>
  <c r="G217" i="1"/>
  <c r="U216" i="1"/>
  <c r="V216" i="1" s="1"/>
  <c r="S216" i="1"/>
  <c r="R216" i="1"/>
  <c r="T216" i="1" s="1"/>
  <c r="H216" i="1"/>
  <c r="G216" i="1"/>
  <c r="I216" i="1" s="1"/>
  <c r="J216" i="1" s="1"/>
  <c r="K216" i="1" s="1"/>
  <c r="S215" i="1"/>
  <c r="R215" i="1"/>
  <c r="T215" i="1" s="1"/>
  <c r="H215" i="1"/>
  <c r="G215" i="1"/>
  <c r="I215" i="1" s="1"/>
  <c r="S214" i="1"/>
  <c r="R214" i="1"/>
  <c r="T214" i="1" s="1"/>
  <c r="I214" i="1"/>
  <c r="H214" i="1"/>
  <c r="G214" i="1"/>
  <c r="S213" i="1"/>
  <c r="R213" i="1"/>
  <c r="T213" i="1" s="1"/>
  <c r="U213" i="1" s="1"/>
  <c r="I213" i="1"/>
  <c r="J213" i="1" s="1"/>
  <c r="H213" i="1"/>
  <c r="G213" i="1"/>
  <c r="S212" i="1"/>
  <c r="R212" i="1"/>
  <c r="T212" i="1" s="1"/>
  <c r="H212" i="1"/>
  <c r="G212" i="1"/>
  <c r="I212" i="1" s="1"/>
  <c r="S211" i="1"/>
  <c r="R211" i="1"/>
  <c r="T211" i="1" s="1"/>
  <c r="H211" i="1"/>
  <c r="G211" i="1"/>
  <c r="I211" i="1" s="1"/>
  <c r="S210" i="1"/>
  <c r="R210" i="1"/>
  <c r="T210" i="1" s="1"/>
  <c r="H210" i="1"/>
  <c r="G210" i="1"/>
  <c r="I210" i="1" s="1"/>
  <c r="J210" i="1" s="1"/>
  <c r="S209" i="1"/>
  <c r="R209" i="1"/>
  <c r="T209" i="1" s="1"/>
  <c r="I209" i="1"/>
  <c r="H209" i="1"/>
  <c r="G209" i="1"/>
  <c r="S208" i="1"/>
  <c r="R208" i="1"/>
  <c r="T208" i="1" s="1"/>
  <c r="H208" i="1"/>
  <c r="G208" i="1"/>
  <c r="I208" i="1" s="1"/>
  <c r="T207" i="1"/>
  <c r="S207" i="1"/>
  <c r="R207" i="1"/>
  <c r="H207" i="1"/>
  <c r="G207" i="1"/>
  <c r="I207" i="1" s="1"/>
  <c r="T204" i="1"/>
  <c r="S204" i="1"/>
  <c r="R204" i="1"/>
  <c r="I204" i="1"/>
  <c r="J202" i="1" s="1"/>
  <c r="K202" i="1" s="1"/>
  <c r="H204" i="1"/>
  <c r="G204" i="1"/>
  <c r="S203" i="1"/>
  <c r="R203" i="1"/>
  <c r="T203" i="1" s="1"/>
  <c r="H203" i="1"/>
  <c r="G203" i="1"/>
  <c r="I203" i="1" s="1"/>
  <c r="S202" i="1"/>
  <c r="R202" i="1"/>
  <c r="T202" i="1" s="1"/>
  <c r="U202" i="1" s="1"/>
  <c r="V202" i="1" s="1"/>
  <c r="H202" i="1"/>
  <c r="G202" i="1"/>
  <c r="I202" i="1" s="1"/>
  <c r="S201" i="1"/>
  <c r="R201" i="1"/>
  <c r="T201" i="1" s="1"/>
  <c r="I201" i="1"/>
  <c r="H201" i="1"/>
  <c r="G201" i="1"/>
  <c r="S200" i="1"/>
  <c r="R200" i="1"/>
  <c r="T200" i="1" s="1"/>
  <c r="M200" i="1"/>
  <c r="I200" i="1"/>
  <c r="H200" i="1"/>
  <c r="G200" i="1"/>
  <c r="B200" i="1"/>
  <c r="S199" i="1"/>
  <c r="R199" i="1"/>
  <c r="T199" i="1" s="1"/>
  <c r="H199" i="1"/>
  <c r="G199" i="1"/>
  <c r="I199" i="1" s="1"/>
  <c r="J199" i="1" s="1"/>
  <c r="K199" i="1" s="1"/>
  <c r="S198" i="1"/>
  <c r="R198" i="1"/>
  <c r="T198" i="1" s="1"/>
  <c r="I198" i="1"/>
  <c r="H198" i="1"/>
  <c r="G198" i="1"/>
  <c r="S197" i="1"/>
  <c r="R197" i="1"/>
  <c r="T197" i="1" s="1"/>
  <c r="H197" i="1"/>
  <c r="G197" i="1"/>
  <c r="I197" i="1" s="1"/>
  <c r="S196" i="1"/>
  <c r="R196" i="1"/>
  <c r="T196" i="1" s="1"/>
  <c r="U196" i="1" s="1"/>
  <c r="V196" i="1" s="1"/>
  <c r="H196" i="1"/>
  <c r="G196" i="1"/>
  <c r="I196" i="1" s="1"/>
  <c r="J196" i="1" s="1"/>
  <c r="K196" i="1" s="1"/>
  <c r="T195" i="1"/>
  <c r="S195" i="1"/>
  <c r="R195" i="1"/>
  <c r="I195" i="1"/>
  <c r="H195" i="1"/>
  <c r="G195" i="1"/>
  <c r="T194" i="1"/>
  <c r="S194" i="1"/>
  <c r="R194" i="1"/>
  <c r="I194" i="1"/>
  <c r="H194" i="1"/>
  <c r="G194" i="1"/>
  <c r="T193" i="1"/>
  <c r="U193" i="1" s="1"/>
  <c r="S193" i="1"/>
  <c r="R193" i="1"/>
  <c r="I193" i="1"/>
  <c r="J193" i="1" s="1"/>
  <c r="H193" i="1"/>
  <c r="G193" i="1"/>
  <c r="T192" i="1"/>
  <c r="S192" i="1"/>
  <c r="R192" i="1"/>
  <c r="H192" i="1"/>
  <c r="G192" i="1"/>
  <c r="I192" i="1" s="1"/>
  <c r="S191" i="1"/>
  <c r="R191" i="1"/>
  <c r="T191" i="1" s="1"/>
  <c r="I191" i="1"/>
  <c r="H191" i="1"/>
  <c r="G191" i="1"/>
  <c r="T190" i="1"/>
  <c r="S190" i="1"/>
  <c r="R190" i="1"/>
  <c r="I190" i="1"/>
  <c r="H190" i="1"/>
  <c r="G190" i="1"/>
  <c r="S189" i="1"/>
  <c r="R189" i="1"/>
  <c r="T189" i="1" s="1"/>
  <c r="I189" i="1"/>
  <c r="H189" i="1"/>
  <c r="G189" i="1"/>
  <c r="T188" i="1"/>
  <c r="S188" i="1"/>
  <c r="R188" i="1"/>
  <c r="H188" i="1"/>
  <c r="G188" i="1"/>
  <c r="I188" i="1" s="1"/>
  <c r="S187" i="1"/>
  <c r="R187" i="1"/>
  <c r="T187" i="1" s="1"/>
  <c r="H187" i="1"/>
  <c r="G187" i="1"/>
  <c r="I187" i="1" s="1"/>
  <c r="J187" i="1" s="1"/>
  <c r="S184" i="1"/>
  <c r="T179" i="1"/>
  <c r="S179" i="1"/>
  <c r="R179" i="1"/>
  <c r="H179" i="1"/>
  <c r="G179" i="1"/>
  <c r="I179" i="1" s="1"/>
  <c r="T178" i="1"/>
  <c r="S178" i="1"/>
  <c r="R178" i="1"/>
  <c r="I178" i="1"/>
  <c r="H178" i="1"/>
  <c r="G178" i="1"/>
  <c r="U177" i="1"/>
  <c r="V177" i="1" s="1"/>
  <c r="S177" i="1"/>
  <c r="R177" i="1"/>
  <c r="T177" i="1" s="1"/>
  <c r="H177" i="1"/>
  <c r="G177" i="1"/>
  <c r="I177" i="1" s="1"/>
  <c r="T176" i="1"/>
  <c r="S176" i="1"/>
  <c r="R176" i="1"/>
  <c r="I176" i="1"/>
  <c r="H176" i="1"/>
  <c r="G176" i="1"/>
  <c r="S175" i="1"/>
  <c r="R175" i="1"/>
  <c r="T175" i="1" s="1"/>
  <c r="I175" i="1"/>
  <c r="H175" i="1"/>
  <c r="G175" i="1"/>
  <c r="V174" i="1"/>
  <c r="U174" i="1"/>
  <c r="S174" i="1"/>
  <c r="R174" i="1"/>
  <c r="T174" i="1" s="1"/>
  <c r="I174" i="1"/>
  <c r="H174" i="1"/>
  <c r="G174" i="1"/>
  <c r="T173" i="1"/>
  <c r="S173" i="1"/>
  <c r="R173" i="1"/>
  <c r="H173" i="1"/>
  <c r="G173" i="1"/>
  <c r="I173" i="1" s="1"/>
  <c r="S172" i="1"/>
  <c r="R172" i="1"/>
  <c r="T172" i="1" s="1"/>
  <c r="I172" i="1"/>
  <c r="H172" i="1"/>
  <c r="G172" i="1"/>
  <c r="T171" i="1"/>
  <c r="S171" i="1"/>
  <c r="R171" i="1"/>
  <c r="H171" i="1"/>
  <c r="G171" i="1"/>
  <c r="I171" i="1" s="1"/>
  <c r="T170" i="1"/>
  <c r="S170" i="1"/>
  <c r="R170" i="1"/>
  <c r="I170" i="1"/>
  <c r="H170" i="1"/>
  <c r="G170" i="1"/>
  <c r="T169" i="1"/>
  <c r="S169" i="1"/>
  <c r="R169" i="1"/>
  <c r="I169" i="1"/>
  <c r="H169" i="1"/>
  <c r="G169" i="1"/>
  <c r="T168" i="1"/>
  <c r="S168" i="1"/>
  <c r="R168" i="1"/>
  <c r="J168" i="1"/>
  <c r="K168" i="1" s="1"/>
  <c r="I168" i="1"/>
  <c r="H168" i="1"/>
  <c r="G168" i="1"/>
  <c r="S167" i="1"/>
  <c r="R167" i="1"/>
  <c r="T167" i="1" s="1"/>
  <c r="H167" i="1"/>
  <c r="G167" i="1"/>
  <c r="I167" i="1" s="1"/>
  <c r="T166" i="1"/>
  <c r="S166" i="1"/>
  <c r="R166" i="1"/>
  <c r="H166" i="1"/>
  <c r="G166" i="1"/>
  <c r="I166" i="1" s="1"/>
  <c r="S165" i="1"/>
  <c r="R165" i="1"/>
  <c r="T165" i="1" s="1"/>
  <c r="U165" i="1" s="1"/>
  <c r="H165" i="1"/>
  <c r="G165" i="1"/>
  <c r="I165" i="1" s="1"/>
  <c r="S164" i="1"/>
  <c r="R164" i="1"/>
  <c r="T164" i="1" s="1"/>
  <c r="H164" i="1"/>
  <c r="G164" i="1"/>
  <c r="I164" i="1" s="1"/>
  <c r="T163" i="1"/>
  <c r="S163" i="1"/>
  <c r="R163" i="1"/>
  <c r="H163" i="1"/>
  <c r="G163" i="1"/>
  <c r="I163" i="1" s="1"/>
  <c r="U162" i="1"/>
  <c r="V162" i="1" s="1"/>
  <c r="S162" i="1"/>
  <c r="R162" i="1"/>
  <c r="T162" i="1" s="1"/>
  <c r="I162" i="1"/>
  <c r="J162" i="1" s="1"/>
  <c r="H162" i="1"/>
  <c r="G162" i="1"/>
  <c r="T159" i="1"/>
  <c r="S159" i="1"/>
  <c r="R159" i="1"/>
  <c r="I159" i="1"/>
  <c r="H159" i="1"/>
  <c r="G159" i="1"/>
  <c r="S158" i="1"/>
  <c r="R158" i="1"/>
  <c r="T158" i="1" s="1"/>
  <c r="U157" i="1" s="1"/>
  <c r="V157" i="1" s="1"/>
  <c r="I158" i="1"/>
  <c r="H158" i="1"/>
  <c r="G158" i="1"/>
  <c r="S157" i="1"/>
  <c r="R157" i="1"/>
  <c r="T157" i="1" s="1"/>
  <c r="H157" i="1"/>
  <c r="G157" i="1"/>
  <c r="I157" i="1" s="1"/>
  <c r="J157" i="1" s="1"/>
  <c r="K157" i="1" s="1"/>
  <c r="S156" i="1"/>
  <c r="R156" i="1"/>
  <c r="T156" i="1" s="1"/>
  <c r="I156" i="1"/>
  <c r="H156" i="1"/>
  <c r="G156" i="1"/>
  <c r="S155" i="1"/>
  <c r="R155" i="1"/>
  <c r="T155" i="1" s="1"/>
  <c r="H155" i="1"/>
  <c r="G155" i="1"/>
  <c r="I155" i="1" s="1"/>
  <c r="S154" i="1"/>
  <c r="R154" i="1"/>
  <c r="T154" i="1" s="1"/>
  <c r="U154" i="1" s="1"/>
  <c r="V154" i="1" s="1"/>
  <c r="I154" i="1"/>
  <c r="H154" i="1"/>
  <c r="G154" i="1"/>
  <c r="S153" i="1"/>
  <c r="R153" i="1"/>
  <c r="T153" i="1" s="1"/>
  <c r="H153" i="1"/>
  <c r="G153" i="1"/>
  <c r="I153" i="1" s="1"/>
  <c r="S152" i="1"/>
  <c r="R152" i="1"/>
  <c r="T152" i="1" s="1"/>
  <c r="I152" i="1"/>
  <c r="H152" i="1"/>
  <c r="G152" i="1"/>
  <c r="V151" i="1"/>
  <c r="U151" i="1"/>
  <c r="S151" i="1"/>
  <c r="R151" i="1"/>
  <c r="T151" i="1" s="1"/>
  <c r="I151" i="1"/>
  <c r="J151" i="1" s="1"/>
  <c r="K151" i="1" s="1"/>
  <c r="H151" i="1"/>
  <c r="G151" i="1"/>
  <c r="T150" i="1"/>
  <c r="U148" i="1" s="1"/>
  <c r="S150" i="1"/>
  <c r="R150" i="1"/>
  <c r="H150" i="1"/>
  <c r="G150" i="1"/>
  <c r="I150" i="1" s="1"/>
  <c r="S149" i="1"/>
  <c r="R149" i="1"/>
  <c r="T149" i="1" s="1"/>
  <c r="I149" i="1"/>
  <c r="H149" i="1"/>
  <c r="G149" i="1"/>
  <c r="T148" i="1"/>
  <c r="S148" i="1"/>
  <c r="R148" i="1"/>
  <c r="H148" i="1"/>
  <c r="G148" i="1"/>
  <c r="I148" i="1" s="1"/>
  <c r="T147" i="1"/>
  <c r="S147" i="1"/>
  <c r="R147" i="1"/>
  <c r="H147" i="1"/>
  <c r="G147" i="1"/>
  <c r="I147" i="1" s="1"/>
  <c r="T146" i="1"/>
  <c r="S146" i="1"/>
  <c r="R146" i="1"/>
  <c r="I146" i="1"/>
  <c r="H146" i="1"/>
  <c r="G146" i="1"/>
  <c r="T145" i="1"/>
  <c r="U145" i="1" s="1"/>
  <c r="S145" i="1"/>
  <c r="R145" i="1"/>
  <c r="I145" i="1"/>
  <c r="H145" i="1"/>
  <c r="G145" i="1"/>
  <c r="S144" i="1"/>
  <c r="R144" i="1"/>
  <c r="T144" i="1" s="1"/>
  <c r="I144" i="1"/>
  <c r="H144" i="1"/>
  <c r="G144" i="1"/>
  <c r="T143" i="1"/>
  <c r="S143" i="1"/>
  <c r="R143" i="1"/>
  <c r="I143" i="1"/>
  <c r="H143" i="1"/>
  <c r="G143" i="1"/>
  <c r="S142" i="1"/>
  <c r="R142" i="1"/>
  <c r="T142" i="1" s="1"/>
  <c r="H142" i="1"/>
  <c r="G142" i="1"/>
  <c r="I142" i="1" s="1"/>
  <c r="J142" i="1" s="1"/>
  <c r="S139" i="1"/>
  <c r="T134" i="1"/>
  <c r="S134" i="1"/>
  <c r="R134" i="1"/>
  <c r="H134" i="1"/>
  <c r="G134" i="1"/>
  <c r="I134" i="1" s="1"/>
  <c r="S133" i="1"/>
  <c r="R133" i="1"/>
  <c r="T133" i="1" s="1"/>
  <c r="H133" i="1"/>
  <c r="G133" i="1"/>
  <c r="I133" i="1" s="1"/>
  <c r="S132" i="1"/>
  <c r="R132" i="1"/>
  <c r="T132" i="1" s="1"/>
  <c r="U132" i="1" s="1"/>
  <c r="V132" i="1" s="1"/>
  <c r="H132" i="1"/>
  <c r="G132" i="1"/>
  <c r="I132" i="1" s="1"/>
  <c r="S131" i="1"/>
  <c r="R131" i="1"/>
  <c r="T131" i="1" s="1"/>
  <c r="I131" i="1"/>
  <c r="H131" i="1"/>
  <c r="G131" i="1"/>
  <c r="T130" i="1"/>
  <c r="S130" i="1"/>
  <c r="R130" i="1"/>
  <c r="H130" i="1"/>
  <c r="G130" i="1"/>
  <c r="I130" i="1" s="1"/>
  <c r="J129" i="1" s="1"/>
  <c r="K129" i="1" s="1"/>
  <c r="B130" i="1"/>
  <c r="S129" i="1"/>
  <c r="R129" i="1"/>
  <c r="T129" i="1" s="1"/>
  <c r="H129" i="1"/>
  <c r="G129" i="1"/>
  <c r="I129" i="1" s="1"/>
  <c r="T128" i="1"/>
  <c r="S128" i="1"/>
  <c r="R128" i="1"/>
  <c r="H128" i="1"/>
  <c r="G128" i="1"/>
  <c r="I128" i="1" s="1"/>
  <c r="T127" i="1"/>
  <c r="S127" i="1"/>
  <c r="R127" i="1"/>
  <c r="I127" i="1"/>
  <c r="H127" i="1"/>
  <c r="G127" i="1"/>
  <c r="T126" i="1"/>
  <c r="S126" i="1"/>
  <c r="R126" i="1"/>
  <c r="H126" i="1"/>
  <c r="G126" i="1"/>
  <c r="I126" i="1" s="1"/>
  <c r="T125" i="1"/>
  <c r="S125" i="1"/>
  <c r="R125" i="1"/>
  <c r="H125" i="1"/>
  <c r="G125" i="1"/>
  <c r="I125" i="1" s="1"/>
  <c r="S124" i="1"/>
  <c r="R124" i="1"/>
  <c r="T124" i="1" s="1"/>
  <c r="H124" i="1"/>
  <c r="G124" i="1"/>
  <c r="I124" i="1" s="1"/>
  <c r="S123" i="1"/>
  <c r="R123" i="1"/>
  <c r="T123" i="1" s="1"/>
  <c r="U123" i="1" s="1"/>
  <c r="I123" i="1"/>
  <c r="H123" i="1"/>
  <c r="G123" i="1"/>
  <c r="T122" i="1"/>
  <c r="S122" i="1"/>
  <c r="R122" i="1"/>
  <c r="H122" i="1"/>
  <c r="G122" i="1"/>
  <c r="I122" i="1" s="1"/>
  <c r="S121" i="1"/>
  <c r="R121" i="1"/>
  <c r="T121" i="1" s="1"/>
  <c r="H121" i="1"/>
  <c r="G121" i="1"/>
  <c r="I121" i="1" s="1"/>
  <c r="S120" i="1"/>
  <c r="R120" i="1"/>
  <c r="T120" i="1" s="1"/>
  <c r="H120" i="1"/>
  <c r="G120" i="1"/>
  <c r="I120" i="1" s="1"/>
  <c r="S119" i="1"/>
  <c r="R119" i="1"/>
  <c r="T119" i="1" s="1"/>
  <c r="I119" i="1"/>
  <c r="H119" i="1"/>
  <c r="G119" i="1"/>
  <c r="S118" i="1"/>
  <c r="R118" i="1"/>
  <c r="T118" i="1" s="1"/>
  <c r="H118" i="1"/>
  <c r="G118" i="1"/>
  <c r="I118" i="1" s="1"/>
  <c r="S117" i="1"/>
  <c r="R117" i="1"/>
  <c r="T117" i="1" s="1"/>
  <c r="H117" i="1"/>
  <c r="G117" i="1"/>
  <c r="I117" i="1" s="1"/>
  <c r="S114" i="1"/>
  <c r="R114" i="1"/>
  <c r="T114" i="1" s="1"/>
  <c r="H114" i="1"/>
  <c r="G114" i="1"/>
  <c r="I114" i="1" s="1"/>
  <c r="T113" i="1"/>
  <c r="S113" i="1"/>
  <c r="R113" i="1"/>
  <c r="I113" i="1"/>
  <c r="H113" i="1"/>
  <c r="G113" i="1"/>
  <c r="S112" i="1"/>
  <c r="R112" i="1"/>
  <c r="T112" i="1" s="1"/>
  <c r="H112" i="1"/>
  <c r="G112" i="1"/>
  <c r="I112" i="1" s="1"/>
  <c r="J112" i="1" s="1"/>
  <c r="T111" i="1"/>
  <c r="S111" i="1"/>
  <c r="R111" i="1"/>
  <c r="I111" i="1"/>
  <c r="H111" i="1"/>
  <c r="G111" i="1"/>
  <c r="T110" i="1"/>
  <c r="S110" i="1"/>
  <c r="R110" i="1"/>
  <c r="M110" i="1"/>
  <c r="H110" i="1"/>
  <c r="G110" i="1"/>
  <c r="I110" i="1" s="1"/>
  <c r="B110" i="1"/>
  <c r="T109" i="1"/>
  <c r="U109" i="1" s="1"/>
  <c r="V109" i="1" s="1"/>
  <c r="S109" i="1"/>
  <c r="R109" i="1"/>
  <c r="I109" i="1"/>
  <c r="H109" i="1"/>
  <c r="G109" i="1"/>
  <c r="S108" i="1"/>
  <c r="R108" i="1"/>
  <c r="T108" i="1" s="1"/>
  <c r="I108" i="1"/>
  <c r="H108" i="1"/>
  <c r="G108" i="1"/>
  <c r="T107" i="1"/>
  <c r="S107" i="1"/>
  <c r="R107" i="1"/>
  <c r="H107" i="1"/>
  <c r="G107" i="1"/>
  <c r="I107" i="1" s="1"/>
  <c r="S106" i="1"/>
  <c r="R106" i="1"/>
  <c r="T106" i="1" s="1"/>
  <c r="H106" i="1"/>
  <c r="G106" i="1"/>
  <c r="I106" i="1" s="1"/>
  <c r="J106" i="1" s="1"/>
  <c r="K106" i="1" s="1"/>
  <c r="T105" i="1"/>
  <c r="S105" i="1"/>
  <c r="R105" i="1"/>
  <c r="H105" i="1"/>
  <c r="G105" i="1"/>
  <c r="I105" i="1" s="1"/>
  <c r="S104" i="1"/>
  <c r="R104" i="1"/>
  <c r="T104" i="1" s="1"/>
  <c r="I104" i="1"/>
  <c r="H104" i="1"/>
  <c r="G104" i="1"/>
  <c r="S103" i="1"/>
  <c r="R103" i="1"/>
  <c r="T103" i="1" s="1"/>
  <c r="U103" i="1" s="1"/>
  <c r="I103" i="1"/>
  <c r="H103" i="1"/>
  <c r="G103" i="1"/>
  <c r="T102" i="1"/>
  <c r="S102" i="1"/>
  <c r="R102" i="1"/>
  <c r="H102" i="1"/>
  <c r="G102" i="1"/>
  <c r="I102" i="1" s="1"/>
  <c r="T101" i="1"/>
  <c r="S101" i="1"/>
  <c r="R101" i="1"/>
  <c r="H101" i="1"/>
  <c r="G101" i="1"/>
  <c r="I101" i="1" s="1"/>
  <c r="S100" i="1"/>
  <c r="R100" i="1"/>
  <c r="T100" i="1" s="1"/>
  <c r="U100" i="1" s="1"/>
  <c r="I100" i="1"/>
  <c r="J100" i="1" s="1"/>
  <c r="H100" i="1"/>
  <c r="G100" i="1"/>
  <c r="S99" i="1"/>
  <c r="R99" i="1"/>
  <c r="T99" i="1" s="1"/>
  <c r="H99" i="1"/>
  <c r="G99" i="1"/>
  <c r="I99" i="1" s="1"/>
  <c r="S98" i="1"/>
  <c r="R98" i="1"/>
  <c r="T98" i="1" s="1"/>
  <c r="H98" i="1"/>
  <c r="G98" i="1"/>
  <c r="I98" i="1" s="1"/>
  <c r="T97" i="1"/>
  <c r="U97" i="1" s="1"/>
  <c r="S97" i="1"/>
  <c r="R97" i="1"/>
  <c r="I97" i="1"/>
  <c r="H97" i="1"/>
  <c r="G97" i="1"/>
  <c r="S94" i="1"/>
  <c r="S89" i="1"/>
  <c r="R89" i="1"/>
  <c r="T89" i="1" s="1"/>
  <c r="I89" i="1"/>
  <c r="H89" i="1"/>
  <c r="G89" i="1"/>
  <c r="T88" i="1"/>
  <c r="S88" i="1"/>
  <c r="R88" i="1"/>
  <c r="I88" i="1"/>
  <c r="H88" i="1"/>
  <c r="G88" i="1"/>
  <c r="S87" i="1"/>
  <c r="R87" i="1"/>
  <c r="T87" i="1" s="1"/>
  <c r="U87" i="1" s="1"/>
  <c r="V87" i="1" s="1"/>
  <c r="H87" i="1"/>
  <c r="G87" i="1"/>
  <c r="I87" i="1" s="1"/>
  <c r="J87" i="1" s="1"/>
  <c r="K87" i="1" s="1"/>
  <c r="T86" i="1"/>
  <c r="S86" i="1"/>
  <c r="R86" i="1"/>
  <c r="I86" i="1"/>
  <c r="H86" i="1"/>
  <c r="G86" i="1"/>
  <c r="S85" i="1"/>
  <c r="R85" i="1"/>
  <c r="T85" i="1" s="1"/>
  <c r="I85" i="1"/>
  <c r="H85" i="1"/>
  <c r="G85" i="1"/>
  <c r="S84" i="1"/>
  <c r="R84" i="1"/>
  <c r="T84" i="1" s="1"/>
  <c r="J84" i="1"/>
  <c r="K84" i="1" s="1"/>
  <c r="I84" i="1"/>
  <c r="H84" i="1"/>
  <c r="G84" i="1"/>
  <c r="S83" i="1"/>
  <c r="R83" i="1"/>
  <c r="T83" i="1" s="1"/>
  <c r="H83" i="1"/>
  <c r="G83" i="1"/>
  <c r="I83" i="1" s="1"/>
  <c r="S82" i="1"/>
  <c r="R82" i="1"/>
  <c r="T82" i="1" s="1"/>
  <c r="H82" i="1"/>
  <c r="G82" i="1"/>
  <c r="I82" i="1" s="1"/>
  <c r="U81" i="1"/>
  <c r="V81" i="1" s="1"/>
  <c r="T81" i="1"/>
  <c r="S81" i="1"/>
  <c r="R81" i="1"/>
  <c r="I81" i="1"/>
  <c r="H81" i="1"/>
  <c r="G81" i="1"/>
  <c r="S80" i="1"/>
  <c r="R80" i="1"/>
  <c r="T80" i="1" s="1"/>
  <c r="H80" i="1"/>
  <c r="G80" i="1"/>
  <c r="I80" i="1" s="1"/>
  <c r="T79" i="1"/>
  <c r="S79" i="1"/>
  <c r="R79" i="1"/>
  <c r="H79" i="1"/>
  <c r="G79" i="1"/>
  <c r="I79" i="1" s="1"/>
  <c r="S78" i="1"/>
  <c r="R78" i="1"/>
  <c r="T78" i="1" s="1"/>
  <c r="H78" i="1"/>
  <c r="G78" i="1"/>
  <c r="I78" i="1" s="1"/>
  <c r="T77" i="1"/>
  <c r="S77" i="1"/>
  <c r="R77" i="1"/>
  <c r="H77" i="1"/>
  <c r="G77" i="1"/>
  <c r="I77" i="1" s="1"/>
  <c r="S76" i="1"/>
  <c r="R76" i="1"/>
  <c r="T76" i="1" s="1"/>
  <c r="H76" i="1"/>
  <c r="G76" i="1"/>
  <c r="I76" i="1" s="1"/>
  <c r="S75" i="1"/>
  <c r="R75" i="1"/>
  <c r="T75" i="1" s="1"/>
  <c r="U75" i="1" s="1"/>
  <c r="H75" i="1"/>
  <c r="G75" i="1"/>
  <c r="I75" i="1" s="1"/>
  <c r="T74" i="1"/>
  <c r="S74" i="1"/>
  <c r="R74" i="1"/>
  <c r="H74" i="1"/>
  <c r="G74" i="1"/>
  <c r="I74" i="1" s="1"/>
  <c r="S73" i="1"/>
  <c r="R73" i="1"/>
  <c r="T73" i="1" s="1"/>
  <c r="H73" i="1"/>
  <c r="G73" i="1"/>
  <c r="I73" i="1" s="1"/>
  <c r="J72" i="1" s="1"/>
  <c r="S72" i="1"/>
  <c r="R72" i="1"/>
  <c r="T72" i="1" s="1"/>
  <c r="U72" i="1" s="1"/>
  <c r="I72" i="1"/>
  <c r="H72" i="1"/>
  <c r="G72" i="1"/>
  <c r="S69" i="1"/>
  <c r="R69" i="1"/>
  <c r="T69" i="1" s="1"/>
  <c r="I69" i="1"/>
  <c r="H69" i="1"/>
  <c r="G69" i="1"/>
  <c r="S68" i="1"/>
  <c r="R68" i="1"/>
  <c r="T68" i="1" s="1"/>
  <c r="I68" i="1"/>
  <c r="H68" i="1"/>
  <c r="G68" i="1"/>
  <c r="T67" i="1"/>
  <c r="S67" i="1"/>
  <c r="R67" i="1"/>
  <c r="H67" i="1"/>
  <c r="G67" i="1"/>
  <c r="I67" i="1" s="1"/>
  <c r="J67" i="1" s="1"/>
  <c r="K67" i="1" s="1"/>
  <c r="T66" i="1"/>
  <c r="S66" i="1"/>
  <c r="R66" i="1"/>
  <c r="I66" i="1"/>
  <c r="H66" i="1"/>
  <c r="G66" i="1"/>
  <c r="T65" i="1"/>
  <c r="S65" i="1"/>
  <c r="R65" i="1"/>
  <c r="M65" i="1"/>
  <c r="I65" i="1"/>
  <c r="H65" i="1"/>
  <c r="G65" i="1"/>
  <c r="B65" i="1"/>
  <c r="U64" i="1"/>
  <c r="V64" i="1" s="1"/>
  <c r="S64" i="1"/>
  <c r="R64" i="1"/>
  <c r="T64" i="1" s="1"/>
  <c r="I64" i="1"/>
  <c r="H64" i="1"/>
  <c r="G64" i="1"/>
  <c r="S63" i="1"/>
  <c r="R63" i="1"/>
  <c r="T63" i="1" s="1"/>
  <c r="I63" i="1"/>
  <c r="H63" i="1"/>
  <c r="G63" i="1"/>
  <c r="S62" i="1"/>
  <c r="R62" i="1"/>
  <c r="T62" i="1" s="1"/>
  <c r="H62" i="1"/>
  <c r="G62" i="1"/>
  <c r="I62" i="1" s="1"/>
  <c r="T61" i="1"/>
  <c r="S61" i="1"/>
  <c r="R61" i="1"/>
  <c r="I61" i="1"/>
  <c r="J61" i="1" s="1"/>
  <c r="K61" i="1" s="1"/>
  <c r="H61" i="1"/>
  <c r="G61" i="1"/>
  <c r="S60" i="1"/>
  <c r="R60" i="1"/>
  <c r="T60" i="1" s="1"/>
  <c r="H60" i="1"/>
  <c r="G60" i="1"/>
  <c r="I60" i="1" s="1"/>
  <c r="T59" i="1"/>
  <c r="S59" i="1"/>
  <c r="R59" i="1"/>
  <c r="H59" i="1"/>
  <c r="G59" i="1"/>
  <c r="I59" i="1" s="1"/>
  <c r="S58" i="1"/>
  <c r="R58" i="1"/>
  <c r="T58" i="1" s="1"/>
  <c r="H58" i="1"/>
  <c r="G58" i="1"/>
  <c r="I58" i="1" s="1"/>
  <c r="J58" i="1" s="1"/>
  <c r="T57" i="1"/>
  <c r="S57" i="1"/>
  <c r="R57" i="1"/>
  <c r="I57" i="1"/>
  <c r="H57" i="1"/>
  <c r="G57" i="1"/>
  <c r="S56" i="1"/>
  <c r="R56" i="1"/>
  <c r="T56" i="1" s="1"/>
  <c r="H56" i="1"/>
  <c r="G56" i="1"/>
  <c r="I56" i="1" s="1"/>
  <c r="S55" i="1"/>
  <c r="R55" i="1"/>
  <c r="T55" i="1" s="1"/>
  <c r="U55" i="1" s="1"/>
  <c r="I55" i="1"/>
  <c r="H55" i="1"/>
  <c r="G55" i="1"/>
  <c r="T54" i="1"/>
  <c r="S54" i="1"/>
  <c r="R54" i="1"/>
  <c r="I54" i="1"/>
  <c r="H54" i="1"/>
  <c r="G54" i="1"/>
  <c r="S53" i="1"/>
  <c r="R53" i="1"/>
  <c r="T53" i="1" s="1"/>
  <c r="I53" i="1"/>
  <c r="H53" i="1"/>
  <c r="G53" i="1"/>
  <c r="T52" i="1"/>
  <c r="S52" i="1"/>
  <c r="R52" i="1"/>
  <c r="I52" i="1"/>
  <c r="J52" i="1" s="1"/>
  <c r="H52" i="1"/>
  <c r="G52" i="1"/>
  <c r="S49" i="1"/>
  <c r="S48" i="1"/>
  <c r="S93" i="1" s="1"/>
  <c r="S138" i="1" s="1"/>
  <c r="S183" i="1" s="1"/>
  <c r="T44" i="1"/>
  <c r="S44" i="1"/>
  <c r="R44" i="1"/>
  <c r="I44" i="1"/>
  <c r="H44" i="1"/>
  <c r="G44" i="1"/>
  <c r="S43" i="1"/>
  <c r="R43" i="1"/>
  <c r="T43" i="1" s="1"/>
  <c r="H43" i="1"/>
  <c r="G43" i="1"/>
  <c r="I43" i="1" s="1"/>
  <c r="J42" i="1" s="1"/>
  <c r="K42" i="1" s="1"/>
  <c r="S42" i="1"/>
  <c r="R42" i="1"/>
  <c r="T42" i="1" s="1"/>
  <c r="I42" i="1"/>
  <c r="H42" i="1"/>
  <c r="G42" i="1"/>
  <c r="S41" i="1"/>
  <c r="R41" i="1"/>
  <c r="T41" i="1" s="1"/>
  <c r="H41" i="1"/>
  <c r="G41" i="1"/>
  <c r="I41" i="1" s="1"/>
  <c r="S40" i="1"/>
  <c r="R40" i="1"/>
  <c r="T40" i="1" s="1"/>
  <c r="U39" i="1" s="1"/>
  <c r="V39" i="1" s="1"/>
  <c r="H40" i="1"/>
  <c r="G40" i="1"/>
  <c r="I40" i="1" s="1"/>
  <c r="B40" i="1"/>
  <c r="T39" i="1"/>
  <c r="S39" i="1"/>
  <c r="R39" i="1"/>
  <c r="I39" i="1"/>
  <c r="H39" i="1"/>
  <c r="G39" i="1"/>
  <c r="S38" i="1"/>
  <c r="R38" i="1"/>
  <c r="T38" i="1" s="1"/>
  <c r="H38" i="1"/>
  <c r="G38" i="1"/>
  <c r="I38" i="1" s="1"/>
  <c r="T37" i="1"/>
  <c r="S37" i="1"/>
  <c r="R37" i="1"/>
  <c r="H37" i="1"/>
  <c r="G37" i="1"/>
  <c r="I37" i="1" s="1"/>
  <c r="S36" i="1"/>
  <c r="R36" i="1"/>
  <c r="T36" i="1" s="1"/>
  <c r="I36" i="1"/>
  <c r="H36" i="1"/>
  <c r="G36" i="1"/>
  <c r="T35" i="1"/>
  <c r="S35" i="1"/>
  <c r="R35" i="1"/>
  <c r="I35" i="1"/>
  <c r="H35" i="1"/>
  <c r="G35" i="1"/>
  <c r="S34" i="1"/>
  <c r="R34" i="1"/>
  <c r="T34" i="1" s="1"/>
  <c r="H34" i="1"/>
  <c r="G34" i="1"/>
  <c r="I34" i="1" s="1"/>
  <c r="T33" i="1"/>
  <c r="S33" i="1"/>
  <c r="R33" i="1"/>
  <c r="H33" i="1"/>
  <c r="G33" i="1"/>
  <c r="I33" i="1" s="1"/>
  <c r="J33" i="1" s="1"/>
  <c r="S32" i="1"/>
  <c r="R32" i="1"/>
  <c r="T32" i="1" s="1"/>
  <c r="I32" i="1"/>
  <c r="H32" i="1"/>
  <c r="G32" i="1"/>
  <c r="T31" i="1"/>
  <c r="S31" i="1"/>
  <c r="R31" i="1"/>
  <c r="I31" i="1"/>
  <c r="H31" i="1"/>
  <c r="G31" i="1"/>
  <c r="S30" i="1"/>
  <c r="R30" i="1"/>
  <c r="T30" i="1" s="1"/>
  <c r="H30" i="1"/>
  <c r="G30" i="1"/>
  <c r="I30" i="1" s="1"/>
  <c r="J30" i="1" s="1"/>
  <c r="S29" i="1"/>
  <c r="R29" i="1"/>
  <c r="T29" i="1" s="1"/>
  <c r="H29" i="1"/>
  <c r="G29" i="1"/>
  <c r="I29" i="1" s="1"/>
  <c r="S28" i="1"/>
  <c r="R28" i="1"/>
  <c r="T28" i="1" s="1"/>
  <c r="I28" i="1"/>
  <c r="H28" i="1"/>
  <c r="G28" i="1"/>
  <c r="S27" i="1"/>
  <c r="R27" i="1"/>
  <c r="T27" i="1" s="1"/>
  <c r="H27" i="1"/>
  <c r="G27" i="1"/>
  <c r="I27" i="1" s="1"/>
  <c r="J27" i="1" s="1"/>
  <c r="T24" i="1"/>
  <c r="S24" i="1"/>
  <c r="R24" i="1"/>
  <c r="H24" i="1"/>
  <c r="G24" i="1"/>
  <c r="I24" i="1" s="1"/>
  <c r="S23" i="1"/>
  <c r="R23" i="1"/>
  <c r="T23" i="1" s="1"/>
  <c r="H23" i="1"/>
  <c r="G23" i="1"/>
  <c r="I23" i="1" s="1"/>
  <c r="T22" i="1"/>
  <c r="U22" i="1" s="1"/>
  <c r="V22" i="1" s="1"/>
  <c r="S22" i="1"/>
  <c r="R22" i="1"/>
  <c r="I22" i="1"/>
  <c r="H22" i="1"/>
  <c r="G22" i="1"/>
  <c r="S21" i="1"/>
  <c r="R21" i="1"/>
  <c r="T21" i="1" s="1"/>
  <c r="H21" i="1"/>
  <c r="G21" i="1"/>
  <c r="I21" i="1" s="1"/>
  <c r="T20" i="1"/>
  <c r="S20" i="1"/>
  <c r="R20" i="1"/>
  <c r="H20" i="1"/>
  <c r="G20" i="1"/>
  <c r="I20" i="1" s="1"/>
  <c r="S19" i="1"/>
  <c r="R19" i="1"/>
  <c r="T19" i="1" s="1"/>
  <c r="H19" i="1"/>
  <c r="G19" i="1"/>
  <c r="I19" i="1" s="1"/>
  <c r="S18" i="1"/>
  <c r="R18" i="1"/>
  <c r="T18" i="1" s="1"/>
  <c r="H18" i="1"/>
  <c r="G18" i="1"/>
  <c r="I18" i="1" s="1"/>
  <c r="T17" i="1"/>
  <c r="S17" i="1"/>
  <c r="R17" i="1"/>
  <c r="I17" i="1"/>
  <c r="H17" i="1"/>
  <c r="G17" i="1"/>
  <c r="S16" i="1"/>
  <c r="R16" i="1"/>
  <c r="T16" i="1" s="1"/>
  <c r="H16" i="1"/>
  <c r="G16" i="1"/>
  <c r="I16" i="1" s="1"/>
  <c r="J16" i="1" s="1"/>
  <c r="K16" i="1" s="1"/>
  <c r="T15" i="1"/>
  <c r="S15" i="1"/>
  <c r="R15" i="1"/>
  <c r="H15" i="1"/>
  <c r="G15" i="1"/>
  <c r="I15" i="1" s="1"/>
  <c r="S14" i="1"/>
  <c r="R14" i="1"/>
  <c r="T14" i="1" s="1"/>
  <c r="H14" i="1"/>
  <c r="G14" i="1"/>
  <c r="I14" i="1" s="1"/>
  <c r="S13" i="1"/>
  <c r="R13" i="1"/>
  <c r="T13" i="1" s="1"/>
  <c r="U13" i="1" s="1"/>
  <c r="H13" i="1"/>
  <c r="G13" i="1"/>
  <c r="I13" i="1" s="1"/>
  <c r="J13" i="1" s="1"/>
  <c r="T12" i="1"/>
  <c r="S12" i="1"/>
  <c r="R12" i="1"/>
  <c r="H12" i="1"/>
  <c r="G12" i="1"/>
  <c r="I12" i="1" s="1"/>
  <c r="S11" i="1"/>
  <c r="R11" i="1"/>
  <c r="T11" i="1" s="1"/>
  <c r="H11" i="1"/>
  <c r="G11" i="1"/>
  <c r="I11" i="1" s="1"/>
  <c r="T10" i="1"/>
  <c r="S10" i="1"/>
  <c r="R10" i="1"/>
  <c r="H10" i="1"/>
  <c r="G10" i="1"/>
  <c r="I10" i="1" s="1"/>
  <c r="T9" i="1"/>
  <c r="S9" i="1"/>
  <c r="R9" i="1"/>
  <c r="H9" i="1"/>
  <c r="G9" i="1"/>
  <c r="I9" i="1" s="1"/>
  <c r="S8" i="1"/>
  <c r="R8" i="1"/>
  <c r="T8" i="1" s="1"/>
  <c r="I8" i="1"/>
  <c r="H8" i="1"/>
  <c r="G8" i="1"/>
  <c r="T7" i="1"/>
  <c r="S7" i="1"/>
  <c r="R7" i="1"/>
  <c r="I7" i="1"/>
  <c r="H7" i="1"/>
  <c r="G7" i="1"/>
  <c r="S4" i="1"/>
  <c r="S2" i="1"/>
  <c r="S47" i="1" s="1"/>
  <c r="S92" i="1" s="1"/>
  <c r="S137" i="1" s="1"/>
  <c r="S182" i="1" s="1"/>
  <c r="S227" i="1" s="1"/>
  <c r="S272" i="1" s="1"/>
  <c r="D8" i="2" l="1"/>
  <c r="K52" i="1"/>
  <c r="K72" i="1"/>
  <c r="D20" i="2"/>
  <c r="K187" i="1"/>
  <c r="K100" i="1"/>
  <c r="E12" i="2"/>
  <c r="V145" i="1"/>
  <c r="E17" i="2"/>
  <c r="F8" i="2"/>
  <c r="K58" i="1"/>
  <c r="E13" i="2"/>
  <c r="V100" i="1"/>
  <c r="V103" i="1"/>
  <c r="U106" i="1"/>
  <c r="V106" i="1" s="1"/>
  <c r="K162" i="1"/>
  <c r="E9" i="2"/>
  <c r="V55" i="1"/>
  <c r="D13" i="2"/>
  <c r="M113" i="1"/>
  <c r="V97" i="1"/>
  <c r="J126" i="1"/>
  <c r="K126" i="1" s="1"/>
  <c r="F20" i="2"/>
  <c r="K193" i="1"/>
  <c r="J120" i="1"/>
  <c r="K30" i="1"/>
  <c r="K112" i="1"/>
  <c r="J19" i="1"/>
  <c r="K19" i="1" s="1"/>
  <c r="K27" i="1"/>
  <c r="D6" i="2"/>
  <c r="F6" i="2"/>
  <c r="K33" i="1"/>
  <c r="V123" i="1"/>
  <c r="F15" i="2"/>
  <c r="D16" i="2"/>
  <c r="K142" i="1"/>
  <c r="J10" i="1"/>
  <c r="U30" i="1"/>
  <c r="J78" i="1"/>
  <c r="U117" i="1"/>
  <c r="U129" i="1"/>
  <c r="V129" i="1" s="1"/>
  <c r="U19" i="1"/>
  <c r="V19" i="1" s="1"/>
  <c r="U61" i="1"/>
  <c r="V61" i="1" s="1"/>
  <c r="J75" i="1"/>
  <c r="F5" i="2"/>
  <c r="V13" i="1"/>
  <c r="J36" i="1"/>
  <c r="K36" i="1" s="1"/>
  <c r="U78" i="1"/>
  <c r="U7" i="1"/>
  <c r="U36" i="1"/>
  <c r="V36" i="1" s="1"/>
  <c r="E11" i="2"/>
  <c r="V75" i="1"/>
  <c r="J148" i="1"/>
  <c r="K238" i="1"/>
  <c r="V283" i="1"/>
  <c r="D11" i="2"/>
  <c r="M88" i="1"/>
  <c r="V72" i="1"/>
  <c r="U10" i="1"/>
  <c r="U84" i="1"/>
  <c r="V84" i="1" s="1"/>
  <c r="K13" i="1"/>
  <c r="J97" i="1"/>
  <c r="J117" i="1"/>
  <c r="J123" i="1"/>
  <c r="E28" i="2"/>
  <c r="K280" i="1"/>
  <c r="E19" i="2"/>
  <c r="V165" i="1"/>
  <c r="E24" i="2"/>
  <c r="K235" i="1"/>
  <c r="V255" i="1"/>
  <c r="E27" i="2"/>
  <c r="V280" i="1"/>
  <c r="U33" i="1"/>
  <c r="J154" i="1"/>
  <c r="K154" i="1" s="1"/>
  <c r="U27" i="1"/>
  <c r="J103" i="1"/>
  <c r="K103" i="1" s="1"/>
  <c r="J171" i="1"/>
  <c r="K171" i="1" s="1"/>
  <c r="K258" i="1"/>
  <c r="F26" i="2"/>
  <c r="K25" i="3"/>
  <c r="N35" i="3"/>
  <c r="O35" i="3" s="1"/>
  <c r="J25" i="3"/>
  <c r="I25" i="3"/>
  <c r="N33" i="3"/>
  <c r="O33" i="3" s="1"/>
  <c r="N34" i="3"/>
  <c r="O34" i="3" s="1"/>
  <c r="U235" i="1"/>
  <c r="U16" i="1"/>
  <c r="V16" i="1" s="1"/>
  <c r="U142" i="1"/>
  <c r="U168" i="1"/>
  <c r="J207" i="1"/>
  <c r="E22" i="2"/>
  <c r="K210" i="1"/>
  <c r="K213" i="1"/>
  <c r="F22" i="2"/>
  <c r="U267" i="1"/>
  <c r="V267" i="1" s="1"/>
  <c r="J309" i="1"/>
  <c r="K309" i="1" s="1"/>
  <c r="J7" i="1"/>
  <c r="U58" i="1"/>
  <c r="U112" i="1"/>
  <c r="V112" i="1" s="1"/>
  <c r="J145" i="1"/>
  <c r="V213" i="1"/>
  <c r="J277" i="1"/>
  <c r="J306" i="1"/>
  <c r="K306" i="1" s="1"/>
  <c r="K19" i="3"/>
  <c r="I19" i="3"/>
  <c r="N26" i="3"/>
  <c r="O26" i="3" s="1"/>
  <c r="N29" i="3"/>
  <c r="O29" i="3" s="1"/>
  <c r="J19" i="3"/>
  <c r="K26" i="3"/>
  <c r="I26" i="3"/>
  <c r="L26" i="3" s="1"/>
  <c r="M26" i="3" s="1"/>
  <c r="N36" i="3"/>
  <c r="O36" i="3" s="1"/>
  <c r="J26" i="3"/>
  <c r="U126" i="1"/>
  <c r="V126" i="1" s="1"/>
  <c r="U187" i="1"/>
  <c r="J190" i="1"/>
  <c r="J39" i="1"/>
  <c r="K39" i="1" s="1"/>
  <c r="J174" i="1"/>
  <c r="K174" i="1" s="1"/>
  <c r="U303" i="1"/>
  <c r="K35" i="3"/>
  <c r="N45" i="3"/>
  <c r="O45" i="3" s="1"/>
  <c r="J35" i="3"/>
  <c r="I35" i="3"/>
  <c r="N41" i="3"/>
  <c r="O41" i="3" s="1"/>
  <c r="U42" i="1"/>
  <c r="V42" i="1" s="1"/>
  <c r="U171" i="1"/>
  <c r="V171" i="1" s="1"/>
  <c r="U207" i="1"/>
  <c r="U219" i="1"/>
  <c r="V219" i="1" s="1"/>
  <c r="J222" i="1"/>
  <c r="K222" i="1" s="1"/>
  <c r="V258" i="1"/>
  <c r="U67" i="1"/>
  <c r="V67" i="1" s="1"/>
  <c r="J81" i="1"/>
  <c r="K81" i="1" s="1"/>
  <c r="K36" i="3"/>
  <c r="N46" i="3"/>
  <c r="O46" i="3" s="1"/>
  <c r="J36" i="3"/>
  <c r="I36" i="3"/>
  <c r="J22" i="1"/>
  <c r="K22" i="1" s="1"/>
  <c r="U52" i="1"/>
  <c r="J109" i="1"/>
  <c r="K109" i="1" s="1"/>
  <c r="J132" i="1"/>
  <c r="K132" i="1" s="1"/>
  <c r="J177" i="1"/>
  <c r="K177" i="1" s="1"/>
  <c r="U222" i="1"/>
  <c r="V222" i="1" s="1"/>
  <c r="D19" i="2"/>
  <c r="V193" i="1"/>
  <c r="F21" i="2"/>
  <c r="J55" i="1"/>
  <c r="B68" i="1" s="1"/>
  <c r="J64" i="1"/>
  <c r="K64" i="1" s="1"/>
  <c r="U120" i="1"/>
  <c r="F17" i="2"/>
  <c r="V148" i="1"/>
  <c r="J165" i="1"/>
  <c r="B178" i="1" s="1"/>
  <c r="B245" i="1"/>
  <c r="V252" i="1"/>
  <c r="K15" i="3"/>
  <c r="N25" i="3"/>
  <c r="O25" i="3" s="1"/>
  <c r="J15" i="3"/>
  <c r="I15" i="3"/>
  <c r="L15" i="3" s="1"/>
  <c r="M15" i="3" s="1"/>
  <c r="B155" i="1"/>
  <c r="B220" i="1"/>
  <c r="B175" i="1"/>
  <c r="E31" i="2"/>
  <c r="V300" i="1"/>
  <c r="J303" i="1"/>
  <c r="K5" i="3"/>
  <c r="I5" i="3"/>
  <c r="N24" i="3"/>
  <c r="O24" i="3" s="1"/>
  <c r="K40" i="3"/>
  <c r="N50" i="3"/>
  <c r="O50" i="3" s="1"/>
  <c r="I40" i="3"/>
  <c r="J255" i="1"/>
  <c r="J289" i="1"/>
  <c r="K289" i="1" s="1"/>
  <c r="K11" i="3"/>
  <c r="N21" i="3"/>
  <c r="O21" i="3" s="1"/>
  <c r="J11" i="3"/>
  <c r="I11" i="3"/>
  <c r="K21" i="3"/>
  <c r="N31" i="3"/>
  <c r="O31" i="3" s="1"/>
  <c r="J21" i="3"/>
  <c r="I21" i="3"/>
  <c r="M40" i="1"/>
  <c r="J241" i="1"/>
  <c r="K241" i="1" s="1"/>
  <c r="M265" i="1"/>
  <c r="J312" i="1"/>
  <c r="K312" i="1" s="1"/>
  <c r="F25" i="2"/>
  <c r="K7" i="3"/>
  <c r="N17" i="3"/>
  <c r="O17" i="3" s="1"/>
  <c r="J7" i="3"/>
  <c r="I7" i="3"/>
  <c r="L37" i="3"/>
  <c r="K42" i="3"/>
  <c r="N52" i="3"/>
  <c r="O52" i="3" s="1"/>
  <c r="J42" i="3"/>
  <c r="I42" i="3"/>
  <c r="L42" i="3" s="1"/>
  <c r="M42" i="3" s="1"/>
  <c r="N51" i="3"/>
  <c r="O51" i="3" s="1"/>
  <c r="J297" i="1"/>
  <c r="U309" i="1"/>
  <c r="V309" i="1" s="1"/>
  <c r="N16" i="3"/>
  <c r="O16" i="3" s="1"/>
  <c r="K22" i="3"/>
  <c r="N32" i="3"/>
  <c r="O32" i="3" s="1"/>
  <c r="J22" i="3"/>
  <c r="I22" i="3"/>
  <c r="K32" i="3"/>
  <c r="N42" i="3"/>
  <c r="O42" i="3" s="1"/>
  <c r="J32" i="3"/>
  <c r="I32" i="3"/>
  <c r="L32" i="3" s="1"/>
  <c r="M32" i="3" s="1"/>
  <c r="N37" i="3"/>
  <c r="O37" i="3" s="1"/>
  <c r="K43" i="3"/>
  <c r="N53" i="3"/>
  <c r="O53" i="3" s="1"/>
  <c r="J43" i="3"/>
  <c r="I43" i="3"/>
  <c r="J292" i="1"/>
  <c r="M220" i="1"/>
  <c r="U289" i="1"/>
  <c r="V289" i="1" s="1"/>
  <c r="U292" i="1"/>
  <c r="V292" i="1" s="1"/>
  <c r="K12" i="3"/>
  <c r="I12" i="3"/>
  <c r="M175" i="1"/>
  <c r="U241" i="1"/>
  <c r="V241" i="1" s="1"/>
  <c r="B290" i="1"/>
  <c r="B310" i="1"/>
  <c r="U312" i="1"/>
  <c r="V312" i="1" s="1"/>
  <c r="D26" i="2"/>
  <c r="K8" i="3"/>
  <c r="N18" i="3"/>
  <c r="O18" i="3" s="1"/>
  <c r="J8" i="3"/>
  <c r="I8" i="3"/>
  <c r="L8" i="3" s="1"/>
  <c r="M8" i="3" s="1"/>
  <c r="J12" i="3"/>
  <c r="N22" i="3"/>
  <c r="O22" i="3" s="1"/>
  <c r="K33" i="3"/>
  <c r="I33" i="3"/>
  <c r="N47" i="3"/>
  <c r="O47" i="3" s="1"/>
  <c r="K49" i="3"/>
  <c r="J49" i="3"/>
  <c r="I49" i="3"/>
  <c r="L49" i="3" s="1"/>
  <c r="M49" i="3" s="1"/>
  <c r="M20" i="1"/>
  <c r="M155" i="1"/>
  <c r="U210" i="1"/>
  <c r="U277" i="1"/>
  <c r="U297" i="1"/>
  <c r="L23" i="3"/>
  <c r="M23" i="3" s="1"/>
  <c r="K28" i="3"/>
  <c r="N38" i="3"/>
  <c r="O38" i="3" s="1"/>
  <c r="J28" i="3"/>
  <c r="I28" i="3"/>
  <c r="N43" i="3"/>
  <c r="O43" i="3" s="1"/>
  <c r="K50" i="3"/>
  <c r="J50" i="3"/>
  <c r="I50" i="3"/>
  <c r="L50" i="3" s="1"/>
  <c r="B85" i="1"/>
  <c r="M130" i="1"/>
  <c r="U199" i="1"/>
  <c r="V199" i="1" s="1"/>
  <c r="J232" i="1"/>
  <c r="J244" i="1"/>
  <c r="K244" i="1" s="1"/>
  <c r="J247" i="1"/>
  <c r="K247" i="1" s="1"/>
  <c r="J300" i="1"/>
  <c r="K18" i="3"/>
  <c r="N28" i="3"/>
  <c r="O28" i="3" s="1"/>
  <c r="J18" i="3"/>
  <c r="I18" i="3"/>
  <c r="M85" i="1"/>
  <c r="U190" i="1"/>
  <c r="J264" i="1"/>
  <c r="K264" i="1" s="1"/>
  <c r="M310" i="1"/>
  <c r="M290" i="1"/>
  <c r="B265" i="1"/>
  <c r="M245" i="1"/>
  <c r="N23" i="3"/>
  <c r="O23" i="3" s="1"/>
  <c r="K29" i="3"/>
  <c r="N39" i="3"/>
  <c r="O39" i="3" s="1"/>
  <c r="J29" i="3"/>
  <c r="I29" i="3"/>
  <c r="L29" i="3" s="1"/>
  <c r="M29" i="3" s="1"/>
  <c r="N48" i="3"/>
  <c r="O48" i="3" s="1"/>
  <c r="K39" i="3"/>
  <c r="N49" i="3"/>
  <c r="O49" i="3" s="1"/>
  <c r="J39" i="3"/>
  <c r="I39" i="3"/>
  <c r="D11" i="11"/>
  <c r="E11" i="11" s="1"/>
  <c r="D15" i="10"/>
  <c r="K9" i="3"/>
  <c r="L9" i="3" s="1"/>
  <c r="M9" i="3" s="1"/>
  <c r="K16" i="3"/>
  <c r="L16" i="3" s="1"/>
  <c r="M16" i="3" s="1"/>
  <c r="K23" i="3"/>
  <c r="K30" i="3"/>
  <c r="L30" i="3" s="1"/>
  <c r="M30" i="3" s="1"/>
  <c r="K37" i="3"/>
  <c r="K44" i="3"/>
  <c r="L44" i="3" s="1"/>
  <c r="M44" i="3" s="1"/>
  <c r="I46" i="3"/>
  <c r="L46" i="3" s="1"/>
  <c r="M46" i="3" s="1"/>
  <c r="K51" i="3"/>
  <c r="I53" i="3"/>
  <c r="L53" i="3" s="1"/>
  <c r="M53" i="3" s="1"/>
  <c r="J46" i="3"/>
  <c r="J53" i="3"/>
  <c r="I6" i="3"/>
  <c r="L6" i="3" s="1"/>
  <c r="M6" i="3" s="1"/>
  <c r="I13" i="3"/>
  <c r="L13" i="3" s="1"/>
  <c r="M13" i="3" s="1"/>
  <c r="I20" i="3"/>
  <c r="L20" i="3" s="1"/>
  <c r="M20" i="3" s="1"/>
  <c r="I27" i="3"/>
  <c r="L27" i="3" s="1"/>
  <c r="M27" i="3" s="1"/>
  <c r="I34" i="3"/>
  <c r="L34" i="3" s="1"/>
  <c r="M34" i="3" s="1"/>
  <c r="I41" i="3"/>
  <c r="L41" i="3" s="1"/>
  <c r="M41" i="3" s="1"/>
  <c r="I48" i="3"/>
  <c r="L48" i="3" s="1"/>
  <c r="D6" i="12"/>
  <c r="D7" i="12"/>
  <c r="D8" i="12"/>
  <c r="I10" i="3"/>
  <c r="L10" i="3" s="1"/>
  <c r="M10" i="3" s="1"/>
  <c r="I17" i="3"/>
  <c r="L17" i="3" s="1"/>
  <c r="M17" i="3" s="1"/>
  <c r="I24" i="3"/>
  <c r="L24" i="3" s="1"/>
  <c r="M24" i="3" s="1"/>
  <c r="I31" i="3"/>
  <c r="L31" i="3" s="1"/>
  <c r="M31" i="3" s="1"/>
  <c r="I38" i="3"/>
  <c r="L38" i="3" s="1"/>
  <c r="I45" i="3"/>
  <c r="L45" i="3" s="1"/>
  <c r="M45" i="3" s="1"/>
  <c r="I52" i="3"/>
  <c r="J52" i="3"/>
  <c r="D10" i="12"/>
  <c r="D10" i="11" s="1"/>
  <c r="E10" i="11" s="1"/>
  <c r="K38" i="3"/>
  <c r="I47" i="3"/>
  <c r="L47" i="3" s="1"/>
  <c r="M47" i="3" s="1"/>
  <c r="D13" i="12"/>
  <c r="D14" i="12"/>
  <c r="D15" i="12"/>
  <c r="D6" i="10" s="1"/>
  <c r="I51" i="3"/>
  <c r="D17" i="12"/>
  <c r="D9" i="11" s="1"/>
  <c r="E9" i="11" s="1"/>
  <c r="L19" i="3" l="1"/>
  <c r="M19" i="3" s="1"/>
  <c r="E10" i="2"/>
  <c r="K75" i="1"/>
  <c r="L21" i="3"/>
  <c r="M21" i="3" s="1"/>
  <c r="F18" i="2"/>
  <c r="F27" i="2"/>
  <c r="G27" i="2" s="1"/>
  <c r="G6" i="2"/>
  <c r="G19" i="2"/>
  <c r="K277" i="1"/>
  <c r="D28" i="2"/>
  <c r="B293" i="1"/>
  <c r="F29" i="2"/>
  <c r="E21" i="2"/>
  <c r="V190" i="1"/>
  <c r="D5" i="10"/>
  <c r="D6" i="11"/>
  <c r="E6" i="11" s="1"/>
  <c r="D16" i="10"/>
  <c r="D9" i="10"/>
  <c r="C22" i="12"/>
  <c r="D5" i="11"/>
  <c r="E5" i="11" s="1"/>
  <c r="D11" i="10"/>
  <c r="D7" i="10"/>
  <c r="D7" i="11"/>
  <c r="E7" i="11" s="1"/>
  <c r="D12" i="10"/>
  <c r="D8" i="10"/>
  <c r="B268" i="1"/>
  <c r="K190" i="1"/>
  <c r="E20" i="2"/>
  <c r="F23" i="2"/>
  <c r="B43" i="1"/>
  <c r="F24" i="2"/>
  <c r="D15" i="2"/>
  <c r="G15" i="2" s="1"/>
  <c r="V117" i="1"/>
  <c r="M133" i="1"/>
  <c r="M50" i="3"/>
  <c r="D17" i="10"/>
  <c r="D10" i="10"/>
  <c r="N14" i="3" s="1"/>
  <c r="D8" i="11"/>
  <c r="C21" i="12"/>
  <c r="M48" i="3"/>
  <c r="D21" i="2"/>
  <c r="G21" i="2" s="1"/>
  <c r="M203" i="1"/>
  <c r="V187" i="1"/>
  <c r="D22" i="2"/>
  <c r="G22" i="2" s="1"/>
  <c r="B223" i="1"/>
  <c r="K207" i="1"/>
  <c r="L28" i="3"/>
  <c r="M28" i="3" s="1"/>
  <c r="L33" i="3"/>
  <c r="M33" i="3" s="1"/>
  <c r="L12" i="3"/>
  <c r="M12" i="3" s="1"/>
  <c r="L7" i="3"/>
  <c r="M7" i="3" s="1"/>
  <c r="L5" i="3"/>
  <c r="M5" i="3" s="1"/>
  <c r="M268" i="1"/>
  <c r="M178" i="1"/>
  <c r="V168" i="1"/>
  <c r="F19" i="2"/>
  <c r="D7" i="2"/>
  <c r="V27" i="1"/>
  <c r="M43" i="1"/>
  <c r="K123" i="1"/>
  <c r="F14" i="2"/>
  <c r="F16" i="2"/>
  <c r="K148" i="1"/>
  <c r="F10" i="2"/>
  <c r="K78" i="1"/>
  <c r="B203" i="1"/>
  <c r="L51" i="3"/>
  <c r="M51" i="3" s="1"/>
  <c r="F31" i="2"/>
  <c r="V303" i="1"/>
  <c r="L18" i="3"/>
  <c r="M18" i="3" s="1"/>
  <c r="M37" i="3"/>
  <c r="L22" i="3"/>
  <c r="M22" i="3" s="1"/>
  <c r="L11" i="3"/>
  <c r="M11" i="3" s="1"/>
  <c r="V207" i="1"/>
  <c r="D23" i="2"/>
  <c r="M223" i="1"/>
  <c r="E16" i="2"/>
  <c r="K145" i="1"/>
  <c r="V142" i="1"/>
  <c r="D17" i="2"/>
  <c r="G17" i="2" s="1"/>
  <c r="M158" i="1"/>
  <c r="D14" i="2"/>
  <c r="G14" i="2" s="1"/>
  <c r="B133" i="1"/>
  <c r="K117" i="1"/>
  <c r="E7" i="2"/>
  <c r="V30" i="1"/>
  <c r="F12" i="2"/>
  <c r="D18" i="2"/>
  <c r="G20" i="2"/>
  <c r="F30" i="2"/>
  <c r="K303" i="1"/>
  <c r="E18" i="2"/>
  <c r="K165" i="1"/>
  <c r="D9" i="2"/>
  <c r="G9" i="2" s="1"/>
  <c r="V52" i="1"/>
  <c r="M68" i="1"/>
  <c r="B113" i="1"/>
  <c r="K97" i="1"/>
  <c r="D12" i="2"/>
  <c r="E4" i="2"/>
  <c r="J14" i="3" s="1"/>
  <c r="J4" i="3" s="1"/>
  <c r="K10" i="1"/>
  <c r="E30" i="2"/>
  <c r="K300" i="1"/>
  <c r="F9" i="2"/>
  <c r="V58" i="1"/>
  <c r="E25" i="2"/>
  <c r="V235" i="1"/>
  <c r="F7" i="2"/>
  <c r="V33" i="1"/>
  <c r="F4" i="2"/>
  <c r="K14" i="3" s="1"/>
  <c r="K4" i="3" s="1"/>
  <c r="E6" i="2"/>
  <c r="D10" i="2"/>
  <c r="L36" i="3"/>
  <c r="M36" i="3" s="1"/>
  <c r="D4" i="2"/>
  <c r="K7" i="1"/>
  <c r="B23" i="1"/>
  <c r="M23" i="1"/>
  <c r="V7" i="1"/>
  <c r="D5" i="2"/>
  <c r="B158" i="1"/>
  <c r="E14" i="2"/>
  <c r="K120" i="1"/>
  <c r="F13" i="2"/>
  <c r="G13" i="2" s="1"/>
  <c r="B88" i="1"/>
  <c r="L52" i="3"/>
  <c r="M52" i="3" s="1"/>
  <c r="L39" i="3"/>
  <c r="M39" i="3" s="1"/>
  <c r="V297" i="1"/>
  <c r="D31" i="2"/>
  <c r="G31" i="2" s="1"/>
  <c r="M313" i="1"/>
  <c r="E15" i="2"/>
  <c r="V120" i="1"/>
  <c r="L35" i="3"/>
  <c r="M35" i="3" s="1"/>
  <c r="M248" i="1"/>
  <c r="E29" i="2"/>
  <c r="V78" i="1"/>
  <c r="F11" i="2"/>
  <c r="G11" i="2" s="1"/>
  <c r="G16" i="2"/>
  <c r="K292" i="1"/>
  <c r="F28" i="2"/>
  <c r="B248" i="1"/>
  <c r="K232" i="1"/>
  <c r="D24" i="2"/>
  <c r="G24" i="2" s="1"/>
  <c r="D29" i="2"/>
  <c r="V277" i="1"/>
  <c r="M293" i="1"/>
  <c r="L43" i="3"/>
  <c r="M43" i="3" s="1"/>
  <c r="E26" i="2"/>
  <c r="G26" i="2" s="1"/>
  <c r="K255" i="1"/>
  <c r="D25" i="2"/>
  <c r="G25" i="2" s="1"/>
  <c r="L25" i="3"/>
  <c r="M25" i="3" s="1"/>
  <c r="E5" i="2"/>
  <c r="V10" i="1"/>
  <c r="M38" i="3"/>
  <c r="E23" i="2"/>
  <c r="V210" i="1"/>
  <c r="B313" i="1"/>
  <c r="K297" i="1"/>
  <c r="D30" i="2"/>
  <c r="L40" i="3"/>
  <c r="M40" i="3" s="1"/>
  <c r="E8" i="2"/>
  <c r="K55" i="1"/>
  <c r="G8" i="2"/>
  <c r="N4" i="3" l="1"/>
  <c r="O4" i="3" s="1"/>
  <c r="E8" i="11"/>
  <c r="G28" i="2"/>
  <c r="G4" i="2"/>
  <c r="I14" i="3"/>
  <c r="O14" i="3"/>
  <c r="B20" i="1"/>
  <c r="G5" i="2"/>
  <c r="G23" i="2"/>
  <c r="G30" i="2"/>
  <c r="G18" i="2"/>
  <c r="G29" i="2"/>
  <c r="G12" i="2"/>
  <c r="G7" i="2"/>
  <c r="G10" i="2"/>
  <c r="L14" i="3" l="1"/>
  <c r="M14" i="3" s="1"/>
  <c r="I4" i="3"/>
  <c r="L4" i="3" s="1"/>
  <c r="M4" i="3" s="1"/>
</calcChain>
</file>

<file path=xl/sharedStrings.xml><?xml version="1.0" encoding="utf-8"?>
<sst xmlns="http://schemas.openxmlformats.org/spreadsheetml/2006/main" count="1468" uniqueCount="446">
  <si>
    <t>Page 1/7</t>
  </si>
  <si>
    <t>POWER CALCULATION</t>
  </si>
  <si>
    <t>Project:</t>
  </si>
  <si>
    <t>Systems by:</t>
  </si>
  <si>
    <t>Print date:</t>
  </si>
  <si>
    <t>Name</t>
  </si>
  <si>
    <t>What</t>
  </si>
  <si>
    <t>Amount</t>
  </si>
  <si>
    <t>Wattage</t>
  </si>
  <si>
    <t>Total Amp</t>
  </si>
  <si>
    <t>Line Load</t>
  </si>
  <si>
    <t>Circuit Load</t>
  </si>
  <si>
    <t>% Load</t>
  </si>
  <si>
    <t>HOT 1</t>
  </si>
  <si>
    <t>Wash</t>
  </si>
  <si>
    <t>R1 BeamWash</t>
  </si>
  <si>
    <t>HOT 2</t>
  </si>
  <si>
    <t>Blinds</t>
  </si>
  <si>
    <t>Soca Name:</t>
  </si>
  <si>
    <t>Spiss</t>
  </si>
  <si>
    <t>Diablo</t>
  </si>
  <si>
    <t>Front</t>
  </si>
  <si>
    <t>XBABY</t>
  </si>
  <si>
    <t>Input Power:</t>
  </si>
  <si>
    <t>PD11 - 230V 32A Bary Strømskap -&gt; 6x16A</t>
  </si>
  <si>
    <t>Capasity:</t>
  </si>
  <si>
    <t>LA12X</t>
  </si>
  <si>
    <t>Soca Total</t>
  </si>
  <si>
    <t>Generic Load</t>
  </si>
  <si>
    <t>HOT 3</t>
  </si>
  <si>
    <t>HOT 4</t>
  </si>
  <si>
    <t>Page 2/7</t>
  </si>
  <si>
    <t>HOT 5</t>
  </si>
  <si>
    <t>HOT 6</t>
  </si>
  <si>
    <t>HOT 7</t>
  </si>
  <si>
    <t>HOT 8</t>
  </si>
  <si>
    <t>Page 3/7</t>
  </si>
  <si>
    <t>HOT 9</t>
  </si>
  <si>
    <t>HOT 10</t>
  </si>
  <si>
    <t>HOT 11</t>
  </si>
  <si>
    <t>HOT 12</t>
  </si>
  <si>
    <t>Page 4/7</t>
  </si>
  <si>
    <t>HOT 13</t>
  </si>
  <si>
    <t>HOT 14</t>
  </si>
  <si>
    <t>HOT 15</t>
  </si>
  <si>
    <t>HOT 16</t>
  </si>
  <si>
    <t>Page 5/7</t>
  </si>
  <si>
    <t>HOT 17</t>
  </si>
  <si>
    <t>HOT 18</t>
  </si>
  <si>
    <t>HOT 19</t>
  </si>
  <si>
    <t>HOT 20</t>
  </si>
  <si>
    <t>Page 6/7</t>
  </si>
  <si>
    <t>HOT 21</t>
  </si>
  <si>
    <t>HOT 22</t>
  </si>
  <si>
    <t>HOT 23</t>
  </si>
  <si>
    <t>HOT 24</t>
  </si>
  <si>
    <t>Page 7/7</t>
  </si>
  <si>
    <t>HOT 25</t>
  </si>
  <si>
    <t>HOT 26</t>
  </si>
  <si>
    <t>HOT 27</t>
  </si>
  <si>
    <t>HOT 28</t>
  </si>
  <si>
    <t>HOT Powerdraw</t>
  </si>
  <si>
    <t>Hot Nr</t>
  </si>
  <si>
    <t>Input Power</t>
  </si>
  <si>
    <t>L1</t>
  </si>
  <si>
    <t>L2</t>
  </si>
  <si>
    <t>L3</t>
  </si>
  <si>
    <t>Total Power</t>
  </si>
  <si>
    <t>Farge Forklaring:</t>
  </si>
  <si>
    <t>&gt;100%</t>
  </si>
  <si>
    <t>&gt;80%</t>
  </si>
  <si>
    <t>Type</t>
  </si>
  <si>
    <t>Distro ID</t>
  </si>
  <si>
    <t>String Splice</t>
  </si>
  <si>
    <t>Name / Note</t>
  </si>
  <si>
    <t>Item</t>
  </si>
  <si>
    <t>Distro Input</t>
  </si>
  <si>
    <t>Distro Port</t>
  </si>
  <si>
    <t>Power Draw</t>
  </si>
  <si>
    <t>Power Draw %</t>
  </si>
  <si>
    <t>Capasity</t>
  </si>
  <si>
    <t>1ph Cap</t>
  </si>
  <si>
    <t>Source Power</t>
  </si>
  <si>
    <t>PD01</t>
  </si>
  <si>
    <t>230V 32 Amp</t>
  </si>
  <si>
    <t>N/A</t>
  </si>
  <si>
    <t>PD02</t>
  </si>
  <si>
    <t>PD03</t>
  </si>
  <si>
    <t>PD04</t>
  </si>
  <si>
    <t>PD05</t>
  </si>
  <si>
    <t>PD06</t>
  </si>
  <si>
    <t>PD07</t>
  </si>
  <si>
    <t>PD08</t>
  </si>
  <si>
    <t>PD09</t>
  </si>
  <si>
    <t>PD10</t>
  </si>
  <si>
    <t>Distro 1</t>
  </si>
  <si>
    <t>PD11</t>
  </si>
  <si>
    <t>230V 32A Bary Strømskap -&gt; 6x16A</t>
  </si>
  <si>
    <t>PD01 - 230V 32 Amp</t>
  </si>
  <si>
    <t>PD12</t>
  </si>
  <si>
    <t>PD13</t>
  </si>
  <si>
    <t>PD14</t>
  </si>
  <si>
    <t>PD15</t>
  </si>
  <si>
    <t>PD16</t>
  </si>
  <si>
    <t>PD17</t>
  </si>
  <si>
    <t>PD18</t>
  </si>
  <si>
    <t>PD19</t>
  </si>
  <si>
    <t>PD20</t>
  </si>
  <si>
    <t>Distro 2</t>
  </si>
  <si>
    <t>PD21</t>
  </si>
  <si>
    <t>PD22</t>
  </si>
  <si>
    <t>PD23</t>
  </si>
  <si>
    <t>PD24</t>
  </si>
  <si>
    <t>PD25</t>
  </si>
  <si>
    <t>PD26</t>
  </si>
  <si>
    <t>PD27</t>
  </si>
  <si>
    <t>PD28</t>
  </si>
  <si>
    <t>PD29</t>
  </si>
  <si>
    <t>PD30</t>
  </si>
  <si>
    <t>Distro 3</t>
  </si>
  <si>
    <t>PD31</t>
  </si>
  <si>
    <t>PD32</t>
  </si>
  <si>
    <t>PD33</t>
  </si>
  <si>
    <t>PD34</t>
  </si>
  <si>
    <t>PD35</t>
  </si>
  <si>
    <t>PD36</t>
  </si>
  <si>
    <t>PD37</t>
  </si>
  <si>
    <t>PD38</t>
  </si>
  <si>
    <t>PD39</t>
  </si>
  <si>
    <t>PD40</t>
  </si>
  <si>
    <t>PD41</t>
  </si>
  <si>
    <t>PD42</t>
  </si>
  <si>
    <t>PD43</t>
  </si>
  <si>
    <t>PD44</t>
  </si>
  <si>
    <t>PD45</t>
  </si>
  <si>
    <t>PD46</t>
  </si>
  <si>
    <t>PD47</t>
  </si>
  <si>
    <t>PD48</t>
  </si>
  <si>
    <t>PD49</t>
  </si>
  <si>
    <t>PD50</t>
  </si>
  <si>
    <t>Gear Count</t>
  </si>
  <si>
    <t>LX 1</t>
  </si>
  <si>
    <t>LX 2</t>
  </si>
  <si>
    <t>LX 3</t>
  </si>
  <si>
    <t>LX 4</t>
  </si>
  <si>
    <t>LX 5</t>
  </si>
  <si>
    <t>LX 6</t>
  </si>
  <si>
    <t>LX 7</t>
  </si>
  <si>
    <t>LX 8</t>
  </si>
  <si>
    <t>LX 9</t>
  </si>
  <si>
    <t>LX 10</t>
  </si>
  <si>
    <t>LX 11</t>
  </si>
  <si>
    <t>LX 12</t>
  </si>
  <si>
    <t>LX 13</t>
  </si>
  <si>
    <t>LX 14</t>
  </si>
  <si>
    <t>LX 15</t>
  </si>
  <si>
    <t>LX 16</t>
  </si>
  <si>
    <t>LX 17</t>
  </si>
  <si>
    <t>LX 18</t>
  </si>
  <si>
    <t>LX 19</t>
  </si>
  <si>
    <t>LX 20</t>
  </si>
  <si>
    <t>LX 21</t>
  </si>
  <si>
    <t>System</t>
  </si>
  <si>
    <t>Spare</t>
  </si>
  <si>
    <t>Sum</t>
  </si>
  <si>
    <t>Lamper</t>
  </si>
  <si>
    <t>Aura XB</t>
  </si>
  <si>
    <t>Aura XIP</t>
  </si>
  <si>
    <t>R2X</t>
  </si>
  <si>
    <t>R1 BW</t>
  </si>
  <si>
    <t>MH7</t>
  </si>
  <si>
    <t>Mythos 2</t>
  </si>
  <si>
    <t>Diablo S</t>
  </si>
  <si>
    <t>Mac Ultra P</t>
  </si>
  <si>
    <t>XLED</t>
  </si>
  <si>
    <t>XBAR</t>
  </si>
  <si>
    <t>Magic Panel</t>
  </si>
  <si>
    <t>Minipanel FX</t>
  </si>
  <si>
    <t>DMX</t>
  </si>
  <si>
    <t>0.5m</t>
  </si>
  <si>
    <t>1.5m</t>
  </si>
  <si>
    <t>3m</t>
  </si>
  <si>
    <t>6m</t>
  </si>
  <si>
    <t>9m</t>
  </si>
  <si>
    <t>12m</t>
  </si>
  <si>
    <t>24m</t>
  </si>
  <si>
    <t>Skjøt</t>
  </si>
  <si>
    <t>6-veis Padde</t>
  </si>
  <si>
    <t>2m</t>
  </si>
  <si>
    <t>5m</t>
  </si>
  <si>
    <t>15m</t>
  </si>
  <si>
    <t>20m</t>
  </si>
  <si>
    <t>25m</t>
  </si>
  <si>
    <t>Hybrid T1</t>
  </si>
  <si>
    <t>1m</t>
  </si>
  <si>
    <t>T1-&gt; PC 1.5m</t>
  </si>
  <si>
    <t>Hybrid PC</t>
  </si>
  <si>
    <t>Powercon Skjøt</t>
  </si>
  <si>
    <t>Socapex</t>
  </si>
  <si>
    <t>30m</t>
  </si>
  <si>
    <t>SocaBox</t>
  </si>
  <si>
    <t>Utlegg 1-1m</t>
  </si>
  <si>
    <t>Utlegg 0.5-3m</t>
  </si>
  <si>
    <t>Utlegg 1-6m</t>
  </si>
  <si>
    <t>Utlegg 2-12m</t>
  </si>
  <si>
    <t>Ethercon</t>
  </si>
  <si>
    <t>0.3m</t>
  </si>
  <si>
    <t>50m</t>
  </si>
  <si>
    <t>90m</t>
  </si>
  <si>
    <t>100m</t>
  </si>
  <si>
    <t>Fiber 200m</t>
  </si>
  <si>
    <t>LK/SS</t>
  </si>
  <si>
    <t>60m</t>
  </si>
  <si>
    <t>LK Break inn Box</t>
  </si>
  <si>
    <t>LK Break out Box</t>
  </si>
  <si>
    <t>SS BOB</t>
  </si>
  <si>
    <t>SS Male</t>
  </si>
  <si>
    <t>SS Female</t>
  </si>
  <si>
    <t>x4 Spectre Splitt</t>
  </si>
  <si>
    <t>x1 Spectre Splitt</t>
  </si>
  <si>
    <t>8Port node (MA)</t>
  </si>
  <si>
    <t>4port Node (MA)</t>
  </si>
  <si>
    <t>LumiNode12</t>
  </si>
  <si>
    <t>LumiNode4</t>
  </si>
  <si>
    <t>2x8 Switch Spectre</t>
  </si>
  <si>
    <t>Truss Switch Spectre</t>
  </si>
  <si>
    <t>Shopping List</t>
  </si>
  <si>
    <t>Powerfeed (no name = Soca)</t>
  </si>
  <si>
    <t>Socapex in Truss</t>
  </si>
  <si>
    <t>Signal Feed</t>
  </si>
  <si>
    <t>Schuko Cable</t>
  </si>
  <si>
    <t>DMX Cable</t>
  </si>
  <si>
    <t>Hybrid Cable</t>
  </si>
  <si>
    <t>SneakSnake</t>
  </si>
  <si>
    <t>Others</t>
  </si>
  <si>
    <t>Power Patch</t>
  </si>
  <si>
    <t>Signal Patch</t>
  </si>
  <si>
    <t>LX 22</t>
  </si>
  <si>
    <t>LX 23</t>
  </si>
  <si>
    <t>LX 24</t>
  </si>
  <si>
    <t>LX 25</t>
  </si>
  <si>
    <t>LX 26</t>
  </si>
  <si>
    <t>LX 27</t>
  </si>
  <si>
    <t>LX 28</t>
  </si>
  <si>
    <t>LX 29</t>
  </si>
  <si>
    <t>LX 30</t>
  </si>
  <si>
    <t>LK Patch</t>
  </si>
  <si>
    <t>LK#</t>
  </si>
  <si>
    <t>Name here</t>
  </si>
  <si>
    <t>In/output</t>
  </si>
  <si>
    <t>Universe</t>
  </si>
  <si>
    <t>Fix. Type</t>
  </si>
  <si>
    <t>Pos.</t>
  </si>
  <si>
    <t xml:space="preserve"> </t>
  </si>
  <si>
    <t>SneakSnake Patch</t>
  </si>
  <si>
    <t>SS#</t>
  </si>
  <si>
    <t>Node Patch</t>
  </si>
  <si>
    <t>Node#</t>
  </si>
  <si>
    <t>Luminode12</t>
  </si>
  <si>
    <t>192.168.x.x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</si>
  <si>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</si>
  <si>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</si>
  <si>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</si>
  <si>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</si>
  <si>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</si>
  <si>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</si>
  <si>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</si>
  <si>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</si>
  <si>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</si>
  <si>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</si>
  <si>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</si>
  <si>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</si>
  <si>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Netverk</t>
  </si>
  <si>
    <t>sACN</t>
  </si>
  <si>
    <t>Output</t>
  </si>
  <si>
    <t>Goes to?</t>
  </si>
  <si>
    <t>Disabled</t>
  </si>
  <si>
    <t>Unit Database</t>
  </si>
  <si>
    <t>Manufacturer</t>
  </si>
  <si>
    <t>Model</t>
  </si>
  <si>
    <t>Watt</t>
  </si>
  <si>
    <t>Ampere</t>
  </si>
  <si>
    <t>Max Link</t>
  </si>
  <si>
    <t>Weight</t>
  </si>
  <si>
    <t>Martin Lighting</t>
  </si>
  <si>
    <t>Mac Aura XB</t>
  </si>
  <si>
    <t>Mac Aura</t>
  </si>
  <si>
    <t>Mac Aura XIP</t>
  </si>
  <si>
    <t>Rush MH7</t>
  </si>
  <si>
    <t>Mac Ultra Performance</t>
  </si>
  <si>
    <t>Quantum Profile</t>
  </si>
  <si>
    <t>Quantum Wash</t>
  </si>
  <si>
    <t>Mac Aura PXL</t>
  </si>
  <si>
    <t>Mac Allure Profile</t>
  </si>
  <si>
    <t>Mac Viper Profile</t>
  </si>
  <si>
    <t>Mac Viper Performance</t>
  </si>
  <si>
    <t>Mac Encore Performance</t>
  </si>
  <si>
    <t>VDO Atomic Dot</t>
  </si>
  <si>
    <t>VDO Atomic Bold</t>
  </si>
  <si>
    <t>Rush Par 2</t>
  </si>
  <si>
    <t>Powerport 1500</t>
  </si>
  <si>
    <t>P3-300</t>
  </si>
  <si>
    <t>P3-150</t>
  </si>
  <si>
    <t>P3-50</t>
  </si>
  <si>
    <t>Face 5 HB</t>
  </si>
  <si>
    <t>Atomic 3000</t>
  </si>
  <si>
    <t>Chauvet</t>
  </si>
  <si>
    <t>R2 Wash</t>
  </si>
  <si>
    <t>R2X Wash</t>
  </si>
  <si>
    <t>Colorado 1 Solo</t>
  </si>
  <si>
    <t>Colordash Batten Quad 12</t>
  </si>
  <si>
    <t>Colordash Batten Quad 6</t>
  </si>
  <si>
    <t>Ovation E-910FC</t>
  </si>
  <si>
    <t>Strike M</t>
  </si>
  <si>
    <t>Strike 1</t>
  </si>
  <si>
    <t>Clay Paky</t>
  </si>
  <si>
    <t>Stormy CC</t>
  </si>
  <si>
    <t>Alpha 1500 Profile</t>
  </si>
  <si>
    <t>Alpha 1500 Spot</t>
  </si>
  <si>
    <t>Alpha 800 Profile</t>
  </si>
  <si>
    <t>Axcor Beam 300</t>
  </si>
  <si>
    <t>Sharpy Wash</t>
  </si>
  <si>
    <t>GLP</t>
  </si>
  <si>
    <t>X4 Bar</t>
  </si>
  <si>
    <t>Prolights</t>
  </si>
  <si>
    <t>PixieWash</t>
  </si>
  <si>
    <t>Ayrton</t>
  </si>
  <si>
    <t>MagicBlade FX</t>
  </si>
  <si>
    <t>MagicBlade R</t>
  </si>
  <si>
    <t>MiniPanel-FX</t>
  </si>
  <si>
    <t>Bright</t>
  </si>
  <si>
    <t>XLED HD</t>
  </si>
  <si>
    <t>Snow</t>
  </si>
  <si>
    <t>SnowArc</t>
  </si>
  <si>
    <t>Solaris</t>
  </si>
  <si>
    <t>Flare Q+</t>
  </si>
  <si>
    <t>Portman</t>
  </si>
  <si>
    <t>P3 Pixel</t>
  </si>
  <si>
    <t>Showtec</t>
  </si>
  <si>
    <t>4light whole</t>
  </si>
  <si>
    <t>4light half</t>
  </si>
  <si>
    <t>8light half</t>
  </si>
  <si>
    <t>DJPOEWR</t>
  </si>
  <si>
    <t>H-3 PRO FOG</t>
  </si>
  <si>
    <t>DJPOWER</t>
  </si>
  <si>
    <t>H-6 PRO FOG</t>
  </si>
  <si>
    <t>H-7 PRO FOG</t>
  </si>
  <si>
    <t>MDG</t>
  </si>
  <si>
    <t>ATMe Hazer</t>
  </si>
  <si>
    <t>Atmosphere Hazer</t>
  </si>
  <si>
    <t>TOPCAT</t>
  </si>
  <si>
    <t>H-9 PRO FAN</t>
  </si>
  <si>
    <t>Generic</t>
  </si>
  <si>
    <t>Fresnel 2k</t>
  </si>
  <si>
    <t>Fresnel 1k</t>
  </si>
  <si>
    <t>ETC</t>
  </si>
  <si>
    <t>Source 4 (S4)</t>
  </si>
  <si>
    <t>Source 4 jr (S4jr)</t>
  </si>
  <si>
    <t>MA Lighting</t>
  </si>
  <si>
    <t>GrandMA 2 Light</t>
  </si>
  <si>
    <t>GrandMA 2 Fullsize</t>
  </si>
  <si>
    <t>GrandMA 2 Ultralight</t>
  </si>
  <si>
    <t>GrandMA 2 NPU</t>
  </si>
  <si>
    <t>GrandMA 2 8port Node</t>
  </si>
  <si>
    <t>GrandMA 2 4port Node</t>
  </si>
  <si>
    <t>GrandMA 3 8port Node</t>
  </si>
  <si>
    <t>GrandMA 3 4port Node</t>
  </si>
  <si>
    <t>GrandMA 3 NPU</t>
  </si>
  <si>
    <t>GrandMA 3 Light</t>
  </si>
  <si>
    <t>GrandMA 3 Compact</t>
  </si>
  <si>
    <t>L-Acustic</t>
  </si>
  <si>
    <t>Prosjektor</t>
  </si>
  <si>
    <t>Unilumen</t>
  </si>
  <si>
    <t>Upad IV LED</t>
  </si>
  <si>
    <t>Glux</t>
  </si>
  <si>
    <t>Glux Batn6 1m</t>
  </si>
  <si>
    <t>Glux Batn6 0.5m</t>
  </si>
  <si>
    <t>Luminex</t>
  </si>
  <si>
    <t>Elation</t>
  </si>
  <si>
    <t>Smarty MAX</t>
  </si>
  <si>
    <t>Mac 2000 Performance</t>
  </si>
  <si>
    <t>Mac 2000 Wash</t>
  </si>
  <si>
    <t>2Light</t>
  </si>
  <si>
    <t>Par 64</t>
  </si>
  <si>
    <t>Mac One</t>
  </si>
  <si>
    <t>PXL Bar 16</t>
  </si>
  <si>
    <t>Bolt 1C</t>
  </si>
  <si>
    <t>Array 2C</t>
  </si>
  <si>
    <t>Storm 1 Hybrid</t>
  </si>
  <si>
    <t>Storm 4 Profile</t>
  </si>
  <si>
    <t>PXL Curve 12</t>
  </si>
  <si>
    <t>PXL Bar 8</t>
  </si>
  <si>
    <t>Ovation E-3</t>
  </si>
  <si>
    <t>R1X</t>
  </si>
  <si>
    <t>Silens 2 Profile</t>
  </si>
  <si>
    <t>Storm 2 Profile</t>
  </si>
  <si>
    <t>R3 Wash</t>
  </si>
  <si>
    <t>Distro Database</t>
  </si>
  <si>
    <t>Pr phase</t>
  </si>
  <si>
    <t>Bary</t>
  </si>
  <si>
    <t xml:space="preserve">400V 32A Bary Strømskap -&gt; 2xSoca </t>
  </si>
  <si>
    <t>230V 32A Bary Strømskap -&gt; 2xSoca</t>
  </si>
  <si>
    <t>400V 63A Bary Distroskap -&gt; 4x32A</t>
  </si>
  <si>
    <t>230V 63A Bary Distroskap -&gt; 4x32A</t>
  </si>
  <si>
    <t>400V 32A Bary Strømskap -&gt; 6x16A</t>
  </si>
  <si>
    <t>SRS</t>
  </si>
  <si>
    <t>400V 63A Strømskap -&gt; 24x16A &amp; 4xSoca</t>
  </si>
  <si>
    <t>230V 63A Strømskap -&gt; 24x16A &amp; 4xSoca</t>
  </si>
  <si>
    <t>400V 32A Bary Strømskap -&gt; 1xSoca &amp; 6x16A</t>
  </si>
  <si>
    <t>230V 32A Bary Strømskap -&gt; 1xSoca &amp; 6x16A</t>
  </si>
  <si>
    <t>Stagesmarts</t>
  </si>
  <si>
    <t>400V Powerlock SmartPDU72 -&gt; 12xSoca &amp; 7x16A</t>
  </si>
  <si>
    <t>Generic Soca Output 400v</t>
  </si>
  <si>
    <t>Generic Soca Output 230v</t>
  </si>
  <si>
    <t>Source Power Database</t>
  </si>
  <si>
    <t>Source</t>
  </si>
  <si>
    <t>400V 63 Amp</t>
  </si>
  <si>
    <t>400V 32 Amp</t>
  </si>
  <si>
    <t>230V 63 Amp</t>
  </si>
  <si>
    <t>400V 125 Amp</t>
  </si>
  <si>
    <t>230V 125 Amp</t>
  </si>
  <si>
    <t>Powerlock 400A</t>
  </si>
  <si>
    <t>Kvadratroten av 3</t>
  </si>
  <si>
    <t>Phase</t>
  </si>
  <si>
    <t>3 Phase</t>
  </si>
  <si>
    <t>1 Phase</t>
  </si>
  <si>
    <t>Powerlock</t>
  </si>
  <si>
    <t>Power Choices:</t>
  </si>
  <si>
    <t>230V 32A</t>
  </si>
  <si>
    <t>400V 32A</t>
  </si>
  <si>
    <t>Insert order:</t>
  </si>
  <si>
    <t>Jordleder</t>
  </si>
  <si>
    <t>Grønn</t>
  </si>
  <si>
    <t>Nøytral leder</t>
  </si>
  <si>
    <t>Blå</t>
  </si>
  <si>
    <t>L1 Fase 1</t>
  </si>
  <si>
    <t>Brun</t>
  </si>
  <si>
    <t>L2 Fase 2</t>
  </si>
  <si>
    <t>Svart</t>
  </si>
  <si>
    <t>L3 Fase 3</t>
  </si>
  <si>
    <t>Grå</t>
  </si>
  <si>
    <t>LX vektregning</t>
  </si>
  <si>
    <t>Kun Lamper</t>
  </si>
  <si>
    <t>Kabling vekt 10% av lamper</t>
  </si>
  <si>
    <t>Truss vekt</t>
  </si>
  <si>
    <t>290-4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</si>
</sst>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#\ \W"/>
    <numFmt numFmtId="165" formatCode="#\ \A"/>
    <numFmt numFmtId="166" formatCode="#\ \V"/>
    <numFmt numFmtId="167" formatCode="####;\-####;"/>
    <numFmt numFmtId="168" formatCode="\U\.####;"/>
    <numFmt numFmtId="169" formatCode="#.#\ \A"/>
    <numFmt numFmtId="170" formatCode="d\.m"/>
  </numFmts>
  <fonts count="29" x14ac:knownFonts="1">
    <font>
      <sz val="10"/>
      <color rgb="FF000000"/>
      <name val="Arial"/>
      <scheme val="minor"/>
    </font>
    <font>
      <sz val="18"/>
      <color theme="1"/>
      <name val="Arial"/>
      <family val="2"/>
      <scheme val="minor"/>
    </font>
    <font>
      <b/>
      <sz val="24"/>
      <color theme="1"/>
      <name val="Arial"/>
      <family val="2"/>
      <scheme val="minor"/>
    </font>
    <font>
      <sz val="10"/>
      <name val="Arial"/>
      <family val="2"/>
    </font>
    <font>
      <b/>
      <sz val="18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rgb="FF000000"/>
      <name val="Inconsolata"/>
    </font>
    <font>
      <b/>
      <sz val="22"/>
      <color theme="1"/>
      <name val="Arial"/>
      <family val="2"/>
      <scheme val="minor"/>
    </font>
    <font>
      <b/>
      <sz val="19"/>
      <color theme="1"/>
      <name val="Arial"/>
      <family val="2"/>
      <scheme val="minor"/>
    </font>
    <font>
      <b/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EBEFF1"/>
        <bgColor rgb="FFEBEFF1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BDBDBD"/>
        <bgColor rgb="FFBDBDBD"/>
      </patternFill>
    </fill>
  </fills>
  <borders count="9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ck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rgb="FF000000"/>
      </left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thick">
        <color rgb="FF000000"/>
      </left>
      <right/>
      <top style="hair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ck">
        <color rgb="FF000000"/>
      </bottom>
      <diagonal/>
    </border>
    <border>
      <left style="medium">
        <color rgb="FF000000"/>
      </left>
      <right/>
      <top style="hair">
        <color rgb="FF000000"/>
      </top>
      <bottom style="thick">
        <color rgb="FF000000"/>
      </bottom>
      <diagonal/>
    </border>
    <border>
      <left/>
      <right/>
      <top style="hair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ck">
        <color rgb="FF000000"/>
      </right>
      <top style="hair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ck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38">
    <xf numFmtId="0" fontId="0" fillId="0" borderId="0" xfId="0"/>
    <xf numFmtId="0" fontId="4" fillId="0" borderId="0" xfId="0" applyFont="1" applyAlignment="1">
      <alignment horizontal="center" vertical="center"/>
    </xf>
    <xf numFmtId="0" fontId="7" fillId="0" borderId="0" xfId="0" applyFont="1"/>
    <xf numFmtId="0" fontId="7" fillId="0" borderId="21" xfId="0" applyFont="1" applyBorder="1"/>
    <xf numFmtId="0" fontId="7" fillId="0" borderId="22" xfId="0" applyFont="1" applyBorder="1"/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/>
    </xf>
    <xf numFmtId="164" fontId="8" fillId="0" borderId="12" xfId="0" applyNumberFormat="1" applyFont="1" applyBorder="1"/>
    <xf numFmtId="165" fontId="9" fillId="4" borderId="6" xfId="0" applyNumberFormat="1" applyFont="1" applyFill="1" applyBorder="1"/>
    <xf numFmtId="164" fontId="8" fillId="0" borderId="26" xfId="0" applyNumberFormat="1" applyFont="1" applyBorder="1"/>
    <xf numFmtId="164" fontId="8" fillId="0" borderId="6" xfId="0" applyNumberFormat="1" applyFont="1" applyBorder="1"/>
    <xf numFmtId="0" fontId="8" fillId="3" borderId="27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3" fontId="8" fillId="0" borderId="12" xfId="0" applyNumberFormat="1" applyFont="1" applyBorder="1" applyAlignment="1">
      <alignment horizontal="center"/>
    </xf>
    <xf numFmtId="165" fontId="9" fillId="4" borderId="12" xfId="0" applyNumberFormat="1" applyFont="1" applyFill="1" applyBorder="1"/>
    <xf numFmtId="164" fontId="8" fillId="0" borderId="28" xfId="0" applyNumberFormat="1" applyFont="1" applyBorder="1"/>
    <xf numFmtId="0" fontId="8" fillId="0" borderId="29" xfId="0" applyFont="1" applyBorder="1" applyAlignment="1">
      <alignment horizontal="center"/>
    </xf>
    <xf numFmtId="0" fontId="8" fillId="3" borderId="8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3" fontId="8" fillId="0" borderId="30" xfId="0" applyNumberFormat="1" applyFont="1" applyBorder="1" applyAlignment="1">
      <alignment horizontal="center"/>
    </xf>
    <xf numFmtId="164" fontId="8" fillId="0" borderId="19" xfId="0" applyNumberFormat="1" applyFont="1" applyBorder="1"/>
    <xf numFmtId="165" fontId="9" fillId="4" borderId="30" xfId="0" applyNumberFormat="1" applyFont="1" applyFill="1" applyBorder="1"/>
    <xf numFmtId="164" fontId="8" fillId="0" borderId="31" xfId="0" applyNumberFormat="1" applyFont="1" applyBorder="1"/>
    <xf numFmtId="0" fontId="8" fillId="0" borderId="32" xfId="0" applyFont="1" applyBorder="1" applyAlignment="1">
      <alignment horizontal="center"/>
    </xf>
    <xf numFmtId="164" fontId="8" fillId="0" borderId="30" xfId="0" applyNumberFormat="1" applyFont="1" applyBorder="1"/>
    <xf numFmtId="0" fontId="6" fillId="2" borderId="9" xfId="0" applyFont="1" applyFill="1" applyBorder="1" applyAlignment="1">
      <alignment horizontal="center" vertical="center"/>
    </xf>
    <xf numFmtId="164" fontId="8" fillId="0" borderId="33" xfId="0" applyNumberFormat="1" applyFont="1" applyBorder="1"/>
    <xf numFmtId="0" fontId="10" fillId="0" borderId="0" xfId="0" applyFont="1"/>
    <xf numFmtId="0" fontId="8" fillId="3" borderId="14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3" fontId="8" fillId="0" borderId="19" xfId="0" applyNumberFormat="1" applyFont="1" applyBorder="1" applyAlignment="1">
      <alignment horizontal="center"/>
    </xf>
    <xf numFmtId="165" fontId="9" fillId="4" borderId="19" xfId="0" applyNumberFormat="1" applyFont="1" applyFill="1" applyBorder="1"/>
    <xf numFmtId="164" fontId="8" fillId="0" borderId="34" xfId="0" applyNumberFormat="1" applyFont="1" applyBorder="1"/>
    <xf numFmtId="0" fontId="8" fillId="0" borderId="35" xfId="0" applyFont="1" applyBorder="1" applyAlignment="1">
      <alignment horizontal="center"/>
    </xf>
    <xf numFmtId="165" fontId="9" fillId="4" borderId="33" xfId="0" applyNumberFormat="1" applyFont="1" applyFill="1" applyBorder="1"/>
    <xf numFmtId="164" fontId="8" fillId="0" borderId="36" xfId="0" applyNumberFormat="1" applyFont="1" applyBorder="1"/>
    <xf numFmtId="0" fontId="12" fillId="2" borderId="9" xfId="0" applyFont="1" applyFill="1" applyBorder="1" applyAlignment="1">
      <alignment horizontal="center" vertical="center"/>
    </xf>
    <xf numFmtId="164" fontId="13" fillId="2" borderId="9" xfId="0" applyNumberFormat="1" applyFont="1" applyFill="1" applyBorder="1" applyAlignment="1">
      <alignment horizontal="center"/>
    </xf>
    <xf numFmtId="0" fontId="8" fillId="0" borderId="32" xfId="0" applyFont="1" applyBorder="1"/>
    <xf numFmtId="0" fontId="12" fillId="6" borderId="9" xfId="0" applyFont="1" applyFill="1" applyBorder="1" applyAlignment="1">
      <alignment horizontal="center" vertical="center"/>
    </xf>
    <xf numFmtId="0" fontId="8" fillId="0" borderId="29" xfId="0" applyFont="1" applyBorder="1"/>
    <xf numFmtId="0" fontId="8" fillId="0" borderId="35" xfId="0" applyFont="1" applyBorder="1"/>
    <xf numFmtId="0" fontId="8" fillId="0" borderId="37" xfId="0" applyFont="1" applyBorder="1"/>
    <xf numFmtId="0" fontId="8" fillId="0" borderId="38" xfId="0" applyFont="1" applyBorder="1"/>
    <xf numFmtId="3" fontId="8" fillId="0" borderId="33" xfId="0" applyNumberFormat="1" applyFont="1" applyBorder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5" fillId="7" borderId="0" xfId="0" applyFont="1" applyFill="1"/>
    <xf numFmtId="0" fontId="16" fillId="7" borderId="0" xfId="0" applyFont="1" applyFill="1" applyAlignment="1">
      <alignment horizontal="center"/>
    </xf>
    <xf numFmtId="164" fontId="16" fillId="7" borderId="0" xfId="0" applyNumberFormat="1" applyFont="1" applyFill="1"/>
    <xf numFmtId="165" fontId="0" fillId="7" borderId="0" xfId="0" applyNumberFormat="1" applyFill="1"/>
    <xf numFmtId="164" fontId="1" fillId="7" borderId="0" xfId="0" applyNumberFormat="1" applyFont="1" applyFill="1" applyAlignment="1">
      <alignment horizontal="center" vertical="center"/>
    </xf>
    <xf numFmtId="9" fontId="1" fillId="7" borderId="0" xfId="0" applyNumberFormat="1" applyFont="1" applyFill="1" applyAlignment="1">
      <alignment horizontal="center" vertical="center"/>
    </xf>
    <xf numFmtId="0" fontId="16" fillId="7" borderId="0" xfId="0" applyFont="1" applyFill="1"/>
    <xf numFmtId="9" fontId="1" fillId="0" borderId="0" xfId="0" applyNumberFormat="1" applyFont="1" applyAlignment="1">
      <alignment horizontal="center" vertical="center"/>
    </xf>
    <xf numFmtId="0" fontId="12" fillId="0" borderId="0" xfId="0" applyFont="1"/>
    <xf numFmtId="0" fontId="12" fillId="0" borderId="21" xfId="0" applyFont="1" applyBorder="1"/>
    <xf numFmtId="0" fontId="12" fillId="0" borderId="22" xfId="0" applyFont="1" applyBorder="1"/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42" xfId="0" applyFont="1" applyBorder="1"/>
    <xf numFmtId="166" fontId="14" fillId="0" borderId="0" xfId="0" applyNumberFormat="1" applyFont="1"/>
    <xf numFmtId="164" fontId="14" fillId="0" borderId="0" xfId="0" applyNumberFormat="1" applyFont="1"/>
    <xf numFmtId="164" fontId="14" fillId="0" borderId="43" xfId="0" applyNumberFormat="1" applyFont="1" applyBorder="1"/>
    <xf numFmtId="0" fontId="16" fillId="0" borderId="0" xfId="0" applyFont="1"/>
    <xf numFmtId="0" fontId="14" fillId="0" borderId="44" xfId="0" applyFont="1" applyBorder="1"/>
    <xf numFmtId="166" fontId="14" fillId="0" borderId="45" xfId="0" applyNumberFormat="1" applyFont="1" applyBorder="1"/>
    <xf numFmtId="164" fontId="14" fillId="0" borderId="45" xfId="0" applyNumberFormat="1" applyFont="1" applyBorder="1"/>
    <xf numFmtId="164" fontId="14" fillId="0" borderId="46" xfId="0" applyNumberFormat="1" applyFont="1" applyBorder="1"/>
    <xf numFmtId="0" fontId="17" fillId="6" borderId="47" xfId="0" applyFont="1" applyFill="1" applyBorder="1" applyAlignment="1">
      <alignment horizontal="center" vertical="center"/>
    </xf>
    <xf numFmtId="0" fontId="17" fillId="8" borderId="48" xfId="0" applyFont="1" applyFill="1" applyBorder="1" applyAlignment="1">
      <alignment horizontal="center" vertical="center"/>
    </xf>
    <xf numFmtId="0" fontId="17" fillId="9" borderId="49" xfId="0" applyFont="1" applyFill="1" applyBorder="1" applyAlignment="1">
      <alignment horizontal="center" vertical="center"/>
    </xf>
    <xf numFmtId="0" fontId="14" fillId="0" borderId="0" xfId="0" applyFont="1"/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166" fontId="11" fillId="10" borderId="0" xfId="0" applyNumberFormat="1" applyFont="1" applyFill="1" applyAlignment="1">
      <alignment horizontal="left" vertical="center"/>
    </xf>
    <xf numFmtId="164" fontId="11" fillId="10" borderId="0" xfId="0" applyNumberFormat="1" applyFont="1" applyFill="1" applyAlignment="1">
      <alignment horizontal="center" vertical="center"/>
    </xf>
    <xf numFmtId="49" fontId="11" fillId="10" borderId="0" xfId="0" applyNumberFormat="1" applyFont="1" applyFill="1" applyAlignment="1">
      <alignment horizontal="center" vertical="center"/>
    </xf>
    <xf numFmtId="164" fontId="18" fillId="10" borderId="0" xfId="0" applyNumberFormat="1" applyFont="1" applyFill="1" applyAlignment="1">
      <alignment horizontal="center"/>
    </xf>
    <xf numFmtId="9" fontId="11" fillId="10" borderId="0" xfId="0" applyNumberFormat="1" applyFont="1" applyFill="1" applyAlignment="1">
      <alignment horizontal="center" vertical="center"/>
    </xf>
    <xf numFmtId="164" fontId="11" fillId="10" borderId="0" xfId="0" applyNumberFormat="1" applyFont="1" applyFill="1"/>
    <xf numFmtId="164" fontId="11" fillId="10" borderId="43" xfId="0" applyNumberFormat="1" applyFont="1" applyFill="1" applyBorder="1"/>
    <xf numFmtId="164" fontId="18" fillId="10" borderId="33" xfId="0" applyNumberFormat="1" applyFont="1" applyFill="1" applyBorder="1" applyAlignment="1">
      <alignment horizontal="center"/>
    </xf>
    <xf numFmtId="0" fontId="11" fillId="11" borderId="30" xfId="0" applyFont="1" applyFill="1" applyBorder="1" applyAlignment="1">
      <alignment horizontal="center" vertical="center"/>
    </xf>
    <xf numFmtId="166" fontId="11" fillId="11" borderId="30" xfId="0" applyNumberFormat="1" applyFont="1" applyFill="1" applyBorder="1" applyAlignment="1">
      <alignment horizontal="left" vertical="center"/>
    </xf>
    <xf numFmtId="164" fontId="11" fillId="11" borderId="30" xfId="0" applyNumberFormat="1" applyFont="1" applyFill="1" applyBorder="1" applyAlignment="1">
      <alignment horizontal="center" vertical="center"/>
    </xf>
    <xf numFmtId="0" fontId="11" fillId="11" borderId="30" xfId="0" applyFont="1" applyFill="1" applyBorder="1" applyAlignment="1">
      <alignment horizontal="left" vertical="center"/>
    </xf>
    <xf numFmtId="49" fontId="19" fillId="11" borderId="30" xfId="0" applyNumberFormat="1" applyFont="1" applyFill="1" applyBorder="1"/>
    <xf numFmtId="164" fontId="18" fillId="11" borderId="0" xfId="0" applyNumberFormat="1" applyFont="1" applyFill="1" applyAlignment="1">
      <alignment horizontal="center"/>
    </xf>
    <xf numFmtId="9" fontId="11" fillId="11" borderId="30" xfId="0" applyNumberFormat="1" applyFont="1" applyFill="1" applyBorder="1" applyAlignment="1">
      <alignment horizontal="center" vertical="center"/>
    </xf>
    <xf numFmtId="164" fontId="11" fillId="11" borderId="30" xfId="0" applyNumberFormat="1" applyFont="1" applyFill="1" applyBorder="1"/>
    <xf numFmtId="164" fontId="11" fillId="11" borderId="51" xfId="0" applyNumberFormat="1" applyFont="1" applyFill="1" applyBorder="1"/>
    <xf numFmtId="0" fontId="11" fillId="11" borderId="0" xfId="0" applyFont="1" applyFill="1" applyAlignment="1">
      <alignment horizontal="center" vertical="center"/>
    </xf>
    <xf numFmtId="166" fontId="11" fillId="11" borderId="0" xfId="0" applyNumberFormat="1" applyFont="1" applyFill="1" applyAlignment="1">
      <alignment horizontal="left" vertical="center"/>
    </xf>
    <xf numFmtId="164" fontId="11" fillId="11" borderId="0" xfId="0" applyNumberFormat="1" applyFont="1" applyFill="1" applyAlignment="1">
      <alignment horizontal="center" vertical="center"/>
    </xf>
    <xf numFmtId="0" fontId="11" fillId="11" borderId="0" xfId="0" applyFont="1" applyFill="1" applyAlignment="1">
      <alignment horizontal="left" vertical="center"/>
    </xf>
    <xf numFmtId="49" fontId="11" fillId="11" borderId="0" xfId="0" applyNumberFormat="1" applyFont="1" applyFill="1" applyAlignment="1">
      <alignment horizontal="center" vertical="center"/>
    </xf>
    <xf numFmtId="9" fontId="11" fillId="11" borderId="0" xfId="0" applyNumberFormat="1" applyFont="1" applyFill="1" applyAlignment="1">
      <alignment horizontal="center" vertical="center"/>
    </xf>
    <xf numFmtId="164" fontId="11" fillId="11" borderId="0" xfId="0" applyNumberFormat="1" applyFont="1" applyFill="1"/>
    <xf numFmtId="164" fontId="11" fillId="11" borderId="43" xfId="0" applyNumberFormat="1" applyFont="1" applyFill="1" applyBorder="1"/>
    <xf numFmtId="0" fontId="11" fillId="11" borderId="33" xfId="0" applyFont="1" applyFill="1" applyBorder="1" applyAlignment="1">
      <alignment horizontal="center" vertical="center"/>
    </xf>
    <xf numFmtId="166" fontId="11" fillId="11" borderId="33" xfId="0" applyNumberFormat="1" applyFont="1" applyFill="1" applyBorder="1" applyAlignment="1">
      <alignment horizontal="left" vertical="center"/>
    </xf>
    <xf numFmtId="164" fontId="11" fillId="11" borderId="33" xfId="0" applyNumberFormat="1" applyFont="1" applyFill="1" applyBorder="1" applyAlignment="1">
      <alignment horizontal="center" vertical="center"/>
    </xf>
    <xf numFmtId="0" fontId="11" fillId="11" borderId="33" xfId="0" applyFont="1" applyFill="1" applyBorder="1" applyAlignment="1">
      <alignment horizontal="left" vertical="center"/>
    </xf>
    <xf numFmtId="49" fontId="11" fillId="11" borderId="33" xfId="0" applyNumberFormat="1" applyFont="1" applyFill="1" applyBorder="1" applyAlignment="1">
      <alignment horizontal="center" vertical="center"/>
    </xf>
    <xf numFmtId="164" fontId="18" fillId="11" borderId="33" xfId="0" applyNumberFormat="1" applyFont="1" applyFill="1" applyBorder="1" applyAlignment="1">
      <alignment horizontal="center"/>
    </xf>
    <xf numFmtId="9" fontId="11" fillId="11" borderId="33" xfId="0" applyNumberFormat="1" applyFont="1" applyFill="1" applyBorder="1" applyAlignment="1">
      <alignment horizontal="center" vertical="center"/>
    </xf>
    <xf numFmtId="164" fontId="11" fillId="11" borderId="33" xfId="0" applyNumberFormat="1" applyFont="1" applyFill="1" applyBorder="1"/>
    <xf numFmtId="164" fontId="11" fillId="11" borderId="53" xfId="0" applyNumberFormat="1" applyFont="1" applyFill="1" applyBorder="1"/>
    <xf numFmtId="0" fontId="11" fillId="12" borderId="0" xfId="0" applyFont="1" applyFill="1" applyAlignment="1">
      <alignment horizontal="center" vertical="center"/>
    </xf>
    <xf numFmtId="166" fontId="11" fillId="12" borderId="0" xfId="0" applyNumberFormat="1" applyFont="1" applyFill="1" applyAlignment="1">
      <alignment horizontal="left" vertical="center"/>
    </xf>
    <xf numFmtId="164" fontId="11" fillId="12" borderId="0" xfId="0" applyNumberFormat="1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49" fontId="11" fillId="12" borderId="0" xfId="0" applyNumberFormat="1" applyFont="1" applyFill="1" applyAlignment="1">
      <alignment horizontal="center" vertical="center"/>
    </xf>
    <xf numFmtId="164" fontId="18" fillId="12" borderId="0" xfId="0" applyNumberFormat="1" applyFont="1" applyFill="1" applyAlignment="1">
      <alignment horizontal="center"/>
    </xf>
    <xf numFmtId="9" fontId="11" fillId="12" borderId="0" xfId="0" applyNumberFormat="1" applyFont="1" applyFill="1" applyAlignment="1">
      <alignment horizontal="center" vertical="center"/>
    </xf>
    <xf numFmtId="164" fontId="11" fillId="12" borderId="0" xfId="0" applyNumberFormat="1" applyFont="1" applyFill="1"/>
    <xf numFmtId="164" fontId="11" fillId="12" borderId="43" xfId="0" applyNumberFormat="1" applyFont="1" applyFill="1" applyBorder="1"/>
    <xf numFmtId="164" fontId="18" fillId="12" borderId="33" xfId="0" applyNumberFormat="1" applyFont="1" applyFill="1" applyBorder="1" applyAlignment="1">
      <alignment horizontal="center"/>
    </xf>
    <xf numFmtId="164" fontId="11" fillId="12" borderId="33" xfId="0" applyNumberFormat="1" applyFont="1" applyFill="1" applyBorder="1" applyAlignment="1">
      <alignment horizontal="center" vertical="center"/>
    </xf>
    <xf numFmtId="0" fontId="11" fillId="13" borderId="30" xfId="0" applyFont="1" applyFill="1" applyBorder="1" applyAlignment="1">
      <alignment horizontal="center" vertical="center"/>
    </xf>
    <xf numFmtId="166" fontId="11" fillId="13" borderId="30" xfId="0" applyNumberFormat="1" applyFont="1" applyFill="1" applyBorder="1" applyAlignment="1">
      <alignment horizontal="left" vertical="center"/>
    </xf>
    <xf numFmtId="164" fontId="11" fillId="13" borderId="30" xfId="0" applyNumberFormat="1" applyFont="1" applyFill="1" applyBorder="1" applyAlignment="1">
      <alignment horizontal="center" vertical="center"/>
    </xf>
    <xf numFmtId="0" fontId="11" fillId="13" borderId="30" xfId="0" applyFont="1" applyFill="1" applyBorder="1" applyAlignment="1">
      <alignment horizontal="left" vertical="center"/>
    </xf>
    <xf numFmtId="49" fontId="11" fillId="13" borderId="30" xfId="0" applyNumberFormat="1" applyFont="1" applyFill="1" applyBorder="1" applyAlignment="1">
      <alignment horizontal="center" vertical="center"/>
    </xf>
    <xf numFmtId="164" fontId="18" fillId="13" borderId="0" xfId="0" applyNumberFormat="1" applyFont="1" applyFill="1" applyAlignment="1">
      <alignment horizontal="center"/>
    </xf>
    <xf numFmtId="164" fontId="11" fillId="13" borderId="0" xfId="0" applyNumberFormat="1" applyFont="1" applyFill="1" applyAlignment="1">
      <alignment horizontal="center" vertical="center"/>
    </xf>
    <xf numFmtId="9" fontId="11" fillId="13" borderId="30" xfId="0" applyNumberFormat="1" applyFont="1" applyFill="1" applyBorder="1" applyAlignment="1">
      <alignment horizontal="center" vertical="center"/>
    </xf>
    <xf numFmtId="164" fontId="11" fillId="13" borderId="30" xfId="0" applyNumberFormat="1" applyFont="1" applyFill="1" applyBorder="1"/>
    <xf numFmtId="164" fontId="11" fillId="13" borderId="51" xfId="0" applyNumberFormat="1" applyFont="1" applyFill="1" applyBorder="1"/>
    <xf numFmtId="0" fontId="11" fillId="13" borderId="0" xfId="0" applyFont="1" applyFill="1" applyAlignment="1">
      <alignment horizontal="center" vertical="center"/>
    </xf>
    <xf numFmtId="166" fontId="11" fillId="13" borderId="0" xfId="0" applyNumberFormat="1" applyFont="1" applyFill="1" applyAlignment="1">
      <alignment horizontal="left" vertical="center"/>
    </xf>
    <xf numFmtId="0" fontId="11" fillId="13" borderId="0" xfId="0" applyFont="1" applyFill="1" applyAlignment="1">
      <alignment horizontal="left" vertical="center"/>
    </xf>
    <xf numFmtId="49" fontId="11" fillId="13" borderId="0" xfId="0" applyNumberFormat="1" applyFont="1" applyFill="1" applyAlignment="1">
      <alignment horizontal="center" vertical="center"/>
    </xf>
    <xf numFmtId="9" fontId="11" fillId="13" borderId="0" xfId="0" applyNumberFormat="1" applyFont="1" applyFill="1" applyAlignment="1">
      <alignment horizontal="center" vertical="center"/>
    </xf>
    <xf numFmtId="164" fontId="11" fillId="13" borderId="0" xfId="0" applyNumberFormat="1" applyFont="1" applyFill="1"/>
    <xf numFmtId="164" fontId="11" fillId="13" borderId="43" xfId="0" applyNumberFormat="1" applyFont="1" applyFill="1" applyBorder="1"/>
    <xf numFmtId="166" fontId="11" fillId="13" borderId="33" xfId="0" applyNumberFormat="1" applyFont="1" applyFill="1" applyBorder="1" applyAlignment="1">
      <alignment horizontal="left" vertical="center"/>
    </xf>
    <xf numFmtId="164" fontId="11" fillId="13" borderId="33" xfId="0" applyNumberFormat="1" applyFont="1" applyFill="1" applyBorder="1" applyAlignment="1">
      <alignment horizontal="center" vertical="center"/>
    </xf>
    <xf numFmtId="0" fontId="11" fillId="13" borderId="33" xfId="0" applyFont="1" applyFill="1" applyBorder="1" applyAlignment="1">
      <alignment horizontal="left" vertical="center"/>
    </xf>
    <xf numFmtId="49" fontId="11" fillId="13" borderId="33" xfId="0" applyNumberFormat="1" applyFont="1" applyFill="1" applyBorder="1" applyAlignment="1">
      <alignment horizontal="center" vertical="center"/>
    </xf>
    <xf numFmtId="164" fontId="18" fillId="13" borderId="33" xfId="0" applyNumberFormat="1" applyFont="1" applyFill="1" applyBorder="1" applyAlignment="1">
      <alignment horizontal="center"/>
    </xf>
    <xf numFmtId="9" fontId="11" fillId="13" borderId="33" xfId="0" applyNumberFormat="1" applyFont="1" applyFill="1" applyBorder="1" applyAlignment="1">
      <alignment horizontal="center" vertical="center"/>
    </xf>
    <xf numFmtId="164" fontId="11" fillId="13" borderId="33" xfId="0" applyNumberFormat="1" applyFont="1" applyFill="1" applyBorder="1"/>
    <xf numFmtId="164" fontId="11" fillId="13" borderId="53" xfId="0" applyNumberFormat="1" applyFont="1" applyFill="1" applyBorder="1"/>
    <xf numFmtId="0" fontId="11" fillId="14" borderId="30" xfId="0" applyFont="1" applyFill="1" applyBorder="1" applyAlignment="1">
      <alignment horizontal="center" vertical="center"/>
    </xf>
    <xf numFmtId="166" fontId="11" fillId="14" borderId="0" xfId="0" applyNumberFormat="1" applyFont="1" applyFill="1" applyAlignment="1">
      <alignment horizontal="left" vertical="center"/>
    </xf>
    <xf numFmtId="164" fontId="11" fillId="14" borderId="0" xfId="0" applyNumberFormat="1" applyFont="1" applyFill="1" applyAlignment="1">
      <alignment horizontal="center" vertical="center"/>
    </xf>
    <xf numFmtId="0" fontId="11" fillId="14" borderId="0" xfId="0" applyFont="1" applyFill="1" applyAlignment="1">
      <alignment horizontal="left" vertical="center"/>
    </xf>
    <xf numFmtId="49" fontId="11" fillId="14" borderId="0" xfId="0" applyNumberFormat="1" applyFont="1" applyFill="1" applyAlignment="1">
      <alignment horizontal="center" vertical="center"/>
    </xf>
    <xf numFmtId="164" fontId="18" fillId="14" borderId="0" xfId="0" applyNumberFormat="1" applyFont="1" applyFill="1" applyAlignment="1">
      <alignment horizontal="center"/>
    </xf>
    <xf numFmtId="164" fontId="11" fillId="14" borderId="30" xfId="0" applyNumberFormat="1" applyFont="1" applyFill="1" applyBorder="1" applyAlignment="1">
      <alignment horizontal="center" vertical="center"/>
    </xf>
    <xf numFmtId="9" fontId="11" fillId="14" borderId="0" xfId="0" applyNumberFormat="1" applyFont="1" applyFill="1" applyAlignment="1">
      <alignment horizontal="center" vertical="center"/>
    </xf>
    <xf numFmtId="164" fontId="11" fillId="14" borderId="0" xfId="0" applyNumberFormat="1" applyFont="1" applyFill="1"/>
    <xf numFmtId="164" fontId="11" fillId="14" borderId="43" xfId="0" applyNumberFormat="1" applyFont="1" applyFill="1" applyBorder="1"/>
    <xf numFmtId="0" fontId="11" fillId="14" borderId="0" xfId="0" applyFont="1" applyFill="1" applyAlignment="1">
      <alignment horizontal="center" vertical="center"/>
    </xf>
    <xf numFmtId="0" fontId="11" fillId="14" borderId="45" xfId="0" applyFont="1" applyFill="1" applyBorder="1" applyAlignment="1">
      <alignment horizontal="center" vertical="center"/>
    </xf>
    <xf numFmtId="166" fontId="11" fillId="14" borderId="45" xfId="0" applyNumberFormat="1" applyFont="1" applyFill="1" applyBorder="1" applyAlignment="1">
      <alignment horizontal="left" vertical="center"/>
    </xf>
    <xf numFmtId="164" fontId="11" fillId="14" borderId="45" xfId="0" applyNumberFormat="1" applyFont="1" applyFill="1" applyBorder="1" applyAlignment="1">
      <alignment horizontal="center" vertical="center"/>
    </xf>
    <xf numFmtId="0" fontId="11" fillId="14" borderId="45" xfId="0" applyFont="1" applyFill="1" applyBorder="1" applyAlignment="1">
      <alignment horizontal="left" vertical="center"/>
    </xf>
    <xf numFmtId="49" fontId="11" fillId="14" borderId="45" xfId="0" applyNumberFormat="1" applyFont="1" applyFill="1" applyBorder="1" applyAlignment="1">
      <alignment horizontal="center" vertical="center"/>
    </xf>
    <xf numFmtId="164" fontId="18" fillId="14" borderId="45" xfId="0" applyNumberFormat="1" applyFont="1" applyFill="1" applyBorder="1" applyAlignment="1">
      <alignment horizontal="center"/>
    </xf>
    <xf numFmtId="9" fontId="11" fillId="14" borderId="45" xfId="0" applyNumberFormat="1" applyFont="1" applyFill="1" applyBorder="1" applyAlignment="1">
      <alignment horizontal="center" vertical="center"/>
    </xf>
    <xf numFmtId="164" fontId="11" fillId="14" borderId="45" xfId="0" applyNumberFormat="1" applyFont="1" applyFill="1" applyBorder="1"/>
    <xf numFmtId="164" fontId="11" fillId="14" borderId="46" xfId="0" applyNumberFormat="1" applyFont="1" applyFill="1" applyBorder="1"/>
    <xf numFmtId="0" fontId="16" fillId="15" borderId="0" xfId="0" applyFont="1" applyFill="1"/>
    <xf numFmtId="167" fontId="16" fillId="0" borderId="0" xfId="0" applyNumberFormat="1" applyFont="1"/>
    <xf numFmtId="0" fontId="7" fillId="15" borderId="0" xfId="0" applyFont="1" applyFill="1"/>
    <xf numFmtId="167" fontId="16" fillId="15" borderId="0" xfId="0" applyNumberFormat="1" applyFont="1" applyFill="1"/>
    <xf numFmtId="0" fontId="16" fillId="16" borderId="0" xfId="0" applyFont="1" applyFill="1"/>
    <xf numFmtId="167" fontId="16" fillId="16" borderId="0" xfId="0" applyNumberFormat="1" applyFont="1" applyFill="1"/>
    <xf numFmtId="0" fontId="7" fillId="0" borderId="54" xfId="0" applyFont="1" applyBorder="1"/>
    <xf numFmtId="0" fontId="6" fillId="0" borderId="54" xfId="0" applyFont="1" applyBorder="1" applyAlignment="1">
      <alignment horizontal="center" vertical="center"/>
    </xf>
    <xf numFmtId="0" fontId="16" fillId="0" borderId="54" xfId="0" applyFont="1" applyBorder="1"/>
    <xf numFmtId="0" fontId="16" fillId="0" borderId="54" xfId="0" applyFont="1" applyBorder="1" applyAlignment="1">
      <alignment wrapText="1"/>
    </xf>
    <xf numFmtId="0" fontId="22" fillId="6" borderId="55" xfId="0" applyFont="1" applyFill="1" applyBorder="1" applyAlignment="1">
      <alignment horizontal="right"/>
    </xf>
    <xf numFmtId="0" fontId="22" fillId="6" borderId="56" xfId="0" applyFont="1" applyFill="1" applyBorder="1" applyAlignment="1">
      <alignment horizontal="left"/>
    </xf>
    <xf numFmtId="0" fontId="22" fillId="6" borderId="57" xfId="0" applyFont="1" applyFill="1" applyBorder="1" applyAlignment="1">
      <alignment horizontal="left" vertical="center"/>
    </xf>
    <xf numFmtId="0" fontId="23" fillId="6" borderId="59" xfId="0" applyFont="1" applyFill="1" applyBorder="1" applyAlignment="1">
      <alignment horizontal="center"/>
    </xf>
    <xf numFmtId="0" fontId="23" fillId="6" borderId="60" xfId="0" applyFont="1" applyFill="1" applyBorder="1" applyAlignment="1">
      <alignment horizontal="center"/>
    </xf>
    <xf numFmtId="0" fontId="23" fillId="6" borderId="61" xfId="0" applyFont="1" applyFill="1" applyBorder="1" applyAlignment="1">
      <alignment horizontal="center"/>
    </xf>
    <xf numFmtId="0" fontId="23" fillId="6" borderId="62" xfId="0" applyFont="1" applyFill="1" applyBorder="1" applyAlignment="1">
      <alignment horizontal="center"/>
    </xf>
    <xf numFmtId="0" fontId="23" fillId="6" borderId="63" xfId="0" applyFont="1" applyFill="1" applyBorder="1" applyAlignment="1">
      <alignment horizontal="center"/>
    </xf>
    <xf numFmtId="0" fontId="23" fillId="0" borderId="64" xfId="0" applyFont="1" applyBorder="1" applyAlignment="1">
      <alignment horizontal="center"/>
    </xf>
    <xf numFmtId="0" fontId="23" fillId="6" borderId="65" xfId="0" applyFont="1" applyFill="1" applyBorder="1" applyAlignment="1">
      <alignment horizontal="center"/>
    </xf>
    <xf numFmtId="0" fontId="23" fillId="6" borderId="66" xfId="0" applyFont="1" applyFill="1" applyBorder="1" applyAlignment="1">
      <alignment horizontal="center"/>
    </xf>
    <xf numFmtId="0" fontId="23" fillId="6" borderId="67" xfId="0" applyFont="1" applyFill="1" applyBorder="1" applyAlignment="1">
      <alignment horizontal="center"/>
    </xf>
    <xf numFmtId="0" fontId="23" fillId="0" borderId="68" xfId="0" applyFont="1" applyBorder="1" applyAlignment="1">
      <alignment horizontal="center"/>
    </xf>
    <xf numFmtId="0" fontId="23" fillId="6" borderId="69" xfId="0" applyFont="1" applyFill="1" applyBorder="1" applyAlignment="1">
      <alignment horizontal="center"/>
    </xf>
    <xf numFmtId="0" fontId="23" fillId="6" borderId="70" xfId="0" applyFont="1" applyFill="1" applyBorder="1" applyAlignment="1">
      <alignment horizontal="center"/>
    </xf>
    <xf numFmtId="0" fontId="23" fillId="6" borderId="71" xfId="0" applyFont="1" applyFill="1" applyBorder="1" applyAlignment="1">
      <alignment horizontal="center"/>
    </xf>
    <xf numFmtId="0" fontId="23" fillId="0" borderId="72" xfId="0" applyFont="1" applyBorder="1" applyAlignment="1">
      <alignment horizontal="center"/>
    </xf>
    <xf numFmtId="0" fontId="23" fillId="6" borderId="73" xfId="0" applyFont="1" applyFill="1" applyBorder="1" applyAlignment="1">
      <alignment horizontal="center"/>
    </xf>
    <xf numFmtId="0" fontId="23" fillId="6" borderId="74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/>
    <xf numFmtId="0" fontId="23" fillId="6" borderId="77" xfId="0" applyFont="1" applyFill="1" applyBorder="1" applyAlignment="1">
      <alignment horizontal="center"/>
    </xf>
    <xf numFmtId="0" fontId="23" fillId="0" borderId="78" xfId="0" applyFont="1" applyBorder="1" applyAlignment="1">
      <alignment horizontal="center"/>
    </xf>
    <xf numFmtId="0" fontId="23" fillId="0" borderId="79" xfId="0" applyFont="1" applyBorder="1" applyAlignment="1">
      <alignment horizontal="center"/>
    </xf>
    <xf numFmtId="0" fontId="24" fillId="6" borderId="60" xfId="0" applyFont="1" applyFill="1" applyBorder="1" applyAlignment="1">
      <alignment horizontal="center"/>
    </xf>
    <xf numFmtId="0" fontId="24" fillId="6" borderId="77" xfId="0" applyFont="1" applyFill="1" applyBorder="1" applyAlignment="1">
      <alignment horizontal="center"/>
    </xf>
    <xf numFmtId="168" fontId="23" fillId="0" borderId="64" xfId="0" applyNumberFormat="1" applyFont="1" applyBorder="1" applyAlignment="1">
      <alignment horizontal="center"/>
    </xf>
    <xf numFmtId="168" fontId="23" fillId="0" borderId="78" xfId="0" applyNumberFormat="1" applyFont="1" applyBorder="1" applyAlignment="1">
      <alignment horizontal="center"/>
    </xf>
    <xf numFmtId="0" fontId="25" fillId="0" borderId="43" xfId="0" applyFont="1" applyBorder="1"/>
    <xf numFmtId="0" fontId="26" fillId="6" borderId="57" xfId="0" applyFont="1" applyFill="1" applyBorder="1" applyAlignment="1">
      <alignment horizontal="right"/>
    </xf>
    <xf numFmtId="0" fontId="26" fillId="6" borderId="56" xfId="0" applyFont="1" applyFill="1" applyBorder="1" applyAlignment="1">
      <alignment horizontal="left"/>
    </xf>
    <xf numFmtId="0" fontId="25" fillId="0" borderId="0" xfId="0" applyFont="1"/>
    <xf numFmtId="0" fontId="25" fillId="6" borderId="80" xfId="0" applyFont="1" applyFill="1" applyBorder="1"/>
    <xf numFmtId="0" fontId="27" fillId="6" borderId="80" xfId="0" applyFont="1" applyFill="1" applyBorder="1" applyAlignment="1">
      <alignment horizontal="center"/>
    </xf>
    <xf numFmtId="0" fontId="25" fillId="0" borderId="81" xfId="0" applyFont="1" applyBorder="1"/>
    <xf numFmtId="0" fontId="25" fillId="0" borderId="82" xfId="0" applyFont="1" applyBorder="1"/>
    <xf numFmtId="0" fontId="27" fillId="6" borderId="83" xfId="0" applyFont="1" applyFill="1" applyBorder="1" applyAlignment="1">
      <alignment horizontal="center"/>
    </xf>
    <xf numFmtId="0" fontId="25" fillId="0" borderId="76" xfId="0" applyFont="1" applyBorder="1"/>
    <xf numFmtId="0" fontId="25" fillId="0" borderId="46" xfId="0" applyFont="1" applyBorder="1"/>
    <xf numFmtId="0" fontId="8" fillId="0" borderId="84" xfId="0" applyFont="1" applyBorder="1"/>
    <xf numFmtId="0" fontId="8" fillId="0" borderId="85" xfId="0" applyFont="1" applyBorder="1"/>
    <xf numFmtId="0" fontId="8" fillId="0" borderId="86" xfId="0" applyFont="1" applyBorder="1"/>
    <xf numFmtId="0" fontId="8" fillId="0" borderId="87" xfId="0" applyFont="1" applyBorder="1"/>
    <xf numFmtId="0" fontId="8" fillId="0" borderId="88" xfId="0" applyFont="1" applyBorder="1"/>
    <xf numFmtId="0" fontId="8" fillId="0" borderId="54" xfId="0" applyFont="1" applyBorder="1"/>
    <xf numFmtId="164" fontId="8" fillId="0" borderId="54" xfId="0" applyNumberFormat="1" applyFont="1" applyBorder="1"/>
    <xf numFmtId="169" fontId="8" fillId="0" borderId="29" xfId="0" applyNumberFormat="1" applyFont="1" applyBorder="1"/>
    <xf numFmtId="0" fontId="8" fillId="0" borderId="89" xfId="0" applyFont="1" applyBorder="1"/>
    <xf numFmtId="0" fontId="28" fillId="4" borderId="88" xfId="0" applyFont="1" applyFill="1" applyBorder="1"/>
    <xf numFmtId="0" fontId="28" fillId="4" borderId="28" xfId="0" applyFont="1" applyFill="1" applyBorder="1"/>
    <xf numFmtId="164" fontId="28" fillId="4" borderId="28" xfId="0" applyNumberFormat="1" applyFont="1" applyFill="1" applyBorder="1" applyAlignment="1">
      <alignment horizontal="right"/>
    </xf>
    <xf numFmtId="169" fontId="28" fillId="4" borderId="28" xfId="0" applyNumberFormat="1" applyFont="1" applyFill="1" applyBorder="1" applyAlignment="1">
      <alignment horizontal="right"/>
    </xf>
    <xf numFmtId="0" fontId="25" fillId="4" borderId="28" xfId="0" applyFont="1" applyFill="1" applyBorder="1"/>
    <xf numFmtId="0" fontId="28" fillId="4" borderId="90" xfId="0" applyFont="1" applyFill="1" applyBorder="1" applyAlignment="1">
      <alignment horizontal="right"/>
    </xf>
    <xf numFmtId="0" fontId="28" fillId="4" borderId="28" xfId="0" applyFont="1" applyFill="1" applyBorder="1" applyAlignment="1">
      <alignment horizontal="right"/>
    </xf>
    <xf numFmtId="0" fontId="28" fillId="17" borderId="88" xfId="0" applyFont="1" applyFill="1" applyBorder="1"/>
    <xf numFmtId="0" fontId="28" fillId="17" borderId="28" xfId="0" applyFont="1" applyFill="1" applyBorder="1"/>
    <xf numFmtId="164" fontId="28" fillId="17" borderId="28" xfId="0" applyNumberFormat="1" applyFont="1" applyFill="1" applyBorder="1" applyAlignment="1">
      <alignment horizontal="right"/>
    </xf>
    <xf numFmtId="169" fontId="28" fillId="17" borderId="28" xfId="0" applyNumberFormat="1" applyFont="1" applyFill="1" applyBorder="1" applyAlignment="1">
      <alignment horizontal="right"/>
    </xf>
    <xf numFmtId="0" fontId="28" fillId="17" borderId="28" xfId="0" applyFont="1" applyFill="1" applyBorder="1" applyAlignment="1">
      <alignment horizontal="right"/>
    </xf>
    <xf numFmtId="0" fontId="28" fillId="17" borderId="90" xfId="0" applyFont="1" applyFill="1" applyBorder="1" applyAlignment="1">
      <alignment horizontal="right"/>
    </xf>
    <xf numFmtId="170" fontId="8" fillId="0" borderId="89" xfId="0" applyNumberFormat="1" applyFont="1" applyBorder="1"/>
    <xf numFmtId="169" fontId="25" fillId="4" borderId="28" xfId="0" applyNumberFormat="1" applyFont="1" applyFill="1" applyBorder="1"/>
    <xf numFmtId="0" fontId="28" fillId="17" borderId="54" xfId="0" applyFont="1" applyFill="1" applyBorder="1"/>
    <xf numFmtId="164" fontId="28" fillId="17" borderId="54" xfId="0" applyNumberFormat="1" applyFont="1" applyFill="1" applyBorder="1" applyAlignment="1">
      <alignment horizontal="right"/>
    </xf>
    <xf numFmtId="0" fontId="28" fillId="4" borderId="54" xfId="0" applyFont="1" applyFill="1" applyBorder="1"/>
    <xf numFmtId="164" fontId="28" fillId="4" borderId="54" xfId="0" applyNumberFormat="1" applyFont="1" applyFill="1" applyBorder="1" applyAlignment="1">
      <alignment horizontal="right"/>
    </xf>
    <xf numFmtId="0" fontId="8" fillId="0" borderId="91" xfId="0" applyFont="1" applyBorder="1"/>
    <xf numFmtId="0" fontId="8" fillId="0" borderId="92" xfId="0" applyFont="1" applyBorder="1"/>
    <xf numFmtId="164" fontId="8" fillId="0" borderId="92" xfId="0" applyNumberFormat="1" applyFont="1" applyBorder="1"/>
    <xf numFmtId="169" fontId="8" fillId="0" borderId="93" xfId="0" applyNumberFormat="1" applyFont="1" applyBorder="1"/>
    <xf numFmtId="0" fontId="8" fillId="0" borderId="94" xfId="0" applyFont="1" applyBorder="1"/>
    <xf numFmtId="4" fontId="16" fillId="0" borderId="0" xfId="0" applyNumberFormat="1" applyFont="1"/>
    <xf numFmtId="0" fontId="11" fillId="0" borderId="84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166" fontId="8" fillId="0" borderId="89" xfId="0" applyNumberFormat="1" applyFont="1" applyBorder="1"/>
    <xf numFmtId="166" fontId="8" fillId="0" borderId="94" xfId="0" applyNumberFormat="1" applyFont="1" applyBorder="1"/>
    <xf numFmtId="0" fontId="11" fillId="0" borderId="87" xfId="0" applyFont="1" applyBorder="1" applyAlignment="1">
      <alignment horizontal="center" vertical="center"/>
    </xf>
    <xf numFmtId="164" fontId="8" fillId="0" borderId="89" xfId="0" applyNumberFormat="1" applyFont="1" applyBorder="1"/>
    <xf numFmtId="165" fontId="16" fillId="0" borderId="0" xfId="0" applyNumberFormat="1" applyFont="1"/>
    <xf numFmtId="164" fontId="16" fillId="0" borderId="0" xfId="0" applyNumberFormat="1" applyFont="1"/>
    <xf numFmtId="0" fontId="16" fillId="0" borderId="0" xfId="0" applyFont="1" applyAlignment="1">
      <alignment textRotation="255"/>
    </xf>
    <xf numFmtId="166" fontId="7" fillId="18" borderId="0" xfId="0" applyNumberFormat="1" applyFont="1" applyFill="1" applyAlignment="1">
      <alignment horizontal="center" vertical="center"/>
    </xf>
    <xf numFmtId="0" fontId="16" fillId="0" borderId="2" xfId="0" applyFont="1" applyBorder="1"/>
    <xf numFmtId="0" fontId="16" fillId="0" borderId="4" xfId="0" applyFont="1" applyBorder="1"/>
    <xf numFmtId="0" fontId="16" fillId="0" borderId="9" xfId="0" applyFont="1" applyBorder="1"/>
    <xf numFmtId="164" fontId="16" fillId="0" borderId="10" xfId="0" applyNumberFormat="1" applyFont="1" applyBorder="1"/>
    <xf numFmtId="0" fontId="16" fillId="0" borderId="15" xfId="0" applyFont="1" applyBorder="1"/>
    <xf numFmtId="164" fontId="16" fillId="0" borderId="17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0" fontId="3" fillId="0" borderId="10" xfId="0" applyFont="1" applyBorder="1"/>
    <xf numFmtId="0" fontId="3" fillId="0" borderId="17" xfId="0" applyFont="1" applyBorder="1"/>
    <xf numFmtId="9" fontId="1" fillId="0" borderId="4" xfId="0" applyNumberFormat="1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0" borderId="9" xfId="0" applyFont="1" applyBorder="1"/>
    <xf numFmtId="0" fontId="2" fillId="3" borderId="9" xfId="0" applyFont="1" applyFill="1" applyBorder="1" applyAlignment="1">
      <alignment horizontal="center" vertical="center"/>
    </xf>
    <xf numFmtId="0" fontId="3" fillId="0" borderId="15" xfId="0" applyFont="1" applyBorder="1"/>
    <xf numFmtId="0" fontId="11" fillId="5" borderId="9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right"/>
    </xf>
    <xf numFmtId="0" fontId="3" fillId="0" borderId="6" xfId="0" applyFont="1" applyBorder="1"/>
    <xf numFmtId="0" fontId="5" fillId="0" borderId="11" xfId="0" applyFont="1" applyBorder="1" applyAlignment="1">
      <alignment horizontal="right"/>
    </xf>
    <xf numFmtId="0" fontId="3" fillId="0" borderId="12" xfId="0" applyFont="1" applyBorder="1"/>
    <xf numFmtId="0" fontId="6" fillId="0" borderId="12" xfId="0" applyFont="1" applyBorder="1" applyAlignment="1">
      <alignment horizontal="left"/>
    </xf>
    <xf numFmtId="0" fontId="3" fillId="0" borderId="13" xfId="0" applyFont="1" applyBorder="1"/>
    <xf numFmtId="0" fontId="5" fillId="0" borderId="18" xfId="0" applyFont="1" applyBorder="1" applyAlignment="1">
      <alignment horizontal="right"/>
    </xf>
    <xf numFmtId="0" fontId="3" fillId="0" borderId="19" xfId="0" applyFont="1" applyBorder="1"/>
    <xf numFmtId="14" fontId="6" fillId="0" borderId="19" xfId="0" applyNumberFormat="1" applyFont="1" applyBorder="1" applyAlignment="1">
      <alignment horizontal="left"/>
    </xf>
    <xf numFmtId="0" fontId="3" fillId="0" borderId="20" xfId="0" applyFont="1" applyBorder="1"/>
    <xf numFmtId="164" fontId="4" fillId="6" borderId="9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3" fillId="0" borderId="7" xfId="0" applyFont="1" applyBorder="1"/>
    <xf numFmtId="166" fontId="6" fillId="6" borderId="9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0" fillId="0" borderId="0" xfId="0"/>
    <xf numFmtId="0" fontId="3" fillId="0" borderId="16" xfId="0" applyFont="1" applyBorder="1"/>
    <xf numFmtId="0" fontId="1" fillId="0" borderId="1" xfId="0" applyFont="1" applyBorder="1" applyAlignment="1">
      <alignment horizontal="center" vertical="center"/>
    </xf>
    <xf numFmtId="0" fontId="3" fillId="0" borderId="8" xfId="0" applyFont="1" applyBorder="1"/>
    <xf numFmtId="0" fontId="3" fillId="0" borderId="14" xfId="0" applyFont="1" applyBorder="1"/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10" borderId="42" xfId="0" applyFont="1" applyFill="1" applyBorder="1" applyAlignment="1">
      <alignment horizontal="center" vertical="center" wrapText="1"/>
    </xf>
    <xf numFmtId="0" fontId="3" fillId="0" borderId="42" xfId="0" applyFont="1" applyBorder="1"/>
    <xf numFmtId="0" fontId="2" fillId="11" borderId="50" xfId="0" applyFont="1" applyFill="1" applyBorder="1" applyAlignment="1">
      <alignment horizontal="center" vertical="center" wrapText="1"/>
    </xf>
    <xf numFmtId="0" fontId="3" fillId="0" borderId="52" xfId="0" applyFont="1" applyBorder="1"/>
    <xf numFmtId="0" fontId="2" fillId="12" borderId="42" xfId="0" applyFont="1" applyFill="1" applyBorder="1" applyAlignment="1">
      <alignment horizontal="center" vertical="center" wrapText="1"/>
    </xf>
    <xf numFmtId="0" fontId="2" fillId="13" borderId="50" xfId="0" applyFont="1" applyFill="1" applyBorder="1" applyAlignment="1">
      <alignment horizontal="center" vertical="center" wrapText="1"/>
    </xf>
    <xf numFmtId="0" fontId="2" fillId="14" borderId="42" xfId="0" applyFont="1" applyFill="1" applyBorder="1" applyAlignment="1">
      <alignment horizontal="center" vertical="center" wrapText="1"/>
    </xf>
    <xf numFmtId="0" fontId="3" fillId="0" borderId="44" xfId="0" applyFont="1" applyBorder="1"/>
    <xf numFmtId="0" fontId="2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39" xfId="0" applyFont="1" applyBorder="1"/>
    <xf numFmtId="0" fontId="3" fillId="0" borderId="40" xfId="0" applyFont="1" applyBorder="1"/>
    <xf numFmtId="0" fontId="3" fillId="0" borderId="45" xfId="0" applyFont="1" applyBorder="1"/>
    <xf numFmtId="0" fontId="21" fillId="0" borderId="39" xfId="0" applyFont="1" applyBorder="1" applyAlignment="1">
      <alignment horizontal="center" vertical="center"/>
    </xf>
    <xf numFmtId="0" fontId="3" fillId="0" borderId="41" xfId="0" applyFont="1" applyBorder="1"/>
    <xf numFmtId="0" fontId="16" fillId="0" borderId="40" xfId="0" applyFont="1" applyBorder="1"/>
    <xf numFmtId="0" fontId="3" fillId="0" borderId="46" xfId="0" applyFont="1" applyBorder="1"/>
    <xf numFmtId="0" fontId="21" fillId="0" borderId="44" xfId="0" applyFont="1" applyBorder="1" applyAlignment="1">
      <alignment horizontal="center" vertical="center"/>
    </xf>
    <xf numFmtId="0" fontId="22" fillId="6" borderId="57" xfId="0" applyFont="1" applyFill="1" applyBorder="1" applyAlignment="1">
      <alignment horizontal="left" vertical="center"/>
    </xf>
    <xf numFmtId="0" fontId="3" fillId="0" borderId="57" xfId="0" applyFont="1" applyBorder="1"/>
    <xf numFmtId="0" fontId="3" fillId="0" borderId="58" xfId="0" applyFont="1" applyBorder="1"/>
    <xf numFmtId="0" fontId="21" fillId="0" borderId="40" xfId="0" applyFont="1" applyBorder="1" applyAlignment="1">
      <alignment horizontal="center" vertical="center"/>
    </xf>
    <xf numFmtId="0" fontId="3" fillId="0" borderId="75" xfId="0" applyFont="1" applyBorder="1"/>
    <xf numFmtId="0" fontId="3" fillId="0" borderId="76" xfId="0" applyFont="1" applyBorder="1"/>
    <xf numFmtId="0" fontId="21" fillId="0" borderId="45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3" fillId="0" borderId="28" xfId="0" applyFont="1" applyBorder="1"/>
    <xf numFmtId="166" fontId="4" fillId="18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31">
    <dxf>
      <font>
        <color rgb="FFFFFFFF"/>
      </font>
      <fill>
        <patternFill patternType="solid">
          <fgColor rgb="FF666666"/>
          <bgColor rgb="FF66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34A853"/>
          <bgColor rgb="FF34A853"/>
        </patternFill>
      </fill>
    </dxf>
    <dxf>
      <fill>
        <patternFill patternType="solid">
          <fgColor rgb="FFFF6D01"/>
          <bgColor rgb="FFFF6D01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6">
    <tableStyle name="Soca Draw-style" pivot="0" count="3" xr9:uid="{00000000-0011-0000-FFFF-FFFF00000000}">
      <tableStyleElement type="headerRow" dxfId="30"/>
      <tableStyleElement type="firstRowStripe" dxfId="29"/>
      <tableStyleElement type="secondRowStripe" dxfId="28"/>
    </tableStyle>
    <tableStyle name="Gear Count-style" pivot="0" count="3" xr9:uid="{00000000-0011-0000-FFFF-FFFF01000000}">
      <tableStyleElement type="headerRow" dxfId="27"/>
      <tableStyleElement type="firstRowStripe" dxfId="26"/>
      <tableStyleElement type="secondRowStripe" dxfId="25"/>
    </tableStyle>
    <tableStyle name="Shoppinglist-style" pivot="0" count="3" xr9:uid="{00000000-0011-0000-FFFF-FFFF02000000}">
      <tableStyleElement type="headerRow" dxfId="24"/>
      <tableStyleElement type="firstRowStripe" dxfId="23"/>
      <tableStyleElement type="secondRowStripe" dxfId="22"/>
    </tableStyle>
    <tableStyle name="Unit Database-style" pivot="0" count="3" xr9:uid="{00000000-0011-0000-FFFF-FFFF03000000}">
      <tableStyleElement type="headerRow" dxfId="21"/>
      <tableStyleElement type="firstRowStripe" dxfId="20"/>
      <tableStyleElement type="secondRowStripe" dxfId="19"/>
    </tableStyle>
    <tableStyle name="Distro Database-style" pivot="0" count="3" xr9:uid="{00000000-0011-0000-FFFF-FFFF04000000}">
      <tableStyleElement type="headerRow" dxfId="18"/>
      <tableStyleElement type="firstRowStripe" dxfId="17"/>
      <tableStyleElement type="secondRowStripe" dxfId="16"/>
    </tableStyle>
    <tableStyle name="Source Power Database-style" pivot="0" count="3" xr9:uid="{00000000-0011-0000-FFFF-FFFF05000000}"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371475</xdr:colOff>
      <xdr:row>0</xdr:row>
      <xdr:rowOff>133350</xdr:rowOff>
    </xdr:from>
    <xdr:ext cx="714375" cy="10287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45</xdr:row>
      <xdr:rowOff>161925</xdr:rowOff>
    </xdr:from>
    <xdr:ext cx="714375" cy="10287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90</xdr:row>
      <xdr:rowOff>142875</xdr:rowOff>
    </xdr:from>
    <xdr:ext cx="714375" cy="1028700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135</xdr:row>
      <xdr:rowOff>123825</xdr:rowOff>
    </xdr:from>
    <xdr:ext cx="714375" cy="1028700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180</xdr:row>
      <xdr:rowOff>104775</xdr:rowOff>
    </xdr:from>
    <xdr:ext cx="714375" cy="1028700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371475</xdr:colOff>
      <xdr:row>1</xdr:row>
      <xdr:rowOff>9525</xdr:rowOff>
    </xdr:from>
    <xdr:ext cx="457200" cy="6667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619125</xdr:colOff>
      <xdr:row>1</xdr:row>
      <xdr:rowOff>9525</xdr:rowOff>
    </xdr:from>
    <xdr:ext cx="714375" cy="10287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619125</xdr:colOff>
      <xdr:row>1</xdr:row>
      <xdr:rowOff>9525</xdr:rowOff>
    </xdr:from>
    <xdr:ext cx="714375" cy="10287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619125</xdr:colOff>
      <xdr:row>1</xdr:row>
      <xdr:rowOff>47625</xdr:rowOff>
    </xdr:from>
    <xdr:ext cx="714375" cy="962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600075</xdr:colOff>
      <xdr:row>1</xdr:row>
      <xdr:rowOff>47625</xdr:rowOff>
    </xdr:from>
    <xdr:ext cx="714375" cy="96202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619125</xdr:colOff>
      <xdr:row>1</xdr:row>
      <xdr:rowOff>9525</xdr:rowOff>
    </xdr:from>
    <xdr:ext cx="714375" cy="10287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781050</xdr:colOff>
      <xdr:row>1</xdr:row>
      <xdr:rowOff>9525</xdr:rowOff>
    </xdr:from>
    <xdr:ext cx="714375" cy="10287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657225</xdr:colOff>
      <xdr:row>15</xdr:row>
      <xdr:rowOff>76200</xdr:rowOff>
    </xdr:from>
    <xdr:ext cx="3248025" cy="113347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G31">
  <tableColumns count="6">
    <tableColumn id="1" xr3:uid="{00000000-0010-0000-0000-000001000000}" name="Hot Nr"/>
    <tableColumn id="2" xr3:uid="{00000000-0010-0000-0000-000002000000}" name="Input Power"/>
    <tableColumn id="3" xr3:uid="{00000000-0010-0000-0000-000003000000}" name="L1"/>
    <tableColumn id="4" xr3:uid="{00000000-0010-0000-0000-000004000000}" name="L2"/>
    <tableColumn id="5" xr3:uid="{00000000-0010-0000-0000-000005000000}" name="L3"/>
    <tableColumn id="6" xr3:uid="{00000000-0010-0000-0000-000006000000}" name="Total Power"/>
  </tableColumns>
  <tableStyleInfo name="Soca Draw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AA108" headerRowCount="0">
  <tableColumns count="27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</tableColumns>
  <tableStyleInfo name="Gear Coun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4:M34" headerRowCount="0">
  <tableColumns count="12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</tableColumns>
  <tableStyleInfo name="Shoppinglis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4:G212">
  <tableColumns count="6">
    <tableColumn id="1" xr3:uid="{00000000-0010-0000-0300-000001000000}" name="Manufacturer"/>
    <tableColumn id="2" xr3:uid="{00000000-0010-0000-0300-000002000000}" name="Model"/>
    <tableColumn id="3" xr3:uid="{00000000-0010-0000-0300-000003000000}" name="Watt"/>
    <tableColumn id="4" xr3:uid="{00000000-0010-0000-0300-000004000000}" name="Ampere"/>
    <tableColumn id="5" xr3:uid="{00000000-0010-0000-0300-000005000000}" name="Max Link"/>
    <tableColumn id="6" xr3:uid="{00000000-0010-0000-0300-000006000000}" name="Weight"/>
  </tableColumns>
  <tableStyleInfo name="Unit Database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B4:E200">
  <tableColumns count="4">
    <tableColumn id="1" xr3:uid="{00000000-0010-0000-0400-000001000000}" name="Manufacturer"/>
    <tableColumn id="2" xr3:uid="{00000000-0010-0000-0400-000002000000}" name="Model"/>
    <tableColumn id="3" xr3:uid="{00000000-0010-0000-0400-000003000000}" name="Watt"/>
    <tableColumn id="4" xr3:uid="{00000000-0010-0000-0400-000004000000}" name="Pr phase"/>
  </tableColumns>
  <tableStyleInfo name="Distro Database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4:E200" headerRowCount="0">
  <tableColumns count="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</tableColumns>
  <tableStyleInfo name="Source Power Databas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W314"/>
  <sheetViews>
    <sheetView showGridLines="0" tabSelected="1" zoomScale="75" workbookViewId="0"/>
  </sheetViews>
  <sheetFormatPr baseColWidth="10" defaultColWidth="12.6640625" defaultRowHeight="15.75" customHeight="1" x14ac:dyDescent="0.15"/>
  <cols>
    <col min="1" max="1" width="3.33203125" customWidth="1"/>
    <col min="2" max="2" width="15.6640625" customWidth="1"/>
    <col min="3" max="3" width="8.33203125" customWidth="1"/>
    <col min="4" max="4" width="14.83203125" customWidth="1"/>
    <col min="5" max="5" width="28" customWidth="1"/>
    <col min="6" max="6" width="6.83203125" customWidth="1"/>
    <col min="7" max="7" width="9" customWidth="1"/>
    <col min="8" max="8" width="8.6640625" customWidth="1"/>
    <col min="9" max="9" width="9.5" customWidth="1"/>
    <col min="10" max="10" width="14.1640625" customWidth="1"/>
    <col min="11" max="11" width="9.33203125" customWidth="1"/>
    <col min="12" max="12" width="4" customWidth="1"/>
    <col min="13" max="13" width="15.6640625" customWidth="1"/>
    <col min="14" max="14" width="8.33203125" customWidth="1"/>
    <col min="15" max="15" width="14.83203125" customWidth="1"/>
    <col min="16" max="16" width="28" customWidth="1"/>
    <col min="17" max="17" width="6.83203125" customWidth="1"/>
    <col min="18" max="18" width="9" customWidth="1"/>
    <col min="19" max="19" width="8.6640625" customWidth="1"/>
    <col min="20" max="20" width="9.5" customWidth="1"/>
    <col min="21" max="21" width="15.1640625" customWidth="1"/>
    <col min="22" max="22" width="9.33203125" customWidth="1"/>
    <col min="23" max="23" width="7" customWidth="1"/>
  </cols>
  <sheetData>
    <row r="1" spans="1:23" ht="24.75" customHeight="1" x14ac:dyDescent="0.15"/>
    <row r="2" spans="1:23" ht="18.75" customHeight="1" x14ac:dyDescent="0.2">
      <c r="B2" s="305" t="s">
        <v>0</v>
      </c>
      <c r="J2" s="308" t="s">
        <v>1</v>
      </c>
      <c r="K2" s="301"/>
      <c r="L2" s="301"/>
      <c r="M2" s="301"/>
      <c r="N2" s="302"/>
      <c r="O2" s="1"/>
      <c r="Q2" s="286" t="s">
        <v>2</v>
      </c>
      <c r="R2" s="287"/>
      <c r="S2" s="297" t="e">
        <f ca="1">getfilename()</f>
        <v>#NAME?</v>
      </c>
      <c r="T2" s="287"/>
      <c r="U2" s="287"/>
      <c r="V2" s="298"/>
    </row>
    <row r="3" spans="1:23" ht="18.75" customHeight="1" x14ac:dyDescent="0.2">
      <c r="B3" s="306"/>
      <c r="J3" s="282"/>
      <c r="K3" s="303"/>
      <c r="L3" s="303"/>
      <c r="M3" s="303"/>
      <c r="N3" s="278"/>
      <c r="O3" s="1"/>
      <c r="Q3" s="288" t="s">
        <v>3</v>
      </c>
      <c r="R3" s="289"/>
      <c r="S3" s="290"/>
      <c r="T3" s="289"/>
      <c r="U3" s="289"/>
      <c r="V3" s="291"/>
    </row>
    <row r="4" spans="1:23" ht="18.75" customHeight="1" x14ac:dyDescent="0.2">
      <c r="B4" s="307"/>
      <c r="J4" s="284"/>
      <c r="K4" s="304"/>
      <c r="L4" s="304"/>
      <c r="M4" s="304"/>
      <c r="N4" s="279"/>
      <c r="O4" s="1"/>
      <c r="Q4" s="292" t="s">
        <v>4</v>
      </c>
      <c r="R4" s="293"/>
      <c r="S4" s="294">
        <f ca="1">TODAY()</f>
        <v>46140</v>
      </c>
      <c r="T4" s="293"/>
      <c r="U4" s="293"/>
      <c r="V4" s="295"/>
    </row>
    <row r="5" spans="1:23" ht="24.75" customHeight="1" x14ac:dyDescent="0.15"/>
    <row r="6" spans="1:23" ht="24.75" customHeight="1" x14ac:dyDescent="0.15">
      <c r="A6" s="2"/>
      <c r="B6" s="3"/>
      <c r="C6" s="4"/>
      <c r="D6" s="5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11</v>
      </c>
      <c r="K6" s="7" t="s">
        <v>12</v>
      </c>
      <c r="L6" s="2"/>
      <c r="M6" s="3"/>
      <c r="N6" s="4"/>
      <c r="O6" s="5" t="s">
        <v>5</v>
      </c>
      <c r="P6" s="6" t="s">
        <v>6</v>
      </c>
      <c r="Q6" s="6" t="s">
        <v>7</v>
      </c>
      <c r="R6" s="6" t="s">
        <v>8</v>
      </c>
      <c r="S6" s="6" t="s">
        <v>9</v>
      </c>
      <c r="T6" s="6" t="s">
        <v>10</v>
      </c>
      <c r="U6" s="6" t="s">
        <v>11</v>
      </c>
      <c r="V6" s="7" t="s">
        <v>12</v>
      </c>
      <c r="W6" s="2"/>
    </row>
    <row r="7" spans="1:23" ht="24.75" customHeight="1" x14ac:dyDescent="0.2">
      <c r="B7" s="281" t="s">
        <v>13</v>
      </c>
      <c r="C7" s="283">
        <v>1</v>
      </c>
      <c r="D7" s="9" t="s">
        <v>14</v>
      </c>
      <c r="E7" s="10" t="s">
        <v>15</v>
      </c>
      <c r="F7" s="11">
        <v>8</v>
      </c>
      <c r="G7" s="12">
        <f>IFERROR(VLOOKUP(E7, 'Unit Database'!$C$5:$D$212, 2, 0), 0)</f>
        <v>284</v>
      </c>
      <c r="H7" s="13">
        <f>(IFERROR(VLOOKUP(E7, 'Unit Database'!$C$5:$E$212, 3, 0), 0)*F7)</f>
        <v>9.84</v>
      </c>
      <c r="I7" s="14">
        <f t="shared" ref="I7:I24" si="0">F7*G7</f>
        <v>2272</v>
      </c>
      <c r="J7" s="277">
        <f>SUM(I7:I9)</f>
        <v>2272</v>
      </c>
      <c r="K7" s="280">
        <f>J7/3680</f>
        <v>0.61739130434782608</v>
      </c>
      <c r="M7" s="281" t="s">
        <v>16</v>
      </c>
      <c r="N7" s="283">
        <v>1</v>
      </c>
      <c r="O7" s="9"/>
      <c r="P7" s="10"/>
      <c r="Q7" s="11"/>
      <c r="R7" s="15">
        <f>IFERROR(VLOOKUP(P7, 'Unit Database'!$C$5:$D$212, 2, 0), 0)</f>
        <v>0</v>
      </c>
      <c r="S7" s="13">
        <f>(IFERROR(VLOOKUP(P7, 'Unit Database'!$C$5:$E$212, 3, 0), 0)*Q7)</f>
        <v>0</v>
      </c>
      <c r="T7" s="14">
        <f t="shared" ref="T7:T24" si="1">Q7*R7</f>
        <v>0</v>
      </c>
      <c r="U7" s="277">
        <f>SUM(T7:T9)</f>
        <v>0</v>
      </c>
      <c r="V7" s="280">
        <f>U7/3680</f>
        <v>0</v>
      </c>
    </row>
    <row r="8" spans="1:23" ht="24.75" customHeight="1" x14ac:dyDescent="0.2">
      <c r="B8" s="282"/>
      <c r="C8" s="282"/>
      <c r="D8" s="16" t="s">
        <v>17</v>
      </c>
      <c r="E8" s="17"/>
      <c r="F8" s="18">
        <v>5</v>
      </c>
      <c r="G8" s="12">
        <f>IFERROR(VLOOKUP(E8, 'Unit Database'!$C$5:$D$212, 2, 0), 0)</f>
        <v>0</v>
      </c>
      <c r="H8" s="19">
        <f>(IFERROR(VLOOKUP(E8, 'Unit Database'!$C$5:$E$212, 3, 0), 0)*F8)</f>
        <v>0</v>
      </c>
      <c r="I8" s="20">
        <f t="shared" si="0"/>
        <v>0</v>
      </c>
      <c r="J8" s="278"/>
      <c r="K8" s="278"/>
      <c r="M8" s="282"/>
      <c r="N8" s="282"/>
      <c r="O8" s="16"/>
      <c r="P8" s="21"/>
      <c r="Q8" s="18"/>
      <c r="R8" s="12">
        <f>IFERROR(VLOOKUP(P8, 'Unit Database'!$C$5:$D$212, 2, 0), 0)</f>
        <v>0</v>
      </c>
      <c r="S8" s="19">
        <f>(IFERROR(VLOOKUP(P8, 'Unit Database'!$C$5:$E$212, 3, 0), 0)*Q8)</f>
        <v>0</v>
      </c>
      <c r="T8" s="20">
        <f t="shared" si="1"/>
        <v>0</v>
      </c>
      <c r="U8" s="278"/>
      <c r="V8" s="278"/>
    </row>
    <row r="9" spans="1:23" ht="24.75" customHeight="1" x14ac:dyDescent="0.2">
      <c r="B9" s="282"/>
      <c r="C9" s="284"/>
      <c r="D9" s="22"/>
      <c r="E9" s="23"/>
      <c r="F9" s="24"/>
      <c r="G9" s="25">
        <f>IFERROR(VLOOKUP(E9, 'Unit Database'!$C$5:$D$212, 2, 0), 0)</f>
        <v>0</v>
      </c>
      <c r="H9" s="26">
        <f>(IFERROR(VLOOKUP(E9, 'Unit Database'!$C$5:$E$212, 3, 0), 0)*F9)</f>
        <v>0</v>
      </c>
      <c r="I9" s="27">
        <f t="shared" si="0"/>
        <v>0</v>
      </c>
      <c r="J9" s="279"/>
      <c r="K9" s="279"/>
      <c r="M9" s="282"/>
      <c r="N9" s="284"/>
      <c r="O9" s="22"/>
      <c r="P9" s="28"/>
      <c r="Q9" s="24"/>
      <c r="R9" s="29">
        <f>IFERROR(VLOOKUP(P9, 'Unit Database'!$C$5:$D$212, 2, 0), 0)</f>
        <v>0</v>
      </c>
      <c r="S9" s="26">
        <f>(IFERROR(VLOOKUP(P9, 'Unit Database'!$C$5:$E$212, 3, 0), 0)*Q9)</f>
        <v>0</v>
      </c>
      <c r="T9" s="27">
        <f t="shared" si="1"/>
        <v>0</v>
      </c>
      <c r="U9" s="279"/>
      <c r="V9" s="279"/>
    </row>
    <row r="10" spans="1:23" ht="24.75" customHeight="1" x14ac:dyDescent="0.2">
      <c r="B10" s="30" t="s">
        <v>18</v>
      </c>
      <c r="C10" s="283">
        <v>2</v>
      </c>
      <c r="D10" s="9" t="s">
        <v>19</v>
      </c>
      <c r="E10" s="10" t="s">
        <v>20</v>
      </c>
      <c r="F10" s="11">
        <v>4</v>
      </c>
      <c r="G10" s="31">
        <f>IFERROR(VLOOKUP(E10, 'Unit Database'!$C$5:$D$212, 2, 0), 0)</f>
        <v>550</v>
      </c>
      <c r="H10" s="13">
        <f>(IFERROR(VLOOKUP(E10, 'Unit Database'!$C$5:$E$212, 3, 0), 0)*F10)</f>
        <v>9.56</v>
      </c>
      <c r="I10" s="14">
        <f t="shared" si="0"/>
        <v>2200</v>
      </c>
      <c r="J10" s="277">
        <f>SUM(I10:I12)</f>
        <v>2200</v>
      </c>
      <c r="K10" s="280">
        <f>J10/3680</f>
        <v>0.59782608695652173</v>
      </c>
      <c r="M10" s="30" t="s">
        <v>18</v>
      </c>
      <c r="N10" s="283">
        <v>2</v>
      </c>
      <c r="O10" s="9"/>
      <c r="P10" s="10"/>
      <c r="Q10" s="11"/>
      <c r="R10" s="15">
        <f>IFERROR(VLOOKUP(P10, 'Unit Database'!$C$5:$D$212, 2, 0), 0)</f>
        <v>0</v>
      </c>
      <c r="S10" s="13">
        <f>(IFERROR(VLOOKUP(P10, 'Unit Database'!$C$5:$E$212, 3, 0), 0)*Q10)</f>
        <v>0</v>
      </c>
      <c r="T10" s="14">
        <f t="shared" si="1"/>
        <v>0</v>
      </c>
      <c r="U10" s="277">
        <f>SUM(T10:T12)</f>
        <v>0</v>
      </c>
      <c r="V10" s="280">
        <f>U10/3680</f>
        <v>0</v>
      </c>
    </row>
    <row r="11" spans="1:23" ht="24.75" customHeight="1" x14ac:dyDescent="0.2">
      <c r="A11" s="32"/>
      <c r="B11" s="285"/>
      <c r="C11" s="282"/>
      <c r="D11" s="16"/>
      <c r="E11" s="17"/>
      <c r="F11" s="18"/>
      <c r="G11" s="12">
        <f>IFERROR(VLOOKUP(E11, 'Unit Database'!$C$5:$D$212, 2, 0), 0)</f>
        <v>0</v>
      </c>
      <c r="H11" s="19">
        <f>(IFERROR(VLOOKUP(E11, 'Unit Database'!$C$5:$E$212, 3, 0), 0)*F11)</f>
        <v>0</v>
      </c>
      <c r="I11" s="20">
        <f t="shared" si="0"/>
        <v>0</v>
      </c>
      <c r="J11" s="278"/>
      <c r="K11" s="278"/>
      <c r="M11" s="285"/>
      <c r="N11" s="282"/>
      <c r="O11" s="16"/>
      <c r="P11" s="21"/>
      <c r="Q11" s="18"/>
      <c r="R11" s="12">
        <f>IFERROR(VLOOKUP(P11, 'Unit Database'!$C$5:$D$212, 2, 0), 0)</f>
        <v>0</v>
      </c>
      <c r="S11" s="19">
        <f>(IFERROR(VLOOKUP(P11, 'Unit Database'!$C$5:$E$212, 3, 0), 0)*Q11)</f>
        <v>0</v>
      </c>
      <c r="T11" s="20">
        <f t="shared" si="1"/>
        <v>0</v>
      </c>
      <c r="U11" s="278"/>
      <c r="V11" s="278"/>
    </row>
    <row r="12" spans="1:23" ht="24.75" customHeight="1" x14ac:dyDescent="0.2">
      <c r="B12" s="282"/>
      <c r="C12" s="284"/>
      <c r="D12" s="33"/>
      <c r="E12" s="34"/>
      <c r="F12" s="35"/>
      <c r="G12" s="25">
        <f>IFERROR(VLOOKUP(E12, 'Unit Database'!$C$5:$D$212, 2, 0), 0)</f>
        <v>0</v>
      </c>
      <c r="H12" s="36">
        <f>(IFERROR(VLOOKUP(E12, 'Unit Database'!$C$5:$E$212, 3, 0), 0)*F12)</f>
        <v>0</v>
      </c>
      <c r="I12" s="37">
        <f t="shared" si="0"/>
        <v>0</v>
      </c>
      <c r="J12" s="279"/>
      <c r="K12" s="279"/>
      <c r="M12" s="282"/>
      <c r="N12" s="284"/>
      <c r="O12" s="33"/>
      <c r="P12" s="38"/>
      <c r="Q12" s="35"/>
      <c r="R12" s="25">
        <f>IFERROR(VLOOKUP(P12, 'Unit Database'!$C$5:$D$212, 2, 0), 0)</f>
        <v>0</v>
      </c>
      <c r="S12" s="36">
        <f>(IFERROR(VLOOKUP(P12, 'Unit Database'!$C$5:$E$212, 3, 0), 0)*Q12)</f>
        <v>0</v>
      </c>
      <c r="T12" s="37">
        <f t="shared" si="1"/>
        <v>0</v>
      </c>
      <c r="U12" s="279"/>
      <c r="V12" s="279"/>
    </row>
    <row r="13" spans="1:23" ht="24.75" customHeight="1" x14ac:dyDescent="0.2">
      <c r="B13" s="282"/>
      <c r="C13" s="283">
        <v>3</v>
      </c>
      <c r="D13" s="22" t="s">
        <v>21</v>
      </c>
      <c r="E13" s="10" t="s">
        <v>22</v>
      </c>
      <c r="F13" s="11">
        <v>4</v>
      </c>
      <c r="G13" s="31">
        <f>IFERROR(VLOOKUP(E13, 'Unit Database'!$C$5:$D$212, 2, 0), 0)</f>
        <v>75</v>
      </c>
      <c r="H13" s="39">
        <f>(IFERROR(VLOOKUP(E13, 'Unit Database'!$C$5:$E$212, 3, 0), 0)*F13)</f>
        <v>1.28</v>
      </c>
      <c r="I13" s="40">
        <f t="shared" si="0"/>
        <v>300</v>
      </c>
      <c r="J13" s="277">
        <f>SUM(I13:I15)</f>
        <v>300</v>
      </c>
      <c r="K13" s="280">
        <f>J13/3680</f>
        <v>8.1521739130434784E-2</v>
      </c>
      <c r="M13" s="282"/>
      <c r="N13" s="283">
        <v>3</v>
      </c>
      <c r="O13" s="22"/>
      <c r="P13" s="10"/>
      <c r="Q13" s="11"/>
      <c r="R13" s="31">
        <f>IFERROR(VLOOKUP(P13, 'Unit Database'!$C$5:$D$212, 2, 0), 0)</f>
        <v>0</v>
      </c>
      <c r="S13" s="39">
        <f>(IFERROR(VLOOKUP(P13, 'Unit Database'!$C$5:$E$212, 3, 0), 0)*Q13)</f>
        <v>0</v>
      </c>
      <c r="T13" s="40">
        <f t="shared" si="1"/>
        <v>0</v>
      </c>
      <c r="U13" s="277">
        <f>SUM(T13:T15)</f>
        <v>0</v>
      </c>
      <c r="V13" s="280">
        <f>U13/3680</f>
        <v>0</v>
      </c>
    </row>
    <row r="14" spans="1:23" ht="24.75" customHeight="1" x14ac:dyDescent="0.2">
      <c r="B14" s="8"/>
      <c r="C14" s="282"/>
      <c r="D14" s="16"/>
      <c r="E14" s="17"/>
      <c r="F14" s="18"/>
      <c r="G14" s="12">
        <f>IFERROR(VLOOKUP(E14, 'Unit Database'!$C$5:$D$212, 2, 0), 0)</f>
        <v>0</v>
      </c>
      <c r="H14" s="19">
        <f>(IFERROR(VLOOKUP(E14, 'Unit Database'!$C$5:$E$212, 3, 0), 0)*F14)</f>
        <v>0</v>
      </c>
      <c r="I14" s="20">
        <f t="shared" si="0"/>
        <v>0</v>
      </c>
      <c r="J14" s="278"/>
      <c r="K14" s="278"/>
      <c r="M14" s="8"/>
      <c r="N14" s="282"/>
      <c r="O14" s="16"/>
      <c r="P14" s="21"/>
      <c r="Q14" s="18"/>
      <c r="R14" s="12">
        <f>IFERROR(VLOOKUP(P14, 'Unit Database'!$C$5:$D$212, 2, 0), 0)</f>
        <v>0</v>
      </c>
      <c r="S14" s="19">
        <f>(IFERROR(VLOOKUP(P14, 'Unit Database'!$C$5:$E$212, 3, 0), 0)*Q14)</f>
        <v>0</v>
      </c>
      <c r="T14" s="20">
        <f t="shared" si="1"/>
        <v>0</v>
      </c>
      <c r="U14" s="278"/>
      <c r="V14" s="278"/>
    </row>
    <row r="15" spans="1:23" ht="24.75" customHeight="1" x14ac:dyDescent="0.2">
      <c r="B15" s="41" t="s">
        <v>23</v>
      </c>
      <c r="C15" s="284"/>
      <c r="D15" s="22"/>
      <c r="E15" s="23"/>
      <c r="F15" s="24"/>
      <c r="G15" s="29">
        <f>IFERROR(VLOOKUP(E15, 'Unit Database'!$C$5:$D$212, 2, 0), 0)</f>
        <v>0</v>
      </c>
      <c r="H15" s="26">
        <f>(IFERROR(VLOOKUP(E15, 'Unit Database'!$C$5:$E$212, 3, 0), 0)*F15)</f>
        <v>0</v>
      </c>
      <c r="I15" s="27">
        <f t="shared" si="0"/>
        <v>0</v>
      </c>
      <c r="J15" s="279"/>
      <c r="K15" s="279"/>
      <c r="M15" s="41" t="s">
        <v>23</v>
      </c>
      <c r="N15" s="284"/>
      <c r="O15" s="22"/>
      <c r="P15" s="28"/>
      <c r="Q15" s="24"/>
      <c r="R15" s="29">
        <f>IFERROR(VLOOKUP(P15, 'Unit Database'!$C$5:$D$212, 2, 0), 0)</f>
        <v>0</v>
      </c>
      <c r="S15" s="26">
        <f>(IFERROR(VLOOKUP(P15, 'Unit Database'!$C$5:$E$212, 3, 0), 0)*Q15)</f>
        <v>0</v>
      </c>
      <c r="T15" s="27">
        <f t="shared" si="1"/>
        <v>0</v>
      </c>
      <c r="U15" s="279"/>
      <c r="V15" s="279"/>
    </row>
    <row r="16" spans="1:23" ht="24.75" customHeight="1" x14ac:dyDescent="0.2">
      <c r="B16" s="299" t="s">
        <v>24</v>
      </c>
      <c r="C16" s="283">
        <v>4</v>
      </c>
      <c r="D16" s="9"/>
      <c r="E16" s="10"/>
      <c r="F16" s="11"/>
      <c r="G16" s="15">
        <f>IFERROR(VLOOKUP(E16, 'Unit Database'!$C$5:$D$212, 2, 0), 0)</f>
        <v>0</v>
      </c>
      <c r="H16" s="13">
        <f>(IFERROR(VLOOKUP(E16, 'Unit Database'!$C$5:$E$212, 3, 0), 0)*F16)</f>
        <v>0</v>
      </c>
      <c r="I16" s="14">
        <f t="shared" si="0"/>
        <v>0</v>
      </c>
      <c r="J16" s="277">
        <f>SUM(I16:I18)</f>
        <v>0</v>
      </c>
      <c r="K16" s="280">
        <f>J16/3680</f>
        <v>0</v>
      </c>
      <c r="M16" s="299"/>
      <c r="N16" s="283">
        <v>4</v>
      </c>
      <c r="O16" s="9"/>
      <c r="P16" s="10"/>
      <c r="Q16" s="11"/>
      <c r="R16" s="15">
        <f>IFERROR(VLOOKUP(P16, 'Unit Database'!$C$5:$D$212, 2, 0), 0)</f>
        <v>0</v>
      </c>
      <c r="S16" s="13">
        <f>(IFERROR(VLOOKUP(P16, 'Unit Database'!$C$5:$E$212, 3, 0), 0)*Q16)</f>
        <v>0</v>
      </c>
      <c r="T16" s="14">
        <f t="shared" si="1"/>
        <v>0</v>
      </c>
      <c r="U16" s="277">
        <f>SUM(T16:T18)</f>
        <v>0</v>
      </c>
      <c r="V16" s="280">
        <f>U16/3680</f>
        <v>0</v>
      </c>
    </row>
    <row r="17" spans="1:23" ht="24.75" customHeight="1" x14ac:dyDescent="0.2">
      <c r="B17" s="282"/>
      <c r="C17" s="282"/>
      <c r="D17" s="16"/>
      <c r="E17" s="17"/>
      <c r="F17" s="18"/>
      <c r="G17" s="12">
        <f>IFERROR(VLOOKUP(E17, 'Unit Database'!$C$5:$D$212, 2, 0), 0)</f>
        <v>0</v>
      </c>
      <c r="H17" s="19">
        <f>(IFERROR(VLOOKUP(E17, 'Unit Database'!$C$5:$E$212, 3, 0), 0)*F17)</f>
        <v>0</v>
      </c>
      <c r="I17" s="20">
        <f t="shared" si="0"/>
        <v>0</v>
      </c>
      <c r="J17" s="278"/>
      <c r="K17" s="278"/>
      <c r="M17" s="282"/>
      <c r="N17" s="282"/>
      <c r="O17" s="16"/>
      <c r="P17" s="21"/>
      <c r="Q17" s="18"/>
      <c r="R17" s="12">
        <f>IFERROR(VLOOKUP(P17, 'Unit Database'!$C$5:$D$212, 2, 0), 0)</f>
        <v>0</v>
      </c>
      <c r="S17" s="19">
        <f>(IFERROR(VLOOKUP(P17, 'Unit Database'!$C$5:$E$212, 3, 0), 0)*Q17)</f>
        <v>0</v>
      </c>
      <c r="T17" s="20">
        <f t="shared" si="1"/>
        <v>0</v>
      </c>
      <c r="U17" s="278"/>
      <c r="V17" s="278"/>
    </row>
    <row r="18" spans="1:23" ht="24.75" customHeight="1" x14ac:dyDescent="0.2">
      <c r="B18" s="282"/>
      <c r="C18" s="284"/>
      <c r="D18" s="33"/>
      <c r="E18" s="34"/>
      <c r="F18" s="35"/>
      <c r="G18" s="25">
        <f>IFERROR(VLOOKUP(E18, 'Unit Database'!$C$5:$D$212, 2, 0), 0)</f>
        <v>0</v>
      </c>
      <c r="H18" s="36">
        <f>(IFERROR(VLOOKUP(E18, 'Unit Database'!$C$5:$E$212, 3, 0), 0)*F18)</f>
        <v>0</v>
      </c>
      <c r="I18" s="37">
        <f t="shared" si="0"/>
        <v>0</v>
      </c>
      <c r="J18" s="279"/>
      <c r="K18" s="279"/>
      <c r="M18" s="282"/>
      <c r="N18" s="284"/>
      <c r="O18" s="33"/>
      <c r="P18" s="38"/>
      <c r="Q18" s="35"/>
      <c r="R18" s="25">
        <f>IFERROR(VLOOKUP(P18, 'Unit Database'!$C$5:$D$212, 2, 0), 0)</f>
        <v>0</v>
      </c>
      <c r="S18" s="36">
        <f>(IFERROR(VLOOKUP(P18, 'Unit Database'!$C$5:$E$212, 3, 0), 0)*Q18)</f>
        <v>0</v>
      </c>
      <c r="T18" s="37">
        <f t="shared" si="1"/>
        <v>0</v>
      </c>
      <c r="U18" s="279"/>
      <c r="V18" s="279"/>
    </row>
    <row r="19" spans="1:23" ht="24.75" customHeight="1" x14ac:dyDescent="0.2">
      <c r="B19" s="41" t="s">
        <v>25</v>
      </c>
      <c r="C19" s="283">
        <v>5</v>
      </c>
      <c r="D19" s="22"/>
      <c r="E19" s="10" t="s">
        <v>26</v>
      </c>
      <c r="F19" s="11">
        <v>1</v>
      </c>
      <c r="G19" s="31">
        <f>IFERROR(VLOOKUP(E19, 'Unit Database'!$C$5:$D$212, 2, 0), 0)</f>
        <v>2600</v>
      </c>
      <c r="H19" s="39">
        <f>(IFERROR(VLOOKUP(E19, 'Unit Database'!$C$5:$E$212, 3, 0), 0)*F19)</f>
        <v>0</v>
      </c>
      <c r="I19" s="40">
        <f t="shared" si="0"/>
        <v>2600</v>
      </c>
      <c r="J19" s="277">
        <f>SUM(I19:I21)</f>
        <v>2600</v>
      </c>
      <c r="K19" s="280">
        <f>J19/3680</f>
        <v>0.70652173913043481</v>
      </c>
      <c r="M19" s="41" t="s">
        <v>25</v>
      </c>
      <c r="N19" s="283">
        <v>5</v>
      </c>
      <c r="O19" s="22"/>
      <c r="P19" s="10"/>
      <c r="Q19" s="11"/>
      <c r="R19" s="31">
        <f>IFERROR(VLOOKUP(P19, 'Unit Database'!$C$5:$D$212, 2, 0), 0)</f>
        <v>0</v>
      </c>
      <c r="S19" s="39">
        <f>(IFERROR(VLOOKUP(P19, 'Unit Database'!$C$5:$E$212, 3, 0), 0)*Q19)</f>
        <v>0</v>
      </c>
      <c r="T19" s="40">
        <f t="shared" si="1"/>
        <v>0</v>
      </c>
      <c r="U19" s="277">
        <f>SUM(T19:T21)</f>
        <v>0</v>
      </c>
      <c r="V19" s="280">
        <f>U19/3680</f>
        <v>0</v>
      </c>
    </row>
    <row r="20" spans="1:23" ht="24.75" customHeight="1" x14ac:dyDescent="0.2">
      <c r="B20" s="42">
        <f>IFERROR(VLOOKUP(B16, DISTRO!$D$4:$N$53, 11, 0), 0)</f>
        <v>12747.893943706937</v>
      </c>
      <c r="C20" s="282"/>
      <c r="D20" s="16"/>
      <c r="E20" s="17"/>
      <c r="F20" s="18"/>
      <c r="G20" s="12">
        <f>IFERROR(VLOOKUP(E20, 'Unit Database'!$C$5:$D$212, 2, 0), 0)</f>
        <v>0</v>
      </c>
      <c r="H20" s="19">
        <f>(IFERROR(VLOOKUP(E20, 'Unit Database'!$C$5:$E$212, 3, 0), 0)*F20)</f>
        <v>0</v>
      </c>
      <c r="I20" s="20">
        <f t="shared" si="0"/>
        <v>0</v>
      </c>
      <c r="J20" s="278"/>
      <c r="K20" s="278"/>
      <c r="M20" s="42">
        <f>IFERROR(VLOOKUP(M16, DISTRO!$D$4:$N$53, 11, 0), 0)</f>
        <v>0</v>
      </c>
      <c r="N20" s="282"/>
      <c r="O20" s="16"/>
      <c r="P20" s="21"/>
      <c r="Q20" s="18"/>
      <c r="R20" s="12">
        <f>IFERROR(VLOOKUP(P20, 'Unit Database'!$C$5:$D$212, 2, 0), 0)</f>
        <v>0</v>
      </c>
      <c r="S20" s="19">
        <f>(IFERROR(VLOOKUP(P20, 'Unit Database'!$C$5:$E$212, 3, 0), 0)*Q20)</f>
        <v>0</v>
      </c>
      <c r="T20" s="20">
        <f t="shared" si="1"/>
        <v>0</v>
      </c>
      <c r="U20" s="278"/>
      <c r="V20" s="278"/>
    </row>
    <row r="21" spans="1:23" ht="24.75" customHeight="1" x14ac:dyDescent="0.2">
      <c r="B21" s="8"/>
      <c r="C21" s="284"/>
      <c r="D21" s="22"/>
      <c r="E21" s="23"/>
      <c r="F21" s="24"/>
      <c r="G21" s="29">
        <f>IFERROR(VLOOKUP(E21, 'Unit Database'!$C$5:$D$212, 2, 0), 0)</f>
        <v>0</v>
      </c>
      <c r="H21" s="26">
        <f>(IFERROR(VLOOKUP(E21, 'Unit Database'!$C$5:$E$212, 3, 0), 0)*F21)</f>
        <v>0</v>
      </c>
      <c r="I21" s="27">
        <f t="shared" si="0"/>
        <v>0</v>
      </c>
      <c r="J21" s="279"/>
      <c r="K21" s="279"/>
      <c r="M21" s="8"/>
      <c r="N21" s="284"/>
      <c r="O21" s="22"/>
      <c r="P21" s="43"/>
      <c r="Q21" s="24"/>
      <c r="R21" s="29">
        <f>IFERROR(VLOOKUP(P21, 'Unit Database'!$C$5:$D$212, 2, 0), 0)</f>
        <v>0</v>
      </c>
      <c r="S21" s="26">
        <f>(IFERROR(VLOOKUP(P21, 'Unit Database'!$C$5:$E$212, 3, 0), 0)*Q21)</f>
        <v>0</v>
      </c>
      <c r="T21" s="27">
        <f t="shared" si="1"/>
        <v>0</v>
      </c>
      <c r="U21" s="279"/>
      <c r="V21" s="279"/>
    </row>
    <row r="22" spans="1:23" ht="24.75" customHeight="1" x14ac:dyDescent="0.2">
      <c r="B22" s="44" t="s">
        <v>27</v>
      </c>
      <c r="C22" s="283">
        <v>6</v>
      </c>
      <c r="D22" s="9"/>
      <c r="E22" s="10" t="s">
        <v>28</v>
      </c>
      <c r="F22" s="11">
        <v>2</v>
      </c>
      <c r="G22" s="15">
        <f>IFERROR(VLOOKUP(E22, 'Unit Database'!$C$5:$D$212, 2, 0), 0)</f>
        <v>1000</v>
      </c>
      <c r="H22" s="13">
        <f>(IFERROR(VLOOKUP(E22, 'Unit Database'!$C$5:$E$212, 3, 0), 0)*F22)</f>
        <v>0</v>
      </c>
      <c r="I22" s="14">
        <f t="shared" si="0"/>
        <v>2000</v>
      </c>
      <c r="J22" s="277">
        <f>SUM(I22:I24)</f>
        <v>2000</v>
      </c>
      <c r="K22" s="280">
        <f>J22/3680</f>
        <v>0.54347826086956519</v>
      </c>
      <c r="M22" s="44" t="s">
        <v>27</v>
      </c>
      <c r="N22" s="283">
        <v>6</v>
      </c>
      <c r="O22" s="9"/>
      <c r="P22" s="10"/>
      <c r="Q22" s="11"/>
      <c r="R22" s="15">
        <f>IFERROR(VLOOKUP(P22, 'Unit Database'!$C$5:$D$212, 2, 0), 0)</f>
        <v>0</v>
      </c>
      <c r="S22" s="13">
        <f>(IFERROR(VLOOKUP(P22, 'Unit Database'!$C$5:$E$212, 3, 0), 0)*Q22)</f>
        <v>0</v>
      </c>
      <c r="T22" s="14">
        <f t="shared" si="1"/>
        <v>0</v>
      </c>
      <c r="U22" s="277">
        <f>SUM(T22:T24)</f>
        <v>0</v>
      </c>
      <c r="V22" s="280">
        <f>U22/3680</f>
        <v>0</v>
      </c>
    </row>
    <row r="23" spans="1:23" ht="24.75" customHeight="1" x14ac:dyDescent="0.2">
      <c r="B23" s="296">
        <f>SUM(J7:J24)</f>
        <v>9372</v>
      </c>
      <c r="C23" s="282"/>
      <c r="D23" s="16"/>
      <c r="E23" s="17"/>
      <c r="F23" s="18"/>
      <c r="G23" s="12">
        <f>IFERROR(VLOOKUP(E23, 'Unit Database'!$C$5:$D$212, 2, 0), 0)</f>
        <v>0</v>
      </c>
      <c r="H23" s="19">
        <f>(IFERROR(VLOOKUP(E23, 'Unit Database'!$C$5:$E$212, 3, 0), 0)*F23)</f>
        <v>0</v>
      </c>
      <c r="I23" s="20">
        <f t="shared" si="0"/>
        <v>0</v>
      </c>
      <c r="J23" s="278"/>
      <c r="K23" s="278"/>
      <c r="M23" s="296">
        <f>SUM(U7:U24)</f>
        <v>0</v>
      </c>
      <c r="N23" s="282"/>
      <c r="O23" s="16"/>
      <c r="P23" s="45"/>
      <c r="Q23" s="18"/>
      <c r="R23" s="12">
        <f>IFERROR(VLOOKUP(P23, 'Unit Database'!$C$5:$D$212, 2, 0), 0)</f>
        <v>0</v>
      </c>
      <c r="S23" s="19">
        <f>(IFERROR(VLOOKUP(P23, 'Unit Database'!$C$5:$E$212, 3, 0), 0)*Q23)</f>
        <v>0</v>
      </c>
      <c r="T23" s="20">
        <f t="shared" si="1"/>
        <v>0</v>
      </c>
      <c r="U23" s="278"/>
      <c r="V23" s="278"/>
    </row>
    <row r="24" spans="1:23" ht="24.75" customHeight="1" x14ac:dyDescent="0.2">
      <c r="B24" s="284"/>
      <c r="C24" s="284"/>
      <c r="D24" s="33"/>
      <c r="E24" s="34"/>
      <c r="F24" s="35"/>
      <c r="G24" s="25">
        <f>IFERROR(VLOOKUP(E24, 'Unit Database'!$C$5:$D$212, 2, 0), 0)</f>
        <v>0</v>
      </c>
      <c r="H24" s="36">
        <f>(IFERROR(VLOOKUP(E24, 'Unit Database'!$C$5:$E$212, 3, 0), 0)*F24)</f>
        <v>0</v>
      </c>
      <c r="I24" s="37">
        <f t="shared" si="0"/>
        <v>0</v>
      </c>
      <c r="J24" s="279"/>
      <c r="K24" s="279"/>
      <c r="M24" s="284"/>
      <c r="N24" s="284"/>
      <c r="O24" s="33"/>
      <c r="P24" s="46"/>
      <c r="Q24" s="35"/>
      <c r="R24" s="25">
        <f>IFERROR(VLOOKUP(P24, 'Unit Database'!$C$5:$D$212, 2, 0), 0)</f>
        <v>0</v>
      </c>
      <c r="S24" s="36">
        <f>(IFERROR(VLOOKUP(P24, 'Unit Database'!$C$5:$E$212, 3, 0), 0)*Q24)</f>
        <v>0</v>
      </c>
      <c r="T24" s="37">
        <f t="shared" si="1"/>
        <v>0</v>
      </c>
      <c r="U24" s="279"/>
      <c r="V24" s="279"/>
    </row>
    <row r="25" spans="1:23" ht="24.75" customHeight="1" x14ac:dyDescent="0.15"/>
    <row r="26" spans="1:23" ht="24.75" customHeight="1" x14ac:dyDescent="0.15">
      <c r="A26" s="2"/>
      <c r="B26" s="3"/>
      <c r="C26" s="4"/>
      <c r="D26" s="5" t="s">
        <v>5</v>
      </c>
      <c r="E26" s="6" t="s">
        <v>6</v>
      </c>
      <c r="F26" s="6" t="s">
        <v>7</v>
      </c>
      <c r="G26" s="6" t="s">
        <v>8</v>
      </c>
      <c r="H26" s="6" t="s">
        <v>9</v>
      </c>
      <c r="I26" s="6" t="s">
        <v>10</v>
      </c>
      <c r="J26" s="6" t="s">
        <v>11</v>
      </c>
      <c r="K26" s="7" t="s">
        <v>12</v>
      </c>
      <c r="L26" s="2"/>
      <c r="M26" s="3"/>
      <c r="N26" s="4"/>
      <c r="O26" s="5" t="s">
        <v>5</v>
      </c>
      <c r="P26" s="6" t="s">
        <v>6</v>
      </c>
      <c r="Q26" s="6" t="s">
        <v>7</v>
      </c>
      <c r="R26" s="6" t="s">
        <v>8</v>
      </c>
      <c r="S26" s="6" t="s">
        <v>9</v>
      </c>
      <c r="T26" s="6" t="s">
        <v>10</v>
      </c>
      <c r="U26" s="6" t="s">
        <v>11</v>
      </c>
      <c r="V26" s="7" t="s">
        <v>12</v>
      </c>
      <c r="W26" s="2"/>
    </row>
    <row r="27" spans="1:23" ht="24.75" customHeight="1" x14ac:dyDescent="0.2">
      <c r="B27" s="281" t="s">
        <v>29</v>
      </c>
      <c r="C27" s="283">
        <v>1</v>
      </c>
      <c r="D27" s="9"/>
      <c r="E27" s="47"/>
      <c r="F27" s="11"/>
      <c r="G27" s="15">
        <f>IFERROR(VLOOKUP(E27, 'Unit Database'!$C$5:$D$212, 2, 0), 0)</f>
        <v>0</v>
      </c>
      <c r="H27" s="13">
        <f>(IFERROR(VLOOKUP(E27, 'Unit Database'!$C$5:$E$212, 3, 0), 0)*F27)</f>
        <v>0</v>
      </c>
      <c r="I27" s="14">
        <f t="shared" ref="I27:I44" si="2">F27*G27</f>
        <v>0</v>
      </c>
      <c r="J27" s="277">
        <f>SUM(I27:I29)</f>
        <v>0</v>
      </c>
      <c r="K27" s="280">
        <f>J27/3680</f>
        <v>0</v>
      </c>
      <c r="M27" s="281" t="s">
        <v>30</v>
      </c>
      <c r="N27" s="283">
        <v>1</v>
      </c>
      <c r="O27" s="9"/>
      <c r="P27" s="47"/>
      <c r="Q27" s="11"/>
      <c r="R27" s="15">
        <f>IFERROR(VLOOKUP(P27, 'Unit Database'!$C$5:$D$212, 2, 0), 0)</f>
        <v>0</v>
      </c>
      <c r="S27" s="13">
        <f>(IFERROR(VLOOKUP(P27, 'Unit Database'!$C$5:$E$212, 3, 0), 0)*Q27)</f>
        <v>0</v>
      </c>
      <c r="T27" s="14">
        <f t="shared" ref="T27:T44" si="3">Q27*R27</f>
        <v>0</v>
      </c>
      <c r="U27" s="277">
        <f>SUM(T27:T29)</f>
        <v>0</v>
      </c>
      <c r="V27" s="280">
        <f>U27/3680</f>
        <v>0</v>
      </c>
    </row>
    <row r="28" spans="1:23" ht="24.75" customHeight="1" x14ac:dyDescent="0.2">
      <c r="B28" s="282"/>
      <c r="C28" s="282"/>
      <c r="D28" s="16"/>
      <c r="E28" s="45"/>
      <c r="F28" s="18"/>
      <c r="G28" s="12">
        <f>IFERROR(VLOOKUP(E28, 'Unit Database'!$C$5:$D$212, 2, 0), 0)</f>
        <v>0</v>
      </c>
      <c r="H28" s="19">
        <f>(IFERROR(VLOOKUP(E28, 'Unit Database'!$C$5:$E$212, 3, 0), 0)*F28)</f>
        <v>0</v>
      </c>
      <c r="I28" s="20">
        <f t="shared" si="2"/>
        <v>0</v>
      </c>
      <c r="J28" s="278"/>
      <c r="K28" s="278"/>
      <c r="M28" s="282"/>
      <c r="N28" s="282"/>
      <c r="O28" s="16"/>
      <c r="P28" s="45"/>
      <c r="Q28" s="18"/>
      <c r="R28" s="12">
        <f>IFERROR(VLOOKUP(P28, 'Unit Database'!$C$5:$D$212, 2, 0), 0)</f>
        <v>0</v>
      </c>
      <c r="S28" s="19">
        <f>(IFERROR(VLOOKUP(P28, 'Unit Database'!$C$5:$E$212, 3, 0), 0)*Q28)</f>
        <v>0</v>
      </c>
      <c r="T28" s="20">
        <f t="shared" si="3"/>
        <v>0</v>
      </c>
      <c r="U28" s="278"/>
      <c r="V28" s="278"/>
    </row>
    <row r="29" spans="1:23" ht="24.75" customHeight="1" x14ac:dyDescent="0.2">
      <c r="B29" s="282"/>
      <c r="C29" s="284"/>
      <c r="D29" s="22"/>
      <c r="E29" s="43"/>
      <c r="F29" s="24"/>
      <c r="G29" s="29">
        <f>IFERROR(VLOOKUP(E29, 'Unit Database'!$C$5:$D$212, 2, 0), 0)</f>
        <v>0</v>
      </c>
      <c r="H29" s="26">
        <f>(IFERROR(VLOOKUP(E29, 'Unit Database'!$C$5:$E$212, 3, 0), 0)*F29)</f>
        <v>0</v>
      </c>
      <c r="I29" s="27">
        <f t="shared" si="2"/>
        <v>0</v>
      </c>
      <c r="J29" s="279"/>
      <c r="K29" s="279"/>
      <c r="M29" s="282"/>
      <c r="N29" s="284"/>
      <c r="O29" s="22"/>
      <c r="P29" s="43"/>
      <c r="Q29" s="24"/>
      <c r="R29" s="29">
        <f>IFERROR(VLOOKUP(P29, 'Unit Database'!$C$5:$D$212, 2, 0), 0)</f>
        <v>0</v>
      </c>
      <c r="S29" s="26">
        <f>(IFERROR(VLOOKUP(P29, 'Unit Database'!$C$5:$E$212, 3, 0), 0)*Q29)</f>
        <v>0</v>
      </c>
      <c r="T29" s="27">
        <f t="shared" si="3"/>
        <v>0</v>
      </c>
      <c r="U29" s="279"/>
      <c r="V29" s="279"/>
    </row>
    <row r="30" spans="1:23" ht="24.75" customHeight="1" x14ac:dyDescent="0.2">
      <c r="B30" s="30" t="s">
        <v>18</v>
      </c>
      <c r="C30" s="283">
        <v>2</v>
      </c>
      <c r="D30" s="9"/>
      <c r="E30" s="47"/>
      <c r="F30" s="11"/>
      <c r="G30" s="15">
        <f>IFERROR(VLOOKUP(E30, 'Unit Database'!$C$5:$D$212, 2, 0), 0)</f>
        <v>0</v>
      </c>
      <c r="H30" s="13">
        <f>(IFERROR(VLOOKUP(E30, 'Unit Database'!$C$5:$E$212, 3, 0), 0)*F30)</f>
        <v>0</v>
      </c>
      <c r="I30" s="14">
        <f t="shared" si="2"/>
        <v>0</v>
      </c>
      <c r="J30" s="277">
        <f>SUM(I30:I32)</f>
        <v>0</v>
      </c>
      <c r="K30" s="280">
        <f>J30/3680</f>
        <v>0</v>
      </c>
      <c r="M30" s="30" t="s">
        <v>18</v>
      </c>
      <c r="N30" s="283">
        <v>2</v>
      </c>
      <c r="O30" s="9"/>
      <c r="P30" s="47"/>
      <c r="Q30" s="11"/>
      <c r="R30" s="15">
        <f>IFERROR(VLOOKUP(P30, 'Unit Database'!$C$5:$D$212, 2, 0), 0)</f>
        <v>0</v>
      </c>
      <c r="S30" s="13">
        <f>(IFERROR(VLOOKUP(P30, 'Unit Database'!$C$5:$E$212, 3, 0), 0)*Q30)</f>
        <v>0</v>
      </c>
      <c r="T30" s="14">
        <f t="shared" si="3"/>
        <v>0</v>
      </c>
      <c r="U30" s="277">
        <f>SUM(T30:T32)</f>
        <v>0</v>
      </c>
      <c r="V30" s="280">
        <f>U30/3680</f>
        <v>0</v>
      </c>
    </row>
    <row r="31" spans="1:23" ht="24.75" customHeight="1" x14ac:dyDescent="0.2">
      <c r="B31" s="285"/>
      <c r="C31" s="282"/>
      <c r="D31" s="16"/>
      <c r="E31" s="45"/>
      <c r="F31" s="18"/>
      <c r="G31" s="12">
        <f>IFERROR(VLOOKUP(E31, 'Unit Database'!$C$5:$D$212, 2, 0), 0)</f>
        <v>0</v>
      </c>
      <c r="H31" s="19">
        <f>(IFERROR(VLOOKUP(E31, 'Unit Database'!$C$5:$E$212, 3, 0), 0)*F31)</f>
        <v>0</v>
      </c>
      <c r="I31" s="20">
        <f t="shared" si="2"/>
        <v>0</v>
      </c>
      <c r="J31" s="278"/>
      <c r="K31" s="278"/>
      <c r="M31" s="285"/>
      <c r="N31" s="282"/>
      <c r="O31" s="16"/>
      <c r="P31" s="45"/>
      <c r="Q31" s="18"/>
      <c r="R31" s="12">
        <f>IFERROR(VLOOKUP(P31, 'Unit Database'!$C$5:$D$212, 2, 0), 0)</f>
        <v>0</v>
      </c>
      <c r="S31" s="19">
        <f>(IFERROR(VLOOKUP(P31, 'Unit Database'!$C$5:$E$212, 3, 0), 0)*Q31)</f>
        <v>0</v>
      </c>
      <c r="T31" s="20">
        <f t="shared" si="3"/>
        <v>0</v>
      </c>
      <c r="U31" s="278"/>
      <c r="V31" s="278"/>
    </row>
    <row r="32" spans="1:23" ht="24.75" customHeight="1" x14ac:dyDescent="0.2">
      <c r="B32" s="282"/>
      <c r="C32" s="284"/>
      <c r="D32" s="33"/>
      <c r="E32" s="46"/>
      <c r="F32" s="35"/>
      <c r="G32" s="25">
        <f>IFERROR(VLOOKUP(E32, 'Unit Database'!$C$5:$D$212, 2, 0), 0)</f>
        <v>0</v>
      </c>
      <c r="H32" s="36">
        <f>(IFERROR(VLOOKUP(E32, 'Unit Database'!$C$5:$E$212, 3, 0), 0)*F32)</f>
        <v>0</v>
      </c>
      <c r="I32" s="37">
        <f t="shared" si="2"/>
        <v>0</v>
      </c>
      <c r="J32" s="279"/>
      <c r="K32" s="279"/>
      <c r="M32" s="282"/>
      <c r="N32" s="284"/>
      <c r="O32" s="33"/>
      <c r="P32" s="46"/>
      <c r="Q32" s="35"/>
      <c r="R32" s="25">
        <f>IFERROR(VLOOKUP(P32, 'Unit Database'!$C$5:$D$212, 2, 0), 0)</f>
        <v>0</v>
      </c>
      <c r="S32" s="36">
        <f>(IFERROR(VLOOKUP(P32, 'Unit Database'!$C$5:$E$212, 3, 0), 0)*Q32)</f>
        <v>0</v>
      </c>
      <c r="T32" s="37">
        <f t="shared" si="3"/>
        <v>0</v>
      </c>
      <c r="U32" s="279"/>
      <c r="V32" s="279"/>
    </row>
    <row r="33" spans="2:22" ht="24.75" customHeight="1" x14ac:dyDescent="0.2">
      <c r="B33" s="282"/>
      <c r="C33" s="283">
        <v>3</v>
      </c>
      <c r="D33" s="22"/>
      <c r="E33" s="48"/>
      <c r="F33" s="49"/>
      <c r="G33" s="31">
        <f>IFERROR(VLOOKUP(E33, 'Unit Database'!$C$5:$D$212, 2, 0), 0)</f>
        <v>0</v>
      </c>
      <c r="H33" s="39">
        <f>(IFERROR(VLOOKUP(E33, 'Unit Database'!$C$5:$E$212, 3, 0), 0)*F33)</f>
        <v>0</v>
      </c>
      <c r="I33" s="40">
        <f t="shared" si="2"/>
        <v>0</v>
      </c>
      <c r="J33" s="277">
        <f>SUM(I33:I35)</f>
        <v>0</v>
      </c>
      <c r="K33" s="280">
        <f>J33/3680</f>
        <v>0</v>
      </c>
      <c r="M33" s="282"/>
      <c r="N33" s="283">
        <v>3</v>
      </c>
      <c r="O33" s="22"/>
      <c r="P33" s="48"/>
      <c r="Q33" s="49"/>
      <c r="R33" s="31">
        <f>IFERROR(VLOOKUP(P33, 'Unit Database'!$C$5:$D$212, 2, 0), 0)</f>
        <v>0</v>
      </c>
      <c r="S33" s="39">
        <f>(IFERROR(VLOOKUP(P33, 'Unit Database'!$C$5:$E$212, 3, 0), 0)*Q33)</f>
        <v>0</v>
      </c>
      <c r="T33" s="40">
        <f t="shared" si="3"/>
        <v>0</v>
      </c>
      <c r="U33" s="277">
        <f>SUM(T33:T35)</f>
        <v>0</v>
      </c>
      <c r="V33" s="280">
        <f>U33/3680</f>
        <v>0</v>
      </c>
    </row>
    <row r="34" spans="2:22" ht="24.75" customHeight="1" x14ac:dyDescent="0.2">
      <c r="B34" s="8"/>
      <c r="C34" s="282"/>
      <c r="D34" s="16"/>
      <c r="E34" s="45"/>
      <c r="F34" s="18"/>
      <c r="G34" s="12">
        <f>IFERROR(VLOOKUP(E34, 'Unit Database'!$C$5:$D$212, 2, 0), 0)</f>
        <v>0</v>
      </c>
      <c r="H34" s="19">
        <f>(IFERROR(VLOOKUP(E34, 'Unit Database'!$C$5:$E$212, 3, 0), 0)*F34)</f>
        <v>0</v>
      </c>
      <c r="I34" s="20">
        <f t="shared" si="2"/>
        <v>0</v>
      </c>
      <c r="J34" s="278"/>
      <c r="K34" s="278"/>
      <c r="M34" s="8"/>
      <c r="N34" s="282"/>
      <c r="O34" s="16"/>
      <c r="P34" s="45"/>
      <c r="Q34" s="18"/>
      <c r="R34" s="12">
        <f>IFERROR(VLOOKUP(P34, 'Unit Database'!$C$5:$D$212, 2, 0), 0)</f>
        <v>0</v>
      </c>
      <c r="S34" s="19">
        <f>(IFERROR(VLOOKUP(P34, 'Unit Database'!$C$5:$E$212, 3, 0), 0)*Q34)</f>
        <v>0</v>
      </c>
      <c r="T34" s="20">
        <f t="shared" si="3"/>
        <v>0</v>
      </c>
      <c r="U34" s="278"/>
      <c r="V34" s="278"/>
    </row>
    <row r="35" spans="2:22" ht="24.75" customHeight="1" x14ac:dyDescent="0.2">
      <c r="B35" s="41" t="s">
        <v>23</v>
      </c>
      <c r="C35" s="284"/>
      <c r="D35" s="22"/>
      <c r="E35" s="43"/>
      <c r="F35" s="24"/>
      <c r="G35" s="29">
        <f>IFERROR(VLOOKUP(E35, 'Unit Database'!$C$5:$D$212, 2, 0), 0)</f>
        <v>0</v>
      </c>
      <c r="H35" s="26">
        <f>(IFERROR(VLOOKUP(E35, 'Unit Database'!$C$5:$E$212, 3, 0), 0)*F35)</f>
        <v>0</v>
      </c>
      <c r="I35" s="27">
        <f t="shared" si="2"/>
        <v>0</v>
      </c>
      <c r="J35" s="279"/>
      <c r="K35" s="279"/>
      <c r="M35" s="41" t="s">
        <v>23</v>
      </c>
      <c r="N35" s="284"/>
      <c r="O35" s="22"/>
      <c r="P35" s="43"/>
      <c r="Q35" s="24"/>
      <c r="R35" s="29">
        <f>IFERROR(VLOOKUP(P35, 'Unit Database'!$C$5:$D$212, 2, 0), 0)</f>
        <v>0</v>
      </c>
      <c r="S35" s="26">
        <f>(IFERROR(VLOOKUP(P35, 'Unit Database'!$C$5:$E$212, 3, 0), 0)*Q35)</f>
        <v>0</v>
      </c>
      <c r="T35" s="27">
        <f t="shared" si="3"/>
        <v>0</v>
      </c>
      <c r="U35" s="279"/>
      <c r="V35" s="279"/>
    </row>
    <row r="36" spans="2:22" ht="24.75" customHeight="1" x14ac:dyDescent="0.2">
      <c r="B36" s="299"/>
      <c r="C36" s="283">
        <v>4</v>
      </c>
      <c r="D36" s="9"/>
      <c r="E36" s="47"/>
      <c r="F36" s="11"/>
      <c r="G36" s="15">
        <f>IFERROR(VLOOKUP(E36, 'Unit Database'!$C$5:$D$212, 2, 0), 0)</f>
        <v>0</v>
      </c>
      <c r="H36" s="13">
        <f>(IFERROR(VLOOKUP(E36, 'Unit Database'!$C$5:$E$212, 3, 0), 0)*F36)</f>
        <v>0</v>
      </c>
      <c r="I36" s="14">
        <f t="shared" si="2"/>
        <v>0</v>
      </c>
      <c r="J36" s="277">
        <f>SUM(I36:I38)</f>
        <v>0</v>
      </c>
      <c r="K36" s="280">
        <f>J36/3680</f>
        <v>0</v>
      </c>
      <c r="M36" s="299"/>
      <c r="N36" s="283">
        <v>4</v>
      </c>
      <c r="O36" s="9"/>
      <c r="P36" s="47"/>
      <c r="Q36" s="11"/>
      <c r="R36" s="15">
        <f>IFERROR(VLOOKUP(P36, 'Unit Database'!$C$5:$D$212, 2, 0), 0)</f>
        <v>0</v>
      </c>
      <c r="S36" s="13">
        <f>(IFERROR(VLOOKUP(P36, 'Unit Database'!$C$5:$E$212, 3, 0), 0)*Q36)</f>
        <v>0</v>
      </c>
      <c r="T36" s="14">
        <f t="shared" si="3"/>
        <v>0</v>
      </c>
      <c r="U36" s="277">
        <f>SUM(T36:T38)</f>
        <v>0</v>
      </c>
      <c r="V36" s="280">
        <f>U36/3680</f>
        <v>0</v>
      </c>
    </row>
    <row r="37" spans="2:22" ht="24.75" customHeight="1" x14ac:dyDescent="0.2">
      <c r="B37" s="282"/>
      <c r="C37" s="282"/>
      <c r="D37" s="16"/>
      <c r="E37" s="45"/>
      <c r="F37" s="18"/>
      <c r="G37" s="12">
        <f>IFERROR(VLOOKUP(E37, 'Unit Database'!$C$5:$D$212, 2, 0), 0)</f>
        <v>0</v>
      </c>
      <c r="H37" s="19">
        <f>(IFERROR(VLOOKUP(E37, 'Unit Database'!$C$5:$E$212, 3, 0), 0)*F37)</f>
        <v>0</v>
      </c>
      <c r="I37" s="20">
        <f t="shared" si="2"/>
        <v>0</v>
      </c>
      <c r="J37" s="278"/>
      <c r="K37" s="278"/>
      <c r="M37" s="282"/>
      <c r="N37" s="282"/>
      <c r="O37" s="16"/>
      <c r="P37" s="45"/>
      <c r="Q37" s="18"/>
      <c r="R37" s="12">
        <f>IFERROR(VLOOKUP(P37, 'Unit Database'!$C$5:$D$212, 2, 0), 0)</f>
        <v>0</v>
      </c>
      <c r="S37" s="19">
        <f>(IFERROR(VLOOKUP(P37, 'Unit Database'!$C$5:$E$212, 3, 0), 0)*Q37)</f>
        <v>0</v>
      </c>
      <c r="T37" s="20">
        <f t="shared" si="3"/>
        <v>0</v>
      </c>
      <c r="U37" s="278"/>
      <c r="V37" s="278"/>
    </row>
    <row r="38" spans="2:22" ht="24.75" customHeight="1" x14ac:dyDescent="0.2">
      <c r="B38" s="282"/>
      <c r="C38" s="284"/>
      <c r="D38" s="33"/>
      <c r="E38" s="46"/>
      <c r="F38" s="35"/>
      <c r="G38" s="25">
        <f>IFERROR(VLOOKUP(E38, 'Unit Database'!$C$5:$D$212, 2, 0), 0)</f>
        <v>0</v>
      </c>
      <c r="H38" s="36">
        <f>(IFERROR(VLOOKUP(E38, 'Unit Database'!$C$5:$E$212, 3, 0), 0)*F38)</f>
        <v>0</v>
      </c>
      <c r="I38" s="37">
        <f t="shared" si="2"/>
        <v>0</v>
      </c>
      <c r="J38" s="279"/>
      <c r="K38" s="279"/>
      <c r="M38" s="282"/>
      <c r="N38" s="284"/>
      <c r="O38" s="33"/>
      <c r="P38" s="46"/>
      <c r="Q38" s="35"/>
      <c r="R38" s="25">
        <f>IFERROR(VLOOKUP(P38, 'Unit Database'!$C$5:$D$212, 2, 0), 0)</f>
        <v>0</v>
      </c>
      <c r="S38" s="36">
        <f>(IFERROR(VLOOKUP(P38, 'Unit Database'!$C$5:$E$212, 3, 0), 0)*Q38)</f>
        <v>0</v>
      </c>
      <c r="T38" s="37">
        <f t="shared" si="3"/>
        <v>0</v>
      </c>
      <c r="U38" s="279"/>
      <c r="V38" s="279"/>
    </row>
    <row r="39" spans="2:22" ht="24.75" customHeight="1" x14ac:dyDescent="0.2">
      <c r="B39" s="41" t="s">
        <v>25</v>
      </c>
      <c r="C39" s="283">
        <v>5</v>
      </c>
      <c r="D39" s="22"/>
      <c r="E39" s="48"/>
      <c r="F39" s="49"/>
      <c r="G39" s="31">
        <f>IFERROR(VLOOKUP(E39, 'Unit Database'!$C$5:$D$212, 2, 0), 0)</f>
        <v>0</v>
      </c>
      <c r="H39" s="39">
        <f>(IFERROR(VLOOKUP(E39, 'Unit Database'!$C$5:$E$212, 3, 0), 0)*F39)</f>
        <v>0</v>
      </c>
      <c r="I39" s="40">
        <f t="shared" si="2"/>
        <v>0</v>
      </c>
      <c r="J39" s="277">
        <f>SUM(I39:I41)</f>
        <v>0</v>
      </c>
      <c r="K39" s="280">
        <f>J39/3680</f>
        <v>0</v>
      </c>
      <c r="M39" s="41" t="s">
        <v>25</v>
      </c>
      <c r="N39" s="283">
        <v>5</v>
      </c>
      <c r="O39" s="22"/>
      <c r="P39" s="48"/>
      <c r="Q39" s="49"/>
      <c r="R39" s="31">
        <f>IFERROR(VLOOKUP(P39, 'Unit Database'!$C$5:$D$212, 2, 0), 0)</f>
        <v>0</v>
      </c>
      <c r="S39" s="39">
        <f>(IFERROR(VLOOKUP(P39, 'Unit Database'!$C$5:$E$212, 3, 0), 0)*Q39)</f>
        <v>0</v>
      </c>
      <c r="T39" s="40">
        <f t="shared" si="3"/>
        <v>0</v>
      </c>
      <c r="U39" s="277">
        <f>SUM(T39:T41)</f>
        <v>0</v>
      </c>
      <c r="V39" s="280">
        <f>U39/3680</f>
        <v>0</v>
      </c>
    </row>
    <row r="40" spans="2:22" ht="24.75" customHeight="1" x14ac:dyDescent="0.2">
      <c r="B40" s="42">
        <f>IFERROR(VLOOKUP(B36, DISTRO!$D$4:$N$53, 11, 0), 0)</f>
        <v>0</v>
      </c>
      <c r="C40" s="282"/>
      <c r="D40" s="16"/>
      <c r="E40" s="45"/>
      <c r="F40" s="18"/>
      <c r="G40" s="12">
        <f>IFERROR(VLOOKUP(E40, 'Unit Database'!$C$5:$D$212, 2, 0), 0)</f>
        <v>0</v>
      </c>
      <c r="H40" s="19">
        <f>(IFERROR(VLOOKUP(E40, 'Unit Database'!$C$5:$E$212, 3, 0), 0)*F40)</f>
        <v>0</v>
      </c>
      <c r="I40" s="20">
        <f t="shared" si="2"/>
        <v>0</v>
      </c>
      <c r="J40" s="278"/>
      <c r="K40" s="278"/>
      <c r="M40" s="42">
        <f>IFERROR(VLOOKUP(M36, DISTRO!$D$4:$N$53, 11, 0), 0)</f>
        <v>0</v>
      </c>
      <c r="N40" s="282"/>
      <c r="O40" s="16"/>
      <c r="P40" s="45"/>
      <c r="Q40" s="18"/>
      <c r="R40" s="12">
        <f>IFERROR(VLOOKUP(P40, 'Unit Database'!$C$5:$D$212, 2, 0), 0)</f>
        <v>0</v>
      </c>
      <c r="S40" s="19">
        <f>(IFERROR(VLOOKUP(P40, 'Unit Database'!$C$5:$E$212, 3, 0), 0)*Q40)</f>
        <v>0</v>
      </c>
      <c r="T40" s="20">
        <f t="shared" si="3"/>
        <v>0</v>
      </c>
      <c r="U40" s="278"/>
      <c r="V40" s="278"/>
    </row>
    <row r="41" spans="2:22" ht="24.75" customHeight="1" x14ac:dyDescent="0.2">
      <c r="B41" s="8"/>
      <c r="C41" s="284"/>
      <c r="D41" s="22"/>
      <c r="E41" s="43"/>
      <c r="F41" s="24"/>
      <c r="G41" s="29">
        <f>IFERROR(VLOOKUP(E41, 'Unit Database'!$C$5:$D$212, 2, 0), 0)</f>
        <v>0</v>
      </c>
      <c r="H41" s="26">
        <f>(IFERROR(VLOOKUP(E41, 'Unit Database'!$C$5:$E$212, 3, 0), 0)*F41)</f>
        <v>0</v>
      </c>
      <c r="I41" s="27">
        <f t="shared" si="2"/>
        <v>0</v>
      </c>
      <c r="J41" s="279"/>
      <c r="K41" s="279"/>
      <c r="M41" s="8"/>
      <c r="N41" s="284"/>
      <c r="O41" s="22"/>
      <c r="P41" s="43"/>
      <c r="Q41" s="24"/>
      <c r="R41" s="29">
        <f>IFERROR(VLOOKUP(P41, 'Unit Database'!$C$5:$D$212, 2, 0), 0)</f>
        <v>0</v>
      </c>
      <c r="S41" s="26">
        <f>(IFERROR(VLOOKUP(P41, 'Unit Database'!$C$5:$E$212, 3, 0), 0)*Q41)</f>
        <v>0</v>
      </c>
      <c r="T41" s="27">
        <f t="shared" si="3"/>
        <v>0</v>
      </c>
      <c r="U41" s="279"/>
      <c r="V41" s="279"/>
    </row>
    <row r="42" spans="2:22" ht="24.75" customHeight="1" x14ac:dyDescent="0.2">
      <c r="B42" s="44" t="s">
        <v>27</v>
      </c>
      <c r="C42" s="283">
        <v>6</v>
      </c>
      <c r="D42" s="9"/>
      <c r="E42" s="47"/>
      <c r="F42" s="11"/>
      <c r="G42" s="15">
        <f>IFERROR(VLOOKUP(E42, 'Unit Database'!$C$5:$D$212, 2, 0), 0)</f>
        <v>0</v>
      </c>
      <c r="H42" s="13">
        <f>(IFERROR(VLOOKUP(E42, 'Unit Database'!$C$5:$E$212, 3, 0), 0)*F42)</f>
        <v>0</v>
      </c>
      <c r="I42" s="14">
        <f t="shared" si="2"/>
        <v>0</v>
      </c>
      <c r="J42" s="277">
        <f>SUM(I42:I44)</f>
        <v>0</v>
      </c>
      <c r="K42" s="280">
        <f>J42/3680</f>
        <v>0</v>
      </c>
      <c r="M42" s="44" t="s">
        <v>27</v>
      </c>
      <c r="N42" s="283">
        <v>6</v>
      </c>
      <c r="O42" s="9"/>
      <c r="P42" s="47"/>
      <c r="Q42" s="11"/>
      <c r="R42" s="15">
        <f>IFERROR(VLOOKUP(P42, 'Unit Database'!$C$5:$D$212, 2, 0), 0)</f>
        <v>0</v>
      </c>
      <c r="S42" s="13">
        <f>(IFERROR(VLOOKUP(P42, 'Unit Database'!$C$5:$E$212, 3, 0), 0)*Q42)</f>
        <v>0</v>
      </c>
      <c r="T42" s="14">
        <f t="shared" si="3"/>
        <v>0</v>
      </c>
      <c r="U42" s="277">
        <f>SUM(T42:T44)</f>
        <v>0</v>
      </c>
      <c r="V42" s="280">
        <f>U42/3680</f>
        <v>0</v>
      </c>
    </row>
    <row r="43" spans="2:22" ht="24.75" customHeight="1" x14ac:dyDescent="0.2">
      <c r="B43" s="296">
        <f>SUM(J27:J44)</f>
        <v>0</v>
      </c>
      <c r="C43" s="282"/>
      <c r="D43" s="16"/>
      <c r="E43" s="45"/>
      <c r="F43" s="18"/>
      <c r="G43" s="12">
        <f>IFERROR(VLOOKUP(E43, 'Unit Database'!$C$5:$D$212, 2, 0), 0)</f>
        <v>0</v>
      </c>
      <c r="H43" s="19">
        <f>(IFERROR(VLOOKUP(E43, 'Unit Database'!$C$5:$E$212, 3, 0), 0)*F43)</f>
        <v>0</v>
      </c>
      <c r="I43" s="20">
        <f t="shared" si="2"/>
        <v>0</v>
      </c>
      <c r="J43" s="278"/>
      <c r="K43" s="278"/>
      <c r="M43" s="296">
        <f>SUM(U27:U44)</f>
        <v>0</v>
      </c>
      <c r="N43" s="282"/>
      <c r="O43" s="16"/>
      <c r="P43" s="45"/>
      <c r="Q43" s="18"/>
      <c r="R43" s="12">
        <f>IFERROR(VLOOKUP(P43, 'Unit Database'!$C$5:$D$212, 2, 0), 0)</f>
        <v>0</v>
      </c>
      <c r="S43" s="19">
        <f>(IFERROR(VLOOKUP(P43, 'Unit Database'!$C$5:$E$212, 3, 0), 0)*Q43)</f>
        <v>0</v>
      </c>
      <c r="T43" s="20">
        <f t="shared" si="3"/>
        <v>0</v>
      </c>
      <c r="U43" s="278"/>
      <c r="V43" s="278"/>
    </row>
    <row r="44" spans="2:22" ht="24.75" customHeight="1" x14ac:dyDescent="0.2">
      <c r="B44" s="284"/>
      <c r="C44" s="284"/>
      <c r="D44" s="33"/>
      <c r="E44" s="46"/>
      <c r="F44" s="35"/>
      <c r="G44" s="25">
        <f>IFERROR(VLOOKUP(E44, 'Unit Database'!$C$5:$D$212, 2, 0), 0)</f>
        <v>0</v>
      </c>
      <c r="H44" s="36">
        <f>(IFERROR(VLOOKUP(E44, 'Unit Database'!$C$5:$E$212, 3, 0), 0)*F44)</f>
        <v>0</v>
      </c>
      <c r="I44" s="37">
        <f t="shared" si="2"/>
        <v>0</v>
      </c>
      <c r="J44" s="279"/>
      <c r="K44" s="279"/>
      <c r="M44" s="284"/>
      <c r="N44" s="284"/>
      <c r="O44" s="33"/>
      <c r="P44" s="46"/>
      <c r="Q44" s="35"/>
      <c r="R44" s="25">
        <f>IFERROR(VLOOKUP(P44, 'Unit Database'!$C$5:$D$212, 2, 0), 0)</f>
        <v>0</v>
      </c>
      <c r="S44" s="36">
        <f>(IFERROR(VLOOKUP(P44, 'Unit Database'!$C$5:$E$212, 3, 0), 0)*Q44)</f>
        <v>0</v>
      </c>
      <c r="T44" s="37">
        <f t="shared" si="3"/>
        <v>0</v>
      </c>
      <c r="U44" s="279"/>
      <c r="V44" s="279"/>
    </row>
    <row r="45" spans="2:22" ht="24.75" customHeight="1" x14ac:dyDescent="0.15"/>
    <row r="46" spans="2:22" ht="24.75" customHeight="1" x14ac:dyDescent="0.15"/>
    <row r="47" spans="2:22" ht="18.75" customHeight="1" x14ac:dyDescent="0.2">
      <c r="B47" s="305" t="s">
        <v>31</v>
      </c>
      <c r="J47" s="300" t="s">
        <v>1</v>
      </c>
      <c r="K47" s="301"/>
      <c r="L47" s="301"/>
      <c r="M47" s="301"/>
      <c r="N47" s="302"/>
      <c r="O47" s="1"/>
      <c r="Q47" s="286" t="s">
        <v>2</v>
      </c>
      <c r="R47" s="287"/>
      <c r="S47" s="297" t="e">
        <f t="shared" ref="S47:S48" ca="1" si="4">S2</f>
        <v>#NAME?</v>
      </c>
      <c r="T47" s="287"/>
      <c r="U47" s="287"/>
      <c r="V47" s="298"/>
    </row>
    <row r="48" spans="2:22" ht="18.75" customHeight="1" x14ac:dyDescent="0.2">
      <c r="B48" s="306"/>
      <c r="J48" s="282"/>
      <c r="K48" s="303"/>
      <c r="L48" s="303"/>
      <c r="M48" s="303"/>
      <c r="N48" s="278"/>
      <c r="O48" s="1"/>
      <c r="Q48" s="288" t="s">
        <v>3</v>
      </c>
      <c r="R48" s="289"/>
      <c r="S48" s="290">
        <f t="shared" si="4"/>
        <v>0</v>
      </c>
      <c r="T48" s="289"/>
      <c r="U48" s="289"/>
      <c r="V48" s="291"/>
    </row>
    <row r="49" spans="1:23" ht="18.75" customHeight="1" x14ac:dyDescent="0.2">
      <c r="B49" s="307"/>
      <c r="J49" s="284"/>
      <c r="K49" s="304"/>
      <c r="L49" s="304"/>
      <c r="M49" s="304"/>
      <c r="N49" s="279"/>
      <c r="O49" s="1"/>
      <c r="Q49" s="292" t="s">
        <v>4</v>
      </c>
      <c r="R49" s="293"/>
      <c r="S49" s="294">
        <f ca="1">TODAY()</f>
        <v>46140</v>
      </c>
      <c r="T49" s="293"/>
      <c r="U49" s="293"/>
      <c r="V49" s="295"/>
    </row>
    <row r="50" spans="1:23" ht="24.75" customHeight="1" x14ac:dyDescent="0.15"/>
    <row r="51" spans="1:23" ht="24.75" customHeight="1" x14ac:dyDescent="0.15">
      <c r="A51" s="2"/>
      <c r="B51" s="3"/>
      <c r="C51" s="4"/>
      <c r="D51" s="5" t="s">
        <v>5</v>
      </c>
      <c r="E51" s="6" t="s">
        <v>6</v>
      </c>
      <c r="F51" s="6" t="s">
        <v>7</v>
      </c>
      <c r="G51" s="6" t="s">
        <v>8</v>
      </c>
      <c r="H51" s="6" t="s">
        <v>9</v>
      </c>
      <c r="I51" s="6" t="s">
        <v>10</v>
      </c>
      <c r="J51" s="6" t="s">
        <v>11</v>
      </c>
      <c r="K51" s="7" t="s">
        <v>12</v>
      </c>
      <c r="L51" s="2"/>
      <c r="M51" s="3"/>
      <c r="N51" s="4"/>
      <c r="O51" s="5" t="s">
        <v>5</v>
      </c>
      <c r="P51" s="6" t="s">
        <v>6</v>
      </c>
      <c r="Q51" s="6" t="s">
        <v>7</v>
      </c>
      <c r="R51" s="6" t="s">
        <v>8</v>
      </c>
      <c r="S51" s="6" t="s">
        <v>9</v>
      </c>
      <c r="T51" s="6" t="s">
        <v>10</v>
      </c>
      <c r="U51" s="6" t="s">
        <v>11</v>
      </c>
      <c r="V51" s="7" t="s">
        <v>12</v>
      </c>
      <c r="W51" s="2"/>
    </row>
    <row r="52" spans="1:23" ht="24.75" customHeight="1" x14ac:dyDescent="0.2">
      <c r="B52" s="281" t="s">
        <v>32</v>
      </c>
      <c r="C52" s="283">
        <v>1</v>
      </c>
      <c r="D52" s="9"/>
      <c r="E52" s="47"/>
      <c r="F52" s="11"/>
      <c r="G52" s="15">
        <f>IFERROR(VLOOKUP(E52, 'Unit Database'!$C$5:$D$212, 2, 0), 0)</f>
        <v>0</v>
      </c>
      <c r="H52" s="13">
        <f>(IFERROR(VLOOKUP(E52, 'Unit Database'!$C$5:$E$212, 3, 0), 0)*F52)</f>
        <v>0</v>
      </c>
      <c r="I52" s="14">
        <f t="shared" ref="I52:I69" si="5">F52*G52</f>
        <v>0</v>
      </c>
      <c r="J52" s="277">
        <f>SUM(I52:I54)</f>
        <v>0</v>
      </c>
      <c r="K52" s="280">
        <f>J52/3680</f>
        <v>0</v>
      </c>
      <c r="M52" s="281" t="s">
        <v>33</v>
      </c>
      <c r="N52" s="283">
        <v>1</v>
      </c>
      <c r="O52" s="9"/>
      <c r="P52" s="47"/>
      <c r="Q52" s="11"/>
      <c r="R52" s="15">
        <f>IFERROR(VLOOKUP(P52, 'Unit Database'!$C$5:$D$212, 2, 0), 0)</f>
        <v>0</v>
      </c>
      <c r="S52" s="13">
        <f>(IFERROR(VLOOKUP(P52, 'Unit Database'!$C$5:$E$212, 3, 0), 0)*Q52)</f>
        <v>0</v>
      </c>
      <c r="T52" s="14">
        <f t="shared" ref="T52:T69" si="6">Q52*R52</f>
        <v>0</v>
      </c>
      <c r="U52" s="277">
        <f>SUM(T52:T54)</f>
        <v>0</v>
      </c>
      <c r="V52" s="280">
        <f>U52/3680</f>
        <v>0</v>
      </c>
    </row>
    <row r="53" spans="1:23" ht="24.75" customHeight="1" x14ac:dyDescent="0.2">
      <c r="B53" s="282"/>
      <c r="C53" s="282"/>
      <c r="D53" s="16"/>
      <c r="E53" s="45"/>
      <c r="F53" s="18"/>
      <c r="G53" s="12">
        <f>IFERROR(VLOOKUP(E53, 'Unit Database'!$C$5:$D$212, 2, 0), 0)</f>
        <v>0</v>
      </c>
      <c r="H53" s="19">
        <f>(IFERROR(VLOOKUP(E53, 'Unit Database'!$C$5:$E$212, 3, 0), 0)*F53)</f>
        <v>0</v>
      </c>
      <c r="I53" s="20">
        <f t="shared" si="5"/>
        <v>0</v>
      </c>
      <c r="J53" s="278"/>
      <c r="K53" s="278"/>
      <c r="M53" s="282"/>
      <c r="N53" s="282"/>
      <c r="O53" s="16"/>
      <c r="P53" s="45"/>
      <c r="Q53" s="18"/>
      <c r="R53" s="12">
        <f>IFERROR(VLOOKUP(P53, 'Unit Database'!$C$5:$D$212, 2, 0), 0)</f>
        <v>0</v>
      </c>
      <c r="S53" s="19">
        <f>(IFERROR(VLOOKUP(P53, 'Unit Database'!$C$5:$E$212, 3, 0), 0)*Q53)</f>
        <v>0</v>
      </c>
      <c r="T53" s="20">
        <f t="shared" si="6"/>
        <v>0</v>
      </c>
      <c r="U53" s="278"/>
      <c r="V53" s="278"/>
    </row>
    <row r="54" spans="1:23" ht="24.75" customHeight="1" x14ac:dyDescent="0.2">
      <c r="B54" s="282"/>
      <c r="C54" s="284"/>
      <c r="D54" s="22"/>
      <c r="E54" s="43"/>
      <c r="F54" s="24"/>
      <c r="G54" s="29">
        <f>IFERROR(VLOOKUP(E54, 'Unit Database'!$C$5:$D$212, 2, 0), 0)</f>
        <v>0</v>
      </c>
      <c r="H54" s="26">
        <f>(IFERROR(VLOOKUP(E54, 'Unit Database'!$C$5:$E$212, 3, 0), 0)*F54)</f>
        <v>0</v>
      </c>
      <c r="I54" s="27">
        <f t="shared" si="5"/>
        <v>0</v>
      </c>
      <c r="J54" s="279"/>
      <c r="K54" s="279"/>
      <c r="M54" s="282"/>
      <c r="N54" s="284"/>
      <c r="O54" s="22"/>
      <c r="P54" s="43"/>
      <c r="Q54" s="24"/>
      <c r="R54" s="29">
        <f>IFERROR(VLOOKUP(P54, 'Unit Database'!$C$5:$D$212, 2, 0), 0)</f>
        <v>0</v>
      </c>
      <c r="S54" s="26">
        <f>(IFERROR(VLOOKUP(P54, 'Unit Database'!$C$5:$E$212, 3, 0), 0)*Q54)</f>
        <v>0</v>
      </c>
      <c r="T54" s="27">
        <f t="shared" si="6"/>
        <v>0</v>
      </c>
      <c r="U54" s="279"/>
      <c r="V54" s="279"/>
    </row>
    <row r="55" spans="1:23" ht="24.75" customHeight="1" x14ac:dyDescent="0.2">
      <c r="B55" s="30" t="s">
        <v>18</v>
      </c>
      <c r="C55" s="283">
        <v>2</v>
      </c>
      <c r="D55" s="9"/>
      <c r="E55" s="47"/>
      <c r="F55" s="11"/>
      <c r="G55" s="15">
        <f>IFERROR(VLOOKUP(E55, 'Unit Database'!$C$5:$D$212, 2, 0), 0)</f>
        <v>0</v>
      </c>
      <c r="H55" s="13">
        <f>(IFERROR(VLOOKUP(E55, 'Unit Database'!$C$5:$E$212, 3, 0), 0)*F55)</f>
        <v>0</v>
      </c>
      <c r="I55" s="14">
        <f t="shared" si="5"/>
        <v>0</v>
      </c>
      <c r="J55" s="277">
        <f>SUM(I55:I57)</f>
        <v>0</v>
      </c>
      <c r="K55" s="280">
        <f>J55/3680</f>
        <v>0</v>
      </c>
      <c r="M55" s="30" t="s">
        <v>18</v>
      </c>
      <c r="N55" s="283">
        <v>2</v>
      </c>
      <c r="O55" s="9"/>
      <c r="P55" s="47"/>
      <c r="Q55" s="11"/>
      <c r="R55" s="15">
        <f>IFERROR(VLOOKUP(P55, 'Unit Database'!$C$5:$D$212, 2, 0), 0)</f>
        <v>0</v>
      </c>
      <c r="S55" s="13">
        <f>(IFERROR(VLOOKUP(P55, 'Unit Database'!$C$5:$E$212, 3, 0), 0)*Q55)</f>
        <v>0</v>
      </c>
      <c r="T55" s="14">
        <f t="shared" si="6"/>
        <v>0</v>
      </c>
      <c r="U55" s="277">
        <f>SUM(T55:T57)</f>
        <v>0</v>
      </c>
      <c r="V55" s="280">
        <f>U55/3680</f>
        <v>0</v>
      </c>
    </row>
    <row r="56" spans="1:23" ht="24.75" customHeight="1" x14ac:dyDescent="0.2">
      <c r="B56" s="285"/>
      <c r="C56" s="282"/>
      <c r="D56" s="16"/>
      <c r="E56" s="45"/>
      <c r="F56" s="18"/>
      <c r="G56" s="12">
        <f>IFERROR(VLOOKUP(E56, 'Unit Database'!$C$5:$D$212, 2, 0), 0)</f>
        <v>0</v>
      </c>
      <c r="H56" s="19">
        <f>(IFERROR(VLOOKUP(E56, 'Unit Database'!$C$5:$E$212, 3, 0), 0)*F56)</f>
        <v>0</v>
      </c>
      <c r="I56" s="20">
        <f t="shared" si="5"/>
        <v>0</v>
      </c>
      <c r="J56" s="278"/>
      <c r="K56" s="278"/>
      <c r="M56" s="285"/>
      <c r="N56" s="282"/>
      <c r="O56" s="16"/>
      <c r="P56" s="45"/>
      <c r="Q56" s="18"/>
      <c r="R56" s="12">
        <f>IFERROR(VLOOKUP(P56, 'Unit Database'!$C$5:$D$212, 2, 0), 0)</f>
        <v>0</v>
      </c>
      <c r="S56" s="19">
        <f>(IFERROR(VLOOKUP(P56, 'Unit Database'!$C$5:$E$212, 3, 0), 0)*Q56)</f>
        <v>0</v>
      </c>
      <c r="T56" s="20">
        <f t="shared" si="6"/>
        <v>0</v>
      </c>
      <c r="U56" s="278"/>
      <c r="V56" s="278"/>
    </row>
    <row r="57" spans="1:23" ht="24.75" customHeight="1" x14ac:dyDescent="0.2">
      <c r="B57" s="282"/>
      <c r="C57" s="284"/>
      <c r="D57" s="33"/>
      <c r="E57" s="46"/>
      <c r="F57" s="35"/>
      <c r="G57" s="25">
        <f>IFERROR(VLOOKUP(E57, 'Unit Database'!$C$5:$D$212, 2, 0), 0)</f>
        <v>0</v>
      </c>
      <c r="H57" s="36">
        <f>(IFERROR(VLOOKUP(E57, 'Unit Database'!$C$5:$E$212, 3, 0), 0)*F57)</f>
        <v>0</v>
      </c>
      <c r="I57" s="37">
        <f t="shared" si="5"/>
        <v>0</v>
      </c>
      <c r="J57" s="279"/>
      <c r="K57" s="279"/>
      <c r="M57" s="282"/>
      <c r="N57" s="284"/>
      <c r="O57" s="33"/>
      <c r="P57" s="46"/>
      <c r="Q57" s="35"/>
      <c r="R57" s="25">
        <f>IFERROR(VLOOKUP(P57, 'Unit Database'!$C$5:$D$212, 2, 0), 0)</f>
        <v>0</v>
      </c>
      <c r="S57" s="36">
        <f>(IFERROR(VLOOKUP(P57, 'Unit Database'!$C$5:$E$212, 3, 0), 0)*Q57)</f>
        <v>0</v>
      </c>
      <c r="T57" s="37">
        <f t="shared" si="6"/>
        <v>0</v>
      </c>
      <c r="U57" s="279"/>
      <c r="V57" s="279"/>
    </row>
    <row r="58" spans="1:23" ht="24.75" customHeight="1" x14ac:dyDescent="0.2">
      <c r="B58" s="282"/>
      <c r="C58" s="283">
        <v>3</v>
      </c>
      <c r="D58" s="22"/>
      <c r="E58" s="48"/>
      <c r="F58" s="49"/>
      <c r="G58" s="31">
        <f>IFERROR(VLOOKUP(E58, 'Unit Database'!$C$5:$D$212, 2, 0), 0)</f>
        <v>0</v>
      </c>
      <c r="H58" s="39">
        <f>(IFERROR(VLOOKUP(E58, 'Unit Database'!$C$5:$E$212, 3, 0), 0)*F58)</f>
        <v>0</v>
      </c>
      <c r="I58" s="40">
        <f t="shared" si="5"/>
        <v>0</v>
      </c>
      <c r="J58" s="277">
        <f>SUM(I58:I60)</f>
        <v>0</v>
      </c>
      <c r="K58" s="280">
        <f>J58/3680</f>
        <v>0</v>
      </c>
      <c r="M58" s="282"/>
      <c r="N58" s="283">
        <v>3</v>
      </c>
      <c r="O58" s="22"/>
      <c r="P58" s="48"/>
      <c r="Q58" s="49"/>
      <c r="R58" s="31">
        <f>IFERROR(VLOOKUP(P58, 'Unit Database'!$C$5:$D$212, 2, 0), 0)</f>
        <v>0</v>
      </c>
      <c r="S58" s="39">
        <f>(IFERROR(VLOOKUP(P58, 'Unit Database'!$C$5:$E$212, 3, 0), 0)*Q58)</f>
        <v>0</v>
      </c>
      <c r="T58" s="40">
        <f t="shared" si="6"/>
        <v>0</v>
      </c>
      <c r="U58" s="277">
        <f>SUM(T58:T60)</f>
        <v>0</v>
      </c>
      <c r="V58" s="280">
        <f>U58/3680</f>
        <v>0</v>
      </c>
    </row>
    <row r="59" spans="1:23" ht="24.75" customHeight="1" x14ac:dyDescent="0.2">
      <c r="B59" s="8"/>
      <c r="C59" s="282"/>
      <c r="D59" s="16"/>
      <c r="E59" s="45"/>
      <c r="F59" s="18"/>
      <c r="G59" s="12">
        <f>IFERROR(VLOOKUP(E59, 'Unit Database'!$C$5:$D$212, 2, 0), 0)</f>
        <v>0</v>
      </c>
      <c r="H59" s="19">
        <f>(IFERROR(VLOOKUP(E59, 'Unit Database'!$C$5:$E$212, 3, 0), 0)*F59)</f>
        <v>0</v>
      </c>
      <c r="I59" s="20">
        <f t="shared" si="5"/>
        <v>0</v>
      </c>
      <c r="J59" s="278"/>
      <c r="K59" s="278"/>
      <c r="M59" s="8"/>
      <c r="N59" s="282"/>
      <c r="O59" s="16"/>
      <c r="P59" s="45"/>
      <c r="Q59" s="18"/>
      <c r="R59" s="12">
        <f>IFERROR(VLOOKUP(P59, 'Unit Database'!$C$5:$D$212, 2, 0), 0)</f>
        <v>0</v>
      </c>
      <c r="S59" s="19">
        <f>(IFERROR(VLOOKUP(P59, 'Unit Database'!$C$5:$E$212, 3, 0), 0)*Q59)</f>
        <v>0</v>
      </c>
      <c r="T59" s="20">
        <f t="shared" si="6"/>
        <v>0</v>
      </c>
      <c r="U59" s="278"/>
      <c r="V59" s="278"/>
    </row>
    <row r="60" spans="1:23" ht="24.75" customHeight="1" x14ac:dyDescent="0.2">
      <c r="B60" s="41" t="s">
        <v>23</v>
      </c>
      <c r="C60" s="284"/>
      <c r="D60" s="22"/>
      <c r="E60" s="43"/>
      <c r="F60" s="24"/>
      <c r="G60" s="29">
        <f>IFERROR(VLOOKUP(E60, 'Unit Database'!$C$5:$D$212, 2, 0), 0)</f>
        <v>0</v>
      </c>
      <c r="H60" s="26">
        <f>(IFERROR(VLOOKUP(E60, 'Unit Database'!$C$5:$E$212, 3, 0), 0)*F60)</f>
        <v>0</v>
      </c>
      <c r="I60" s="27">
        <f t="shared" si="5"/>
        <v>0</v>
      </c>
      <c r="J60" s="279"/>
      <c r="K60" s="279"/>
      <c r="M60" s="41" t="s">
        <v>23</v>
      </c>
      <c r="N60" s="284"/>
      <c r="O60" s="22"/>
      <c r="P60" s="43"/>
      <c r="Q60" s="24"/>
      <c r="R60" s="29">
        <f>IFERROR(VLOOKUP(P60, 'Unit Database'!$C$5:$D$212, 2, 0), 0)</f>
        <v>0</v>
      </c>
      <c r="S60" s="26">
        <f>(IFERROR(VLOOKUP(P60, 'Unit Database'!$C$5:$E$212, 3, 0), 0)*Q60)</f>
        <v>0</v>
      </c>
      <c r="T60" s="27">
        <f t="shared" si="6"/>
        <v>0</v>
      </c>
      <c r="U60" s="279"/>
      <c r="V60" s="279"/>
    </row>
    <row r="61" spans="1:23" ht="24.75" customHeight="1" x14ac:dyDescent="0.2">
      <c r="B61" s="299"/>
      <c r="C61" s="283">
        <v>4</v>
      </c>
      <c r="D61" s="9"/>
      <c r="E61" s="47"/>
      <c r="F61" s="11"/>
      <c r="G61" s="15">
        <f>IFERROR(VLOOKUP(E61, 'Unit Database'!$C$5:$D$212, 2, 0), 0)</f>
        <v>0</v>
      </c>
      <c r="H61" s="13">
        <f>(IFERROR(VLOOKUP(E61, 'Unit Database'!$C$5:$E$212, 3, 0), 0)*F61)</f>
        <v>0</v>
      </c>
      <c r="I61" s="14">
        <f t="shared" si="5"/>
        <v>0</v>
      </c>
      <c r="J61" s="277">
        <f>SUM(I61:I63)</f>
        <v>0</v>
      </c>
      <c r="K61" s="280">
        <f>J61/3680</f>
        <v>0</v>
      </c>
      <c r="M61" s="299"/>
      <c r="N61" s="283">
        <v>4</v>
      </c>
      <c r="O61" s="9"/>
      <c r="P61" s="47"/>
      <c r="Q61" s="11"/>
      <c r="R61" s="15">
        <f>IFERROR(VLOOKUP(P61, 'Unit Database'!$C$5:$D$212, 2, 0), 0)</f>
        <v>0</v>
      </c>
      <c r="S61" s="13">
        <f>(IFERROR(VLOOKUP(P61, 'Unit Database'!$C$5:$E$212, 3, 0), 0)*Q61)</f>
        <v>0</v>
      </c>
      <c r="T61" s="14">
        <f t="shared" si="6"/>
        <v>0</v>
      </c>
      <c r="U61" s="277">
        <f>SUM(T61:T63)</f>
        <v>0</v>
      </c>
      <c r="V61" s="280">
        <f>U61/3680</f>
        <v>0</v>
      </c>
    </row>
    <row r="62" spans="1:23" ht="24.75" customHeight="1" x14ac:dyDescent="0.2">
      <c r="B62" s="282"/>
      <c r="C62" s="282"/>
      <c r="D62" s="16"/>
      <c r="E62" s="45"/>
      <c r="F62" s="18"/>
      <c r="G62" s="12">
        <f>IFERROR(VLOOKUP(E62, 'Unit Database'!$C$5:$D$212, 2, 0), 0)</f>
        <v>0</v>
      </c>
      <c r="H62" s="19">
        <f>(IFERROR(VLOOKUP(E62, 'Unit Database'!$C$5:$E$212, 3, 0), 0)*F62)</f>
        <v>0</v>
      </c>
      <c r="I62" s="20">
        <f t="shared" si="5"/>
        <v>0</v>
      </c>
      <c r="J62" s="278"/>
      <c r="K62" s="278"/>
      <c r="M62" s="282"/>
      <c r="N62" s="282"/>
      <c r="O62" s="16"/>
      <c r="P62" s="45"/>
      <c r="Q62" s="18"/>
      <c r="R62" s="12">
        <f>IFERROR(VLOOKUP(P62, 'Unit Database'!$C$5:$D$212, 2, 0), 0)</f>
        <v>0</v>
      </c>
      <c r="S62" s="19">
        <f>(IFERROR(VLOOKUP(P62, 'Unit Database'!$C$5:$E$212, 3, 0), 0)*Q62)</f>
        <v>0</v>
      </c>
      <c r="T62" s="20">
        <f t="shared" si="6"/>
        <v>0</v>
      </c>
      <c r="U62" s="278"/>
      <c r="V62" s="278"/>
    </row>
    <row r="63" spans="1:23" ht="24.75" customHeight="1" x14ac:dyDescent="0.2">
      <c r="B63" s="282"/>
      <c r="C63" s="284"/>
      <c r="D63" s="33"/>
      <c r="E63" s="46"/>
      <c r="F63" s="35"/>
      <c r="G63" s="25">
        <f>IFERROR(VLOOKUP(E63, 'Unit Database'!$C$5:$D$212, 2, 0), 0)</f>
        <v>0</v>
      </c>
      <c r="H63" s="36">
        <f>(IFERROR(VLOOKUP(E63, 'Unit Database'!$C$5:$E$212, 3, 0), 0)*F63)</f>
        <v>0</v>
      </c>
      <c r="I63" s="37">
        <f t="shared" si="5"/>
        <v>0</v>
      </c>
      <c r="J63" s="279"/>
      <c r="K63" s="279"/>
      <c r="M63" s="282"/>
      <c r="N63" s="284"/>
      <c r="O63" s="33"/>
      <c r="P63" s="46"/>
      <c r="Q63" s="35"/>
      <c r="R63" s="25">
        <f>IFERROR(VLOOKUP(P63, 'Unit Database'!$C$5:$D$212, 2, 0), 0)</f>
        <v>0</v>
      </c>
      <c r="S63" s="36">
        <f>(IFERROR(VLOOKUP(P63, 'Unit Database'!$C$5:$E$212, 3, 0), 0)*Q63)</f>
        <v>0</v>
      </c>
      <c r="T63" s="37">
        <f t="shared" si="6"/>
        <v>0</v>
      </c>
      <c r="U63" s="279"/>
      <c r="V63" s="279"/>
    </row>
    <row r="64" spans="1:23" ht="24.75" customHeight="1" x14ac:dyDescent="0.2">
      <c r="B64" s="41" t="s">
        <v>25</v>
      </c>
      <c r="C64" s="283">
        <v>5</v>
      </c>
      <c r="D64" s="22"/>
      <c r="E64" s="48"/>
      <c r="F64" s="49"/>
      <c r="G64" s="31">
        <f>IFERROR(VLOOKUP(E64, 'Unit Database'!$C$5:$D$212, 2, 0), 0)</f>
        <v>0</v>
      </c>
      <c r="H64" s="39">
        <f>(IFERROR(VLOOKUP(E64, 'Unit Database'!$C$5:$E$212, 3, 0), 0)*F64)</f>
        <v>0</v>
      </c>
      <c r="I64" s="40">
        <f t="shared" si="5"/>
        <v>0</v>
      </c>
      <c r="J64" s="277">
        <f>SUM(I64:I66)</f>
        <v>0</v>
      </c>
      <c r="K64" s="280">
        <f>J64/3680</f>
        <v>0</v>
      </c>
      <c r="M64" s="41" t="s">
        <v>25</v>
      </c>
      <c r="N64" s="283">
        <v>5</v>
      </c>
      <c r="O64" s="22"/>
      <c r="P64" s="48"/>
      <c r="Q64" s="49"/>
      <c r="R64" s="31">
        <f>IFERROR(VLOOKUP(P64, 'Unit Database'!$C$5:$D$212, 2, 0), 0)</f>
        <v>0</v>
      </c>
      <c r="S64" s="39">
        <f>(IFERROR(VLOOKUP(P64, 'Unit Database'!$C$5:$E$212, 3, 0), 0)*Q64)</f>
        <v>0</v>
      </c>
      <c r="T64" s="40">
        <f t="shared" si="6"/>
        <v>0</v>
      </c>
      <c r="U64" s="277">
        <f>SUM(T64:T66)</f>
        <v>0</v>
      </c>
      <c r="V64" s="280">
        <f>U64/3680</f>
        <v>0</v>
      </c>
    </row>
    <row r="65" spans="1:23" ht="24.75" customHeight="1" x14ac:dyDescent="0.2">
      <c r="B65" s="42">
        <f>IFERROR(VLOOKUP(B61, DISTRO!$D$4:$N$53, 11, 0), 0)</f>
        <v>0</v>
      </c>
      <c r="C65" s="282"/>
      <c r="D65" s="16"/>
      <c r="E65" s="45"/>
      <c r="F65" s="18"/>
      <c r="G65" s="12">
        <f>IFERROR(VLOOKUP(E65, 'Unit Database'!$C$5:$D$212, 2, 0), 0)</f>
        <v>0</v>
      </c>
      <c r="H65" s="19">
        <f>(IFERROR(VLOOKUP(E65, 'Unit Database'!$C$5:$E$212, 3, 0), 0)*F65)</f>
        <v>0</v>
      </c>
      <c r="I65" s="20">
        <f t="shared" si="5"/>
        <v>0</v>
      </c>
      <c r="J65" s="278"/>
      <c r="K65" s="278"/>
      <c r="M65" s="42">
        <f>IFERROR(VLOOKUP(M61, DISTRO!$D$4:$N$53, 11, 0), 0)</f>
        <v>0</v>
      </c>
      <c r="N65" s="282"/>
      <c r="O65" s="16"/>
      <c r="P65" s="45"/>
      <c r="Q65" s="18"/>
      <c r="R65" s="12">
        <f>IFERROR(VLOOKUP(P65, 'Unit Database'!$C$5:$D$212, 2, 0), 0)</f>
        <v>0</v>
      </c>
      <c r="S65" s="19">
        <f>(IFERROR(VLOOKUP(P65, 'Unit Database'!$C$5:$E$212, 3, 0), 0)*Q65)</f>
        <v>0</v>
      </c>
      <c r="T65" s="20">
        <f t="shared" si="6"/>
        <v>0</v>
      </c>
      <c r="U65" s="278"/>
      <c r="V65" s="278"/>
    </row>
    <row r="66" spans="1:23" ht="24.75" customHeight="1" x14ac:dyDescent="0.2">
      <c r="B66" s="8"/>
      <c r="C66" s="284"/>
      <c r="D66" s="22"/>
      <c r="E66" s="43"/>
      <c r="F66" s="24"/>
      <c r="G66" s="29">
        <f>IFERROR(VLOOKUP(E66, 'Unit Database'!$C$5:$D$212, 2, 0), 0)</f>
        <v>0</v>
      </c>
      <c r="H66" s="26">
        <f>(IFERROR(VLOOKUP(E66, 'Unit Database'!$C$5:$E$212, 3, 0), 0)*F66)</f>
        <v>0</v>
      </c>
      <c r="I66" s="27">
        <f t="shared" si="5"/>
        <v>0</v>
      </c>
      <c r="J66" s="279"/>
      <c r="K66" s="279"/>
      <c r="M66" s="8"/>
      <c r="N66" s="284"/>
      <c r="O66" s="22"/>
      <c r="P66" s="43"/>
      <c r="Q66" s="24"/>
      <c r="R66" s="29">
        <f>IFERROR(VLOOKUP(P66, 'Unit Database'!$C$5:$D$212, 2, 0), 0)</f>
        <v>0</v>
      </c>
      <c r="S66" s="26">
        <f>(IFERROR(VLOOKUP(P66, 'Unit Database'!$C$5:$E$212, 3, 0), 0)*Q66)</f>
        <v>0</v>
      </c>
      <c r="T66" s="27">
        <f t="shared" si="6"/>
        <v>0</v>
      </c>
      <c r="U66" s="279"/>
      <c r="V66" s="279"/>
    </row>
    <row r="67" spans="1:23" ht="24.75" customHeight="1" x14ac:dyDescent="0.2">
      <c r="B67" s="44" t="s">
        <v>27</v>
      </c>
      <c r="C67" s="283">
        <v>6</v>
      </c>
      <c r="D67" s="9"/>
      <c r="E67" s="47"/>
      <c r="F67" s="11"/>
      <c r="G67" s="15">
        <f>IFERROR(VLOOKUP(E67, 'Unit Database'!$C$5:$D$212, 2, 0), 0)</f>
        <v>0</v>
      </c>
      <c r="H67" s="13">
        <f>(IFERROR(VLOOKUP(E67, 'Unit Database'!$C$5:$E$212, 3, 0), 0)*F67)</f>
        <v>0</v>
      </c>
      <c r="I67" s="14">
        <f t="shared" si="5"/>
        <v>0</v>
      </c>
      <c r="J67" s="277">
        <f>SUM(I67:I69)</f>
        <v>0</v>
      </c>
      <c r="K67" s="280">
        <f>J67/3680</f>
        <v>0</v>
      </c>
      <c r="M67" s="44" t="s">
        <v>27</v>
      </c>
      <c r="N67" s="283">
        <v>6</v>
      </c>
      <c r="O67" s="9"/>
      <c r="P67" s="47"/>
      <c r="Q67" s="11"/>
      <c r="R67" s="15">
        <f>IFERROR(VLOOKUP(P67, 'Unit Database'!$C$5:$D$212, 2, 0), 0)</f>
        <v>0</v>
      </c>
      <c r="S67" s="13">
        <f>(IFERROR(VLOOKUP(P67, 'Unit Database'!$C$5:$E$212, 3, 0), 0)*Q67)</f>
        <v>0</v>
      </c>
      <c r="T67" s="14">
        <f t="shared" si="6"/>
        <v>0</v>
      </c>
      <c r="U67" s="277">
        <f>SUM(T67:T69)</f>
        <v>0</v>
      </c>
      <c r="V67" s="280">
        <f>U67/3680</f>
        <v>0</v>
      </c>
    </row>
    <row r="68" spans="1:23" ht="24.75" customHeight="1" x14ac:dyDescent="0.2">
      <c r="B68" s="296">
        <f>SUM(J52:J69)</f>
        <v>0</v>
      </c>
      <c r="C68" s="282"/>
      <c r="D68" s="16"/>
      <c r="E68" s="45"/>
      <c r="F68" s="18"/>
      <c r="G68" s="12">
        <f>IFERROR(VLOOKUP(E68, 'Unit Database'!$C$5:$D$212, 2, 0), 0)</f>
        <v>0</v>
      </c>
      <c r="H68" s="19">
        <f>(IFERROR(VLOOKUP(E68, 'Unit Database'!$C$5:$E$212, 3, 0), 0)*F68)</f>
        <v>0</v>
      </c>
      <c r="I68" s="20">
        <f t="shared" si="5"/>
        <v>0</v>
      </c>
      <c r="J68" s="278"/>
      <c r="K68" s="278"/>
      <c r="M68" s="296">
        <f>SUM(U52:U69)</f>
        <v>0</v>
      </c>
      <c r="N68" s="282"/>
      <c r="O68" s="16"/>
      <c r="P68" s="45"/>
      <c r="Q68" s="18"/>
      <c r="R68" s="12">
        <f>IFERROR(VLOOKUP(P68, 'Unit Database'!$C$5:$D$212, 2, 0), 0)</f>
        <v>0</v>
      </c>
      <c r="S68" s="19">
        <f>(IFERROR(VLOOKUP(P68, 'Unit Database'!$C$5:$E$212, 3, 0), 0)*Q68)</f>
        <v>0</v>
      </c>
      <c r="T68" s="20">
        <f t="shared" si="6"/>
        <v>0</v>
      </c>
      <c r="U68" s="278"/>
      <c r="V68" s="278"/>
    </row>
    <row r="69" spans="1:23" ht="24.75" customHeight="1" x14ac:dyDescent="0.2">
      <c r="B69" s="284"/>
      <c r="C69" s="284"/>
      <c r="D69" s="33"/>
      <c r="E69" s="46"/>
      <c r="F69" s="35"/>
      <c r="G69" s="25">
        <f>IFERROR(VLOOKUP(E69, 'Unit Database'!$C$5:$D$212, 2, 0), 0)</f>
        <v>0</v>
      </c>
      <c r="H69" s="36">
        <f>(IFERROR(VLOOKUP(E69, 'Unit Database'!$C$5:$E$212, 3, 0), 0)*F69)</f>
        <v>0</v>
      </c>
      <c r="I69" s="37">
        <f t="shared" si="5"/>
        <v>0</v>
      </c>
      <c r="J69" s="279"/>
      <c r="K69" s="279"/>
      <c r="M69" s="284"/>
      <c r="N69" s="284"/>
      <c r="O69" s="33"/>
      <c r="P69" s="46"/>
      <c r="Q69" s="35"/>
      <c r="R69" s="25">
        <f>IFERROR(VLOOKUP(P69, 'Unit Database'!$C$5:$D$212, 2, 0), 0)</f>
        <v>0</v>
      </c>
      <c r="S69" s="36">
        <f>(IFERROR(VLOOKUP(P69, 'Unit Database'!$C$5:$E$212, 3, 0), 0)*Q69)</f>
        <v>0</v>
      </c>
      <c r="T69" s="37">
        <f t="shared" si="6"/>
        <v>0</v>
      </c>
      <c r="U69" s="279"/>
      <c r="V69" s="279"/>
    </row>
    <row r="70" spans="1:23" ht="24.75" customHeight="1" x14ac:dyDescent="0.15"/>
    <row r="71" spans="1:23" ht="24.75" customHeight="1" x14ac:dyDescent="0.15">
      <c r="A71" s="2"/>
      <c r="B71" s="3"/>
      <c r="C71" s="4"/>
      <c r="D71" s="5" t="s">
        <v>5</v>
      </c>
      <c r="E71" s="6" t="s">
        <v>6</v>
      </c>
      <c r="F71" s="6" t="s">
        <v>7</v>
      </c>
      <c r="G71" s="6" t="s">
        <v>8</v>
      </c>
      <c r="H71" s="6" t="s">
        <v>9</v>
      </c>
      <c r="I71" s="6" t="s">
        <v>10</v>
      </c>
      <c r="J71" s="6" t="s">
        <v>11</v>
      </c>
      <c r="K71" s="7" t="s">
        <v>12</v>
      </c>
      <c r="L71" s="2"/>
      <c r="M71" s="3"/>
      <c r="N71" s="4"/>
      <c r="O71" s="5" t="s">
        <v>5</v>
      </c>
      <c r="P71" s="6" t="s">
        <v>6</v>
      </c>
      <c r="Q71" s="6" t="s">
        <v>7</v>
      </c>
      <c r="R71" s="6" t="s">
        <v>8</v>
      </c>
      <c r="S71" s="6" t="s">
        <v>9</v>
      </c>
      <c r="T71" s="6" t="s">
        <v>10</v>
      </c>
      <c r="U71" s="6" t="s">
        <v>11</v>
      </c>
      <c r="V71" s="7" t="s">
        <v>12</v>
      </c>
      <c r="W71" s="2"/>
    </row>
    <row r="72" spans="1:23" ht="24.75" customHeight="1" x14ac:dyDescent="0.2">
      <c r="B72" s="281" t="s">
        <v>34</v>
      </c>
      <c r="C72" s="283">
        <v>1</v>
      </c>
      <c r="D72" s="9"/>
      <c r="E72" s="47"/>
      <c r="F72" s="11"/>
      <c r="G72" s="15">
        <f>IFERROR(VLOOKUP(E72, 'Unit Database'!$C$5:$D$212, 2, 0), 0)</f>
        <v>0</v>
      </c>
      <c r="H72" s="13">
        <f>(IFERROR(VLOOKUP(E72, 'Unit Database'!$C$5:$E$212, 3, 0), 0)*F72)</f>
        <v>0</v>
      </c>
      <c r="I72" s="14">
        <f t="shared" ref="I72:I89" si="7">F72*G72</f>
        <v>0</v>
      </c>
      <c r="J72" s="277">
        <f>SUM(I72:I74)</f>
        <v>0</v>
      </c>
      <c r="K72" s="280">
        <f>J72/3680</f>
        <v>0</v>
      </c>
      <c r="M72" s="281" t="s">
        <v>35</v>
      </c>
      <c r="N72" s="283">
        <v>1</v>
      </c>
      <c r="O72" s="9"/>
      <c r="P72" s="47"/>
      <c r="Q72" s="11"/>
      <c r="R72" s="15">
        <f>IFERROR(VLOOKUP(P72, 'Unit Database'!$C$5:$D$212, 2, 0), 0)</f>
        <v>0</v>
      </c>
      <c r="S72" s="13">
        <f>(IFERROR(VLOOKUP(P72, 'Unit Database'!$C$5:$E$212, 3, 0), 0)*Q72)</f>
        <v>0</v>
      </c>
      <c r="T72" s="14">
        <f t="shared" ref="T72:T89" si="8">Q72*R72</f>
        <v>0</v>
      </c>
      <c r="U72" s="277">
        <f>SUM(T72:T74)</f>
        <v>0</v>
      </c>
      <c r="V72" s="280">
        <f>U72/3680</f>
        <v>0</v>
      </c>
    </row>
    <row r="73" spans="1:23" ht="24.75" customHeight="1" x14ac:dyDescent="0.2">
      <c r="B73" s="282"/>
      <c r="C73" s="282"/>
      <c r="D73" s="16"/>
      <c r="E73" s="45"/>
      <c r="F73" s="18"/>
      <c r="G73" s="12">
        <f>IFERROR(VLOOKUP(E73, 'Unit Database'!$C$5:$D$212, 2, 0), 0)</f>
        <v>0</v>
      </c>
      <c r="H73" s="19">
        <f>(IFERROR(VLOOKUP(E73, 'Unit Database'!$C$5:$E$212, 3, 0), 0)*F73)</f>
        <v>0</v>
      </c>
      <c r="I73" s="20">
        <f t="shared" si="7"/>
        <v>0</v>
      </c>
      <c r="J73" s="278"/>
      <c r="K73" s="278"/>
      <c r="M73" s="282"/>
      <c r="N73" s="282"/>
      <c r="O73" s="16"/>
      <c r="P73" s="45"/>
      <c r="Q73" s="18"/>
      <c r="R73" s="12">
        <f>IFERROR(VLOOKUP(P73, 'Unit Database'!$C$5:$D$212, 2, 0), 0)</f>
        <v>0</v>
      </c>
      <c r="S73" s="19">
        <f>(IFERROR(VLOOKUP(P73, 'Unit Database'!$C$5:$E$212, 3, 0), 0)*Q73)</f>
        <v>0</v>
      </c>
      <c r="T73" s="20">
        <f t="shared" si="8"/>
        <v>0</v>
      </c>
      <c r="U73" s="278"/>
      <c r="V73" s="278"/>
    </row>
    <row r="74" spans="1:23" ht="24.75" customHeight="1" x14ac:dyDescent="0.2">
      <c r="B74" s="282"/>
      <c r="C74" s="284"/>
      <c r="D74" s="22"/>
      <c r="E74" s="43"/>
      <c r="F74" s="24"/>
      <c r="G74" s="29">
        <f>IFERROR(VLOOKUP(E74, 'Unit Database'!$C$5:$D$212, 2, 0), 0)</f>
        <v>0</v>
      </c>
      <c r="H74" s="26">
        <f>(IFERROR(VLOOKUP(E74, 'Unit Database'!$C$5:$E$212, 3, 0), 0)*F74)</f>
        <v>0</v>
      </c>
      <c r="I74" s="27">
        <f t="shared" si="7"/>
        <v>0</v>
      </c>
      <c r="J74" s="279"/>
      <c r="K74" s="279"/>
      <c r="M74" s="282"/>
      <c r="N74" s="284"/>
      <c r="O74" s="22"/>
      <c r="P74" s="43"/>
      <c r="Q74" s="24"/>
      <c r="R74" s="29">
        <f>IFERROR(VLOOKUP(P74, 'Unit Database'!$C$5:$D$212, 2, 0), 0)</f>
        <v>0</v>
      </c>
      <c r="S74" s="26">
        <f>(IFERROR(VLOOKUP(P74, 'Unit Database'!$C$5:$E$212, 3, 0), 0)*Q74)</f>
        <v>0</v>
      </c>
      <c r="T74" s="27">
        <f t="shared" si="8"/>
        <v>0</v>
      </c>
      <c r="U74" s="279"/>
      <c r="V74" s="279"/>
    </row>
    <row r="75" spans="1:23" ht="24.75" customHeight="1" x14ac:dyDescent="0.2">
      <c r="B75" s="30" t="s">
        <v>18</v>
      </c>
      <c r="C75" s="283">
        <v>2</v>
      </c>
      <c r="D75" s="9"/>
      <c r="E75" s="47"/>
      <c r="F75" s="11"/>
      <c r="G75" s="15">
        <f>IFERROR(VLOOKUP(E75, 'Unit Database'!$C$5:$D$212, 2, 0), 0)</f>
        <v>0</v>
      </c>
      <c r="H75" s="13">
        <f>(IFERROR(VLOOKUP(E75, 'Unit Database'!$C$5:$E$212, 3, 0), 0)*F75)</f>
        <v>0</v>
      </c>
      <c r="I75" s="14">
        <f t="shared" si="7"/>
        <v>0</v>
      </c>
      <c r="J75" s="277">
        <f>SUM(I75:I77)</f>
        <v>0</v>
      </c>
      <c r="K75" s="280">
        <f>J75/3680</f>
        <v>0</v>
      </c>
      <c r="M75" s="30" t="s">
        <v>18</v>
      </c>
      <c r="N75" s="283">
        <v>2</v>
      </c>
      <c r="O75" s="9"/>
      <c r="P75" s="47"/>
      <c r="Q75" s="11"/>
      <c r="R75" s="15">
        <f>IFERROR(VLOOKUP(P75, 'Unit Database'!$C$5:$D$212, 2, 0), 0)</f>
        <v>0</v>
      </c>
      <c r="S75" s="13">
        <f>(IFERROR(VLOOKUP(P75, 'Unit Database'!$C$5:$E$212, 3, 0), 0)*Q75)</f>
        <v>0</v>
      </c>
      <c r="T75" s="14">
        <f t="shared" si="8"/>
        <v>0</v>
      </c>
      <c r="U75" s="277">
        <f>SUM(T75:T77)</f>
        <v>0</v>
      </c>
      <c r="V75" s="280">
        <f>U75/3680</f>
        <v>0</v>
      </c>
    </row>
    <row r="76" spans="1:23" ht="24.75" customHeight="1" x14ac:dyDescent="0.2">
      <c r="B76" s="285"/>
      <c r="C76" s="282"/>
      <c r="D76" s="16"/>
      <c r="E76" s="45"/>
      <c r="F76" s="18"/>
      <c r="G76" s="12">
        <f>IFERROR(VLOOKUP(E76, 'Unit Database'!$C$5:$D$212, 2, 0), 0)</f>
        <v>0</v>
      </c>
      <c r="H76" s="19">
        <f>(IFERROR(VLOOKUP(E76, 'Unit Database'!$C$5:$E$212, 3, 0), 0)*F76)</f>
        <v>0</v>
      </c>
      <c r="I76" s="20">
        <f t="shared" si="7"/>
        <v>0</v>
      </c>
      <c r="J76" s="278"/>
      <c r="K76" s="278"/>
      <c r="M76" s="285"/>
      <c r="N76" s="282"/>
      <c r="O76" s="16"/>
      <c r="P76" s="45"/>
      <c r="Q76" s="18"/>
      <c r="R76" s="12">
        <f>IFERROR(VLOOKUP(P76, 'Unit Database'!$C$5:$D$212, 2, 0), 0)</f>
        <v>0</v>
      </c>
      <c r="S76" s="19">
        <f>(IFERROR(VLOOKUP(P76, 'Unit Database'!$C$5:$E$212, 3, 0), 0)*Q76)</f>
        <v>0</v>
      </c>
      <c r="T76" s="20">
        <f t="shared" si="8"/>
        <v>0</v>
      </c>
      <c r="U76" s="278"/>
      <c r="V76" s="278"/>
    </row>
    <row r="77" spans="1:23" ht="24.75" customHeight="1" x14ac:dyDescent="0.2">
      <c r="B77" s="282"/>
      <c r="C77" s="284"/>
      <c r="D77" s="33"/>
      <c r="E77" s="46"/>
      <c r="F77" s="35"/>
      <c r="G77" s="25">
        <f>IFERROR(VLOOKUP(E77, 'Unit Database'!$C$5:$D$212, 2, 0), 0)</f>
        <v>0</v>
      </c>
      <c r="H77" s="36">
        <f>(IFERROR(VLOOKUP(E77, 'Unit Database'!$C$5:$E$212, 3, 0), 0)*F77)</f>
        <v>0</v>
      </c>
      <c r="I77" s="37">
        <f t="shared" si="7"/>
        <v>0</v>
      </c>
      <c r="J77" s="279"/>
      <c r="K77" s="279"/>
      <c r="M77" s="282"/>
      <c r="N77" s="284"/>
      <c r="O77" s="33"/>
      <c r="P77" s="46"/>
      <c r="Q77" s="35"/>
      <c r="R77" s="25">
        <f>IFERROR(VLOOKUP(P77, 'Unit Database'!$C$5:$D$212, 2, 0), 0)</f>
        <v>0</v>
      </c>
      <c r="S77" s="36">
        <f>(IFERROR(VLOOKUP(P77, 'Unit Database'!$C$5:$E$212, 3, 0), 0)*Q77)</f>
        <v>0</v>
      </c>
      <c r="T77" s="37">
        <f t="shared" si="8"/>
        <v>0</v>
      </c>
      <c r="U77" s="279"/>
      <c r="V77" s="279"/>
    </row>
    <row r="78" spans="1:23" ht="24.75" customHeight="1" x14ac:dyDescent="0.2">
      <c r="B78" s="282"/>
      <c r="C78" s="283">
        <v>3</v>
      </c>
      <c r="D78" s="22"/>
      <c r="E78" s="48"/>
      <c r="F78" s="49"/>
      <c r="G78" s="31">
        <f>IFERROR(VLOOKUP(E78, 'Unit Database'!$C$5:$D$212, 2, 0), 0)</f>
        <v>0</v>
      </c>
      <c r="H78" s="39">
        <f>(IFERROR(VLOOKUP(E78, 'Unit Database'!$C$5:$E$212, 3, 0), 0)*F78)</f>
        <v>0</v>
      </c>
      <c r="I78" s="40">
        <f t="shared" si="7"/>
        <v>0</v>
      </c>
      <c r="J78" s="277">
        <f>SUM(I78:I80)</f>
        <v>0</v>
      </c>
      <c r="K78" s="280">
        <f>J78/3680</f>
        <v>0</v>
      </c>
      <c r="M78" s="282"/>
      <c r="N78" s="283">
        <v>3</v>
      </c>
      <c r="O78" s="22"/>
      <c r="P78" s="48"/>
      <c r="Q78" s="49"/>
      <c r="R78" s="31">
        <f>IFERROR(VLOOKUP(P78, 'Unit Database'!$C$5:$D$212, 2, 0), 0)</f>
        <v>0</v>
      </c>
      <c r="S78" s="39">
        <f>(IFERROR(VLOOKUP(P78, 'Unit Database'!$C$5:$E$212, 3, 0), 0)*Q78)</f>
        <v>0</v>
      </c>
      <c r="T78" s="40">
        <f t="shared" si="8"/>
        <v>0</v>
      </c>
      <c r="U78" s="277">
        <f>SUM(T78:T80)</f>
        <v>0</v>
      </c>
      <c r="V78" s="280">
        <f>U78/3680</f>
        <v>0</v>
      </c>
    </row>
    <row r="79" spans="1:23" ht="24.75" customHeight="1" x14ac:dyDescent="0.2">
      <c r="B79" s="8"/>
      <c r="C79" s="282"/>
      <c r="D79" s="16"/>
      <c r="E79" s="45"/>
      <c r="F79" s="18"/>
      <c r="G79" s="12">
        <f>IFERROR(VLOOKUP(E79, 'Unit Database'!$C$5:$D$212, 2, 0), 0)</f>
        <v>0</v>
      </c>
      <c r="H79" s="19">
        <f>(IFERROR(VLOOKUP(E79, 'Unit Database'!$C$5:$E$212, 3, 0), 0)*F79)</f>
        <v>0</v>
      </c>
      <c r="I79" s="20">
        <f t="shared" si="7"/>
        <v>0</v>
      </c>
      <c r="J79" s="278"/>
      <c r="K79" s="278"/>
      <c r="M79" s="8"/>
      <c r="N79" s="282"/>
      <c r="O79" s="16"/>
      <c r="P79" s="45"/>
      <c r="Q79" s="18"/>
      <c r="R79" s="12">
        <f>IFERROR(VLOOKUP(P79, 'Unit Database'!$C$5:$D$212, 2, 0), 0)</f>
        <v>0</v>
      </c>
      <c r="S79" s="19">
        <f>(IFERROR(VLOOKUP(P79, 'Unit Database'!$C$5:$E$212, 3, 0), 0)*Q79)</f>
        <v>0</v>
      </c>
      <c r="T79" s="20">
        <f t="shared" si="8"/>
        <v>0</v>
      </c>
      <c r="U79" s="278"/>
      <c r="V79" s="278"/>
    </row>
    <row r="80" spans="1:23" ht="24.75" customHeight="1" x14ac:dyDescent="0.2">
      <c r="B80" s="41" t="s">
        <v>23</v>
      </c>
      <c r="C80" s="284"/>
      <c r="D80" s="22"/>
      <c r="E80" s="43"/>
      <c r="F80" s="24"/>
      <c r="G80" s="29">
        <f>IFERROR(VLOOKUP(E80, 'Unit Database'!$C$5:$D$212, 2, 0), 0)</f>
        <v>0</v>
      </c>
      <c r="H80" s="26">
        <f>(IFERROR(VLOOKUP(E80, 'Unit Database'!$C$5:$E$212, 3, 0), 0)*F80)</f>
        <v>0</v>
      </c>
      <c r="I80" s="27">
        <f t="shared" si="7"/>
        <v>0</v>
      </c>
      <c r="J80" s="279"/>
      <c r="K80" s="279"/>
      <c r="M80" s="41" t="s">
        <v>23</v>
      </c>
      <c r="N80" s="284"/>
      <c r="O80" s="22"/>
      <c r="P80" s="43"/>
      <c r="Q80" s="24"/>
      <c r="R80" s="29">
        <f>IFERROR(VLOOKUP(P80, 'Unit Database'!$C$5:$D$212, 2, 0), 0)</f>
        <v>0</v>
      </c>
      <c r="S80" s="26">
        <f>(IFERROR(VLOOKUP(P80, 'Unit Database'!$C$5:$E$212, 3, 0), 0)*Q80)</f>
        <v>0</v>
      </c>
      <c r="T80" s="27">
        <f t="shared" si="8"/>
        <v>0</v>
      </c>
      <c r="U80" s="279"/>
      <c r="V80" s="279"/>
    </row>
    <row r="81" spans="1:23" ht="24.75" customHeight="1" x14ac:dyDescent="0.2">
      <c r="B81" s="299"/>
      <c r="C81" s="283">
        <v>4</v>
      </c>
      <c r="D81" s="9"/>
      <c r="E81" s="47"/>
      <c r="F81" s="11"/>
      <c r="G81" s="15">
        <f>IFERROR(VLOOKUP(E81, 'Unit Database'!$C$5:$D$212, 2, 0), 0)</f>
        <v>0</v>
      </c>
      <c r="H81" s="13">
        <f>(IFERROR(VLOOKUP(E81, 'Unit Database'!$C$5:$E$212, 3, 0), 0)*F81)</f>
        <v>0</v>
      </c>
      <c r="I81" s="14">
        <f t="shared" si="7"/>
        <v>0</v>
      </c>
      <c r="J81" s="277">
        <f>SUM(I81:I83)</f>
        <v>0</v>
      </c>
      <c r="K81" s="280">
        <f>J81/3680</f>
        <v>0</v>
      </c>
      <c r="M81" s="299"/>
      <c r="N81" s="283">
        <v>4</v>
      </c>
      <c r="O81" s="9"/>
      <c r="P81" s="47"/>
      <c r="Q81" s="11"/>
      <c r="R81" s="15">
        <f>IFERROR(VLOOKUP(P81, 'Unit Database'!$C$5:$D$212, 2, 0), 0)</f>
        <v>0</v>
      </c>
      <c r="S81" s="13">
        <f>(IFERROR(VLOOKUP(P81, 'Unit Database'!$C$5:$E$212, 3, 0), 0)*Q81)</f>
        <v>0</v>
      </c>
      <c r="T81" s="14">
        <f t="shared" si="8"/>
        <v>0</v>
      </c>
      <c r="U81" s="277">
        <f>SUM(T81:T83)</f>
        <v>0</v>
      </c>
      <c r="V81" s="280">
        <f>U81/3680</f>
        <v>0</v>
      </c>
    </row>
    <row r="82" spans="1:23" ht="24.75" customHeight="1" x14ac:dyDescent="0.2">
      <c r="B82" s="282"/>
      <c r="C82" s="282"/>
      <c r="D82" s="16"/>
      <c r="E82" s="45"/>
      <c r="F82" s="18"/>
      <c r="G82" s="12">
        <f>IFERROR(VLOOKUP(E82, 'Unit Database'!$C$5:$D$212, 2, 0), 0)</f>
        <v>0</v>
      </c>
      <c r="H82" s="19">
        <f>(IFERROR(VLOOKUP(E82, 'Unit Database'!$C$5:$E$212, 3, 0), 0)*F82)</f>
        <v>0</v>
      </c>
      <c r="I82" s="20">
        <f t="shared" si="7"/>
        <v>0</v>
      </c>
      <c r="J82" s="278"/>
      <c r="K82" s="278"/>
      <c r="M82" s="282"/>
      <c r="N82" s="282"/>
      <c r="O82" s="16"/>
      <c r="P82" s="45"/>
      <c r="Q82" s="18"/>
      <c r="R82" s="12">
        <f>IFERROR(VLOOKUP(P82, 'Unit Database'!$C$5:$D$212, 2, 0), 0)</f>
        <v>0</v>
      </c>
      <c r="S82" s="19">
        <f>(IFERROR(VLOOKUP(P82, 'Unit Database'!$C$5:$E$212, 3, 0), 0)*Q82)</f>
        <v>0</v>
      </c>
      <c r="T82" s="20">
        <f t="shared" si="8"/>
        <v>0</v>
      </c>
      <c r="U82" s="278"/>
      <c r="V82" s="278"/>
    </row>
    <row r="83" spans="1:23" ht="24.75" customHeight="1" x14ac:dyDescent="0.2">
      <c r="B83" s="282"/>
      <c r="C83" s="284"/>
      <c r="D83" s="33"/>
      <c r="E83" s="46"/>
      <c r="F83" s="35"/>
      <c r="G83" s="25">
        <f>IFERROR(VLOOKUP(E83, 'Unit Database'!$C$5:$D$212, 2, 0), 0)</f>
        <v>0</v>
      </c>
      <c r="H83" s="36">
        <f>(IFERROR(VLOOKUP(E83, 'Unit Database'!$C$5:$E$212, 3, 0), 0)*F83)</f>
        <v>0</v>
      </c>
      <c r="I83" s="37">
        <f t="shared" si="7"/>
        <v>0</v>
      </c>
      <c r="J83" s="279"/>
      <c r="K83" s="279"/>
      <c r="M83" s="282"/>
      <c r="N83" s="284"/>
      <c r="O83" s="33"/>
      <c r="P83" s="46"/>
      <c r="Q83" s="35"/>
      <c r="R83" s="25">
        <f>IFERROR(VLOOKUP(P83, 'Unit Database'!$C$5:$D$212, 2, 0), 0)</f>
        <v>0</v>
      </c>
      <c r="S83" s="36">
        <f>(IFERROR(VLOOKUP(P83, 'Unit Database'!$C$5:$E$212, 3, 0), 0)*Q83)</f>
        <v>0</v>
      </c>
      <c r="T83" s="37">
        <f t="shared" si="8"/>
        <v>0</v>
      </c>
      <c r="U83" s="279"/>
      <c r="V83" s="279"/>
    </row>
    <row r="84" spans="1:23" ht="24.75" customHeight="1" x14ac:dyDescent="0.2">
      <c r="B84" s="41" t="s">
        <v>25</v>
      </c>
      <c r="C84" s="283">
        <v>5</v>
      </c>
      <c r="D84" s="22"/>
      <c r="E84" s="48"/>
      <c r="F84" s="49"/>
      <c r="G84" s="31">
        <f>IFERROR(VLOOKUP(E84, 'Unit Database'!$C$5:$D$212, 2, 0), 0)</f>
        <v>0</v>
      </c>
      <c r="H84" s="39">
        <f>(IFERROR(VLOOKUP(E84, 'Unit Database'!$C$5:$E$212, 3, 0), 0)*F84)</f>
        <v>0</v>
      </c>
      <c r="I84" s="40">
        <f t="shared" si="7"/>
        <v>0</v>
      </c>
      <c r="J84" s="277">
        <f>SUM(I84:I86)</f>
        <v>0</v>
      </c>
      <c r="K84" s="280">
        <f>J84/3680</f>
        <v>0</v>
      </c>
      <c r="M84" s="41" t="s">
        <v>25</v>
      </c>
      <c r="N84" s="283">
        <v>5</v>
      </c>
      <c r="O84" s="22"/>
      <c r="P84" s="48"/>
      <c r="Q84" s="49"/>
      <c r="R84" s="31">
        <f>IFERROR(VLOOKUP(P84, 'Unit Database'!$C$5:$D$212, 2, 0), 0)</f>
        <v>0</v>
      </c>
      <c r="S84" s="39">
        <f>(IFERROR(VLOOKUP(P84, 'Unit Database'!$C$5:$E$212, 3, 0), 0)*Q84)</f>
        <v>0</v>
      </c>
      <c r="T84" s="40">
        <f t="shared" si="8"/>
        <v>0</v>
      </c>
      <c r="U84" s="277">
        <f>SUM(T84:T86)</f>
        <v>0</v>
      </c>
      <c r="V84" s="280">
        <f>U84/3680</f>
        <v>0</v>
      </c>
    </row>
    <row r="85" spans="1:23" ht="24.75" customHeight="1" x14ac:dyDescent="0.2">
      <c r="B85" s="42">
        <f>IFERROR(VLOOKUP(B81, DISTRO!$D$4:$N$53, 11, 0), 0)</f>
        <v>0</v>
      </c>
      <c r="C85" s="282"/>
      <c r="D85" s="16"/>
      <c r="E85" s="45"/>
      <c r="F85" s="18"/>
      <c r="G85" s="12">
        <f>IFERROR(VLOOKUP(E85, 'Unit Database'!$C$5:$D$212, 2, 0), 0)</f>
        <v>0</v>
      </c>
      <c r="H85" s="19">
        <f>(IFERROR(VLOOKUP(E85, 'Unit Database'!$C$5:$E$212, 3, 0), 0)*F85)</f>
        <v>0</v>
      </c>
      <c r="I85" s="20">
        <f t="shared" si="7"/>
        <v>0</v>
      </c>
      <c r="J85" s="278"/>
      <c r="K85" s="278"/>
      <c r="M85" s="42">
        <f>IFERROR(VLOOKUP(M81, DISTRO!$D$4:$N$53, 11, 0), 0)</f>
        <v>0</v>
      </c>
      <c r="N85" s="282"/>
      <c r="O85" s="16"/>
      <c r="P85" s="45"/>
      <c r="Q85" s="18"/>
      <c r="R85" s="12">
        <f>IFERROR(VLOOKUP(P85, 'Unit Database'!$C$5:$D$212, 2, 0), 0)</f>
        <v>0</v>
      </c>
      <c r="S85" s="19">
        <f>(IFERROR(VLOOKUP(P85, 'Unit Database'!$C$5:$E$212, 3, 0), 0)*Q85)</f>
        <v>0</v>
      </c>
      <c r="T85" s="20">
        <f t="shared" si="8"/>
        <v>0</v>
      </c>
      <c r="U85" s="278"/>
      <c r="V85" s="278"/>
    </row>
    <row r="86" spans="1:23" ht="24.75" customHeight="1" x14ac:dyDescent="0.2">
      <c r="B86" s="8"/>
      <c r="C86" s="284"/>
      <c r="D86" s="22"/>
      <c r="E86" s="43"/>
      <c r="F86" s="24"/>
      <c r="G86" s="29">
        <f>IFERROR(VLOOKUP(E86, 'Unit Database'!$C$5:$D$212, 2, 0), 0)</f>
        <v>0</v>
      </c>
      <c r="H86" s="26">
        <f>(IFERROR(VLOOKUP(E86, 'Unit Database'!$C$5:$E$212, 3, 0), 0)*F86)</f>
        <v>0</v>
      </c>
      <c r="I86" s="27">
        <f t="shared" si="7"/>
        <v>0</v>
      </c>
      <c r="J86" s="279"/>
      <c r="K86" s="279"/>
      <c r="M86" s="8"/>
      <c r="N86" s="284"/>
      <c r="O86" s="22"/>
      <c r="P86" s="43"/>
      <c r="Q86" s="24"/>
      <c r="R86" s="29">
        <f>IFERROR(VLOOKUP(P86, 'Unit Database'!$C$5:$D$212, 2, 0), 0)</f>
        <v>0</v>
      </c>
      <c r="S86" s="26">
        <f>(IFERROR(VLOOKUP(P86, 'Unit Database'!$C$5:$E$212, 3, 0), 0)*Q86)</f>
        <v>0</v>
      </c>
      <c r="T86" s="27">
        <f t="shared" si="8"/>
        <v>0</v>
      </c>
      <c r="U86" s="279"/>
      <c r="V86" s="279"/>
    </row>
    <row r="87" spans="1:23" ht="24.75" customHeight="1" x14ac:dyDescent="0.2">
      <c r="B87" s="44" t="s">
        <v>27</v>
      </c>
      <c r="C87" s="283">
        <v>6</v>
      </c>
      <c r="D87" s="9"/>
      <c r="E87" s="47"/>
      <c r="F87" s="11"/>
      <c r="G87" s="15">
        <f>IFERROR(VLOOKUP(E87, 'Unit Database'!$C$5:$D$212, 2, 0), 0)</f>
        <v>0</v>
      </c>
      <c r="H87" s="13">
        <f>(IFERROR(VLOOKUP(E87, 'Unit Database'!$C$5:$E$212, 3, 0), 0)*F87)</f>
        <v>0</v>
      </c>
      <c r="I87" s="14">
        <f t="shared" si="7"/>
        <v>0</v>
      </c>
      <c r="J87" s="277">
        <f>SUM(I87:I89)</f>
        <v>0</v>
      </c>
      <c r="K87" s="280">
        <f>J87/3680</f>
        <v>0</v>
      </c>
      <c r="M87" s="44" t="s">
        <v>27</v>
      </c>
      <c r="N87" s="283">
        <v>6</v>
      </c>
      <c r="O87" s="9"/>
      <c r="P87" s="47"/>
      <c r="Q87" s="11"/>
      <c r="R87" s="15">
        <f>IFERROR(VLOOKUP(P87, 'Unit Database'!$C$5:$D$212, 2, 0), 0)</f>
        <v>0</v>
      </c>
      <c r="S87" s="13">
        <f>(IFERROR(VLOOKUP(P87, 'Unit Database'!$C$5:$E$212, 3, 0), 0)*Q87)</f>
        <v>0</v>
      </c>
      <c r="T87" s="14">
        <f t="shared" si="8"/>
        <v>0</v>
      </c>
      <c r="U87" s="277">
        <f>SUM(T87:T89)</f>
        <v>0</v>
      </c>
      <c r="V87" s="280">
        <f>U87/3680</f>
        <v>0</v>
      </c>
    </row>
    <row r="88" spans="1:23" ht="24.75" customHeight="1" x14ac:dyDescent="0.2">
      <c r="B88" s="296">
        <f>SUM(J72:J89)</f>
        <v>0</v>
      </c>
      <c r="C88" s="282"/>
      <c r="D88" s="16"/>
      <c r="E88" s="45"/>
      <c r="F88" s="18"/>
      <c r="G88" s="12">
        <f>IFERROR(VLOOKUP(E88, 'Unit Database'!$C$5:$D$212, 2, 0), 0)</f>
        <v>0</v>
      </c>
      <c r="H88" s="19">
        <f>(IFERROR(VLOOKUP(E88, 'Unit Database'!$C$5:$E$212, 3, 0), 0)*F88)</f>
        <v>0</v>
      </c>
      <c r="I88" s="20">
        <f t="shared" si="7"/>
        <v>0</v>
      </c>
      <c r="J88" s="278"/>
      <c r="K88" s="278"/>
      <c r="M88" s="296">
        <f>SUM(U72:U89)</f>
        <v>0</v>
      </c>
      <c r="N88" s="282"/>
      <c r="O88" s="16"/>
      <c r="P88" s="45"/>
      <c r="Q88" s="18"/>
      <c r="R88" s="12">
        <f>IFERROR(VLOOKUP(P88, 'Unit Database'!$C$5:$D$212, 2, 0), 0)</f>
        <v>0</v>
      </c>
      <c r="S88" s="19">
        <f>(IFERROR(VLOOKUP(P88, 'Unit Database'!$C$5:$E$212, 3, 0), 0)*Q88)</f>
        <v>0</v>
      </c>
      <c r="T88" s="20">
        <f t="shared" si="8"/>
        <v>0</v>
      </c>
      <c r="U88" s="278"/>
      <c r="V88" s="278"/>
    </row>
    <row r="89" spans="1:23" ht="24.75" customHeight="1" x14ac:dyDescent="0.2">
      <c r="B89" s="284"/>
      <c r="C89" s="284"/>
      <c r="D89" s="33"/>
      <c r="E89" s="46"/>
      <c r="F89" s="35"/>
      <c r="G89" s="25">
        <f>IFERROR(VLOOKUP(E89, 'Unit Database'!$C$5:$D$212, 2, 0), 0)</f>
        <v>0</v>
      </c>
      <c r="H89" s="36">
        <f>(IFERROR(VLOOKUP(E89, 'Unit Database'!$C$5:$E$212, 3, 0), 0)*F89)</f>
        <v>0</v>
      </c>
      <c r="I89" s="37">
        <f t="shared" si="7"/>
        <v>0</v>
      </c>
      <c r="J89" s="279"/>
      <c r="K89" s="279"/>
      <c r="M89" s="284"/>
      <c r="N89" s="284"/>
      <c r="O89" s="33"/>
      <c r="P89" s="46"/>
      <c r="Q89" s="35"/>
      <c r="R89" s="25">
        <f>IFERROR(VLOOKUP(P89, 'Unit Database'!$C$5:$D$212, 2, 0), 0)</f>
        <v>0</v>
      </c>
      <c r="S89" s="36">
        <f>(IFERROR(VLOOKUP(P89, 'Unit Database'!$C$5:$E$212, 3, 0), 0)*Q89)</f>
        <v>0</v>
      </c>
      <c r="T89" s="37">
        <f t="shared" si="8"/>
        <v>0</v>
      </c>
      <c r="U89" s="279"/>
      <c r="V89" s="279"/>
    </row>
    <row r="90" spans="1:23" ht="24.75" customHeight="1" x14ac:dyDescent="0.15"/>
    <row r="91" spans="1:23" ht="24.75" customHeight="1" x14ac:dyDescent="0.15"/>
    <row r="92" spans="1:23" ht="18.75" customHeight="1" x14ac:dyDescent="0.2">
      <c r="B92" s="305" t="s">
        <v>36</v>
      </c>
      <c r="J92" s="300" t="s">
        <v>1</v>
      </c>
      <c r="K92" s="301"/>
      <c r="L92" s="301"/>
      <c r="M92" s="301"/>
      <c r="N92" s="302"/>
      <c r="O92" s="1"/>
      <c r="Q92" s="286" t="s">
        <v>2</v>
      </c>
      <c r="R92" s="287"/>
      <c r="S92" s="297" t="e">
        <f t="shared" ref="S92:S93" ca="1" si="9">S47</f>
        <v>#NAME?</v>
      </c>
      <c r="T92" s="287"/>
      <c r="U92" s="287"/>
      <c r="V92" s="298"/>
    </row>
    <row r="93" spans="1:23" ht="18.75" customHeight="1" x14ac:dyDescent="0.2">
      <c r="B93" s="306"/>
      <c r="J93" s="282"/>
      <c r="K93" s="303"/>
      <c r="L93" s="303"/>
      <c r="M93" s="303"/>
      <c r="N93" s="278"/>
      <c r="O93" s="1"/>
      <c r="Q93" s="288" t="s">
        <v>3</v>
      </c>
      <c r="R93" s="289"/>
      <c r="S93" s="290">
        <f t="shared" si="9"/>
        <v>0</v>
      </c>
      <c r="T93" s="289"/>
      <c r="U93" s="289"/>
      <c r="V93" s="291"/>
    </row>
    <row r="94" spans="1:23" ht="18.75" customHeight="1" x14ac:dyDescent="0.2">
      <c r="B94" s="307"/>
      <c r="J94" s="284"/>
      <c r="K94" s="304"/>
      <c r="L94" s="304"/>
      <c r="M94" s="304"/>
      <c r="N94" s="279"/>
      <c r="O94" s="1"/>
      <c r="Q94" s="292" t="s">
        <v>4</v>
      </c>
      <c r="R94" s="293"/>
      <c r="S94" s="294">
        <f ca="1">TODAY()</f>
        <v>46140</v>
      </c>
      <c r="T94" s="293"/>
      <c r="U94" s="293"/>
      <c r="V94" s="295"/>
    </row>
    <row r="95" spans="1:23" ht="24.75" customHeight="1" x14ac:dyDescent="0.15"/>
    <row r="96" spans="1:23" ht="24.75" customHeight="1" x14ac:dyDescent="0.15">
      <c r="A96" s="2"/>
      <c r="B96" s="3"/>
      <c r="C96" s="4"/>
      <c r="D96" s="5" t="s">
        <v>5</v>
      </c>
      <c r="E96" s="6" t="s">
        <v>6</v>
      </c>
      <c r="F96" s="6" t="s">
        <v>7</v>
      </c>
      <c r="G96" s="6" t="s">
        <v>8</v>
      </c>
      <c r="H96" s="6" t="s">
        <v>9</v>
      </c>
      <c r="I96" s="6" t="s">
        <v>10</v>
      </c>
      <c r="J96" s="6" t="s">
        <v>11</v>
      </c>
      <c r="K96" s="7" t="s">
        <v>12</v>
      </c>
      <c r="L96" s="2"/>
      <c r="M96" s="3"/>
      <c r="N96" s="4"/>
      <c r="O96" s="5" t="s">
        <v>5</v>
      </c>
      <c r="P96" s="6" t="s">
        <v>6</v>
      </c>
      <c r="Q96" s="6" t="s">
        <v>7</v>
      </c>
      <c r="R96" s="6" t="s">
        <v>8</v>
      </c>
      <c r="S96" s="6" t="s">
        <v>9</v>
      </c>
      <c r="T96" s="6" t="s">
        <v>10</v>
      </c>
      <c r="U96" s="6" t="s">
        <v>11</v>
      </c>
      <c r="V96" s="7" t="s">
        <v>12</v>
      </c>
      <c r="W96" s="2"/>
    </row>
    <row r="97" spans="2:22" ht="24.75" customHeight="1" x14ac:dyDescent="0.2">
      <c r="B97" s="281" t="s">
        <v>37</v>
      </c>
      <c r="C97" s="283">
        <v>1</v>
      </c>
      <c r="D97" s="9"/>
      <c r="E97" s="47"/>
      <c r="F97" s="11"/>
      <c r="G97" s="15">
        <f>IFERROR(VLOOKUP(E97, 'Unit Database'!$C$5:$D$212, 2, 0), 0)</f>
        <v>0</v>
      </c>
      <c r="H97" s="13">
        <f>(IFERROR(VLOOKUP(E97, 'Unit Database'!$C$5:$E$212, 3, 0), 0)*F97)</f>
        <v>0</v>
      </c>
      <c r="I97" s="14">
        <f t="shared" ref="I97:I114" si="10">F97*G97</f>
        <v>0</v>
      </c>
      <c r="J97" s="277">
        <f>SUM(I97:I99)</f>
        <v>0</v>
      </c>
      <c r="K97" s="280">
        <f>J97/3680</f>
        <v>0</v>
      </c>
      <c r="M97" s="281" t="s">
        <v>38</v>
      </c>
      <c r="N97" s="283">
        <v>1</v>
      </c>
      <c r="O97" s="9"/>
      <c r="P97" s="47"/>
      <c r="Q97" s="11"/>
      <c r="R97" s="15">
        <f>IFERROR(VLOOKUP(P97, 'Unit Database'!$C$5:$D$212, 2, 0), 0)</f>
        <v>0</v>
      </c>
      <c r="S97" s="13">
        <f>(IFERROR(VLOOKUP(P97, 'Unit Database'!$C$5:$E$212, 3, 0), 0)*Q97)</f>
        <v>0</v>
      </c>
      <c r="T97" s="14">
        <f t="shared" ref="T97:T114" si="11">Q97*R97</f>
        <v>0</v>
      </c>
      <c r="U97" s="277">
        <f>SUM(T97:T99)</f>
        <v>0</v>
      </c>
      <c r="V97" s="280">
        <f>U97/3680</f>
        <v>0</v>
      </c>
    </row>
    <row r="98" spans="2:22" ht="24.75" customHeight="1" x14ac:dyDescent="0.2">
      <c r="B98" s="282"/>
      <c r="C98" s="282"/>
      <c r="D98" s="16"/>
      <c r="E98" s="45"/>
      <c r="F98" s="18"/>
      <c r="G98" s="12">
        <f>IFERROR(VLOOKUP(E98, 'Unit Database'!$C$5:$D$212, 2, 0), 0)</f>
        <v>0</v>
      </c>
      <c r="H98" s="19">
        <f>(IFERROR(VLOOKUP(E98, 'Unit Database'!$C$5:$E$212, 3, 0), 0)*F98)</f>
        <v>0</v>
      </c>
      <c r="I98" s="20">
        <f t="shared" si="10"/>
        <v>0</v>
      </c>
      <c r="J98" s="278"/>
      <c r="K98" s="278"/>
      <c r="M98" s="282"/>
      <c r="N98" s="282"/>
      <c r="O98" s="16"/>
      <c r="P98" s="45"/>
      <c r="Q98" s="18"/>
      <c r="R98" s="12">
        <f>IFERROR(VLOOKUP(P98, 'Unit Database'!$C$5:$D$212, 2, 0), 0)</f>
        <v>0</v>
      </c>
      <c r="S98" s="19">
        <f>(IFERROR(VLOOKUP(P98, 'Unit Database'!$C$5:$E$212, 3, 0), 0)*Q98)</f>
        <v>0</v>
      </c>
      <c r="T98" s="20">
        <f t="shared" si="11"/>
        <v>0</v>
      </c>
      <c r="U98" s="278"/>
      <c r="V98" s="278"/>
    </row>
    <row r="99" spans="2:22" ht="24.75" customHeight="1" x14ac:dyDescent="0.2">
      <c r="B99" s="282"/>
      <c r="C99" s="284"/>
      <c r="D99" s="22"/>
      <c r="E99" s="43"/>
      <c r="F99" s="24"/>
      <c r="G99" s="29">
        <f>IFERROR(VLOOKUP(E99, 'Unit Database'!$C$5:$D$212, 2, 0), 0)</f>
        <v>0</v>
      </c>
      <c r="H99" s="26">
        <f>(IFERROR(VLOOKUP(E99, 'Unit Database'!$C$5:$E$212, 3, 0), 0)*F99)</f>
        <v>0</v>
      </c>
      <c r="I99" s="27">
        <f t="shared" si="10"/>
        <v>0</v>
      </c>
      <c r="J99" s="279"/>
      <c r="K99" s="279"/>
      <c r="M99" s="282"/>
      <c r="N99" s="284"/>
      <c r="O99" s="22"/>
      <c r="P99" s="43"/>
      <c r="Q99" s="24"/>
      <c r="R99" s="29">
        <f>IFERROR(VLOOKUP(P99, 'Unit Database'!$C$5:$D$212, 2, 0), 0)</f>
        <v>0</v>
      </c>
      <c r="S99" s="26">
        <f>(IFERROR(VLOOKUP(P99, 'Unit Database'!$C$5:$E$212, 3, 0), 0)*Q99)</f>
        <v>0</v>
      </c>
      <c r="T99" s="27">
        <f t="shared" si="11"/>
        <v>0</v>
      </c>
      <c r="U99" s="279"/>
      <c r="V99" s="279"/>
    </row>
    <row r="100" spans="2:22" ht="24.75" customHeight="1" x14ac:dyDescent="0.2">
      <c r="B100" s="30" t="s">
        <v>18</v>
      </c>
      <c r="C100" s="283">
        <v>2</v>
      </c>
      <c r="D100" s="9"/>
      <c r="E100" s="47"/>
      <c r="F100" s="11"/>
      <c r="G100" s="15">
        <f>IFERROR(VLOOKUP(E100, 'Unit Database'!$C$5:$D$212, 2, 0), 0)</f>
        <v>0</v>
      </c>
      <c r="H100" s="13">
        <f>(IFERROR(VLOOKUP(E100, 'Unit Database'!$C$5:$E$212, 3, 0), 0)*F100)</f>
        <v>0</v>
      </c>
      <c r="I100" s="14">
        <f t="shared" si="10"/>
        <v>0</v>
      </c>
      <c r="J100" s="277">
        <f>SUM(I100:I102)</f>
        <v>0</v>
      </c>
      <c r="K100" s="280">
        <f>J100/3680</f>
        <v>0</v>
      </c>
      <c r="M100" s="30" t="s">
        <v>18</v>
      </c>
      <c r="N100" s="283">
        <v>2</v>
      </c>
      <c r="O100" s="9"/>
      <c r="P100" s="47"/>
      <c r="Q100" s="11"/>
      <c r="R100" s="15">
        <f>IFERROR(VLOOKUP(P100, 'Unit Database'!$C$5:$D$212, 2, 0), 0)</f>
        <v>0</v>
      </c>
      <c r="S100" s="13">
        <f>(IFERROR(VLOOKUP(P100, 'Unit Database'!$C$5:$E$212, 3, 0), 0)*Q100)</f>
        <v>0</v>
      </c>
      <c r="T100" s="14">
        <f t="shared" si="11"/>
        <v>0</v>
      </c>
      <c r="U100" s="277">
        <f>SUM(T100:T102)</f>
        <v>0</v>
      </c>
      <c r="V100" s="280">
        <f>U100/3680</f>
        <v>0</v>
      </c>
    </row>
    <row r="101" spans="2:22" ht="24.75" customHeight="1" x14ac:dyDescent="0.2">
      <c r="B101" s="285"/>
      <c r="C101" s="282"/>
      <c r="D101" s="16"/>
      <c r="E101" s="45"/>
      <c r="F101" s="18"/>
      <c r="G101" s="12">
        <f>IFERROR(VLOOKUP(E101, 'Unit Database'!$C$5:$D$212, 2, 0), 0)</f>
        <v>0</v>
      </c>
      <c r="H101" s="19">
        <f>(IFERROR(VLOOKUP(E101, 'Unit Database'!$C$5:$E$212, 3, 0), 0)*F101)</f>
        <v>0</v>
      </c>
      <c r="I101" s="20">
        <f t="shared" si="10"/>
        <v>0</v>
      </c>
      <c r="J101" s="278"/>
      <c r="K101" s="278"/>
      <c r="M101" s="285"/>
      <c r="N101" s="282"/>
      <c r="O101" s="16"/>
      <c r="P101" s="45"/>
      <c r="Q101" s="18"/>
      <c r="R101" s="12">
        <f>IFERROR(VLOOKUP(P101, 'Unit Database'!$C$5:$D$212, 2, 0), 0)</f>
        <v>0</v>
      </c>
      <c r="S101" s="19">
        <f>(IFERROR(VLOOKUP(P101, 'Unit Database'!$C$5:$E$212, 3, 0), 0)*Q101)</f>
        <v>0</v>
      </c>
      <c r="T101" s="20">
        <f t="shared" si="11"/>
        <v>0</v>
      </c>
      <c r="U101" s="278"/>
      <c r="V101" s="278"/>
    </row>
    <row r="102" spans="2:22" ht="24.75" customHeight="1" x14ac:dyDescent="0.2">
      <c r="B102" s="282"/>
      <c r="C102" s="284"/>
      <c r="D102" s="33"/>
      <c r="E102" s="46"/>
      <c r="F102" s="35"/>
      <c r="G102" s="25">
        <f>IFERROR(VLOOKUP(E102, 'Unit Database'!$C$5:$D$212, 2, 0), 0)</f>
        <v>0</v>
      </c>
      <c r="H102" s="36">
        <f>(IFERROR(VLOOKUP(E102, 'Unit Database'!$C$5:$E$212, 3, 0), 0)*F102)</f>
        <v>0</v>
      </c>
      <c r="I102" s="37">
        <f t="shared" si="10"/>
        <v>0</v>
      </c>
      <c r="J102" s="279"/>
      <c r="K102" s="279"/>
      <c r="M102" s="282"/>
      <c r="N102" s="284"/>
      <c r="O102" s="33"/>
      <c r="P102" s="46"/>
      <c r="Q102" s="35"/>
      <c r="R102" s="25">
        <f>IFERROR(VLOOKUP(P102, 'Unit Database'!$C$5:$D$212, 2, 0), 0)</f>
        <v>0</v>
      </c>
      <c r="S102" s="36">
        <f>(IFERROR(VLOOKUP(P102, 'Unit Database'!$C$5:$E$212, 3, 0), 0)*Q102)</f>
        <v>0</v>
      </c>
      <c r="T102" s="37">
        <f t="shared" si="11"/>
        <v>0</v>
      </c>
      <c r="U102" s="279"/>
      <c r="V102" s="279"/>
    </row>
    <row r="103" spans="2:22" ht="24.75" customHeight="1" x14ac:dyDescent="0.2">
      <c r="B103" s="282"/>
      <c r="C103" s="283">
        <v>3</v>
      </c>
      <c r="D103" s="22"/>
      <c r="E103" s="48"/>
      <c r="F103" s="49"/>
      <c r="G103" s="31">
        <f>IFERROR(VLOOKUP(E103, 'Unit Database'!$C$5:$D$212, 2, 0), 0)</f>
        <v>0</v>
      </c>
      <c r="H103" s="39">
        <f>(IFERROR(VLOOKUP(E103, 'Unit Database'!$C$5:$E$212, 3, 0), 0)*F103)</f>
        <v>0</v>
      </c>
      <c r="I103" s="40">
        <f t="shared" si="10"/>
        <v>0</v>
      </c>
      <c r="J103" s="277">
        <f>SUM(I103:I105)</f>
        <v>0</v>
      </c>
      <c r="K103" s="280">
        <f>J103/3680</f>
        <v>0</v>
      </c>
      <c r="M103" s="282"/>
      <c r="N103" s="283">
        <v>3</v>
      </c>
      <c r="O103" s="22"/>
      <c r="P103" s="48"/>
      <c r="Q103" s="49"/>
      <c r="R103" s="31">
        <f>IFERROR(VLOOKUP(P103, 'Unit Database'!$C$5:$D$212, 2, 0), 0)</f>
        <v>0</v>
      </c>
      <c r="S103" s="39">
        <f>(IFERROR(VLOOKUP(P103, 'Unit Database'!$C$5:$E$212, 3, 0), 0)*Q103)</f>
        <v>0</v>
      </c>
      <c r="T103" s="40">
        <f t="shared" si="11"/>
        <v>0</v>
      </c>
      <c r="U103" s="277">
        <f>SUM(T103:T105)</f>
        <v>0</v>
      </c>
      <c r="V103" s="280">
        <f>U103/3680</f>
        <v>0</v>
      </c>
    </row>
    <row r="104" spans="2:22" ht="24.75" customHeight="1" x14ac:dyDescent="0.2">
      <c r="B104" s="8"/>
      <c r="C104" s="282"/>
      <c r="D104" s="16"/>
      <c r="E104" s="45"/>
      <c r="F104" s="18"/>
      <c r="G104" s="12">
        <f>IFERROR(VLOOKUP(E104, 'Unit Database'!$C$5:$D$212, 2, 0), 0)</f>
        <v>0</v>
      </c>
      <c r="H104" s="19">
        <f>(IFERROR(VLOOKUP(E104, 'Unit Database'!$C$5:$E$212, 3, 0), 0)*F104)</f>
        <v>0</v>
      </c>
      <c r="I104" s="20">
        <f t="shared" si="10"/>
        <v>0</v>
      </c>
      <c r="J104" s="278"/>
      <c r="K104" s="278"/>
      <c r="M104" s="8"/>
      <c r="N104" s="282"/>
      <c r="O104" s="16"/>
      <c r="P104" s="45"/>
      <c r="Q104" s="18"/>
      <c r="R104" s="12">
        <f>IFERROR(VLOOKUP(P104, 'Unit Database'!$C$5:$D$212, 2, 0), 0)</f>
        <v>0</v>
      </c>
      <c r="S104" s="19">
        <f>(IFERROR(VLOOKUP(P104, 'Unit Database'!$C$5:$E$212, 3, 0), 0)*Q104)</f>
        <v>0</v>
      </c>
      <c r="T104" s="20">
        <f t="shared" si="11"/>
        <v>0</v>
      </c>
      <c r="U104" s="278"/>
      <c r="V104" s="278"/>
    </row>
    <row r="105" spans="2:22" ht="24.75" customHeight="1" x14ac:dyDescent="0.2">
      <c r="B105" s="41" t="s">
        <v>23</v>
      </c>
      <c r="C105" s="284"/>
      <c r="D105" s="22"/>
      <c r="E105" s="43"/>
      <c r="F105" s="24"/>
      <c r="G105" s="29">
        <f>IFERROR(VLOOKUP(E105, 'Unit Database'!$C$5:$D$212, 2, 0), 0)</f>
        <v>0</v>
      </c>
      <c r="H105" s="26">
        <f>(IFERROR(VLOOKUP(E105, 'Unit Database'!$C$5:$E$212, 3, 0), 0)*F105)</f>
        <v>0</v>
      </c>
      <c r="I105" s="27">
        <f t="shared" si="10"/>
        <v>0</v>
      </c>
      <c r="J105" s="279"/>
      <c r="K105" s="279"/>
      <c r="M105" s="41" t="s">
        <v>23</v>
      </c>
      <c r="N105" s="284"/>
      <c r="O105" s="22"/>
      <c r="P105" s="43"/>
      <c r="Q105" s="24"/>
      <c r="R105" s="29">
        <f>IFERROR(VLOOKUP(P105, 'Unit Database'!$C$5:$D$212, 2, 0), 0)</f>
        <v>0</v>
      </c>
      <c r="S105" s="26">
        <f>(IFERROR(VLOOKUP(P105, 'Unit Database'!$C$5:$E$212, 3, 0), 0)*Q105)</f>
        <v>0</v>
      </c>
      <c r="T105" s="27">
        <f t="shared" si="11"/>
        <v>0</v>
      </c>
      <c r="U105" s="279"/>
      <c r="V105" s="279"/>
    </row>
    <row r="106" spans="2:22" ht="24.75" customHeight="1" x14ac:dyDescent="0.2">
      <c r="B106" s="299"/>
      <c r="C106" s="283">
        <v>4</v>
      </c>
      <c r="D106" s="9"/>
      <c r="E106" s="47"/>
      <c r="F106" s="11"/>
      <c r="G106" s="15">
        <f>IFERROR(VLOOKUP(E106, 'Unit Database'!$C$5:$D$212, 2, 0), 0)</f>
        <v>0</v>
      </c>
      <c r="H106" s="13">
        <f>(IFERROR(VLOOKUP(E106, 'Unit Database'!$C$5:$E$212, 3, 0), 0)*F106)</f>
        <v>0</v>
      </c>
      <c r="I106" s="14">
        <f t="shared" si="10"/>
        <v>0</v>
      </c>
      <c r="J106" s="277">
        <f>SUM(I106:I108)</f>
        <v>0</v>
      </c>
      <c r="K106" s="280">
        <f>J106/3680</f>
        <v>0</v>
      </c>
      <c r="M106" s="299"/>
      <c r="N106" s="283">
        <v>4</v>
      </c>
      <c r="O106" s="9"/>
      <c r="P106" s="47"/>
      <c r="Q106" s="11"/>
      <c r="R106" s="15">
        <f>IFERROR(VLOOKUP(P106, 'Unit Database'!$C$5:$D$212, 2, 0), 0)</f>
        <v>0</v>
      </c>
      <c r="S106" s="13">
        <f>(IFERROR(VLOOKUP(P106, 'Unit Database'!$C$5:$E$212, 3, 0), 0)*Q106)</f>
        <v>0</v>
      </c>
      <c r="T106" s="14">
        <f t="shared" si="11"/>
        <v>0</v>
      </c>
      <c r="U106" s="277">
        <f>SUM(T106:T108)</f>
        <v>0</v>
      </c>
      <c r="V106" s="280">
        <f>U106/3680</f>
        <v>0</v>
      </c>
    </row>
    <row r="107" spans="2:22" ht="24.75" customHeight="1" x14ac:dyDescent="0.2">
      <c r="B107" s="282"/>
      <c r="C107" s="282"/>
      <c r="D107" s="16"/>
      <c r="E107" s="45"/>
      <c r="F107" s="18"/>
      <c r="G107" s="12">
        <f>IFERROR(VLOOKUP(E107, 'Unit Database'!$C$5:$D$212, 2, 0), 0)</f>
        <v>0</v>
      </c>
      <c r="H107" s="19">
        <f>(IFERROR(VLOOKUP(E107, 'Unit Database'!$C$5:$E$212, 3, 0), 0)*F107)</f>
        <v>0</v>
      </c>
      <c r="I107" s="20">
        <f t="shared" si="10"/>
        <v>0</v>
      </c>
      <c r="J107" s="278"/>
      <c r="K107" s="278"/>
      <c r="M107" s="282"/>
      <c r="N107" s="282"/>
      <c r="O107" s="16"/>
      <c r="P107" s="45"/>
      <c r="Q107" s="18"/>
      <c r="R107" s="12">
        <f>IFERROR(VLOOKUP(P107, 'Unit Database'!$C$5:$D$212, 2, 0), 0)</f>
        <v>0</v>
      </c>
      <c r="S107" s="19">
        <f>(IFERROR(VLOOKUP(P107, 'Unit Database'!$C$5:$E$212, 3, 0), 0)*Q107)</f>
        <v>0</v>
      </c>
      <c r="T107" s="20">
        <f t="shared" si="11"/>
        <v>0</v>
      </c>
      <c r="U107" s="278"/>
      <c r="V107" s="278"/>
    </row>
    <row r="108" spans="2:22" ht="24.75" customHeight="1" x14ac:dyDescent="0.2">
      <c r="B108" s="282"/>
      <c r="C108" s="284"/>
      <c r="D108" s="33"/>
      <c r="E108" s="46"/>
      <c r="F108" s="35"/>
      <c r="G108" s="25">
        <f>IFERROR(VLOOKUP(E108, 'Unit Database'!$C$5:$D$212, 2, 0), 0)</f>
        <v>0</v>
      </c>
      <c r="H108" s="36">
        <f>(IFERROR(VLOOKUP(E108, 'Unit Database'!$C$5:$E$212, 3, 0), 0)*F108)</f>
        <v>0</v>
      </c>
      <c r="I108" s="37">
        <f t="shared" si="10"/>
        <v>0</v>
      </c>
      <c r="J108" s="279"/>
      <c r="K108" s="279"/>
      <c r="M108" s="282"/>
      <c r="N108" s="284"/>
      <c r="O108" s="33"/>
      <c r="P108" s="46"/>
      <c r="Q108" s="35"/>
      <c r="R108" s="25">
        <f>IFERROR(VLOOKUP(P108, 'Unit Database'!$C$5:$D$212, 2, 0), 0)</f>
        <v>0</v>
      </c>
      <c r="S108" s="36">
        <f>(IFERROR(VLOOKUP(P108, 'Unit Database'!$C$5:$E$212, 3, 0), 0)*Q108)</f>
        <v>0</v>
      </c>
      <c r="T108" s="37">
        <f t="shared" si="11"/>
        <v>0</v>
      </c>
      <c r="U108" s="279"/>
      <c r="V108" s="279"/>
    </row>
    <row r="109" spans="2:22" ht="24.75" customHeight="1" x14ac:dyDescent="0.2">
      <c r="B109" s="41" t="s">
        <v>25</v>
      </c>
      <c r="C109" s="283">
        <v>5</v>
      </c>
      <c r="D109" s="22"/>
      <c r="E109" s="48"/>
      <c r="F109" s="49"/>
      <c r="G109" s="31">
        <f>IFERROR(VLOOKUP(E109, 'Unit Database'!$C$5:$D$212, 2, 0), 0)</f>
        <v>0</v>
      </c>
      <c r="H109" s="39">
        <f>(IFERROR(VLOOKUP(E109, 'Unit Database'!$C$5:$E$212, 3, 0), 0)*F109)</f>
        <v>0</v>
      </c>
      <c r="I109" s="40">
        <f t="shared" si="10"/>
        <v>0</v>
      </c>
      <c r="J109" s="277">
        <f>SUM(I109:I111)</f>
        <v>0</v>
      </c>
      <c r="K109" s="280">
        <f>J109/3680</f>
        <v>0</v>
      </c>
      <c r="M109" s="41" t="s">
        <v>25</v>
      </c>
      <c r="N109" s="283">
        <v>5</v>
      </c>
      <c r="O109" s="22"/>
      <c r="P109" s="48"/>
      <c r="Q109" s="49"/>
      <c r="R109" s="31">
        <f>IFERROR(VLOOKUP(P109, 'Unit Database'!$C$5:$D$212, 2, 0), 0)</f>
        <v>0</v>
      </c>
      <c r="S109" s="39">
        <f>(IFERROR(VLOOKUP(P109, 'Unit Database'!$C$5:$E$212, 3, 0), 0)*Q109)</f>
        <v>0</v>
      </c>
      <c r="T109" s="40">
        <f t="shared" si="11"/>
        <v>0</v>
      </c>
      <c r="U109" s="277">
        <f>SUM(T109:T111)</f>
        <v>0</v>
      </c>
      <c r="V109" s="280">
        <f>U109/3680</f>
        <v>0</v>
      </c>
    </row>
    <row r="110" spans="2:22" ht="24.75" customHeight="1" x14ac:dyDescent="0.2">
      <c r="B110" s="42">
        <f>IFERROR(VLOOKUP(B106, DISTRO!$D$4:$N$53, 11, 0), 0)</f>
        <v>0</v>
      </c>
      <c r="C110" s="282"/>
      <c r="D110" s="16"/>
      <c r="E110" s="45"/>
      <c r="F110" s="18"/>
      <c r="G110" s="12">
        <f>IFERROR(VLOOKUP(E110, 'Unit Database'!$C$5:$D$212, 2, 0), 0)</f>
        <v>0</v>
      </c>
      <c r="H110" s="19">
        <f>(IFERROR(VLOOKUP(E110, 'Unit Database'!$C$5:$E$212, 3, 0), 0)*F110)</f>
        <v>0</v>
      </c>
      <c r="I110" s="20">
        <f t="shared" si="10"/>
        <v>0</v>
      </c>
      <c r="J110" s="278"/>
      <c r="K110" s="278"/>
      <c r="M110" s="42">
        <f>IFERROR(VLOOKUP(M106, DISTRO!$D$4:$N$53, 11, 0), 0)</f>
        <v>0</v>
      </c>
      <c r="N110" s="282"/>
      <c r="O110" s="16"/>
      <c r="P110" s="45"/>
      <c r="Q110" s="18"/>
      <c r="R110" s="12">
        <f>IFERROR(VLOOKUP(P110, 'Unit Database'!$C$5:$D$212, 2, 0), 0)</f>
        <v>0</v>
      </c>
      <c r="S110" s="19">
        <f>(IFERROR(VLOOKUP(P110, 'Unit Database'!$C$5:$E$212, 3, 0), 0)*Q110)</f>
        <v>0</v>
      </c>
      <c r="T110" s="20">
        <f t="shared" si="11"/>
        <v>0</v>
      </c>
      <c r="U110" s="278"/>
      <c r="V110" s="278"/>
    </row>
    <row r="111" spans="2:22" ht="24.75" customHeight="1" x14ac:dyDescent="0.2">
      <c r="B111" s="8"/>
      <c r="C111" s="284"/>
      <c r="D111" s="22"/>
      <c r="E111" s="43"/>
      <c r="F111" s="24"/>
      <c r="G111" s="29">
        <f>IFERROR(VLOOKUP(E111, 'Unit Database'!$C$5:$D$212, 2, 0), 0)</f>
        <v>0</v>
      </c>
      <c r="H111" s="26">
        <f>(IFERROR(VLOOKUP(E111, 'Unit Database'!$C$5:$E$212, 3, 0), 0)*F111)</f>
        <v>0</v>
      </c>
      <c r="I111" s="27">
        <f t="shared" si="10"/>
        <v>0</v>
      </c>
      <c r="J111" s="279"/>
      <c r="K111" s="279"/>
      <c r="M111" s="8"/>
      <c r="N111" s="284"/>
      <c r="O111" s="22"/>
      <c r="P111" s="43"/>
      <c r="Q111" s="24"/>
      <c r="R111" s="29">
        <f>IFERROR(VLOOKUP(P111, 'Unit Database'!$C$5:$D$212, 2, 0), 0)</f>
        <v>0</v>
      </c>
      <c r="S111" s="26">
        <f>(IFERROR(VLOOKUP(P111, 'Unit Database'!$C$5:$E$212, 3, 0), 0)*Q111)</f>
        <v>0</v>
      </c>
      <c r="T111" s="27">
        <f t="shared" si="11"/>
        <v>0</v>
      </c>
      <c r="U111" s="279"/>
      <c r="V111" s="279"/>
    </row>
    <row r="112" spans="2:22" ht="24.75" customHeight="1" x14ac:dyDescent="0.2">
      <c r="B112" s="44" t="s">
        <v>27</v>
      </c>
      <c r="C112" s="283">
        <v>6</v>
      </c>
      <c r="D112" s="9"/>
      <c r="E112" s="47"/>
      <c r="F112" s="11"/>
      <c r="G112" s="15">
        <f>IFERROR(VLOOKUP(E112, 'Unit Database'!$C$5:$D$212, 2, 0), 0)</f>
        <v>0</v>
      </c>
      <c r="H112" s="13">
        <f>(IFERROR(VLOOKUP(E112, 'Unit Database'!$C$5:$E$212, 3, 0), 0)*F112)</f>
        <v>0</v>
      </c>
      <c r="I112" s="14">
        <f t="shared" si="10"/>
        <v>0</v>
      </c>
      <c r="J112" s="277">
        <f>SUM(I112:I114)</f>
        <v>0</v>
      </c>
      <c r="K112" s="280">
        <f>J112/3680</f>
        <v>0</v>
      </c>
      <c r="M112" s="44" t="s">
        <v>27</v>
      </c>
      <c r="N112" s="283">
        <v>6</v>
      </c>
      <c r="O112" s="9"/>
      <c r="P112" s="47"/>
      <c r="Q112" s="11"/>
      <c r="R112" s="15">
        <f>IFERROR(VLOOKUP(P112, 'Unit Database'!$C$5:$D$212, 2, 0), 0)</f>
        <v>0</v>
      </c>
      <c r="S112" s="13">
        <f>(IFERROR(VLOOKUP(P112, 'Unit Database'!$C$5:$E$212, 3, 0), 0)*Q112)</f>
        <v>0</v>
      </c>
      <c r="T112" s="14">
        <f t="shared" si="11"/>
        <v>0</v>
      </c>
      <c r="U112" s="277">
        <f>SUM(T112:T114)</f>
        <v>0</v>
      </c>
      <c r="V112" s="280">
        <f>U112/3680</f>
        <v>0</v>
      </c>
    </row>
    <row r="113" spans="1:23" ht="24.75" customHeight="1" x14ac:dyDescent="0.2">
      <c r="B113" s="296">
        <f>SUM(J97:J114)</f>
        <v>0</v>
      </c>
      <c r="C113" s="282"/>
      <c r="D113" s="16"/>
      <c r="E113" s="45"/>
      <c r="F113" s="18"/>
      <c r="G113" s="12">
        <f>IFERROR(VLOOKUP(E113, 'Unit Database'!$C$5:$D$212, 2, 0), 0)</f>
        <v>0</v>
      </c>
      <c r="H113" s="19">
        <f>(IFERROR(VLOOKUP(E113, 'Unit Database'!$C$5:$E$212, 3, 0), 0)*F113)</f>
        <v>0</v>
      </c>
      <c r="I113" s="20">
        <f t="shared" si="10"/>
        <v>0</v>
      </c>
      <c r="J113" s="278"/>
      <c r="K113" s="278"/>
      <c r="M113" s="296">
        <f>SUM(U97:U114)</f>
        <v>0</v>
      </c>
      <c r="N113" s="282"/>
      <c r="O113" s="16"/>
      <c r="P113" s="45"/>
      <c r="Q113" s="18"/>
      <c r="R113" s="12">
        <f>IFERROR(VLOOKUP(P113, 'Unit Database'!$C$5:$D$212, 2, 0), 0)</f>
        <v>0</v>
      </c>
      <c r="S113" s="19">
        <f>(IFERROR(VLOOKUP(P113, 'Unit Database'!$C$5:$E$212, 3, 0), 0)*Q113)</f>
        <v>0</v>
      </c>
      <c r="T113" s="20">
        <f t="shared" si="11"/>
        <v>0</v>
      </c>
      <c r="U113" s="278"/>
      <c r="V113" s="278"/>
    </row>
    <row r="114" spans="1:23" ht="24.75" customHeight="1" x14ac:dyDescent="0.2">
      <c r="B114" s="284"/>
      <c r="C114" s="284"/>
      <c r="D114" s="33"/>
      <c r="E114" s="46"/>
      <c r="F114" s="35"/>
      <c r="G114" s="25">
        <f>IFERROR(VLOOKUP(E114, 'Unit Database'!$C$5:$D$212, 2, 0), 0)</f>
        <v>0</v>
      </c>
      <c r="H114" s="36">
        <f>(IFERROR(VLOOKUP(E114, 'Unit Database'!$C$5:$E$212, 3, 0), 0)*F114)</f>
        <v>0</v>
      </c>
      <c r="I114" s="37">
        <f t="shared" si="10"/>
        <v>0</v>
      </c>
      <c r="J114" s="279"/>
      <c r="K114" s="279"/>
      <c r="M114" s="284"/>
      <c r="N114" s="284"/>
      <c r="O114" s="33"/>
      <c r="P114" s="46"/>
      <c r="Q114" s="35"/>
      <c r="R114" s="25">
        <f>IFERROR(VLOOKUP(P114, 'Unit Database'!$C$5:$D$212, 2, 0), 0)</f>
        <v>0</v>
      </c>
      <c r="S114" s="36">
        <f>(IFERROR(VLOOKUP(P114, 'Unit Database'!$C$5:$E$212, 3, 0), 0)*Q114)</f>
        <v>0</v>
      </c>
      <c r="T114" s="37">
        <f t="shared" si="11"/>
        <v>0</v>
      </c>
      <c r="U114" s="279"/>
      <c r="V114" s="279"/>
    </row>
    <row r="115" spans="1:23" ht="24.75" customHeight="1" x14ac:dyDescent="0.15"/>
    <row r="116" spans="1:23" ht="24.75" customHeight="1" x14ac:dyDescent="0.15">
      <c r="A116" s="2"/>
      <c r="B116" s="3"/>
      <c r="C116" s="4"/>
      <c r="D116" s="5" t="s">
        <v>5</v>
      </c>
      <c r="E116" s="6" t="s">
        <v>6</v>
      </c>
      <c r="F116" s="6" t="s">
        <v>7</v>
      </c>
      <c r="G116" s="6" t="s">
        <v>8</v>
      </c>
      <c r="H116" s="6" t="s">
        <v>9</v>
      </c>
      <c r="I116" s="6" t="s">
        <v>10</v>
      </c>
      <c r="J116" s="6" t="s">
        <v>11</v>
      </c>
      <c r="K116" s="7" t="s">
        <v>12</v>
      </c>
      <c r="L116" s="2"/>
      <c r="M116" s="3"/>
      <c r="N116" s="4"/>
      <c r="O116" s="5" t="s">
        <v>5</v>
      </c>
      <c r="P116" s="6" t="s">
        <v>6</v>
      </c>
      <c r="Q116" s="6" t="s">
        <v>7</v>
      </c>
      <c r="R116" s="6" t="s">
        <v>8</v>
      </c>
      <c r="S116" s="6" t="s">
        <v>9</v>
      </c>
      <c r="T116" s="6" t="s">
        <v>10</v>
      </c>
      <c r="U116" s="6" t="s">
        <v>11</v>
      </c>
      <c r="V116" s="7" t="s">
        <v>12</v>
      </c>
      <c r="W116" s="2"/>
    </row>
    <row r="117" spans="1:23" ht="24.75" customHeight="1" x14ac:dyDescent="0.2">
      <c r="B117" s="281" t="s">
        <v>39</v>
      </c>
      <c r="C117" s="283">
        <v>1</v>
      </c>
      <c r="D117" s="9"/>
      <c r="E117" s="47"/>
      <c r="F117" s="11"/>
      <c r="G117" s="15">
        <f>IFERROR(VLOOKUP(E117, 'Unit Database'!$C$5:$D$212, 2, 0), 0)</f>
        <v>0</v>
      </c>
      <c r="H117" s="13">
        <f>(IFERROR(VLOOKUP(E117, 'Unit Database'!$C$5:$E$212, 3, 0), 0)*F117)</f>
        <v>0</v>
      </c>
      <c r="I117" s="14">
        <f t="shared" ref="I117:I134" si="12">F117*G117</f>
        <v>0</v>
      </c>
      <c r="J117" s="277">
        <f>SUM(I117:I119)</f>
        <v>0</v>
      </c>
      <c r="K117" s="280">
        <f>J117/3680</f>
        <v>0</v>
      </c>
      <c r="M117" s="281" t="s">
        <v>40</v>
      </c>
      <c r="N117" s="283">
        <v>1</v>
      </c>
      <c r="O117" s="9"/>
      <c r="P117" s="47"/>
      <c r="Q117" s="11"/>
      <c r="R117" s="15">
        <f>IFERROR(VLOOKUP(P117, 'Unit Database'!$C$5:$D$212, 2, 0), 0)</f>
        <v>0</v>
      </c>
      <c r="S117" s="13">
        <f>(IFERROR(VLOOKUP(P117, 'Unit Database'!$C$5:$E$212, 3, 0), 0)*Q117)</f>
        <v>0</v>
      </c>
      <c r="T117" s="14">
        <f t="shared" ref="T117:T134" si="13">Q117*R117</f>
        <v>0</v>
      </c>
      <c r="U117" s="277">
        <f>SUM(T117:T119)</f>
        <v>0</v>
      </c>
      <c r="V117" s="280">
        <f>U117/3680</f>
        <v>0</v>
      </c>
    </row>
    <row r="118" spans="1:23" ht="24.75" customHeight="1" x14ac:dyDescent="0.2">
      <c r="B118" s="282"/>
      <c r="C118" s="282"/>
      <c r="D118" s="16"/>
      <c r="E118" s="45"/>
      <c r="F118" s="18"/>
      <c r="G118" s="12">
        <f>IFERROR(VLOOKUP(E118, 'Unit Database'!$C$5:$D$212, 2, 0), 0)</f>
        <v>0</v>
      </c>
      <c r="H118" s="19">
        <f>(IFERROR(VLOOKUP(E118, 'Unit Database'!$C$5:$E$212, 3, 0), 0)*F118)</f>
        <v>0</v>
      </c>
      <c r="I118" s="20">
        <f t="shared" si="12"/>
        <v>0</v>
      </c>
      <c r="J118" s="278"/>
      <c r="K118" s="278"/>
      <c r="M118" s="282"/>
      <c r="N118" s="282"/>
      <c r="O118" s="16"/>
      <c r="P118" s="45"/>
      <c r="Q118" s="18"/>
      <c r="R118" s="12">
        <f>IFERROR(VLOOKUP(P118, 'Unit Database'!$C$5:$D$212, 2, 0), 0)</f>
        <v>0</v>
      </c>
      <c r="S118" s="19">
        <f>(IFERROR(VLOOKUP(P118, 'Unit Database'!$C$5:$E$212, 3, 0), 0)*Q118)</f>
        <v>0</v>
      </c>
      <c r="T118" s="20">
        <f t="shared" si="13"/>
        <v>0</v>
      </c>
      <c r="U118" s="278"/>
      <c r="V118" s="278"/>
    </row>
    <row r="119" spans="1:23" ht="24.75" customHeight="1" x14ac:dyDescent="0.2">
      <c r="B119" s="282"/>
      <c r="C119" s="284"/>
      <c r="D119" s="22"/>
      <c r="E119" s="43"/>
      <c r="F119" s="24"/>
      <c r="G119" s="29">
        <f>IFERROR(VLOOKUP(E119, 'Unit Database'!$C$5:$D$212, 2, 0), 0)</f>
        <v>0</v>
      </c>
      <c r="H119" s="26">
        <f>(IFERROR(VLOOKUP(E119, 'Unit Database'!$C$5:$E$212, 3, 0), 0)*F119)</f>
        <v>0</v>
      </c>
      <c r="I119" s="27">
        <f t="shared" si="12"/>
        <v>0</v>
      </c>
      <c r="J119" s="279"/>
      <c r="K119" s="279"/>
      <c r="M119" s="282"/>
      <c r="N119" s="284"/>
      <c r="O119" s="22"/>
      <c r="P119" s="43"/>
      <c r="Q119" s="24"/>
      <c r="R119" s="29">
        <f>IFERROR(VLOOKUP(P119, 'Unit Database'!$C$5:$D$212, 2, 0), 0)</f>
        <v>0</v>
      </c>
      <c r="S119" s="26">
        <f>(IFERROR(VLOOKUP(P119, 'Unit Database'!$C$5:$E$212, 3, 0), 0)*Q119)</f>
        <v>0</v>
      </c>
      <c r="T119" s="27">
        <f t="shared" si="13"/>
        <v>0</v>
      </c>
      <c r="U119" s="279"/>
      <c r="V119" s="279"/>
    </row>
    <row r="120" spans="1:23" ht="24.75" customHeight="1" x14ac:dyDescent="0.2">
      <c r="B120" s="30" t="s">
        <v>18</v>
      </c>
      <c r="C120" s="283">
        <v>2</v>
      </c>
      <c r="D120" s="9"/>
      <c r="E120" s="47"/>
      <c r="F120" s="11"/>
      <c r="G120" s="15">
        <f>IFERROR(VLOOKUP(E120, 'Unit Database'!$C$5:$D$212, 2, 0), 0)</f>
        <v>0</v>
      </c>
      <c r="H120" s="13">
        <f>(IFERROR(VLOOKUP(E120, 'Unit Database'!$C$5:$E$212, 3, 0), 0)*F120)</f>
        <v>0</v>
      </c>
      <c r="I120" s="14">
        <f t="shared" si="12"/>
        <v>0</v>
      </c>
      <c r="J120" s="277">
        <f>SUM(I120:I122)</f>
        <v>0</v>
      </c>
      <c r="K120" s="280">
        <f>J120/3680</f>
        <v>0</v>
      </c>
      <c r="M120" s="30" t="s">
        <v>18</v>
      </c>
      <c r="N120" s="283">
        <v>2</v>
      </c>
      <c r="O120" s="9"/>
      <c r="P120" s="47"/>
      <c r="Q120" s="11"/>
      <c r="R120" s="15">
        <f>IFERROR(VLOOKUP(P120, 'Unit Database'!$C$5:$D$212, 2, 0), 0)</f>
        <v>0</v>
      </c>
      <c r="S120" s="13">
        <f>(IFERROR(VLOOKUP(P120, 'Unit Database'!$C$5:$E$212, 3, 0), 0)*Q120)</f>
        <v>0</v>
      </c>
      <c r="T120" s="14">
        <f t="shared" si="13"/>
        <v>0</v>
      </c>
      <c r="U120" s="277">
        <f>SUM(T120:T122)</f>
        <v>0</v>
      </c>
      <c r="V120" s="280">
        <f>U120/3680</f>
        <v>0</v>
      </c>
    </row>
    <row r="121" spans="1:23" ht="24.75" customHeight="1" x14ac:dyDescent="0.2">
      <c r="B121" s="285"/>
      <c r="C121" s="282"/>
      <c r="D121" s="16"/>
      <c r="E121" s="45"/>
      <c r="F121" s="18"/>
      <c r="G121" s="12">
        <f>IFERROR(VLOOKUP(E121, 'Unit Database'!$C$5:$D$212, 2, 0), 0)</f>
        <v>0</v>
      </c>
      <c r="H121" s="19">
        <f>(IFERROR(VLOOKUP(E121, 'Unit Database'!$C$5:$E$212, 3, 0), 0)*F121)</f>
        <v>0</v>
      </c>
      <c r="I121" s="20">
        <f t="shared" si="12"/>
        <v>0</v>
      </c>
      <c r="J121" s="278"/>
      <c r="K121" s="278"/>
      <c r="M121" s="285"/>
      <c r="N121" s="282"/>
      <c r="O121" s="16"/>
      <c r="P121" s="45"/>
      <c r="Q121" s="18"/>
      <c r="R121" s="12">
        <f>IFERROR(VLOOKUP(P121, 'Unit Database'!$C$5:$D$212, 2, 0), 0)</f>
        <v>0</v>
      </c>
      <c r="S121" s="19">
        <f>(IFERROR(VLOOKUP(P121, 'Unit Database'!$C$5:$E$212, 3, 0), 0)*Q121)</f>
        <v>0</v>
      </c>
      <c r="T121" s="20">
        <f t="shared" si="13"/>
        <v>0</v>
      </c>
      <c r="U121" s="278"/>
      <c r="V121" s="278"/>
    </row>
    <row r="122" spans="1:23" ht="24.75" customHeight="1" x14ac:dyDescent="0.2">
      <c r="B122" s="282"/>
      <c r="C122" s="284"/>
      <c r="D122" s="33"/>
      <c r="E122" s="46"/>
      <c r="F122" s="35"/>
      <c r="G122" s="25">
        <f>IFERROR(VLOOKUP(E122, 'Unit Database'!$C$5:$D$212, 2, 0), 0)</f>
        <v>0</v>
      </c>
      <c r="H122" s="36">
        <f>(IFERROR(VLOOKUP(E122, 'Unit Database'!$C$5:$E$212, 3, 0), 0)*F122)</f>
        <v>0</v>
      </c>
      <c r="I122" s="37">
        <f t="shared" si="12"/>
        <v>0</v>
      </c>
      <c r="J122" s="279"/>
      <c r="K122" s="279"/>
      <c r="M122" s="282"/>
      <c r="N122" s="284"/>
      <c r="O122" s="33"/>
      <c r="P122" s="46"/>
      <c r="Q122" s="35"/>
      <c r="R122" s="25">
        <f>IFERROR(VLOOKUP(P122, 'Unit Database'!$C$5:$D$212, 2, 0), 0)</f>
        <v>0</v>
      </c>
      <c r="S122" s="36">
        <f>(IFERROR(VLOOKUP(P122, 'Unit Database'!$C$5:$E$212, 3, 0), 0)*Q122)</f>
        <v>0</v>
      </c>
      <c r="T122" s="37">
        <f t="shared" si="13"/>
        <v>0</v>
      </c>
      <c r="U122" s="279"/>
      <c r="V122" s="279"/>
    </row>
    <row r="123" spans="1:23" ht="24.75" customHeight="1" x14ac:dyDescent="0.2">
      <c r="B123" s="282"/>
      <c r="C123" s="283">
        <v>3</v>
      </c>
      <c r="D123" s="22"/>
      <c r="E123" s="48"/>
      <c r="F123" s="49"/>
      <c r="G123" s="31">
        <f>IFERROR(VLOOKUP(E123, 'Unit Database'!$C$5:$D$212, 2, 0), 0)</f>
        <v>0</v>
      </c>
      <c r="H123" s="39">
        <f>(IFERROR(VLOOKUP(E123, 'Unit Database'!$C$5:$E$212, 3, 0), 0)*F123)</f>
        <v>0</v>
      </c>
      <c r="I123" s="40">
        <f t="shared" si="12"/>
        <v>0</v>
      </c>
      <c r="J123" s="277">
        <f>SUM(I123:I125)</f>
        <v>0</v>
      </c>
      <c r="K123" s="280">
        <f>J123/3680</f>
        <v>0</v>
      </c>
      <c r="M123" s="282"/>
      <c r="N123" s="283">
        <v>3</v>
      </c>
      <c r="O123" s="22"/>
      <c r="P123" s="48"/>
      <c r="Q123" s="49"/>
      <c r="R123" s="31">
        <f>IFERROR(VLOOKUP(P123, 'Unit Database'!$C$5:$D$212, 2, 0), 0)</f>
        <v>0</v>
      </c>
      <c r="S123" s="39">
        <f>(IFERROR(VLOOKUP(P123, 'Unit Database'!$C$5:$E$212, 3, 0), 0)*Q123)</f>
        <v>0</v>
      </c>
      <c r="T123" s="40">
        <f t="shared" si="13"/>
        <v>0</v>
      </c>
      <c r="U123" s="277">
        <f>SUM(T123:T125)</f>
        <v>0</v>
      </c>
      <c r="V123" s="280">
        <f>U123/3680</f>
        <v>0</v>
      </c>
    </row>
    <row r="124" spans="1:23" ht="24.75" customHeight="1" x14ac:dyDescent="0.2">
      <c r="B124" s="8"/>
      <c r="C124" s="282"/>
      <c r="D124" s="16"/>
      <c r="E124" s="45"/>
      <c r="F124" s="18"/>
      <c r="G124" s="12">
        <f>IFERROR(VLOOKUP(E124, 'Unit Database'!$C$5:$D$212, 2, 0), 0)</f>
        <v>0</v>
      </c>
      <c r="H124" s="19">
        <f>(IFERROR(VLOOKUP(E124, 'Unit Database'!$C$5:$E$212, 3, 0), 0)*F124)</f>
        <v>0</v>
      </c>
      <c r="I124" s="20">
        <f t="shared" si="12"/>
        <v>0</v>
      </c>
      <c r="J124" s="278"/>
      <c r="K124" s="278"/>
      <c r="M124" s="8"/>
      <c r="N124" s="282"/>
      <c r="O124" s="16"/>
      <c r="P124" s="45"/>
      <c r="Q124" s="18"/>
      <c r="R124" s="12">
        <f>IFERROR(VLOOKUP(P124, 'Unit Database'!$C$5:$D$212, 2, 0), 0)</f>
        <v>0</v>
      </c>
      <c r="S124" s="19">
        <f>(IFERROR(VLOOKUP(P124, 'Unit Database'!$C$5:$E$212, 3, 0), 0)*Q124)</f>
        <v>0</v>
      </c>
      <c r="T124" s="20">
        <f t="shared" si="13"/>
        <v>0</v>
      </c>
      <c r="U124" s="278"/>
      <c r="V124" s="278"/>
    </row>
    <row r="125" spans="1:23" ht="24.75" customHeight="1" x14ac:dyDescent="0.2">
      <c r="B125" s="41" t="s">
        <v>23</v>
      </c>
      <c r="C125" s="284"/>
      <c r="D125" s="22"/>
      <c r="E125" s="43"/>
      <c r="F125" s="24"/>
      <c r="G125" s="29">
        <f>IFERROR(VLOOKUP(E125, 'Unit Database'!$C$5:$D$212, 2, 0), 0)</f>
        <v>0</v>
      </c>
      <c r="H125" s="26">
        <f>(IFERROR(VLOOKUP(E125, 'Unit Database'!$C$5:$E$212, 3, 0), 0)*F125)</f>
        <v>0</v>
      </c>
      <c r="I125" s="27">
        <f t="shared" si="12"/>
        <v>0</v>
      </c>
      <c r="J125" s="279"/>
      <c r="K125" s="279"/>
      <c r="M125" s="41" t="s">
        <v>23</v>
      </c>
      <c r="N125" s="284"/>
      <c r="O125" s="22"/>
      <c r="P125" s="43"/>
      <c r="Q125" s="24"/>
      <c r="R125" s="29">
        <f>IFERROR(VLOOKUP(P125, 'Unit Database'!$C$5:$D$212, 2, 0), 0)</f>
        <v>0</v>
      </c>
      <c r="S125" s="26">
        <f>(IFERROR(VLOOKUP(P125, 'Unit Database'!$C$5:$E$212, 3, 0), 0)*Q125)</f>
        <v>0</v>
      </c>
      <c r="T125" s="27">
        <f t="shared" si="13"/>
        <v>0</v>
      </c>
      <c r="U125" s="279"/>
      <c r="V125" s="279"/>
    </row>
    <row r="126" spans="1:23" ht="24.75" customHeight="1" x14ac:dyDescent="0.2">
      <c r="B126" s="299"/>
      <c r="C126" s="283">
        <v>4</v>
      </c>
      <c r="D126" s="9"/>
      <c r="E126" s="47"/>
      <c r="F126" s="11"/>
      <c r="G126" s="15">
        <f>IFERROR(VLOOKUP(E126, 'Unit Database'!$C$5:$D$212, 2, 0), 0)</f>
        <v>0</v>
      </c>
      <c r="H126" s="13">
        <f>(IFERROR(VLOOKUP(E126, 'Unit Database'!$C$5:$E$212, 3, 0), 0)*F126)</f>
        <v>0</v>
      </c>
      <c r="I126" s="14">
        <f t="shared" si="12"/>
        <v>0</v>
      </c>
      <c r="J126" s="277">
        <f>SUM(I126:I128)</f>
        <v>0</v>
      </c>
      <c r="K126" s="280">
        <f>J126/3680</f>
        <v>0</v>
      </c>
      <c r="M126" s="299"/>
      <c r="N126" s="283">
        <v>4</v>
      </c>
      <c r="O126" s="9"/>
      <c r="P126" s="47"/>
      <c r="Q126" s="11"/>
      <c r="R126" s="15">
        <f>IFERROR(VLOOKUP(P126, 'Unit Database'!$C$5:$D$212, 2, 0), 0)</f>
        <v>0</v>
      </c>
      <c r="S126" s="13">
        <f>(IFERROR(VLOOKUP(P126, 'Unit Database'!$C$5:$E$212, 3, 0), 0)*Q126)</f>
        <v>0</v>
      </c>
      <c r="T126" s="14">
        <f t="shared" si="13"/>
        <v>0</v>
      </c>
      <c r="U126" s="277">
        <f>SUM(T126:T128)</f>
        <v>0</v>
      </c>
      <c r="V126" s="280">
        <f>U126/3680</f>
        <v>0</v>
      </c>
    </row>
    <row r="127" spans="1:23" ht="24.75" customHeight="1" x14ac:dyDescent="0.2">
      <c r="B127" s="282"/>
      <c r="C127" s="282"/>
      <c r="D127" s="16"/>
      <c r="E127" s="45"/>
      <c r="F127" s="18"/>
      <c r="G127" s="12">
        <f>IFERROR(VLOOKUP(E127, 'Unit Database'!$C$5:$D$212, 2, 0), 0)</f>
        <v>0</v>
      </c>
      <c r="H127" s="19">
        <f>(IFERROR(VLOOKUP(E127, 'Unit Database'!$C$5:$E$212, 3, 0), 0)*F127)</f>
        <v>0</v>
      </c>
      <c r="I127" s="20">
        <f t="shared" si="12"/>
        <v>0</v>
      </c>
      <c r="J127" s="278"/>
      <c r="K127" s="278"/>
      <c r="M127" s="282"/>
      <c r="N127" s="282"/>
      <c r="O127" s="16"/>
      <c r="P127" s="45"/>
      <c r="Q127" s="18"/>
      <c r="R127" s="12">
        <f>IFERROR(VLOOKUP(P127, 'Unit Database'!$C$5:$D$212, 2, 0), 0)</f>
        <v>0</v>
      </c>
      <c r="S127" s="19">
        <f>(IFERROR(VLOOKUP(P127, 'Unit Database'!$C$5:$E$212, 3, 0), 0)*Q127)</f>
        <v>0</v>
      </c>
      <c r="T127" s="20">
        <f t="shared" si="13"/>
        <v>0</v>
      </c>
      <c r="U127" s="278"/>
      <c r="V127" s="278"/>
    </row>
    <row r="128" spans="1:23" ht="24.75" customHeight="1" x14ac:dyDescent="0.2">
      <c r="B128" s="282"/>
      <c r="C128" s="284"/>
      <c r="D128" s="33"/>
      <c r="E128" s="46"/>
      <c r="F128" s="35"/>
      <c r="G128" s="25">
        <f>IFERROR(VLOOKUP(E128, 'Unit Database'!$C$5:$D$212, 2, 0), 0)</f>
        <v>0</v>
      </c>
      <c r="H128" s="36">
        <f>(IFERROR(VLOOKUP(E128, 'Unit Database'!$C$5:$E$212, 3, 0), 0)*F128)</f>
        <v>0</v>
      </c>
      <c r="I128" s="37">
        <f t="shared" si="12"/>
        <v>0</v>
      </c>
      <c r="J128" s="279"/>
      <c r="K128" s="279"/>
      <c r="M128" s="282"/>
      <c r="N128" s="284"/>
      <c r="O128" s="33"/>
      <c r="P128" s="46"/>
      <c r="Q128" s="35"/>
      <c r="R128" s="25">
        <f>IFERROR(VLOOKUP(P128, 'Unit Database'!$C$5:$D$212, 2, 0), 0)</f>
        <v>0</v>
      </c>
      <c r="S128" s="36">
        <f>(IFERROR(VLOOKUP(P128, 'Unit Database'!$C$5:$E$212, 3, 0), 0)*Q128)</f>
        <v>0</v>
      </c>
      <c r="T128" s="37">
        <f t="shared" si="13"/>
        <v>0</v>
      </c>
      <c r="U128" s="279"/>
      <c r="V128" s="279"/>
    </row>
    <row r="129" spans="1:23" ht="24.75" customHeight="1" x14ac:dyDescent="0.2">
      <c r="B129" s="41" t="s">
        <v>25</v>
      </c>
      <c r="C129" s="283">
        <v>5</v>
      </c>
      <c r="D129" s="22"/>
      <c r="E129" s="48"/>
      <c r="F129" s="49"/>
      <c r="G129" s="31">
        <f>IFERROR(VLOOKUP(E129, 'Unit Database'!$C$5:$D$212, 2, 0), 0)</f>
        <v>0</v>
      </c>
      <c r="H129" s="39">
        <f>(IFERROR(VLOOKUP(E129, 'Unit Database'!$C$5:$E$212, 3, 0), 0)*F129)</f>
        <v>0</v>
      </c>
      <c r="I129" s="40">
        <f t="shared" si="12"/>
        <v>0</v>
      </c>
      <c r="J129" s="277">
        <f>SUM(I129:I131)</f>
        <v>0</v>
      </c>
      <c r="K129" s="280">
        <f>J129/3680</f>
        <v>0</v>
      </c>
      <c r="M129" s="41" t="s">
        <v>25</v>
      </c>
      <c r="N129" s="283">
        <v>5</v>
      </c>
      <c r="O129" s="22"/>
      <c r="P129" s="48"/>
      <c r="Q129" s="49"/>
      <c r="R129" s="31">
        <f>IFERROR(VLOOKUP(P129, 'Unit Database'!$C$5:$D$212, 2, 0), 0)</f>
        <v>0</v>
      </c>
      <c r="S129" s="39">
        <f>(IFERROR(VLOOKUP(P129, 'Unit Database'!$C$5:$E$212, 3, 0), 0)*Q129)</f>
        <v>0</v>
      </c>
      <c r="T129" s="40">
        <f t="shared" si="13"/>
        <v>0</v>
      </c>
      <c r="U129" s="277">
        <f>SUM(T129:T131)</f>
        <v>0</v>
      </c>
      <c r="V129" s="280">
        <f>U129/3680</f>
        <v>0</v>
      </c>
    </row>
    <row r="130" spans="1:23" ht="24.75" customHeight="1" x14ac:dyDescent="0.2">
      <c r="B130" s="42">
        <f>IFERROR(VLOOKUP(B126, DISTRO!$D$4:$N$53, 11, 0), 0)</f>
        <v>0</v>
      </c>
      <c r="C130" s="282"/>
      <c r="D130" s="16"/>
      <c r="E130" s="45"/>
      <c r="F130" s="18"/>
      <c r="G130" s="12">
        <f>IFERROR(VLOOKUP(E130, 'Unit Database'!$C$5:$D$212, 2, 0), 0)</f>
        <v>0</v>
      </c>
      <c r="H130" s="19">
        <f>(IFERROR(VLOOKUP(E130, 'Unit Database'!$C$5:$E$212, 3, 0), 0)*F130)</f>
        <v>0</v>
      </c>
      <c r="I130" s="20">
        <f t="shared" si="12"/>
        <v>0</v>
      </c>
      <c r="J130" s="278"/>
      <c r="K130" s="278"/>
      <c r="M130" s="42">
        <f>IFERROR(VLOOKUP(M126, DISTRO!$D$4:$N$53, 11, 0), 0)</f>
        <v>0</v>
      </c>
      <c r="N130" s="282"/>
      <c r="O130" s="16"/>
      <c r="P130" s="45"/>
      <c r="Q130" s="18"/>
      <c r="R130" s="12">
        <f>IFERROR(VLOOKUP(P130, 'Unit Database'!$C$5:$D$212, 2, 0), 0)</f>
        <v>0</v>
      </c>
      <c r="S130" s="19">
        <f>(IFERROR(VLOOKUP(P130, 'Unit Database'!$C$5:$E$212, 3, 0), 0)*Q130)</f>
        <v>0</v>
      </c>
      <c r="T130" s="20">
        <f t="shared" si="13"/>
        <v>0</v>
      </c>
      <c r="U130" s="278"/>
      <c r="V130" s="278"/>
    </row>
    <row r="131" spans="1:23" ht="24.75" customHeight="1" x14ac:dyDescent="0.2">
      <c r="B131" s="8"/>
      <c r="C131" s="284"/>
      <c r="D131" s="22"/>
      <c r="E131" s="43"/>
      <c r="F131" s="24"/>
      <c r="G131" s="29">
        <f>IFERROR(VLOOKUP(E131, 'Unit Database'!$C$5:$D$212, 2, 0), 0)</f>
        <v>0</v>
      </c>
      <c r="H131" s="26">
        <f>(IFERROR(VLOOKUP(E131, 'Unit Database'!$C$5:$E$212, 3, 0), 0)*F131)</f>
        <v>0</v>
      </c>
      <c r="I131" s="27">
        <f t="shared" si="12"/>
        <v>0</v>
      </c>
      <c r="J131" s="279"/>
      <c r="K131" s="279"/>
      <c r="M131" s="8"/>
      <c r="N131" s="284"/>
      <c r="O131" s="22"/>
      <c r="P131" s="43"/>
      <c r="Q131" s="24"/>
      <c r="R131" s="29">
        <f>IFERROR(VLOOKUP(P131, 'Unit Database'!$C$5:$D$212, 2, 0), 0)</f>
        <v>0</v>
      </c>
      <c r="S131" s="26">
        <f>(IFERROR(VLOOKUP(P131, 'Unit Database'!$C$5:$E$212, 3, 0), 0)*Q131)</f>
        <v>0</v>
      </c>
      <c r="T131" s="27">
        <f t="shared" si="13"/>
        <v>0</v>
      </c>
      <c r="U131" s="279"/>
      <c r="V131" s="279"/>
    </row>
    <row r="132" spans="1:23" ht="24.75" customHeight="1" x14ac:dyDescent="0.2">
      <c r="B132" s="44" t="s">
        <v>27</v>
      </c>
      <c r="C132" s="283">
        <v>6</v>
      </c>
      <c r="D132" s="9"/>
      <c r="E132" s="47"/>
      <c r="F132" s="11"/>
      <c r="G132" s="15">
        <f>IFERROR(VLOOKUP(E132, 'Unit Database'!$C$5:$D$212, 2, 0), 0)</f>
        <v>0</v>
      </c>
      <c r="H132" s="13">
        <f>(IFERROR(VLOOKUP(E132, 'Unit Database'!$C$5:$E$212, 3, 0), 0)*F132)</f>
        <v>0</v>
      </c>
      <c r="I132" s="14">
        <f t="shared" si="12"/>
        <v>0</v>
      </c>
      <c r="J132" s="277">
        <f>SUM(I132:I134)</f>
        <v>0</v>
      </c>
      <c r="K132" s="280">
        <f>J132/3680</f>
        <v>0</v>
      </c>
      <c r="M132" s="44" t="s">
        <v>27</v>
      </c>
      <c r="N132" s="283">
        <v>6</v>
      </c>
      <c r="O132" s="9"/>
      <c r="P132" s="47"/>
      <c r="Q132" s="11"/>
      <c r="R132" s="15">
        <f>IFERROR(VLOOKUP(P132, 'Unit Database'!$C$5:$D$212, 2, 0), 0)</f>
        <v>0</v>
      </c>
      <c r="S132" s="13">
        <f>(IFERROR(VLOOKUP(P132, 'Unit Database'!$C$5:$E$212, 3, 0), 0)*Q132)</f>
        <v>0</v>
      </c>
      <c r="T132" s="14">
        <f t="shared" si="13"/>
        <v>0</v>
      </c>
      <c r="U132" s="277">
        <f>SUM(T132:T134)</f>
        <v>0</v>
      </c>
      <c r="V132" s="280">
        <f>U132/3680</f>
        <v>0</v>
      </c>
    </row>
    <row r="133" spans="1:23" ht="24.75" customHeight="1" x14ac:dyDescent="0.2">
      <c r="B133" s="296">
        <f>SUM(J117:J134)</f>
        <v>0</v>
      </c>
      <c r="C133" s="282"/>
      <c r="D133" s="16"/>
      <c r="E133" s="45"/>
      <c r="F133" s="18"/>
      <c r="G133" s="12">
        <f>IFERROR(VLOOKUP(E133, 'Unit Database'!$C$5:$D$212, 2, 0), 0)</f>
        <v>0</v>
      </c>
      <c r="H133" s="19">
        <f>(IFERROR(VLOOKUP(E133, 'Unit Database'!$C$5:$E$212, 3, 0), 0)*F133)</f>
        <v>0</v>
      </c>
      <c r="I133" s="20">
        <f t="shared" si="12"/>
        <v>0</v>
      </c>
      <c r="J133" s="278"/>
      <c r="K133" s="278"/>
      <c r="M133" s="296">
        <f>SUM(U117:U134)</f>
        <v>0</v>
      </c>
      <c r="N133" s="282"/>
      <c r="O133" s="16"/>
      <c r="P133" s="45"/>
      <c r="Q133" s="18"/>
      <c r="R133" s="12">
        <f>IFERROR(VLOOKUP(P133, 'Unit Database'!$C$5:$D$212, 2, 0), 0)</f>
        <v>0</v>
      </c>
      <c r="S133" s="19">
        <f>(IFERROR(VLOOKUP(P133, 'Unit Database'!$C$5:$E$212, 3, 0), 0)*Q133)</f>
        <v>0</v>
      </c>
      <c r="T133" s="20">
        <f t="shared" si="13"/>
        <v>0</v>
      </c>
      <c r="U133" s="278"/>
      <c r="V133" s="278"/>
    </row>
    <row r="134" spans="1:23" ht="24.75" customHeight="1" x14ac:dyDescent="0.2">
      <c r="B134" s="284"/>
      <c r="C134" s="284"/>
      <c r="D134" s="33"/>
      <c r="E134" s="46"/>
      <c r="F134" s="35"/>
      <c r="G134" s="25">
        <f>IFERROR(VLOOKUP(E134, 'Unit Database'!$C$5:$D$212, 2, 0), 0)</f>
        <v>0</v>
      </c>
      <c r="H134" s="36">
        <f>(IFERROR(VLOOKUP(E134, 'Unit Database'!$C$5:$E$212, 3, 0), 0)*F134)</f>
        <v>0</v>
      </c>
      <c r="I134" s="37">
        <f t="shared" si="12"/>
        <v>0</v>
      </c>
      <c r="J134" s="279"/>
      <c r="K134" s="279"/>
      <c r="M134" s="284"/>
      <c r="N134" s="284"/>
      <c r="O134" s="33"/>
      <c r="P134" s="46"/>
      <c r="Q134" s="35"/>
      <c r="R134" s="25">
        <f>IFERROR(VLOOKUP(P134, 'Unit Database'!$C$5:$D$212, 2, 0), 0)</f>
        <v>0</v>
      </c>
      <c r="S134" s="36">
        <f>(IFERROR(VLOOKUP(P134, 'Unit Database'!$C$5:$E$212, 3, 0), 0)*Q134)</f>
        <v>0</v>
      </c>
      <c r="T134" s="37">
        <f t="shared" si="13"/>
        <v>0</v>
      </c>
      <c r="U134" s="279"/>
      <c r="V134" s="279"/>
    </row>
    <row r="135" spans="1:23" ht="24.75" customHeight="1" x14ac:dyDescent="0.15">
      <c r="B135" s="50"/>
      <c r="C135" s="51"/>
      <c r="D135" s="51"/>
      <c r="E135" s="52"/>
      <c r="F135" s="53"/>
      <c r="G135" s="54"/>
      <c r="H135" s="55"/>
      <c r="I135" s="54"/>
      <c r="J135" s="56"/>
      <c r="K135" s="57"/>
      <c r="L135" s="58"/>
      <c r="M135" s="50"/>
      <c r="N135" s="51"/>
      <c r="O135" s="51"/>
      <c r="P135" s="52"/>
      <c r="Q135" s="53"/>
      <c r="R135" s="54"/>
      <c r="S135" s="55"/>
      <c r="T135" s="54"/>
      <c r="U135" s="56"/>
      <c r="V135" s="59"/>
    </row>
    <row r="136" spans="1:23" ht="24.75" customHeight="1" x14ac:dyDescent="0.15"/>
    <row r="137" spans="1:23" ht="18.75" customHeight="1" x14ac:dyDescent="0.2">
      <c r="B137" s="305" t="s">
        <v>41</v>
      </c>
      <c r="J137" s="300" t="s">
        <v>1</v>
      </c>
      <c r="K137" s="301"/>
      <c r="L137" s="301"/>
      <c r="M137" s="301"/>
      <c r="N137" s="302"/>
      <c r="O137" s="1"/>
      <c r="Q137" s="286" t="s">
        <v>2</v>
      </c>
      <c r="R137" s="287"/>
      <c r="S137" s="297" t="e">
        <f t="shared" ref="S137:S138" ca="1" si="14">S92</f>
        <v>#NAME?</v>
      </c>
      <c r="T137" s="287"/>
      <c r="U137" s="287"/>
      <c r="V137" s="298"/>
    </row>
    <row r="138" spans="1:23" ht="18.75" customHeight="1" x14ac:dyDescent="0.2">
      <c r="B138" s="306"/>
      <c r="J138" s="282"/>
      <c r="K138" s="303"/>
      <c r="L138" s="303"/>
      <c r="M138" s="303"/>
      <c r="N138" s="278"/>
      <c r="O138" s="1"/>
      <c r="Q138" s="288" t="s">
        <v>3</v>
      </c>
      <c r="R138" s="289"/>
      <c r="S138" s="290">
        <f t="shared" si="14"/>
        <v>0</v>
      </c>
      <c r="T138" s="289"/>
      <c r="U138" s="289"/>
      <c r="V138" s="291"/>
    </row>
    <row r="139" spans="1:23" ht="18.75" customHeight="1" x14ac:dyDescent="0.2">
      <c r="B139" s="307"/>
      <c r="J139" s="284"/>
      <c r="K139" s="304"/>
      <c r="L139" s="304"/>
      <c r="M139" s="304"/>
      <c r="N139" s="279"/>
      <c r="O139" s="1"/>
      <c r="Q139" s="292" t="s">
        <v>4</v>
      </c>
      <c r="R139" s="293"/>
      <c r="S139" s="294">
        <f ca="1">TODAY()</f>
        <v>46140</v>
      </c>
      <c r="T139" s="293"/>
      <c r="U139" s="293"/>
      <c r="V139" s="295"/>
    </row>
    <row r="140" spans="1:23" ht="24.75" customHeight="1" x14ac:dyDescent="0.15"/>
    <row r="141" spans="1:23" ht="24.75" customHeight="1" x14ac:dyDescent="0.15">
      <c r="A141" s="2"/>
      <c r="B141" s="3"/>
      <c r="C141" s="4"/>
      <c r="D141" s="5" t="s">
        <v>5</v>
      </c>
      <c r="E141" s="6" t="s">
        <v>6</v>
      </c>
      <c r="F141" s="6" t="s">
        <v>7</v>
      </c>
      <c r="G141" s="6" t="s">
        <v>8</v>
      </c>
      <c r="H141" s="6" t="s">
        <v>9</v>
      </c>
      <c r="I141" s="6" t="s">
        <v>10</v>
      </c>
      <c r="J141" s="6" t="s">
        <v>11</v>
      </c>
      <c r="K141" s="7" t="s">
        <v>12</v>
      </c>
      <c r="L141" s="2"/>
      <c r="M141" s="3"/>
      <c r="N141" s="4"/>
      <c r="O141" s="5" t="s">
        <v>5</v>
      </c>
      <c r="P141" s="6" t="s">
        <v>6</v>
      </c>
      <c r="Q141" s="6" t="s">
        <v>7</v>
      </c>
      <c r="R141" s="6" t="s">
        <v>8</v>
      </c>
      <c r="S141" s="6" t="s">
        <v>9</v>
      </c>
      <c r="T141" s="6" t="s">
        <v>10</v>
      </c>
      <c r="U141" s="6" t="s">
        <v>11</v>
      </c>
      <c r="V141" s="7" t="s">
        <v>12</v>
      </c>
      <c r="W141" s="2"/>
    </row>
    <row r="142" spans="1:23" ht="24.75" customHeight="1" x14ac:dyDescent="0.2">
      <c r="B142" s="281" t="s">
        <v>42</v>
      </c>
      <c r="C142" s="283">
        <v>1</v>
      </c>
      <c r="D142" s="9"/>
      <c r="E142" s="47"/>
      <c r="F142" s="11"/>
      <c r="G142" s="15">
        <f>IFERROR(VLOOKUP(E142, 'Unit Database'!$C$5:$D$212, 2, 0), 0)</f>
        <v>0</v>
      </c>
      <c r="H142" s="13">
        <f>(IFERROR(VLOOKUP(E142, 'Unit Database'!$C$5:$E$212, 3, 0), 0)*F142)</f>
        <v>0</v>
      </c>
      <c r="I142" s="14">
        <f t="shared" ref="I142:I159" si="15">F142*G142</f>
        <v>0</v>
      </c>
      <c r="J142" s="277">
        <f>SUM(I142:I144)</f>
        <v>0</v>
      </c>
      <c r="K142" s="280">
        <f>J142/3680</f>
        <v>0</v>
      </c>
      <c r="M142" s="281" t="s">
        <v>43</v>
      </c>
      <c r="N142" s="283">
        <v>1</v>
      </c>
      <c r="O142" s="9"/>
      <c r="P142" s="47"/>
      <c r="Q142" s="11"/>
      <c r="R142" s="15">
        <f>IFERROR(VLOOKUP(P142, 'Unit Database'!$C$5:$D$212, 2, 0), 0)</f>
        <v>0</v>
      </c>
      <c r="S142" s="13">
        <f>(IFERROR(VLOOKUP(P142, 'Unit Database'!$C$5:$E$212, 3, 0), 0)*Q142)</f>
        <v>0</v>
      </c>
      <c r="T142" s="14">
        <f t="shared" ref="T142:T159" si="16">Q142*R142</f>
        <v>0</v>
      </c>
      <c r="U142" s="277">
        <f>SUM(T142:T144)</f>
        <v>0</v>
      </c>
      <c r="V142" s="280">
        <f>U142/3680</f>
        <v>0</v>
      </c>
    </row>
    <row r="143" spans="1:23" ht="24.75" customHeight="1" x14ac:dyDescent="0.2">
      <c r="B143" s="282"/>
      <c r="C143" s="282"/>
      <c r="D143" s="16"/>
      <c r="E143" s="45"/>
      <c r="F143" s="18"/>
      <c r="G143" s="12">
        <f>IFERROR(VLOOKUP(E143, 'Unit Database'!$C$5:$D$212, 2, 0), 0)</f>
        <v>0</v>
      </c>
      <c r="H143" s="19">
        <f>(IFERROR(VLOOKUP(E143, 'Unit Database'!$C$5:$E$212, 3, 0), 0)*F143)</f>
        <v>0</v>
      </c>
      <c r="I143" s="20">
        <f t="shared" si="15"/>
        <v>0</v>
      </c>
      <c r="J143" s="278"/>
      <c r="K143" s="278"/>
      <c r="M143" s="282"/>
      <c r="N143" s="282"/>
      <c r="O143" s="16"/>
      <c r="P143" s="45"/>
      <c r="Q143" s="18"/>
      <c r="R143" s="12">
        <f>IFERROR(VLOOKUP(P143, 'Unit Database'!$C$5:$D$212, 2, 0), 0)</f>
        <v>0</v>
      </c>
      <c r="S143" s="19">
        <f>(IFERROR(VLOOKUP(P143, 'Unit Database'!$C$5:$E$212, 3, 0), 0)*Q143)</f>
        <v>0</v>
      </c>
      <c r="T143" s="20">
        <f t="shared" si="16"/>
        <v>0</v>
      </c>
      <c r="U143" s="278"/>
      <c r="V143" s="278"/>
    </row>
    <row r="144" spans="1:23" ht="24.75" customHeight="1" x14ac:dyDescent="0.2">
      <c r="B144" s="282"/>
      <c r="C144" s="284"/>
      <c r="D144" s="22"/>
      <c r="E144" s="43"/>
      <c r="F144" s="24"/>
      <c r="G144" s="29">
        <f>IFERROR(VLOOKUP(E144, 'Unit Database'!$C$5:$D$212, 2, 0), 0)</f>
        <v>0</v>
      </c>
      <c r="H144" s="26">
        <f>(IFERROR(VLOOKUP(E144, 'Unit Database'!$C$5:$E$212, 3, 0), 0)*F144)</f>
        <v>0</v>
      </c>
      <c r="I144" s="27">
        <f t="shared" si="15"/>
        <v>0</v>
      </c>
      <c r="J144" s="279"/>
      <c r="K144" s="279"/>
      <c r="M144" s="282"/>
      <c r="N144" s="284"/>
      <c r="O144" s="22"/>
      <c r="P144" s="43"/>
      <c r="Q144" s="24"/>
      <c r="R144" s="29">
        <f>IFERROR(VLOOKUP(P144, 'Unit Database'!$C$5:$D$212, 2, 0), 0)</f>
        <v>0</v>
      </c>
      <c r="S144" s="26">
        <f>(IFERROR(VLOOKUP(P144, 'Unit Database'!$C$5:$E$212, 3, 0), 0)*Q144)</f>
        <v>0</v>
      </c>
      <c r="T144" s="27">
        <f t="shared" si="16"/>
        <v>0</v>
      </c>
      <c r="U144" s="279"/>
      <c r="V144" s="279"/>
    </row>
    <row r="145" spans="2:22" ht="24.75" customHeight="1" x14ac:dyDescent="0.2">
      <c r="B145" s="30" t="s">
        <v>18</v>
      </c>
      <c r="C145" s="283">
        <v>2</v>
      </c>
      <c r="D145" s="9"/>
      <c r="E145" s="47"/>
      <c r="F145" s="11"/>
      <c r="G145" s="15">
        <f>IFERROR(VLOOKUP(E145, 'Unit Database'!$C$5:$D$212, 2, 0), 0)</f>
        <v>0</v>
      </c>
      <c r="H145" s="13">
        <f>(IFERROR(VLOOKUP(E145, 'Unit Database'!$C$5:$E$212, 3, 0), 0)*F145)</f>
        <v>0</v>
      </c>
      <c r="I145" s="14">
        <f t="shared" si="15"/>
        <v>0</v>
      </c>
      <c r="J145" s="277">
        <f>SUM(I145:I147)</f>
        <v>0</v>
      </c>
      <c r="K145" s="280">
        <f>J145/3680</f>
        <v>0</v>
      </c>
      <c r="M145" s="30" t="s">
        <v>18</v>
      </c>
      <c r="N145" s="283">
        <v>2</v>
      </c>
      <c r="O145" s="9"/>
      <c r="P145" s="47"/>
      <c r="Q145" s="11"/>
      <c r="R145" s="15">
        <f>IFERROR(VLOOKUP(P145, 'Unit Database'!$C$5:$D$212, 2, 0), 0)</f>
        <v>0</v>
      </c>
      <c r="S145" s="13">
        <f>(IFERROR(VLOOKUP(P145, 'Unit Database'!$C$5:$E$212, 3, 0), 0)*Q145)</f>
        <v>0</v>
      </c>
      <c r="T145" s="14">
        <f t="shared" si="16"/>
        <v>0</v>
      </c>
      <c r="U145" s="277">
        <f>SUM(T145:T147)</f>
        <v>0</v>
      </c>
      <c r="V145" s="280">
        <f>U145/3680</f>
        <v>0</v>
      </c>
    </row>
    <row r="146" spans="2:22" ht="24.75" customHeight="1" x14ac:dyDescent="0.2">
      <c r="B146" s="285"/>
      <c r="C146" s="282"/>
      <c r="D146" s="16"/>
      <c r="E146" s="45"/>
      <c r="F146" s="18"/>
      <c r="G146" s="12">
        <f>IFERROR(VLOOKUP(E146, 'Unit Database'!$C$5:$D$212, 2, 0), 0)</f>
        <v>0</v>
      </c>
      <c r="H146" s="19">
        <f>(IFERROR(VLOOKUP(E146, 'Unit Database'!$C$5:$E$212, 3, 0), 0)*F146)</f>
        <v>0</v>
      </c>
      <c r="I146" s="20">
        <f t="shared" si="15"/>
        <v>0</v>
      </c>
      <c r="J146" s="278"/>
      <c r="K146" s="278"/>
      <c r="M146" s="285"/>
      <c r="N146" s="282"/>
      <c r="O146" s="16"/>
      <c r="P146" s="45"/>
      <c r="Q146" s="18"/>
      <c r="R146" s="12">
        <f>IFERROR(VLOOKUP(P146, 'Unit Database'!$C$5:$D$212, 2, 0), 0)</f>
        <v>0</v>
      </c>
      <c r="S146" s="19">
        <f>(IFERROR(VLOOKUP(P146, 'Unit Database'!$C$5:$E$212, 3, 0), 0)*Q146)</f>
        <v>0</v>
      </c>
      <c r="T146" s="20">
        <f t="shared" si="16"/>
        <v>0</v>
      </c>
      <c r="U146" s="278"/>
      <c r="V146" s="278"/>
    </row>
    <row r="147" spans="2:22" ht="24.75" customHeight="1" x14ac:dyDescent="0.2">
      <c r="B147" s="282"/>
      <c r="C147" s="284"/>
      <c r="D147" s="33"/>
      <c r="E147" s="46"/>
      <c r="F147" s="35"/>
      <c r="G147" s="25">
        <f>IFERROR(VLOOKUP(E147, 'Unit Database'!$C$5:$D$212, 2, 0), 0)</f>
        <v>0</v>
      </c>
      <c r="H147" s="36">
        <f>(IFERROR(VLOOKUP(E147, 'Unit Database'!$C$5:$E$212, 3, 0), 0)*F147)</f>
        <v>0</v>
      </c>
      <c r="I147" s="37">
        <f t="shared" si="15"/>
        <v>0</v>
      </c>
      <c r="J147" s="279"/>
      <c r="K147" s="279"/>
      <c r="M147" s="282"/>
      <c r="N147" s="284"/>
      <c r="O147" s="33"/>
      <c r="P147" s="46"/>
      <c r="Q147" s="35"/>
      <c r="R147" s="25">
        <f>IFERROR(VLOOKUP(P147, 'Unit Database'!$C$5:$D$212, 2, 0), 0)</f>
        <v>0</v>
      </c>
      <c r="S147" s="36">
        <f>(IFERROR(VLOOKUP(P147, 'Unit Database'!$C$5:$E$212, 3, 0), 0)*Q147)</f>
        <v>0</v>
      </c>
      <c r="T147" s="37">
        <f t="shared" si="16"/>
        <v>0</v>
      </c>
      <c r="U147" s="279"/>
      <c r="V147" s="279"/>
    </row>
    <row r="148" spans="2:22" ht="24.75" customHeight="1" x14ac:dyDescent="0.2">
      <c r="B148" s="282"/>
      <c r="C148" s="283">
        <v>3</v>
      </c>
      <c r="D148" s="22"/>
      <c r="E148" s="48"/>
      <c r="F148" s="49"/>
      <c r="G148" s="31">
        <f>IFERROR(VLOOKUP(E148, 'Unit Database'!$C$5:$D$212, 2, 0), 0)</f>
        <v>0</v>
      </c>
      <c r="H148" s="39">
        <f>(IFERROR(VLOOKUP(E148, 'Unit Database'!$C$5:$E$212, 3, 0), 0)*F148)</f>
        <v>0</v>
      </c>
      <c r="I148" s="40">
        <f t="shared" si="15"/>
        <v>0</v>
      </c>
      <c r="J148" s="277">
        <f>SUM(I148:I150)</f>
        <v>0</v>
      </c>
      <c r="K148" s="280">
        <f>J148/3680</f>
        <v>0</v>
      </c>
      <c r="M148" s="282"/>
      <c r="N148" s="283">
        <v>3</v>
      </c>
      <c r="O148" s="22"/>
      <c r="P148" s="48"/>
      <c r="Q148" s="49"/>
      <c r="R148" s="31">
        <f>IFERROR(VLOOKUP(P148, 'Unit Database'!$C$5:$D$212, 2, 0), 0)</f>
        <v>0</v>
      </c>
      <c r="S148" s="39">
        <f>(IFERROR(VLOOKUP(P148, 'Unit Database'!$C$5:$E$212, 3, 0), 0)*Q148)</f>
        <v>0</v>
      </c>
      <c r="T148" s="40">
        <f t="shared" si="16"/>
        <v>0</v>
      </c>
      <c r="U148" s="277">
        <f>SUM(T148:T150)</f>
        <v>0</v>
      </c>
      <c r="V148" s="280">
        <f>U148/3680</f>
        <v>0</v>
      </c>
    </row>
    <row r="149" spans="2:22" ht="24.75" customHeight="1" x14ac:dyDescent="0.2">
      <c r="B149" s="8"/>
      <c r="C149" s="282"/>
      <c r="D149" s="16"/>
      <c r="E149" s="45"/>
      <c r="F149" s="18"/>
      <c r="G149" s="12">
        <f>IFERROR(VLOOKUP(E149, 'Unit Database'!$C$5:$D$212, 2, 0), 0)</f>
        <v>0</v>
      </c>
      <c r="H149" s="19">
        <f>(IFERROR(VLOOKUP(E149, 'Unit Database'!$C$5:$E$212, 3, 0), 0)*F149)</f>
        <v>0</v>
      </c>
      <c r="I149" s="20">
        <f t="shared" si="15"/>
        <v>0</v>
      </c>
      <c r="J149" s="278"/>
      <c r="K149" s="278"/>
      <c r="M149" s="8"/>
      <c r="N149" s="282"/>
      <c r="O149" s="16"/>
      <c r="P149" s="45"/>
      <c r="Q149" s="18"/>
      <c r="R149" s="12">
        <f>IFERROR(VLOOKUP(P149, 'Unit Database'!$C$5:$D$212, 2, 0), 0)</f>
        <v>0</v>
      </c>
      <c r="S149" s="19">
        <f>(IFERROR(VLOOKUP(P149, 'Unit Database'!$C$5:$E$212, 3, 0), 0)*Q149)</f>
        <v>0</v>
      </c>
      <c r="T149" s="20">
        <f t="shared" si="16"/>
        <v>0</v>
      </c>
      <c r="U149" s="278"/>
      <c r="V149" s="278"/>
    </row>
    <row r="150" spans="2:22" ht="24.75" customHeight="1" x14ac:dyDescent="0.2">
      <c r="B150" s="41" t="s">
        <v>23</v>
      </c>
      <c r="C150" s="284"/>
      <c r="D150" s="22"/>
      <c r="E150" s="43"/>
      <c r="F150" s="24"/>
      <c r="G150" s="29">
        <f>IFERROR(VLOOKUP(E150, 'Unit Database'!$C$5:$D$212, 2, 0), 0)</f>
        <v>0</v>
      </c>
      <c r="H150" s="26">
        <f>(IFERROR(VLOOKUP(E150, 'Unit Database'!$C$5:$E$212, 3, 0), 0)*F150)</f>
        <v>0</v>
      </c>
      <c r="I150" s="27">
        <f t="shared" si="15"/>
        <v>0</v>
      </c>
      <c r="J150" s="279"/>
      <c r="K150" s="279"/>
      <c r="M150" s="41" t="s">
        <v>23</v>
      </c>
      <c r="N150" s="284"/>
      <c r="O150" s="22"/>
      <c r="P150" s="43"/>
      <c r="Q150" s="24"/>
      <c r="R150" s="29">
        <f>IFERROR(VLOOKUP(P150, 'Unit Database'!$C$5:$D$212, 2, 0), 0)</f>
        <v>0</v>
      </c>
      <c r="S150" s="26">
        <f>(IFERROR(VLOOKUP(P150, 'Unit Database'!$C$5:$E$212, 3, 0), 0)*Q150)</f>
        <v>0</v>
      </c>
      <c r="T150" s="27">
        <f t="shared" si="16"/>
        <v>0</v>
      </c>
      <c r="U150" s="279"/>
      <c r="V150" s="279"/>
    </row>
    <row r="151" spans="2:22" ht="24.75" customHeight="1" x14ac:dyDescent="0.2">
      <c r="B151" s="299"/>
      <c r="C151" s="283">
        <v>4</v>
      </c>
      <c r="D151" s="9"/>
      <c r="E151" s="47"/>
      <c r="F151" s="11"/>
      <c r="G151" s="15">
        <f>IFERROR(VLOOKUP(E151, 'Unit Database'!$C$5:$D$212, 2, 0), 0)</f>
        <v>0</v>
      </c>
      <c r="H151" s="13">
        <f>(IFERROR(VLOOKUP(E151, 'Unit Database'!$C$5:$E$212, 3, 0), 0)*F151)</f>
        <v>0</v>
      </c>
      <c r="I151" s="14">
        <f t="shared" si="15"/>
        <v>0</v>
      </c>
      <c r="J151" s="277">
        <f>SUM(I151:I153)</f>
        <v>0</v>
      </c>
      <c r="K151" s="280">
        <f>J151/3680</f>
        <v>0</v>
      </c>
      <c r="M151" s="299"/>
      <c r="N151" s="283">
        <v>4</v>
      </c>
      <c r="O151" s="9"/>
      <c r="P151" s="47"/>
      <c r="Q151" s="11"/>
      <c r="R151" s="15">
        <f>IFERROR(VLOOKUP(P151, 'Unit Database'!$C$5:$D$212, 2, 0), 0)</f>
        <v>0</v>
      </c>
      <c r="S151" s="13">
        <f>(IFERROR(VLOOKUP(P151, 'Unit Database'!$C$5:$E$212, 3, 0), 0)*Q151)</f>
        <v>0</v>
      </c>
      <c r="T151" s="14">
        <f t="shared" si="16"/>
        <v>0</v>
      </c>
      <c r="U151" s="277">
        <f>SUM(T151:T153)</f>
        <v>0</v>
      </c>
      <c r="V151" s="280">
        <f>U151/3680</f>
        <v>0</v>
      </c>
    </row>
    <row r="152" spans="2:22" ht="24.75" customHeight="1" x14ac:dyDescent="0.2">
      <c r="B152" s="282"/>
      <c r="C152" s="282"/>
      <c r="D152" s="16"/>
      <c r="E152" s="45"/>
      <c r="F152" s="18"/>
      <c r="G152" s="12">
        <f>IFERROR(VLOOKUP(E152, 'Unit Database'!$C$5:$D$212, 2, 0), 0)</f>
        <v>0</v>
      </c>
      <c r="H152" s="19">
        <f>(IFERROR(VLOOKUP(E152, 'Unit Database'!$C$5:$E$212, 3, 0), 0)*F152)</f>
        <v>0</v>
      </c>
      <c r="I152" s="20">
        <f t="shared" si="15"/>
        <v>0</v>
      </c>
      <c r="J152" s="278"/>
      <c r="K152" s="278"/>
      <c r="M152" s="282"/>
      <c r="N152" s="282"/>
      <c r="O152" s="16"/>
      <c r="P152" s="45"/>
      <c r="Q152" s="18"/>
      <c r="R152" s="12">
        <f>IFERROR(VLOOKUP(P152, 'Unit Database'!$C$5:$D$212, 2, 0), 0)</f>
        <v>0</v>
      </c>
      <c r="S152" s="19">
        <f>(IFERROR(VLOOKUP(P152, 'Unit Database'!$C$5:$E$212, 3, 0), 0)*Q152)</f>
        <v>0</v>
      </c>
      <c r="T152" s="20">
        <f t="shared" si="16"/>
        <v>0</v>
      </c>
      <c r="U152" s="278"/>
      <c r="V152" s="278"/>
    </row>
    <row r="153" spans="2:22" ht="24.75" customHeight="1" x14ac:dyDescent="0.2">
      <c r="B153" s="282"/>
      <c r="C153" s="284"/>
      <c r="D153" s="33"/>
      <c r="E153" s="46"/>
      <c r="F153" s="35"/>
      <c r="G153" s="25">
        <f>IFERROR(VLOOKUP(E153, 'Unit Database'!$C$5:$D$212, 2, 0), 0)</f>
        <v>0</v>
      </c>
      <c r="H153" s="36">
        <f>(IFERROR(VLOOKUP(E153, 'Unit Database'!$C$5:$E$212, 3, 0), 0)*F153)</f>
        <v>0</v>
      </c>
      <c r="I153" s="37">
        <f t="shared" si="15"/>
        <v>0</v>
      </c>
      <c r="J153" s="279"/>
      <c r="K153" s="279"/>
      <c r="M153" s="282"/>
      <c r="N153" s="284"/>
      <c r="O153" s="33"/>
      <c r="P153" s="46"/>
      <c r="Q153" s="35"/>
      <c r="R153" s="25">
        <f>IFERROR(VLOOKUP(P153, 'Unit Database'!$C$5:$D$212, 2, 0), 0)</f>
        <v>0</v>
      </c>
      <c r="S153" s="36">
        <f>(IFERROR(VLOOKUP(P153, 'Unit Database'!$C$5:$E$212, 3, 0), 0)*Q153)</f>
        <v>0</v>
      </c>
      <c r="T153" s="37">
        <f t="shared" si="16"/>
        <v>0</v>
      </c>
      <c r="U153" s="279"/>
      <c r="V153" s="279"/>
    </row>
    <row r="154" spans="2:22" ht="24.75" customHeight="1" x14ac:dyDescent="0.2">
      <c r="B154" s="41" t="s">
        <v>25</v>
      </c>
      <c r="C154" s="283">
        <v>5</v>
      </c>
      <c r="D154" s="22"/>
      <c r="E154" s="48"/>
      <c r="F154" s="49"/>
      <c r="G154" s="31">
        <f>IFERROR(VLOOKUP(E154, 'Unit Database'!$C$5:$D$212, 2, 0), 0)</f>
        <v>0</v>
      </c>
      <c r="H154" s="39">
        <f>(IFERROR(VLOOKUP(E154, 'Unit Database'!$C$5:$E$212, 3, 0), 0)*F154)</f>
        <v>0</v>
      </c>
      <c r="I154" s="40">
        <f t="shared" si="15"/>
        <v>0</v>
      </c>
      <c r="J154" s="277">
        <f>SUM(I154:I156)</f>
        <v>0</v>
      </c>
      <c r="K154" s="280">
        <f>J154/3680</f>
        <v>0</v>
      </c>
      <c r="M154" s="41" t="s">
        <v>25</v>
      </c>
      <c r="N154" s="283">
        <v>5</v>
      </c>
      <c r="O154" s="22"/>
      <c r="P154" s="48"/>
      <c r="Q154" s="49"/>
      <c r="R154" s="31">
        <f>IFERROR(VLOOKUP(P154, 'Unit Database'!$C$5:$D$212, 2, 0), 0)</f>
        <v>0</v>
      </c>
      <c r="S154" s="39">
        <f>(IFERROR(VLOOKUP(P154, 'Unit Database'!$C$5:$E$212, 3, 0), 0)*Q154)</f>
        <v>0</v>
      </c>
      <c r="T154" s="40">
        <f t="shared" si="16"/>
        <v>0</v>
      </c>
      <c r="U154" s="277">
        <f>SUM(T154:T156)</f>
        <v>0</v>
      </c>
      <c r="V154" s="280">
        <f>U154/3680</f>
        <v>0</v>
      </c>
    </row>
    <row r="155" spans="2:22" ht="24.75" customHeight="1" x14ac:dyDescent="0.2">
      <c r="B155" s="42">
        <f>IFERROR(VLOOKUP(B151, DISTRO!$D$4:$N$53, 11, 0), 0)</f>
        <v>0</v>
      </c>
      <c r="C155" s="282"/>
      <c r="D155" s="16"/>
      <c r="E155" s="45"/>
      <c r="F155" s="18"/>
      <c r="G155" s="12">
        <f>IFERROR(VLOOKUP(E155, 'Unit Database'!$C$5:$D$212, 2, 0), 0)</f>
        <v>0</v>
      </c>
      <c r="H155" s="19">
        <f>(IFERROR(VLOOKUP(E155, 'Unit Database'!$C$5:$E$212, 3, 0), 0)*F155)</f>
        <v>0</v>
      </c>
      <c r="I155" s="20">
        <f t="shared" si="15"/>
        <v>0</v>
      </c>
      <c r="J155" s="278"/>
      <c r="K155" s="278"/>
      <c r="M155" s="42">
        <f>IFERROR(VLOOKUP(M151, DISTRO!$D$4:$N$53, 11, 0), 0)</f>
        <v>0</v>
      </c>
      <c r="N155" s="282"/>
      <c r="O155" s="16"/>
      <c r="P155" s="45"/>
      <c r="Q155" s="18"/>
      <c r="R155" s="12">
        <f>IFERROR(VLOOKUP(P155, 'Unit Database'!$C$5:$D$212, 2, 0), 0)</f>
        <v>0</v>
      </c>
      <c r="S155" s="19">
        <f>(IFERROR(VLOOKUP(P155, 'Unit Database'!$C$5:$E$212, 3, 0), 0)*Q155)</f>
        <v>0</v>
      </c>
      <c r="T155" s="20">
        <f t="shared" si="16"/>
        <v>0</v>
      </c>
      <c r="U155" s="278"/>
      <c r="V155" s="278"/>
    </row>
    <row r="156" spans="2:22" ht="24.75" customHeight="1" x14ac:dyDescent="0.2">
      <c r="B156" s="8"/>
      <c r="C156" s="284"/>
      <c r="D156" s="22"/>
      <c r="E156" s="43"/>
      <c r="F156" s="24"/>
      <c r="G156" s="29">
        <f>IFERROR(VLOOKUP(E156, 'Unit Database'!$C$5:$D$212, 2, 0), 0)</f>
        <v>0</v>
      </c>
      <c r="H156" s="26">
        <f>(IFERROR(VLOOKUP(E156, 'Unit Database'!$C$5:$E$212, 3, 0), 0)*F156)</f>
        <v>0</v>
      </c>
      <c r="I156" s="27">
        <f t="shared" si="15"/>
        <v>0</v>
      </c>
      <c r="J156" s="279"/>
      <c r="K156" s="279"/>
      <c r="M156" s="8"/>
      <c r="N156" s="284"/>
      <c r="O156" s="22"/>
      <c r="P156" s="43"/>
      <c r="Q156" s="24"/>
      <c r="R156" s="29">
        <f>IFERROR(VLOOKUP(P156, 'Unit Database'!$C$5:$D$212, 2, 0), 0)</f>
        <v>0</v>
      </c>
      <c r="S156" s="26">
        <f>(IFERROR(VLOOKUP(P156, 'Unit Database'!$C$5:$E$212, 3, 0), 0)*Q156)</f>
        <v>0</v>
      </c>
      <c r="T156" s="27">
        <f t="shared" si="16"/>
        <v>0</v>
      </c>
      <c r="U156" s="279"/>
      <c r="V156" s="279"/>
    </row>
    <row r="157" spans="2:22" ht="24.75" customHeight="1" x14ac:dyDescent="0.2">
      <c r="B157" s="44" t="s">
        <v>27</v>
      </c>
      <c r="C157" s="283">
        <v>6</v>
      </c>
      <c r="D157" s="9"/>
      <c r="E157" s="47"/>
      <c r="F157" s="11"/>
      <c r="G157" s="15">
        <f>IFERROR(VLOOKUP(E157, 'Unit Database'!$C$5:$D$212, 2, 0), 0)</f>
        <v>0</v>
      </c>
      <c r="H157" s="13">
        <f>(IFERROR(VLOOKUP(E157, 'Unit Database'!$C$5:$E$212, 3, 0), 0)*F157)</f>
        <v>0</v>
      </c>
      <c r="I157" s="14">
        <f t="shared" si="15"/>
        <v>0</v>
      </c>
      <c r="J157" s="277">
        <f>SUM(I157:I159)</f>
        <v>0</v>
      </c>
      <c r="K157" s="280">
        <f>J157/3680</f>
        <v>0</v>
      </c>
      <c r="M157" s="44" t="s">
        <v>27</v>
      </c>
      <c r="N157" s="283">
        <v>6</v>
      </c>
      <c r="O157" s="9"/>
      <c r="P157" s="47"/>
      <c r="Q157" s="11"/>
      <c r="R157" s="15">
        <f>IFERROR(VLOOKUP(P157, 'Unit Database'!$C$5:$D$212, 2, 0), 0)</f>
        <v>0</v>
      </c>
      <c r="S157" s="13">
        <f>(IFERROR(VLOOKUP(P157, 'Unit Database'!$C$5:$E$212, 3, 0), 0)*Q157)</f>
        <v>0</v>
      </c>
      <c r="T157" s="14">
        <f t="shared" si="16"/>
        <v>0</v>
      </c>
      <c r="U157" s="277">
        <f>SUM(T157:T159)</f>
        <v>0</v>
      </c>
      <c r="V157" s="280">
        <f>U157/3680</f>
        <v>0</v>
      </c>
    </row>
    <row r="158" spans="2:22" ht="24.75" customHeight="1" x14ac:dyDescent="0.2">
      <c r="B158" s="296">
        <f>SUM(J142:J159)</f>
        <v>0</v>
      </c>
      <c r="C158" s="282"/>
      <c r="D158" s="16"/>
      <c r="E158" s="45"/>
      <c r="F158" s="18"/>
      <c r="G158" s="12">
        <f>IFERROR(VLOOKUP(E158, 'Unit Database'!$C$5:$D$212, 2, 0), 0)</f>
        <v>0</v>
      </c>
      <c r="H158" s="19">
        <f>(IFERROR(VLOOKUP(E158, 'Unit Database'!$C$5:$E$212, 3, 0), 0)*F158)</f>
        <v>0</v>
      </c>
      <c r="I158" s="20">
        <f t="shared" si="15"/>
        <v>0</v>
      </c>
      <c r="J158" s="278"/>
      <c r="K158" s="278"/>
      <c r="M158" s="296">
        <f>SUM(U142:U159)</f>
        <v>0</v>
      </c>
      <c r="N158" s="282"/>
      <c r="O158" s="16"/>
      <c r="P158" s="45"/>
      <c r="Q158" s="18"/>
      <c r="R158" s="12">
        <f>IFERROR(VLOOKUP(P158, 'Unit Database'!$C$5:$D$212, 2, 0), 0)</f>
        <v>0</v>
      </c>
      <c r="S158" s="19">
        <f>(IFERROR(VLOOKUP(P158, 'Unit Database'!$C$5:$E$212, 3, 0), 0)*Q158)</f>
        <v>0</v>
      </c>
      <c r="T158" s="20">
        <f t="shared" si="16"/>
        <v>0</v>
      </c>
      <c r="U158" s="278"/>
      <c r="V158" s="278"/>
    </row>
    <row r="159" spans="2:22" ht="24.75" customHeight="1" x14ac:dyDescent="0.2">
      <c r="B159" s="284"/>
      <c r="C159" s="284"/>
      <c r="D159" s="33"/>
      <c r="E159" s="46"/>
      <c r="F159" s="35"/>
      <c r="G159" s="25">
        <f>IFERROR(VLOOKUP(E159, 'Unit Database'!$C$5:$D$212, 2, 0), 0)</f>
        <v>0</v>
      </c>
      <c r="H159" s="36">
        <f>(IFERROR(VLOOKUP(E159, 'Unit Database'!$C$5:$E$212, 3, 0), 0)*F159)</f>
        <v>0</v>
      </c>
      <c r="I159" s="37">
        <f t="shared" si="15"/>
        <v>0</v>
      </c>
      <c r="J159" s="279"/>
      <c r="K159" s="279"/>
      <c r="M159" s="284"/>
      <c r="N159" s="284"/>
      <c r="O159" s="33"/>
      <c r="P159" s="46"/>
      <c r="Q159" s="35"/>
      <c r="R159" s="25">
        <f>IFERROR(VLOOKUP(P159, 'Unit Database'!$C$5:$D$212, 2, 0), 0)</f>
        <v>0</v>
      </c>
      <c r="S159" s="36">
        <f>(IFERROR(VLOOKUP(P159, 'Unit Database'!$C$5:$E$212, 3, 0), 0)*Q159)</f>
        <v>0</v>
      </c>
      <c r="T159" s="37">
        <f t="shared" si="16"/>
        <v>0</v>
      </c>
      <c r="U159" s="279"/>
      <c r="V159" s="279"/>
    </row>
    <row r="160" spans="2:22" ht="24.75" customHeight="1" x14ac:dyDescent="0.15"/>
    <row r="161" spans="1:23" ht="24.75" customHeight="1" x14ac:dyDescent="0.15">
      <c r="A161" s="2"/>
      <c r="B161" s="3"/>
      <c r="C161" s="4"/>
      <c r="D161" s="5" t="s">
        <v>5</v>
      </c>
      <c r="E161" s="6" t="s">
        <v>6</v>
      </c>
      <c r="F161" s="6" t="s">
        <v>7</v>
      </c>
      <c r="G161" s="6" t="s">
        <v>8</v>
      </c>
      <c r="H161" s="6" t="s">
        <v>9</v>
      </c>
      <c r="I161" s="6" t="s">
        <v>10</v>
      </c>
      <c r="J161" s="6" t="s">
        <v>11</v>
      </c>
      <c r="K161" s="7" t="s">
        <v>12</v>
      </c>
      <c r="L161" s="2"/>
      <c r="M161" s="3"/>
      <c r="N161" s="4"/>
      <c r="O161" s="5" t="s">
        <v>5</v>
      </c>
      <c r="P161" s="6" t="s">
        <v>6</v>
      </c>
      <c r="Q161" s="6" t="s">
        <v>7</v>
      </c>
      <c r="R161" s="6" t="s">
        <v>8</v>
      </c>
      <c r="S161" s="6" t="s">
        <v>9</v>
      </c>
      <c r="T161" s="6" t="s">
        <v>10</v>
      </c>
      <c r="U161" s="6" t="s">
        <v>11</v>
      </c>
      <c r="V161" s="7" t="s">
        <v>12</v>
      </c>
      <c r="W161" s="2"/>
    </row>
    <row r="162" spans="1:23" ht="24.75" customHeight="1" x14ac:dyDescent="0.2">
      <c r="B162" s="281" t="s">
        <v>44</v>
      </c>
      <c r="C162" s="283">
        <v>1</v>
      </c>
      <c r="D162" s="9"/>
      <c r="E162" s="47"/>
      <c r="F162" s="11"/>
      <c r="G162" s="15">
        <f>IFERROR(VLOOKUP(E162, 'Unit Database'!$C$5:$D$212, 2, 0), 0)</f>
        <v>0</v>
      </c>
      <c r="H162" s="13">
        <f>(IFERROR(VLOOKUP(E162, 'Unit Database'!$C$5:$E$212, 3, 0), 0)*F162)</f>
        <v>0</v>
      </c>
      <c r="I162" s="14">
        <f t="shared" ref="I162:I179" si="17">F162*G162</f>
        <v>0</v>
      </c>
      <c r="J162" s="277">
        <f>SUM(I162:I164)</f>
        <v>0</v>
      </c>
      <c r="K162" s="280">
        <f>J162/3680</f>
        <v>0</v>
      </c>
      <c r="M162" s="281" t="s">
        <v>45</v>
      </c>
      <c r="N162" s="283">
        <v>1</v>
      </c>
      <c r="O162" s="9"/>
      <c r="P162" s="47"/>
      <c r="Q162" s="11"/>
      <c r="R162" s="15">
        <f>IFERROR(VLOOKUP(P162, 'Unit Database'!$C$5:$D$212, 2, 0), 0)</f>
        <v>0</v>
      </c>
      <c r="S162" s="13">
        <f>(IFERROR(VLOOKUP(P162, 'Unit Database'!$C$5:$E$212, 3, 0), 0)*Q162)</f>
        <v>0</v>
      </c>
      <c r="T162" s="14">
        <f t="shared" ref="T162:T179" si="18">Q162*R162</f>
        <v>0</v>
      </c>
      <c r="U162" s="277">
        <f>SUM(T162:T164)</f>
        <v>0</v>
      </c>
      <c r="V162" s="280">
        <f>U162/3680</f>
        <v>0</v>
      </c>
    </row>
    <row r="163" spans="1:23" ht="24.75" customHeight="1" x14ac:dyDescent="0.2">
      <c r="B163" s="282"/>
      <c r="C163" s="282"/>
      <c r="D163" s="16"/>
      <c r="E163" s="45"/>
      <c r="F163" s="18"/>
      <c r="G163" s="12">
        <f>IFERROR(VLOOKUP(E163, 'Unit Database'!$C$5:$D$212, 2, 0), 0)</f>
        <v>0</v>
      </c>
      <c r="H163" s="19">
        <f>(IFERROR(VLOOKUP(E163, 'Unit Database'!$C$5:$E$212, 3, 0), 0)*F163)</f>
        <v>0</v>
      </c>
      <c r="I163" s="20">
        <f t="shared" si="17"/>
        <v>0</v>
      </c>
      <c r="J163" s="278"/>
      <c r="K163" s="278"/>
      <c r="M163" s="282"/>
      <c r="N163" s="282"/>
      <c r="O163" s="16"/>
      <c r="P163" s="45"/>
      <c r="Q163" s="18"/>
      <c r="R163" s="12">
        <f>IFERROR(VLOOKUP(P163, 'Unit Database'!$C$5:$D$212, 2, 0), 0)</f>
        <v>0</v>
      </c>
      <c r="S163" s="19">
        <f>(IFERROR(VLOOKUP(P163, 'Unit Database'!$C$5:$E$212, 3, 0), 0)*Q163)</f>
        <v>0</v>
      </c>
      <c r="T163" s="20">
        <f t="shared" si="18"/>
        <v>0</v>
      </c>
      <c r="U163" s="278"/>
      <c r="V163" s="278"/>
    </row>
    <row r="164" spans="1:23" ht="24.75" customHeight="1" x14ac:dyDescent="0.2">
      <c r="B164" s="282"/>
      <c r="C164" s="284"/>
      <c r="D164" s="22"/>
      <c r="E164" s="43"/>
      <c r="F164" s="24"/>
      <c r="G164" s="29">
        <f>IFERROR(VLOOKUP(E164, 'Unit Database'!$C$5:$D$212, 2, 0), 0)</f>
        <v>0</v>
      </c>
      <c r="H164" s="26">
        <f>(IFERROR(VLOOKUP(E164, 'Unit Database'!$C$5:$E$212, 3, 0), 0)*F164)</f>
        <v>0</v>
      </c>
      <c r="I164" s="27">
        <f t="shared" si="17"/>
        <v>0</v>
      </c>
      <c r="J164" s="279"/>
      <c r="K164" s="279"/>
      <c r="M164" s="282"/>
      <c r="N164" s="284"/>
      <c r="O164" s="22"/>
      <c r="P164" s="43"/>
      <c r="Q164" s="24"/>
      <c r="R164" s="29">
        <f>IFERROR(VLOOKUP(P164, 'Unit Database'!$C$5:$D$212, 2, 0), 0)</f>
        <v>0</v>
      </c>
      <c r="S164" s="26">
        <f>(IFERROR(VLOOKUP(P164, 'Unit Database'!$C$5:$E$212, 3, 0), 0)*Q164)</f>
        <v>0</v>
      </c>
      <c r="T164" s="27">
        <f t="shared" si="18"/>
        <v>0</v>
      </c>
      <c r="U164" s="279"/>
      <c r="V164" s="279"/>
    </row>
    <row r="165" spans="1:23" ht="24.75" customHeight="1" x14ac:dyDescent="0.2">
      <c r="B165" s="30" t="s">
        <v>18</v>
      </c>
      <c r="C165" s="283">
        <v>2</v>
      </c>
      <c r="D165" s="9"/>
      <c r="E165" s="47"/>
      <c r="F165" s="11"/>
      <c r="G165" s="15">
        <f>IFERROR(VLOOKUP(E165, 'Unit Database'!$C$5:$D$212, 2, 0), 0)</f>
        <v>0</v>
      </c>
      <c r="H165" s="13">
        <f>(IFERROR(VLOOKUP(E165, 'Unit Database'!$C$5:$E$212, 3, 0), 0)*F165)</f>
        <v>0</v>
      </c>
      <c r="I165" s="14">
        <f t="shared" si="17"/>
        <v>0</v>
      </c>
      <c r="J165" s="277">
        <f>SUM(I165:I167)</f>
        <v>0</v>
      </c>
      <c r="K165" s="280">
        <f>J165/3680</f>
        <v>0</v>
      </c>
      <c r="M165" s="30" t="s">
        <v>18</v>
      </c>
      <c r="N165" s="283">
        <v>2</v>
      </c>
      <c r="O165" s="9"/>
      <c r="P165" s="47"/>
      <c r="Q165" s="11"/>
      <c r="R165" s="15">
        <f>IFERROR(VLOOKUP(P165, 'Unit Database'!$C$5:$D$212, 2, 0), 0)</f>
        <v>0</v>
      </c>
      <c r="S165" s="13">
        <f>(IFERROR(VLOOKUP(P165, 'Unit Database'!$C$5:$E$212, 3, 0), 0)*Q165)</f>
        <v>0</v>
      </c>
      <c r="T165" s="14">
        <f t="shared" si="18"/>
        <v>0</v>
      </c>
      <c r="U165" s="277">
        <f>SUM(T165:T167)</f>
        <v>0</v>
      </c>
      <c r="V165" s="280">
        <f>U165/3680</f>
        <v>0</v>
      </c>
    </row>
    <row r="166" spans="1:23" ht="24.75" customHeight="1" x14ac:dyDescent="0.2">
      <c r="B166" s="285"/>
      <c r="C166" s="282"/>
      <c r="D166" s="16"/>
      <c r="E166" s="45"/>
      <c r="F166" s="18"/>
      <c r="G166" s="12">
        <f>IFERROR(VLOOKUP(E166, 'Unit Database'!$C$5:$D$212, 2, 0), 0)</f>
        <v>0</v>
      </c>
      <c r="H166" s="19">
        <f>(IFERROR(VLOOKUP(E166, 'Unit Database'!$C$5:$E$212, 3, 0), 0)*F166)</f>
        <v>0</v>
      </c>
      <c r="I166" s="20">
        <f t="shared" si="17"/>
        <v>0</v>
      </c>
      <c r="J166" s="278"/>
      <c r="K166" s="278"/>
      <c r="M166" s="285"/>
      <c r="N166" s="282"/>
      <c r="O166" s="16"/>
      <c r="P166" s="45"/>
      <c r="Q166" s="18"/>
      <c r="R166" s="12">
        <f>IFERROR(VLOOKUP(P166, 'Unit Database'!$C$5:$D$212, 2, 0), 0)</f>
        <v>0</v>
      </c>
      <c r="S166" s="19">
        <f>(IFERROR(VLOOKUP(P166, 'Unit Database'!$C$5:$E$212, 3, 0), 0)*Q166)</f>
        <v>0</v>
      </c>
      <c r="T166" s="20">
        <f t="shared" si="18"/>
        <v>0</v>
      </c>
      <c r="U166" s="278"/>
      <c r="V166" s="278"/>
    </row>
    <row r="167" spans="1:23" ht="24.75" customHeight="1" x14ac:dyDescent="0.2">
      <c r="B167" s="282"/>
      <c r="C167" s="284"/>
      <c r="D167" s="33"/>
      <c r="E167" s="46"/>
      <c r="F167" s="35"/>
      <c r="G167" s="25">
        <f>IFERROR(VLOOKUP(E167, 'Unit Database'!$C$5:$D$212, 2, 0), 0)</f>
        <v>0</v>
      </c>
      <c r="H167" s="36">
        <f>(IFERROR(VLOOKUP(E167, 'Unit Database'!$C$5:$E$212, 3, 0), 0)*F167)</f>
        <v>0</v>
      </c>
      <c r="I167" s="37">
        <f t="shared" si="17"/>
        <v>0</v>
      </c>
      <c r="J167" s="279"/>
      <c r="K167" s="279"/>
      <c r="M167" s="282"/>
      <c r="N167" s="284"/>
      <c r="O167" s="33"/>
      <c r="P167" s="46"/>
      <c r="Q167" s="35"/>
      <c r="R167" s="25">
        <f>IFERROR(VLOOKUP(P167, 'Unit Database'!$C$5:$D$212, 2, 0), 0)</f>
        <v>0</v>
      </c>
      <c r="S167" s="36">
        <f>(IFERROR(VLOOKUP(P167, 'Unit Database'!$C$5:$E$212, 3, 0), 0)*Q167)</f>
        <v>0</v>
      </c>
      <c r="T167" s="37">
        <f t="shared" si="18"/>
        <v>0</v>
      </c>
      <c r="U167" s="279"/>
      <c r="V167" s="279"/>
    </row>
    <row r="168" spans="1:23" ht="24.75" customHeight="1" x14ac:dyDescent="0.2">
      <c r="B168" s="282"/>
      <c r="C168" s="283">
        <v>3</v>
      </c>
      <c r="D168" s="22"/>
      <c r="E168" s="48"/>
      <c r="F168" s="49"/>
      <c r="G168" s="31">
        <f>IFERROR(VLOOKUP(E168, 'Unit Database'!$C$5:$D$212, 2, 0), 0)</f>
        <v>0</v>
      </c>
      <c r="H168" s="39">
        <f>(IFERROR(VLOOKUP(E168, 'Unit Database'!$C$5:$E$212, 3, 0), 0)*F168)</f>
        <v>0</v>
      </c>
      <c r="I168" s="40">
        <f t="shared" si="17"/>
        <v>0</v>
      </c>
      <c r="J168" s="277">
        <f>SUM(I168:I170)</f>
        <v>0</v>
      </c>
      <c r="K168" s="280">
        <f>J168/3680</f>
        <v>0</v>
      </c>
      <c r="M168" s="282"/>
      <c r="N168" s="283">
        <v>3</v>
      </c>
      <c r="O168" s="22"/>
      <c r="P168" s="48"/>
      <c r="Q168" s="49"/>
      <c r="R168" s="31">
        <f>IFERROR(VLOOKUP(P168, 'Unit Database'!$C$5:$D$212, 2, 0), 0)</f>
        <v>0</v>
      </c>
      <c r="S168" s="39">
        <f>(IFERROR(VLOOKUP(P168, 'Unit Database'!$C$5:$E$212, 3, 0), 0)*Q168)</f>
        <v>0</v>
      </c>
      <c r="T168" s="40">
        <f t="shared" si="18"/>
        <v>0</v>
      </c>
      <c r="U168" s="277">
        <f>SUM(T168:T170)</f>
        <v>0</v>
      </c>
      <c r="V168" s="280">
        <f>U168/3680</f>
        <v>0</v>
      </c>
    </row>
    <row r="169" spans="1:23" ht="24.75" customHeight="1" x14ac:dyDescent="0.2">
      <c r="B169" s="8"/>
      <c r="C169" s="282"/>
      <c r="D169" s="16"/>
      <c r="E169" s="45"/>
      <c r="F169" s="18"/>
      <c r="G169" s="12">
        <f>IFERROR(VLOOKUP(E169, 'Unit Database'!$C$5:$D$212, 2, 0), 0)</f>
        <v>0</v>
      </c>
      <c r="H169" s="19">
        <f>(IFERROR(VLOOKUP(E169, 'Unit Database'!$C$5:$E$212, 3, 0), 0)*F169)</f>
        <v>0</v>
      </c>
      <c r="I169" s="20">
        <f t="shared" si="17"/>
        <v>0</v>
      </c>
      <c r="J169" s="278"/>
      <c r="K169" s="278"/>
      <c r="M169" s="8"/>
      <c r="N169" s="282"/>
      <c r="O169" s="16"/>
      <c r="P169" s="45"/>
      <c r="Q169" s="18"/>
      <c r="R169" s="12">
        <f>IFERROR(VLOOKUP(P169, 'Unit Database'!$C$5:$D$212, 2, 0), 0)</f>
        <v>0</v>
      </c>
      <c r="S169" s="19">
        <f>(IFERROR(VLOOKUP(P169, 'Unit Database'!$C$5:$E$212, 3, 0), 0)*Q169)</f>
        <v>0</v>
      </c>
      <c r="T169" s="20">
        <f t="shared" si="18"/>
        <v>0</v>
      </c>
      <c r="U169" s="278"/>
      <c r="V169" s="278"/>
    </row>
    <row r="170" spans="1:23" ht="24.75" customHeight="1" x14ac:dyDescent="0.2">
      <c r="B170" s="41" t="s">
        <v>23</v>
      </c>
      <c r="C170" s="284"/>
      <c r="D170" s="22"/>
      <c r="E170" s="43"/>
      <c r="F170" s="24"/>
      <c r="G170" s="29">
        <f>IFERROR(VLOOKUP(E170, 'Unit Database'!$C$5:$D$212, 2, 0), 0)</f>
        <v>0</v>
      </c>
      <c r="H170" s="26">
        <f>(IFERROR(VLOOKUP(E170, 'Unit Database'!$C$5:$E$212, 3, 0), 0)*F170)</f>
        <v>0</v>
      </c>
      <c r="I170" s="27">
        <f t="shared" si="17"/>
        <v>0</v>
      </c>
      <c r="J170" s="279"/>
      <c r="K170" s="279"/>
      <c r="M170" s="41" t="s">
        <v>23</v>
      </c>
      <c r="N170" s="284"/>
      <c r="O170" s="22"/>
      <c r="P170" s="43"/>
      <c r="Q170" s="24"/>
      <c r="R170" s="29">
        <f>IFERROR(VLOOKUP(P170, 'Unit Database'!$C$5:$D$212, 2, 0), 0)</f>
        <v>0</v>
      </c>
      <c r="S170" s="26">
        <f>(IFERROR(VLOOKUP(P170, 'Unit Database'!$C$5:$E$212, 3, 0), 0)*Q170)</f>
        <v>0</v>
      </c>
      <c r="T170" s="27">
        <f t="shared" si="18"/>
        <v>0</v>
      </c>
      <c r="U170" s="279"/>
      <c r="V170" s="279"/>
    </row>
    <row r="171" spans="1:23" ht="24.75" customHeight="1" x14ac:dyDescent="0.2">
      <c r="B171" s="299"/>
      <c r="C171" s="283">
        <v>4</v>
      </c>
      <c r="D171" s="9"/>
      <c r="E171" s="47"/>
      <c r="F171" s="11"/>
      <c r="G171" s="15">
        <f>IFERROR(VLOOKUP(E171, 'Unit Database'!$C$5:$D$212, 2, 0), 0)</f>
        <v>0</v>
      </c>
      <c r="H171" s="13">
        <f>(IFERROR(VLOOKUP(E171, 'Unit Database'!$C$5:$E$212, 3, 0), 0)*F171)</f>
        <v>0</v>
      </c>
      <c r="I171" s="14">
        <f t="shared" si="17"/>
        <v>0</v>
      </c>
      <c r="J171" s="277">
        <f>SUM(I171:I173)</f>
        <v>0</v>
      </c>
      <c r="K171" s="280">
        <f>J171/3680</f>
        <v>0</v>
      </c>
      <c r="M171" s="299"/>
      <c r="N171" s="283">
        <v>4</v>
      </c>
      <c r="O171" s="9"/>
      <c r="P171" s="47"/>
      <c r="Q171" s="11"/>
      <c r="R171" s="15">
        <f>IFERROR(VLOOKUP(P171, 'Unit Database'!$C$5:$D$212, 2, 0), 0)</f>
        <v>0</v>
      </c>
      <c r="S171" s="13">
        <f>(IFERROR(VLOOKUP(P171, 'Unit Database'!$C$5:$E$212, 3, 0), 0)*Q171)</f>
        <v>0</v>
      </c>
      <c r="T171" s="14">
        <f t="shared" si="18"/>
        <v>0</v>
      </c>
      <c r="U171" s="277">
        <f>SUM(T171:T173)</f>
        <v>0</v>
      </c>
      <c r="V171" s="280">
        <f>U171/3680</f>
        <v>0</v>
      </c>
    </row>
    <row r="172" spans="1:23" ht="24.75" customHeight="1" x14ac:dyDescent="0.2">
      <c r="B172" s="282"/>
      <c r="C172" s="282"/>
      <c r="D172" s="16"/>
      <c r="E172" s="45"/>
      <c r="F172" s="18"/>
      <c r="G172" s="12">
        <f>IFERROR(VLOOKUP(E172, 'Unit Database'!$C$5:$D$212, 2, 0), 0)</f>
        <v>0</v>
      </c>
      <c r="H172" s="19">
        <f>(IFERROR(VLOOKUP(E172, 'Unit Database'!$C$5:$E$212, 3, 0), 0)*F172)</f>
        <v>0</v>
      </c>
      <c r="I172" s="20">
        <f t="shared" si="17"/>
        <v>0</v>
      </c>
      <c r="J172" s="278"/>
      <c r="K172" s="278"/>
      <c r="M172" s="282"/>
      <c r="N172" s="282"/>
      <c r="O172" s="16"/>
      <c r="P172" s="45"/>
      <c r="Q172" s="18"/>
      <c r="R172" s="12">
        <f>IFERROR(VLOOKUP(P172, 'Unit Database'!$C$5:$D$212, 2, 0), 0)</f>
        <v>0</v>
      </c>
      <c r="S172" s="19">
        <f>(IFERROR(VLOOKUP(P172, 'Unit Database'!$C$5:$E$212, 3, 0), 0)*Q172)</f>
        <v>0</v>
      </c>
      <c r="T172" s="20">
        <f t="shared" si="18"/>
        <v>0</v>
      </c>
      <c r="U172" s="278"/>
      <c r="V172" s="278"/>
    </row>
    <row r="173" spans="1:23" ht="24.75" customHeight="1" x14ac:dyDescent="0.2">
      <c r="B173" s="282"/>
      <c r="C173" s="284"/>
      <c r="D173" s="33"/>
      <c r="E173" s="46"/>
      <c r="F173" s="35"/>
      <c r="G173" s="25">
        <f>IFERROR(VLOOKUP(E173, 'Unit Database'!$C$5:$D$212, 2, 0), 0)</f>
        <v>0</v>
      </c>
      <c r="H173" s="36">
        <f>(IFERROR(VLOOKUP(E173, 'Unit Database'!$C$5:$E$212, 3, 0), 0)*F173)</f>
        <v>0</v>
      </c>
      <c r="I173" s="37">
        <f t="shared" si="17"/>
        <v>0</v>
      </c>
      <c r="J173" s="279"/>
      <c r="K173" s="279"/>
      <c r="M173" s="282"/>
      <c r="N173" s="284"/>
      <c r="O173" s="33"/>
      <c r="P173" s="46"/>
      <c r="Q173" s="35"/>
      <c r="R173" s="25">
        <f>IFERROR(VLOOKUP(P173, 'Unit Database'!$C$5:$D$212, 2, 0), 0)</f>
        <v>0</v>
      </c>
      <c r="S173" s="36">
        <f>(IFERROR(VLOOKUP(P173, 'Unit Database'!$C$5:$E$212, 3, 0), 0)*Q173)</f>
        <v>0</v>
      </c>
      <c r="T173" s="37">
        <f t="shared" si="18"/>
        <v>0</v>
      </c>
      <c r="U173" s="279"/>
      <c r="V173" s="279"/>
    </row>
    <row r="174" spans="1:23" ht="24.75" customHeight="1" x14ac:dyDescent="0.2">
      <c r="B174" s="41" t="s">
        <v>25</v>
      </c>
      <c r="C174" s="283">
        <v>5</v>
      </c>
      <c r="D174" s="22"/>
      <c r="E174" s="48"/>
      <c r="F174" s="49"/>
      <c r="G174" s="31">
        <f>IFERROR(VLOOKUP(E174, 'Unit Database'!$C$5:$D$212, 2, 0), 0)</f>
        <v>0</v>
      </c>
      <c r="H174" s="39">
        <f>(IFERROR(VLOOKUP(E174, 'Unit Database'!$C$5:$E$212, 3, 0), 0)*F174)</f>
        <v>0</v>
      </c>
      <c r="I174" s="40">
        <f t="shared" si="17"/>
        <v>0</v>
      </c>
      <c r="J174" s="277">
        <f>SUM(I174:I176)</f>
        <v>0</v>
      </c>
      <c r="K174" s="280">
        <f>J174/3680</f>
        <v>0</v>
      </c>
      <c r="M174" s="41" t="s">
        <v>25</v>
      </c>
      <c r="N174" s="283">
        <v>5</v>
      </c>
      <c r="O174" s="22"/>
      <c r="P174" s="48"/>
      <c r="Q174" s="49"/>
      <c r="R174" s="31">
        <f>IFERROR(VLOOKUP(P174, 'Unit Database'!$C$5:$D$212, 2, 0), 0)</f>
        <v>0</v>
      </c>
      <c r="S174" s="39">
        <f>(IFERROR(VLOOKUP(P174, 'Unit Database'!$C$5:$E$212, 3, 0), 0)*Q174)</f>
        <v>0</v>
      </c>
      <c r="T174" s="40">
        <f t="shared" si="18"/>
        <v>0</v>
      </c>
      <c r="U174" s="277">
        <f>SUM(T174:T176)</f>
        <v>0</v>
      </c>
      <c r="V174" s="280">
        <f>U174/3680</f>
        <v>0</v>
      </c>
    </row>
    <row r="175" spans="1:23" ht="24.75" customHeight="1" x14ac:dyDescent="0.2">
      <c r="B175" s="42">
        <f>IFERROR(VLOOKUP(B171, DISTRO!$D$4:$N$53, 11, 0), 0)</f>
        <v>0</v>
      </c>
      <c r="C175" s="282"/>
      <c r="D175" s="16"/>
      <c r="E175" s="45"/>
      <c r="F175" s="18"/>
      <c r="G175" s="12">
        <f>IFERROR(VLOOKUP(E175, 'Unit Database'!$C$5:$D$212, 2, 0), 0)</f>
        <v>0</v>
      </c>
      <c r="H175" s="19">
        <f>(IFERROR(VLOOKUP(E175, 'Unit Database'!$C$5:$E$212, 3, 0), 0)*F175)</f>
        <v>0</v>
      </c>
      <c r="I175" s="20">
        <f t="shared" si="17"/>
        <v>0</v>
      </c>
      <c r="J175" s="278"/>
      <c r="K175" s="278"/>
      <c r="M175" s="42">
        <f>IFERROR(VLOOKUP(M171, DISTRO!$D$4:$N$53, 11, 0), 0)</f>
        <v>0</v>
      </c>
      <c r="N175" s="282"/>
      <c r="O175" s="16"/>
      <c r="P175" s="45"/>
      <c r="Q175" s="18"/>
      <c r="R175" s="12">
        <f>IFERROR(VLOOKUP(P175, 'Unit Database'!$C$5:$D$212, 2, 0), 0)</f>
        <v>0</v>
      </c>
      <c r="S175" s="19">
        <f>(IFERROR(VLOOKUP(P175, 'Unit Database'!$C$5:$E$212, 3, 0), 0)*Q175)</f>
        <v>0</v>
      </c>
      <c r="T175" s="20">
        <f t="shared" si="18"/>
        <v>0</v>
      </c>
      <c r="U175" s="278"/>
      <c r="V175" s="278"/>
    </row>
    <row r="176" spans="1:23" ht="24.75" customHeight="1" x14ac:dyDescent="0.2">
      <c r="B176" s="8"/>
      <c r="C176" s="284"/>
      <c r="D176" s="22"/>
      <c r="E176" s="43"/>
      <c r="F176" s="24"/>
      <c r="G176" s="29">
        <f>IFERROR(VLOOKUP(E176, 'Unit Database'!$C$5:$D$212, 2, 0), 0)</f>
        <v>0</v>
      </c>
      <c r="H176" s="26">
        <f>(IFERROR(VLOOKUP(E176, 'Unit Database'!$C$5:$E$212, 3, 0), 0)*F176)</f>
        <v>0</v>
      </c>
      <c r="I176" s="27">
        <f t="shared" si="17"/>
        <v>0</v>
      </c>
      <c r="J176" s="279"/>
      <c r="K176" s="279"/>
      <c r="M176" s="8"/>
      <c r="N176" s="284"/>
      <c r="O176" s="22"/>
      <c r="P176" s="43"/>
      <c r="Q176" s="24"/>
      <c r="R176" s="29">
        <f>IFERROR(VLOOKUP(P176, 'Unit Database'!$C$5:$D$212, 2, 0), 0)</f>
        <v>0</v>
      </c>
      <c r="S176" s="26">
        <f>(IFERROR(VLOOKUP(P176, 'Unit Database'!$C$5:$E$212, 3, 0), 0)*Q176)</f>
        <v>0</v>
      </c>
      <c r="T176" s="27">
        <f t="shared" si="18"/>
        <v>0</v>
      </c>
      <c r="U176" s="279"/>
      <c r="V176" s="279"/>
    </row>
    <row r="177" spans="1:23" ht="24.75" customHeight="1" x14ac:dyDescent="0.2">
      <c r="B177" s="44" t="s">
        <v>27</v>
      </c>
      <c r="C177" s="283">
        <v>6</v>
      </c>
      <c r="D177" s="9"/>
      <c r="E177" s="47"/>
      <c r="F177" s="11"/>
      <c r="G177" s="15">
        <f>IFERROR(VLOOKUP(E177, 'Unit Database'!$C$5:$D$212, 2, 0), 0)</f>
        <v>0</v>
      </c>
      <c r="H177" s="13">
        <f>(IFERROR(VLOOKUP(E177, 'Unit Database'!$C$5:$E$212, 3, 0), 0)*F177)</f>
        <v>0</v>
      </c>
      <c r="I177" s="14">
        <f t="shared" si="17"/>
        <v>0</v>
      </c>
      <c r="J177" s="277">
        <f>SUM(I177:I179)</f>
        <v>0</v>
      </c>
      <c r="K177" s="280">
        <f>J177/3680</f>
        <v>0</v>
      </c>
      <c r="M177" s="44" t="s">
        <v>27</v>
      </c>
      <c r="N177" s="283">
        <v>6</v>
      </c>
      <c r="O177" s="9"/>
      <c r="P177" s="47"/>
      <c r="Q177" s="11"/>
      <c r="R177" s="15">
        <f>IFERROR(VLOOKUP(P177, 'Unit Database'!$C$5:$D$212, 2, 0), 0)</f>
        <v>0</v>
      </c>
      <c r="S177" s="13">
        <f>(IFERROR(VLOOKUP(P177, 'Unit Database'!$C$5:$E$212, 3, 0), 0)*Q177)</f>
        <v>0</v>
      </c>
      <c r="T177" s="14">
        <f t="shared" si="18"/>
        <v>0</v>
      </c>
      <c r="U177" s="277">
        <f>SUM(T177:T179)</f>
        <v>0</v>
      </c>
      <c r="V177" s="280">
        <f>U177/3680</f>
        <v>0</v>
      </c>
    </row>
    <row r="178" spans="1:23" ht="24.75" customHeight="1" x14ac:dyDescent="0.2">
      <c r="B178" s="296">
        <f>SUM(J162:J179)</f>
        <v>0</v>
      </c>
      <c r="C178" s="282"/>
      <c r="D178" s="16"/>
      <c r="E178" s="45"/>
      <c r="F178" s="18"/>
      <c r="G178" s="12">
        <f>IFERROR(VLOOKUP(E178, 'Unit Database'!$C$5:$D$212, 2, 0), 0)</f>
        <v>0</v>
      </c>
      <c r="H178" s="19">
        <f>(IFERROR(VLOOKUP(E178, 'Unit Database'!$C$5:$E$212, 3, 0), 0)*F178)</f>
        <v>0</v>
      </c>
      <c r="I178" s="20">
        <f t="shared" si="17"/>
        <v>0</v>
      </c>
      <c r="J178" s="278"/>
      <c r="K178" s="278"/>
      <c r="M178" s="296">
        <f>SUM(U162:U179)</f>
        <v>0</v>
      </c>
      <c r="N178" s="282"/>
      <c r="O178" s="16"/>
      <c r="P178" s="45"/>
      <c r="Q178" s="18"/>
      <c r="R178" s="12">
        <f>IFERROR(VLOOKUP(P178, 'Unit Database'!$C$5:$D$212, 2, 0), 0)</f>
        <v>0</v>
      </c>
      <c r="S178" s="19">
        <f>(IFERROR(VLOOKUP(P178, 'Unit Database'!$C$5:$E$212, 3, 0), 0)*Q178)</f>
        <v>0</v>
      </c>
      <c r="T178" s="20">
        <f t="shared" si="18"/>
        <v>0</v>
      </c>
      <c r="U178" s="278"/>
      <c r="V178" s="278"/>
    </row>
    <row r="179" spans="1:23" ht="24.75" customHeight="1" x14ac:dyDescent="0.2">
      <c r="B179" s="284"/>
      <c r="C179" s="284"/>
      <c r="D179" s="33"/>
      <c r="E179" s="46"/>
      <c r="F179" s="35"/>
      <c r="G179" s="25">
        <f>IFERROR(VLOOKUP(E179, 'Unit Database'!$C$5:$D$212, 2, 0), 0)</f>
        <v>0</v>
      </c>
      <c r="H179" s="36">
        <f>(IFERROR(VLOOKUP(E179, 'Unit Database'!$C$5:$E$212, 3, 0), 0)*F179)</f>
        <v>0</v>
      </c>
      <c r="I179" s="37">
        <f t="shared" si="17"/>
        <v>0</v>
      </c>
      <c r="J179" s="279"/>
      <c r="K179" s="279"/>
      <c r="M179" s="284"/>
      <c r="N179" s="284"/>
      <c r="O179" s="33"/>
      <c r="P179" s="46"/>
      <c r="Q179" s="35"/>
      <c r="R179" s="25">
        <f>IFERROR(VLOOKUP(P179, 'Unit Database'!$C$5:$D$212, 2, 0), 0)</f>
        <v>0</v>
      </c>
      <c r="S179" s="36">
        <f>(IFERROR(VLOOKUP(P179, 'Unit Database'!$C$5:$E$212, 3, 0), 0)*Q179)</f>
        <v>0</v>
      </c>
      <c r="T179" s="37">
        <f t="shared" si="18"/>
        <v>0</v>
      </c>
      <c r="U179" s="279"/>
      <c r="V179" s="279"/>
    </row>
    <row r="180" spans="1:23" ht="24.75" customHeight="1" x14ac:dyDescent="0.15">
      <c r="B180" s="50"/>
      <c r="C180" s="51"/>
      <c r="D180" s="51"/>
      <c r="E180" s="52"/>
      <c r="F180" s="53"/>
      <c r="G180" s="54"/>
      <c r="H180" s="55"/>
      <c r="I180" s="54"/>
      <c r="J180" s="56"/>
      <c r="K180" s="57"/>
      <c r="L180" s="58"/>
      <c r="M180" s="50"/>
      <c r="N180" s="51"/>
      <c r="O180" s="51"/>
      <c r="P180" s="52"/>
      <c r="Q180" s="53"/>
      <c r="R180" s="54"/>
      <c r="S180" s="55"/>
      <c r="T180" s="54"/>
      <c r="U180" s="56"/>
      <c r="V180" s="59"/>
    </row>
    <row r="181" spans="1:23" ht="24.75" customHeight="1" x14ac:dyDescent="0.15"/>
    <row r="182" spans="1:23" ht="18" customHeight="1" x14ac:dyDescent="0.2">
      <c r="B182" s="305" t="s">
        <v>46</v>
      </c>
      <c r="J182" s="300" t="s">
        <v>1</v>
      </c>
      <c r="K182" s="301"/>
      <c r="L182" s="301"/>
      <c r="M182" s="301"/>
      <c r="N182" s="302"/>
      <c r="O182" s="1"/>
      <c r="Q182" s="286" t="s">
        <v>2</v>
      </c>
      <c r="R182" s="287"/>
      <c r="S182" s="297" t="e">
        <f t="shared" ref="S182:S183" ca="1" si="19">S137</f>
        <v>#NAME?</v>
      </c>
      <c r="T182" s="287"/>
      <c r="U182" s="287"/>
      <c r="V182" s="298"/>
    </row>
    <row r="183" spans="1:23" ht="18" customHeight="1" x14ac:dyDescent="0.2">
      <c r="B183" s="306"/>
      <c r="J183" s="282"/>
      <c r="K183" s="303"/>
      <c r="L183" s="303"/>
      <c r="M183" s="303"/>
      <c r="N183" s="278"/>
      <c r="O183" s="1"/>
      <c r="Q183" s="288" t="s">
        <v>3</v>
      </c>
      <c r="R183" s="289"/>
      <c r="S183" s="290">
        <f t="shared" si="19"/>
        <v>0</v>
      </c>
      <c r="T183" s="289"/>
      <c r="U183" s="289"/>
      <c r="V183" s="291"/>
    </row>
    <row r="184" spans="1:23" ht="18" customHeight="1" x14ac:dyDescent="0.2">
      <c r="B184" s="307"/>
      <c r="J184" s="284"/>
      <c r="K184" s="304"/>
      <c r="L184" s="304"/>
      <c r="M184" s="304"/>
      <c r="N184" s="279"/>
      <c r="O184" s="1"/>
      <c r="Q184" s="292" t="s">
        <v>4</v>
      </c>
      <c r="R184" s="293"/>
      <c r="S184" s="294">
        <f ca="1">TODAY()</f>
        <v>46140</v>
      </c>
      <c r="T184" s="293"/>
      <c r="U184" s="293"/>
      <c r="V184" s="295"/>
    </row>
    <row r="185" spans="1:23" ht="24.75" customHeight="1" x14ac:dyDescent="0.15"/>
    <row r="186" spans="1:23" ht="24.75" customHeight="1" x14ac:dyDescent="0.15">
      <c r="A186" s="2"/>
      <c r="B186" s="3"/>
      <c r="C186" s="4"/>
      <c r="D186" s="5" t="s">
        <v>5</v>
      </c>
      <c r="E186" s="6" t="s">
        <v>6</v>
      </c>
      <c r="F186" s="6" t="s">
        <v>7</v>
      </c>
      <c r="G186" s="6" t="s">
        <v>8</v>
      </c>
      <c r="H186" s="6" t="s">
        <v>9</v>
      </c>
      <c r="I186" s="6" t="s">
        <v>10</v>
      </c>
      <c r="J186" s="6" t="s">
        <v>11</v>
      </c>
      <c r="K186" s="7" t="s">
        <v>12</v>
      </c>
      <c r="L186" s="2"/>
      <c r="M186" s="3"/>
      <c r="N186" s="4"/>
      <c r="O186" s="5" t="s">
        <v>5</v>
      </c>
      <c r="P186" s="6" t="s">
        <v>6</v>
      </c>
      <c r="Q186" s="6" t="s">
        <v>7</v>
      </c>
      <c r="R186" s="6" t="s">
        <v>8</v>
      </c>
      <c r="S186" s="6" t="s">
        <v>9</v>
      </c>
      <c r="T186" s="6" t="s">
        <v>10</v>
      </c>
      <c r="U186" s="6" t="s">
        <v>11</v>
      </c>
      <c r="V186" s="7" t="s">
        <v>12</v>
      </c>
      <c r="W186" s="2"/>
    </row>
    <row r="187" spans="1:23" ht="24.75" customHeight="1" x14ac:dyDescent="0.2">
      <c r="B187" s="281" t="s">
        <v>47</v>
      </c>
      <c r="C187" s="283">
        <v>1</v>
      </c>
      <c r="D187" s="9"/>
      <c r="E187" s="47"/>
      <c r="F187" s="11"/>
      <c r="G187" s="15">
        <f>IFERROR(VLOOKUP(E187, 'Unit Database'!$C$5:$D$212, 2, 0), 0)</f>
        <v>0</v>
      </c>
      <c r="H187" s="13">
        <f>(IFERROR(VLOOKUP(E187, 'Unit Database'!$C$5:$E$212, 3, 0), 0)*F187)</f>
        <v>0</v>
      </c>
      <c r="I187" s="14">
        <f t="shared" ref="I187:I204" si="20">F187*G187</f>
        <v>0</v>
      </c>
      <c r="J187" s="277">
        <f>SUM(I187:I189)</f>
        <v>0</v>
      </c>
      <c r="K187" s="280">
        <f>J187/3680</f>
        <v>0</v>
      </c>
      <c r="M187" s="281" t="s">
        <v>48</v>
      </c>
      <c r="N187" s="283">
        <v>1</v>
      </c>
      <c r="O187" s="9"/>
      <c r="P187" s="47"/>
      <c r="Q187" s="11"/>
      <c r="R187" s="15">
        <f>IFERROR(VLOOKUP(P187, 'Unit Database'!$C$5:$D$212, 2, 0), 0)</f>
        <v>0</v>
      </c>
      <c r="S187" s="13">
        <f>(IFERROR(VLOOKUP(P187, 'Unit Database'!$C$5:$E$212, 3, 0), 0)*Q187)</f>
        <v>0</v>
      </c>
      <c r="T187" s="14">
        <f t="shared" ref="T187:T204" si="21">Q187*R187</f>
        <v>0</v>
      </c>
      <c r="U187" s="277">
        <f>SUM(T187:T189)</f>
        <v>0</v>
      </c>
      <c r="V187" s="280">
        <f>U187/3680</f>
        <v>0</v>
      </c>
    </row>
    <row r="188" spans="1:23" ht="24.75" customHeight="1" x14ac:dyDescent="0.2">
      <c r="B188" s="282"/>
      <c r="C188" s="282"/>
      <c r="D188" s="16"/>
      <c r="E188" s="45"/>
      <c r="F188" s="18"/>
      <c r="G188" s="12">
        <f>IFERROR(VLOOKUP(E188, 'Unit Database'!$C$5:$D$212, 2, 0), 0)</f>
        <v>0</v>
      </c>
      <c r="H188" s="19">
        <f>(IFERROR(VLOOKUP(E188, 'Unit Database'!$C$5:$E$212, 3, 0), 0)*F188)</f>
        <v>0</v>
      </c>
      <c r="I188" s="20">
        <f t="shared" si="20"/>
        <v>0</v>
      </c>
      <c r="J188" s="278"/>
      <c r="K188" s="278"/>
      <c r="M188" s="282"/>
      <c r="N188" s="282"/>
      <c r="O188" s="16"/>
      <c r="P188" s="45"/>
      <c r="Q188" s="18"/>
      <c r="R188" s="12">
        <f>IFERROR(VLOOKUP(P188, 'Unit Database'!$C$5:$D$212, 2, 0), 0)</f>
        <v>0</v>
      </c>
      <c r="S188" s="19">
        <f>(IFERROR(VLOOKUP(P188, 'Unit Database'!$C$5:$E$212, 3, 0), 0)*Q188)</f>
        <v>0</v>
      </c>
      <c r="T188" s="20">
        <f t="shared" si="21"/>
        <v>0</v>
      </c>
      <c r="U188" s="278"/>
      <c r="V188" s="278"/>
    </row>
    <row r="189" spans="1:23" ht="24.75" customHeight="1" x14ac:dyDescent="0.2">
      <c r="B189" s="282"/>
      <c r="C189" s="284"/>
      <c r="D189" s="22"/>
      <c r="E189" s="43"/>
      <c r="F189" s="24"/>
      <c r="G189" s="29">
        <f>IFERROR(VLOOKUP(E189, 'Unit Database'!$C$5:$D$212, 2, 0), 0)</f>
        <v>0</v>
      </c>
      <c r="H189" s="26">
        <f>(IFERROR(VLOOKUP(E189, 'Unit Database'!$C$5:$E$212, 3, 0), 0)*F189)</f>
        <v>0</v>
      </c>
      <c r="I189" s="27">
        <f t="shared" si="20"/>
        <v>0</v>
      </c>
      <c r="J189" s="279"/>
      <c r="K189" s="279"/>
      <c r="M189" s="282"/>
      <c r="N189" s="284"/>
      <c r="O189" s="22"/>
      <c r="P189" s="43"/>
      <c r="Q189" s="24"/>
      <c r="R189" s="29">
        <f>IFERROR(VLOOKUP(P189, 'Unit Database'!$C$5:$D$212, 2, 0), 0)</f>
        <v>0</v>
      </c>
      <c r="S189" s="26">
        <f>(IFERROR(VLOOKUP(P189, 'Unit Database'!$C$5:$E$212, 3, 0), 0)*Q189)</f>
        <v>0</v>
      </c>
      <c r="T189" s="27">
        <f t="shared" si="21"/>
        <v>0</v>
      </c>
      <c r="U189" s="279"/>
      <c r="V189" s="279"/>
    </row>
    <row r="190" spans="1:23" ht="24.75" customHeight="1" x14ac:dyDescent="0.2">
      <c r="B190" s="30" t="s">
        <v>18</v>
      </c>
      <c r="C190" s="283">
        <v>2</v>
      </c>
      <c r="D190" s="9"/>
      <c r="E190" s="47"/>
      <c r="F190" s="11"/>
      <c r="G190" s="15">
        <f>IFERROR(VLOOKUP(E190, 'Unit Database'!$C$5:$D$212, 2, 0), 0)</f>
        <v>0</v>
      </c>
      <c r="H190" s="13">
        <f>(IFERROR(VLOOKUP(E190, 'Unit Database'!$C$5:$E$212, 3, 0), 0)*F190)</f>
        <v>0</v>
      </c>
      <c r="I190" s="14">
        <f t="shared" si="20"/>
        <v>0</v>
      </c>
      <c r="J190" s="277">
        <f>SUM(I190:I192)</f>
        <v>0</v>
      </c>
      <c r="K190" s="280">
        <f>J190/3680</f>
        <v>0</v>
      </c>
      <c r="M190" s="30" t="s">
        <v>18</v>
      </c>
      <c r="N190" s="283">
        <v>2</v>
      </c>
      <c r="O190" s="9"/>
      <c r="P190" s="47"/>
      <c r="Q190" s="11"/>
      <c r="R190" s="15">
        <f>IFERROR(VLOOKUP(P190, 'Unit Database'!$C$5:$D$212, 2, 0), 0)</f>
        <v>0</v>
      </c>
      <c r="S190" s="13">
        <f>(IFERROR(VLOOKUP(P190, 'Unit Database'!$C$5:$E$212, 3, 0), 0)*Q190)</f>
        <v>0</v>
      </c>
      <c r="T190" s="14">
        <f t="shared" si="21"/>
        <v>0</v>
      </c>
      <c r="U190" s="277">
        <f>SUM(T190:T192)</f>
        <v>0</v>
      </c>
      <c r="V190" s="280">
        <f>U190/3680</f>
        <v>0</v>
      </c>
    </row>
    <row r="191" spans="1:23" ht="24.75" customHeight="1" x14ac:dyDescent="0.2">
      <c r="B191" s="285"/>
      <c r="C191" s="282"/>
      <c r="D191" s="16"/>
      <c r="E191" s="45"/>
      <c r="F191" s="18"/>
      <c r="G191" s="12">
        <f>IFERROR(VLOOKUP(E191, 'Unit Database'!$C$5:$D$212, 2, 0), 0)</f>
        <v>0</v>
      </c>
      <c r="H191" s="19">
        <f>(IFERROR(VLOOKUP(E191, 'Unit Database'!$C$5:$E$212, 3, 0), 0)*F191)</f>
        <v>0</v>
      </c>
      <c r="I191" s="20">
        <f t="shared" si="20"/>
        <v>0</v>
      </c>
      <c r="J191" s="278"/>
      <c r="K191" s="278"/>
      <c r="M191" s="285"/>
      <c r="N191" s="282"/>
      <c r="O191" s="16"/>
      <c r="P191" s="45"/>
      <c r="Q191" s="18"/>
      <c r="R191" s="12">
        <f>IFERROR(VLOOKUP(P191, 'Unit Database'!$C$5:$D$212, 2, 0), 0)</f>
        <v>0</v>
      </c>
      <c r="S191" s="19">
        <f>(IFERROR(VLOOKUP(P191, 'Unit Database'!$C$5:$E$212, 3, 0), 0)*Q191)</f>
        <v>0</v>
      </c>
      <c r="T191" s="20">
        <f t="shared" si="21"/>
        <v>0</v>
      </c>
      <c r="U191" s="278"/>
      <c r="V191" s="278"/>
    </row>
    <row r="192" spans="1:23" ht="24.75" customHeight="1" x14ac:dyDescent="0.2">
      <c r="B192" s="282"/>
      <c r="C192" s="284"/>
      <c r="D192" s="33"/>
      <c r="E192" s="46"/>
      <c r="F192" s="35"/>
      <c r="G192" s="25">
        <f>IFERROR(VLOOKUP(E192, 'Unit Database'!$C$5:$D$212, 2, 0), 0)</f>
        <v>0</v>
      </c>
      <c r="H192" s="36">
        <f>(IFERROR(VLOOKUP(E192, 'Unit Database'!$C$5:$E$212, 3, 0), 0)*F192)</f>
        <v>0</v>
      </c>
      <c r="I192" s="37">
        <f t="shared" si="20"/>
        <v>0</v>
      </c>
      <c r="J192" s="279"/>
      <c r="K192" s="279"/>
      <c r="M192" s="282"/>
      <c r="N192" s="284"/>
      <c r="O192" s="33"/>
      <c r="P192" s="46"/>
      <c r="Q192" s="35"/>
      <c r="R192" s="25">
        <f>IFERROR(VLOOKUP(P192, 'Unit Database'!$C$5:$D$212, 2, 0), 0)</f>
        <v>0</v>
      </c>
      <c r="S192" s="36">
        <f>(IFERROR(VLOOKUP(P192, 'Unit Database'!$C$5:$E$212, 3, 0), 0)*Q192)</f>
        <v>0</v>
      </c>
      <c r="T192" s="37">
        <f t="shared" si="21"/>
        <v>0</v>
      </c>
      <c r="U192" s="279"/>
      <c r="V192" s="279"/>
    </row>
    <row r="193" spans="1:23" ht="24.75" customHeight="1" x14ac:dyDescent="0.2">
      <c r="B193" s="282"/>
      <c r="C193" s="283">
        <v>3</v>
      </c>
      <c r="D193" s="22"/>
      <c r="E193" s="48"/>
      <c r="F193" s="49"/>
      <c r="G193" s="31">
        <f>IFERROR(VLOOKUP(E193, 'Unit Database'!$C$5:$D$212, 2, 0), 0)</f>
        <v>0</v>
      </c>
      <c r="H193" s="39">
        <f>(IFERROR(VLOOKUP(E193, 'Unit Database'!$C$5:$E$212, 3, 0), 0)*F193)</f>
        <v>0</v>
      </c>
      <c r="I193" s="40">
        <f t="shared" si="20"/>
        <v>0</v>
      </c>
      <c r="J193" s="277">
        <f>SUM(I193:I195)</f>
        <v>0</v>
      </c>
      <c r="K193" s="280">
        <f>J193/3680</f>
        <v>0</v>
      </c>
      <c r="M193" s="282"/>
      <c r="N193" s="283">
        <v>3</v>
      </c>
      <c r="O193" s="22"/>
      <c r="P193" s="48"/>
      <c r="Q193" s="49"/>
      <c r="R193" s="31">
        <f>IFERROR(VLOOKUP(P193, 'Unit Database'!$C$5:$D$212, 2, 0), 0)</f>
        <v>0</v>
      </c>
      <c r="S193" s="39">
        <f>(IFERROR(VLOOKUP(P193, 'Unit Database'!$C$5:$E$212, 3, 0), 0)*Q193)</f>
        <v>0</v>
      </c>
      <c r="T193" s="40">
        <f t="shared" si="21"/>
        <v>0</v>
      </c>
      <c r="U193" s="277">
        <f>SUM(T193:T195)</f>
        <v>0</v>
      </c>
      <c r="V193" s="280">
        <f>U193/3680</f>
        <v>0</v>
      </c>
    </row>
    <row r="194" spans="1:23" ht="24.75" customHeight="1" x14ac:dyDescent="0.2">
      <c r="B194" s="8"/>
      <c r="C194" s="282"/>
      <c r="D194" s="16"/>
      <c r="E194" s="45"/>
      <c r="F194" s="18"/>
      <c r="G194" s="12">
        <f>IFERROR(VLOOKUP(E194, 'Unit Database'!$C$5:$D$212, 2, 0), 0)</f>
        <v>0</v>
      </c>
      <c r="H194" s="19">
        <f>(IFERROR(VLOOKUP(E194, 'Unit Database'!$C$5:$E$212, 3, 0), 0)*F194)</f>
        <v>0</v>
      </c>
      <c r="I194" s="20">
        <f t="shared" si="20"/>
        <v>0</v>
      </c>
      <c r="J194" s="278"/>
      <c r="K194" s="278"/>
      <c r="M194" s="8"/>
      <c r="N194" s="282"/>
      <c r="O194" s="16"/>
      <c r="P194" s="45"/>
      <c r="Q194" s="18"/>
      <c r="R194" s="12">
        <f>IFERROR(VLOOKUP(P194, 'Unit Database'!$C$5:$D$212, 2, 0), 0)</f>
        <v>0</v>
      </c>
      <c r="S194" s="19">
        <f>(IFERROR(VLOOKUP(P194, 'Unit Database'!$C$5:$E$212, 3, 0), 0)*Q194)</f>
        <v>0</v>
      </c>
      <c r="T194" s="20">
        <f t="shared" si="21"/>
        <v>0</v>
      </c>
      <c r="U194" s="278"/>
      <c r="V194" s="278"/>
    </row>
    <row r="195" spans="1:23" ht="24.75" customHeight="1" x14ac:dyDescent="0.2">
      <c r="B195" s="41" t="s">
        <v>23</v>
      </c>
      <c r="C195" s="284"/>
      <c r="D195" s="22"/>
      <c r="E195" s="43"/>
      <c r="F195" s="24"/>
      <c r="G195" s="29">
        <f>IFERROR(VLOOKUP(E195, 'Unit Database'!$C$5:$D$212, 2, 0), 0)</f>
        <v>0</v>
      </c>
      <c r="H195" s="26">
        <f>(IFERROR(VLOOKUP(E195, 'Unit Database'!$C$5:$E$212, 3, 0), 0)*F195)</f>
        <v>0</v>
      </c>
      <c r="I195" s="27">
        <f t="shared" si="20"/>
        <v>0</v>
      </c>
      <c r="J195" s="279"/>
      <c r="K195" s="279"/>
      <c r="M195" s="41" t="s">
        <v>23</v>
      </c>
      <c r="N195" s="284"/>
      <c r="O195" s="22"/>
      <c r="P195" s="43"/>
      <c r="Q195" s="24"/>
      <c r="R195" s="29">
        <f>IFERROR(VLOOKUP(P195, 'Unit Database'!$C$5:$D$212, 2, 0), 0)</f>
        <v>0</v>
      </c>
      <c r="S195" s="26">
        <f>(IFERROR(VLOOKUP(P195, 'Unit Database'!$C$5:$E$212, 3, 0), 0)*Q195)</f>
        <v>0</v>
      </c>
      <c r="T195" s="27">
        <f t="shared" si="21"/>
        <v>0</v>
      </c>
      <c r="U195" s="279"/>
      <c r="V195" s="279"/>
    </row>
    <row r="196" spans="1:23" ht="24.75" customHeight="1" x14ac:dyDescent="0.2">
      <c r="B196" s="299"/>
      <c r="C196" s="283">
        <v>4</v>
      </c>
      <c r="D196" s="9"/>
      <c r="E196" s="47"/>
      <c r="F196" s="11"/>
      <c r="G196" s="15">
        <f>IFERROR(VLOOKUP(E196, 'Unit Database'!$C$5:$D$212, 2, 0), 0)</f>
        <v>0</v>
      </c>
      <c r="H196" s="13">
        <f>(IFERROR(VLOOKUP(E196, 'Unit Database'!$C$5:$E$212, 3, 0), 0)*F196)</f>
        <v>0</v>
      </c>
      <c r="I196" s="14">
        <f t="shared" si="20"/>
        <v>0</v>
      </c>
      <c r="J196" s="277">
        <f>SUM(I196:I198)</f>
        <v>0</v>
      </c>
      <c r="K196" s="280">
        <f>J196/3680</f>
        <v>0</v>
      </c>
      <c r="M196" s="299"/>
      <c r="N196" s="283">
        <v>4</v>
      </c>
      <c r="O196" s="9"/>
      <c r="P196" s="47"/>
      <c r="Q196" s="11"/>
      <c r="R196" s="15">
        <f>IFERROR(VLOOKUP(P196, 'Unit Database'!$C$5:$D$212, 2, 0), 0)</f>
        <v>0</v>
      </c>
      <c r="S196" s="13">
        <f>(IFERROR(VLOOKUP(P196, 'Unit Database'!$C$5:$E$212, 3, 0), 0)*Q196)</f>
        <v>0</v>
      </c>
      <c r="T196" s="14">
        <f t="shared" si="21"/>
        <v>0</v>
      </c>
      <c r="U196" s="277">
        <f>SUM(T196:T198)</f>
        <v>0</v>
      </c>
      <c r="V196" s="280">
        <f>U196/3680</f>
        <v>0</v>
      </c>
    </row>
    <row r="197" spans="1:23" ht="24.75" customHeight="1" x14ac:dyDescent="0.2">
      <c r="B197" s="282"/>
      <c r="C197" s="282"/>
      <c r="D197" s="16"/>
      <c r="E197" s="45"/>
      <c r="F197" s="18"/>
      <c r="G197" s="12">
        <f>IFERROR(VLOOKUP(E197, 'Unit Database'!$C$5:$D$212, 2, 0), 0)</f>
        <v>0</v>
      </c>
      <c r="H197" s="19">
        <f>(IFERROR(VLOOKUP(E197, 'Unit Database'!$C$5:$E$212, 3, 0), 0)*F197)</f>
        <v>0</v>
      </c>
      <c r="I197" s="20">
        <f t="shared" si="20"/>
        <v>0</v>
      </c>
      <c r="J197" s="278"/>
      <c r="K197" s="278"/>
      <c r="M197" s="282"/>
      <c r="N197" s="282"/>
      <c r="O197" s="16"/>
      <c r="P197" s="45"/>
      <c r="Q197" s="18"/>
      <c r="R197" s="12">
        <f>IFERROR(VLOOKUP(P197, 'Unit Database'!$C$5:$D$212, 2, 0), 0)</f>
        <v>0</v>
      </c>
      <c r="S197" s="19">
        <f>(IFERROR(VLOOKUP(P197, 'Unit Database'!$C$5:$E$212, 3, 0), 0)*Q197)</f>
        <v>0</v>
      </c>
      <c r="T197" s="20">
        <f t="shared" si="21"/>
        <v>0</v>
      </c>
      <c r="U197" s="278"/>
      <c r="V197" s="278"/>
    </row>
    <row r="198" spans="1:23" ht="24.75" customHeight="1" x14ac:dyDescent="0.2">
      <c r="B198" s="282"/>
      <c r="C198" s="284"/>
      <c r="D198" s="33"/>
      <c r="E198" s="46"/>
      <c r="F198" s="35"/>
      <c r="G198" s="25">
        <f>IFERROR(VLOOKUP(E198, 'Unit Database'!$C$5:$D$212, 2, 0), 0)</f>
        <v>0</v>
      </c>
      <c r="H198" s="36">
        <f>(IFERROR(VLOOKUP(E198, 'Unit Database'!$C$5:$E$212, 3, 0), 0)*F198)</f>
        <v>0</v>
      </c>
      <c r="I198" s="37">
        <f t="shared" si="20"/>
        <v>0</v>
      </c>
      <c r="J198" s="279"/>
      <c r="K198" s="279"/>
      <c r="M198" s="282"/>
      <c r="N198" s="284"/>
      <c r="O198" s="33"/>
      <c r="P198" s="46"/>
      <c r="Q198" s="35"/>
      <c r="R198" s="25">
        <f>IFERROR(VLOOKUP(P198, 'Unit Database'!$C$5:$D$212, 2, 0), 0)</f>
        <v>0</v>
      </c>
      <c r="S198" s="36">
        <f>(IFERROR(VLOOKUP(P198, 'Unit Database'!$C$5:$E$212, 3, 0), 0)*Q198)</f>
        <v>0</v>
      </c>
      <c r="T198" s="37">
        <f t="shared" si="21"/>
        <v>0</v>
      </c>
      <c r="U198" s="279"/>
      <c r="V198" s="279"/>
    </row>
    <row r="199" spans="1:23" ht="24.75" customHeight="1" x14ac:dyDescent="0.2">
      <c r="B199" s="41" t="s">
        <v>25</v>
      </c>
      <c r="C199" s="283">
        <v>5</v>
      </c>
      <c r="D199" s="22"/>
      <c r="E199" s="48"/>
      <c r="F199" s="49"/>
      <c r="G199" s="31">
        <f>IFERROR(VLOOKUP(E199, 'Unit Database'!$C$5:$D$212, 2, 0), 0)</f>
        <v>0</v>
      </c>
      <c r="H199" s="39">
        <f>(IFERROR(VLOOKUP(E199, 'Unit Database'!$C$5:$E$212, 3, 0), 0)*F199)</f>
        <v>0</v>
      </c>
      <c r="I199" s="40">
        <f t="shared" si="20"/>
        <v>0</v>
      </c>
      <c r="J199" s="277">
        <f>SUM(I199:I201)</f>
        <v>0</v>
      </c>
      <c r="K199" s="280">
        <f>J199/3680</f>
        <v>0</v>
      </c>
      <c r="M199" s="41" t="s">
        <v>25</v>
      </c>
      <c r="N199" s="283">
        <v>5</v>
      </c>
      <c r="O199" s="22"/>
      <c r="P199" s="48"/>
      <c r="Q199" s="49"/>
      <c r="R199" s="31">
        <f>IFERROR(VLOOKUP(P199, 'Unit Database'!$C$5:$D$212, 2, 0), 0)</f>
        <v>0</v>
      </c>
      <c r="S199" s="39">
        <f>(IFERROR(VLOOKUP(P199, 'Unit Database'!$C$5:$E$212, 3, 0), 0)*Q199)</f>
        <v>0</v>
      </c>
      <c r="T199" s="40">
        <f t="shared" si="21"/>
        <v>0</v>
      </c>
      <c r="U199" s="277">
        <f>SUM(T199:T201)</f>
        <v>0</v>
      </c>
      <c r="V199" s="280">
        <f>U199/3680</f>
        <v>0</v>
      </c>
    </row>
    <row r="200" spans="1:23" ht="24.75" customHeight="1" x14ac:dyDescent="0.2">
      <c r="B200" s="42">
        <f>IFERROR(VLOOKUP(B196, DISTRO!$D$4:$N$53, 11, 0), 0)</f>
        <v>0</v>
      </c>
      <c r="C200" s="282"/>
      <c r="D200" s="16"/>
      <c r="E200" s="45"/>
      <c r="F200" s="18"/>
      <c r="G200" s="12">
        <f>IFERROR(VLOOKUP(E200, 'Unit Database'!$C$5:$D$212, 2, 0), 0)</f>
        <v>0</v>
      </c>
      <c r="H200" s="19">
        <f>(IFERROR(VLOOKUP(E200, 'Unit Database'!$C$5:$E$212, 3, 0), 0)*F200)</f>
        <v>0</v>
      </c>
      <c r="I200" s="20">
        <f t="shared" si="20"/>
        <v>0</v>
      </c>
      <c r="J200" s="278"/>
      <c r="K200" s="278"/>
      <c r="M200" s="42">
        <f>IFERROR(VLOOKUP(M196, DISTRO!$D$4:$N$53, 11, 0), 0)</f>
        <v>0</v>
      </c>
      <c r="N200" s="282"/>
      <c r="O200" s="16"/>
      <c r="P200" s="45"/>
      <c r="Q200" s="18"/>
      <c r="R200" s="12">
        <f>IFERROR(VLOOKUP(P200, 'Unit Database'!$C$5:$D$212, 2, 0), 0)</f>
        <v>0</v>
      </c>
      <c r="S200" s="19">
        <f>(IFERROR(VLOOKUP(P200, 'Unit Database'!$C$5:$E$212, 3, 0), 0)*Q200)</f>
        <v>0</v>
      </c>
      <c r="T200" s="20">
        <f t="shared" si="21"/>
        <v>0</v>
      </c>
      <c r="U200" s="278"/>
      <c r="V200" s="278"/>
    </row>
    <row r="201" spans="1:23" ht="24.75" customHeight="1" x14ac:dyDescent="0.2">
      <c r="B201" s="8"/>
      <c r="C201" s="284"/>
      <c r="D201" s="22"/>
      <c r="E201" s="43"/>
      <c r="F201" s="24"/>
      <c r="G201" s="29">
        <f>IFERROR(VLOOKUP(E201, 'Unit Database'!$C$5:$D$212, 2, 0), 0)</f>
        <v>0</v>
      </c>
      <c r="H201" s="26">
        <f>(IFERROR(VLOOKUP(E201, 'Unit Database'!$C$5:$E$212, 3, 0), 0)*F201)</f>
        <v>0</v>
      </c>
      <c r="I201" s="27">
        <f t="shared" si="20"/>
        <v>0</v>
      </c>
      <c r="J201" s="279"/>
      <c r="K201" s="279"/>
      <c r="M201" s="8"/>
      <c r="N201" s="284"/>
      <c r="O201" s="22"/>
      <c r="P201" s="43"/>
      <c r="Q201" s="24"/>
      <c r="R201" s="29">
        <f>IFERROR(VLOOKUP(P201, 'Unit Database'!$C$5:$D$212, 2, 0), 0)</f>
        <v>0</v>
      </c>
      <c r="S201" s="26">
        <f>(IFERROR(VLOOKUP(P201, 'Unit Database'!$C$5:$E$212, 3, 0), 0)*Q201)</f>
        <v>0</v>
      </c>
      <c r="T201" s="27">
        <f t="shared" si="21"/>
        <v>0</v>
      </c>
      <c r="U201" s="279"/>
      <c r="V201" s="279"/>
    </row>
    <row r="202" spans="1:23" ht="24.75" customHeight="1" x14ac:dyDescent="0.2">
      <c r="B202" s="44" t="s">
        <v>27</v>
      </c>
      <c r="C202" s="283">
        <v>6</v>
      </c>
      <c r="D202" s="9"/>
      <c r="E202" s="47"/>
      <c r="F202" s="11"/>
      <c r="G202" s="15">
        <f>IFERROR(VLOOKUP(E202, 'Unit Database'!$C$5:$D$212, 2, 0), 0)</f>
        <v>0</v>
      </c>
      <c r="H202" s="13">
        <f>(IFERROR(VLOOKUP(E202, 'Unit Database'!$C$5:$E$212, 3, 0), 0)*F202)</f>
        <v>0</v>
      </c>
      <c r="I202" s="14">
        <f t="shared" si="20"/>
        <v>0</v>
      </c>
      <c r="J202" s="277">
        <f>SUM(I202:I204)</f>
        <v>0</v>
      </c>
      <c r="K202" s="280">
        <f>J202/3680</f>
        <v>0</v>
      </c>
      <c r="M202" s="44" t="s">
        <v>27</v>
      </c>
      <c r="N202" s="283">
        <v>6</v>
      </c>
      <c r="O202" s="9"/>
      <c r="P202" s="47"/>
      <c r="Q202" s="11"/>
      <c r="R202" s="15">
        <f>IFERROR(VLOOKUP(P202, 'Unit Database'!$C$5:$D$212, 2, 0), 0)</f>
        <v>0</v>
      </c>
      <c r="S202" s="13">
        <f>(IFERROR(VLOOKUP(P202, 'Unit Database'!$C$5:$E$212, 3, 0), 0)*Q202)</f>
        <v>0</v>
      </c>
      <c r="T202" s="14">
        <f t="shared" si="21"/>
        <v>0</v>
      </c>
      <c r="U202" s="277">
        <f>SUM(T202:T204)</f>
        <v>0</v>
      </c>
      <c r="V202" s="280">
        <f>U202/3680</f>
        <v>0</v>
      </c>
    </row>
    <row r="203" spans="1:23" ht="24.75" customHeight="1" x14ac:dyDescent="0.2">
      <c r="B203" s="296">
        <f>SUM(J187:J204)</f>
        <v>0</v>
      </c>
      <c r="C203" s="282"/>
      <c r="D203" s="16"/>
      <c r="E203" s="45"/>
      <c r="F203" s="18"/>
      <c r="G203" s="12">
        <f>IFERROR(VLOOKUP(E203, 'Unit Database'!$C$5:$D$212, 2, 0), 0)</f>
        <v>0</v>
      </c>
      <c r="H203" s="19">
        <f>(IFERROR(VLOOKUP(E203, 'Unit Database'!$C$5:$E$212, 3, 0), 0)*F203)</f>
        <v>0</v>
      </c>
      <c r="I203" s="20">
        <f t="shared" si="20"/>
        <v>0</v>
      </c>
      <c r="J203" s="278"/>
      <c r="K203" s="278"/>
      <c r="M203" s="296">
        <f>SUM(U187:U204)</f>
        <v>0</v>
      </c>
      <c r="N203" s="282"/>
      <c r="O203" s="16"/>
      <c r="P203" s="45"/>
      <c r="Q203" s="18"/>
      <c r="R203" s="12">
        <f>IFERROR(VLOOKUP(P203, 'Unit Database'!$C$5:$D$212, 2, 0), 0)</f>
        <v>0</v>
      </c>
      <c r="S203" s="19">
        <f>(IFERROR(VLOOKUP(P203, 'Unit Database'!$C$5:$E$212, 3, 0), 0)*Q203)</f>
        <v>0</v>
      </c>
      <c r="T203" s="20">
        <f t="shared" si="21"/>
        <v>0</v>
      </c>
      <c r="U203" s="278"/>
      <c r="V203" s="278"/>
    </row>
    <row r="204" spans="1:23" ht="24.75" customHeight="1" x14ac:dyDescent="0.2">
      <c r="B204" s="284"/>
      <c r="C204" s="284"/>
      <c r="D204" s="33"/>
      <c r="E204" s="46"/>
      <c r="F204" s="35"/>
      <c r="G204" s="25">
        <f>IFERROR(VLOOKUP(E204, 'Unit Database'!$C$5:$D$212, 2, 0), 0)</f>
        <v>0</v>
      </c>
      <c r="H204" s="36">
        <f>(IFERROR(VLOOKUP(E204, 'Unit Database'!$C$5:$E$212, 3, 0), 0)*F204)</f>
        <v>0</v>
      </c>
      <c r="I204" s="37">
        <f t="shared" si="20"/>
        <v>0</v>
      </c>
      <c r="J204" s="279"/>
      <c r="K204" s="279"/>
      <c r="M204" s="284"/>
      <c r="N204" s="284"/>
      <c r="O204" s="33"/>
      <c r="P204" s="46"/>
      <c r="Q204" s="35"/>
      <c r="R204" s="25">
        <f>IFERROR(VLOOKUP(P204, 'Unit Database'!$C$5:$D$212, 2, 0), 0)</f>
        <v>0</v>
      </c>
      <c r="S204" s="36">
        <f>(IFERROR(VLOOKUP(P204, 'Unit Database'!$C$5:$E$212, 3, 0), 0)*Q204)</f>
        <v>0</v>
      </c>
      <c r="T204" s="37">
        <f t="shared" si="21"/>
        <v>0</v>
      </c>
      <c r="U204" s="279"/>
      <c r="V204" s="279"/>
    </row>
    <row r="205" spans="1:23" ht="24.75" customHeight="1" x14ac:dyDescent="0.15"/>
    <row r="206" spans="1:23" ht="24.75" customHeight="1" x14ac:dyDescent="0.15">
      <c r="A206" s="60"/>
      <c r="B206" s="61"/>
      <c r="C206" s="62"/>
      <c r="D206" s="63" t="s">
        <v>5</v>
      </c>
      <c r="E206" s="64" t="s">
        <v>6</v>
      </c>
      <c r="F206" s="64" t="s">
        <v>7</v>
      </c>
      <c r="G206" s="64" t="s">
        <v>8</v>
      </c>
      <c r="H206" s="64" t="s">
        <v>9</v>
      </c>
      <c r="I206" s="64" t="s">
        <v>10</v>
      </c>
      <c r="J206" s="64" t="s">
        <v>11</v>
      </c>
      <c r="K206" s="65" t="s">
        <v>12</v>
      </c>
      <c r="L206" s="60"/>
      <c r="M206" s="61"/>
      <c r="N206" s="62"/>
      <c r="O206" s="63" t="s">
        <v>5</v>
      </c>
      <c r="P206" s="64" t="s">
        <v>6</v>
      </c>
      <c r="Q206" s="64" t="s">
        <v>7</v>
      </c>
      <c r="R206" s="64" t="s">
        <v>8</v>
      </c>
      <c r="S206" s="64" t="s">
        <v>9</v>
      </c>
      <c r="T206" s="64" t="s">
        <v>10</v>
      </c>
      <c r="U206" s="64" t="s">
        <v>11</v>
      </c>
      <c r="V206" s="65" t="s">
        <v>12</v>
      </c>
      <c r="W206" s="60"/>
    </row>
    <row r="207" spans="1:23" ht="24.75" customHeight="1" x14ac:dyDescent="0.2">
      <c r="B207" s="281" t="s">
        <v>49</v>
      </c>
      <c r="C207" s="283">
        <v>1</v>
      </c>
      <c r="D207" s="9"/>
      <c r="E207" s="47"/>
      <c r="F207" s="11"/>
      <c r="G207" s="15">
        <f>IFERROR(VLOOKUP(E207, 'Unit Database'!$C$5:$D$212, 2, 0), 0)</f>
        <v>0</v>
      </c>
      <c r="H207" s="13">
        <f>(IFERROR(VLOOKUP(E207, 'Unit Database'!$C$5:$E$212, 3, 0), 0)*F207)</f>
        <v>0</v>
      </c>
      <c r="I207" s="14">
        <f t="shared" ref="I207:I224" si="22">F207*G207</f>
        <v>0</v>
      </c>
      <c r="J207" s="277">
        <f>SUM(I207:I209)</f>
        <v>0</v>
      </c>
      <c r="K207" s="280">
        <f>J207/3680</f>
        <v>0</v>
      </c>
      <c r="M207" s="281" t="s">
        <v>50</v>
      </c>
      <c r="N207" s="283">
        <v>1</v>
      </c>
      <c r="O207" s="9"/>
      <c r="P207" s="47"/>
      <c r="Q207" s="11"/>
      <c r="R207" s="15">
        <f>IFERROR(VLOOKUP(P207, 'Unit Database'!$C$5:$D$212, 2, 0), 0)</f>
        <v>0</v>
      </c>
      <c r="S207" s="13">
        <f>(IFERROR(VLOOKUP(P207, 'Unit Database'!$C$5:$E$212, 3, 0), 0)*Q207)</f>
        <v>0</v>
      </c>
      <c r="T207" s="14">
        <f t="shared" ref="T207:T224" si="23">Q207*R207</f>
        <v>0</v>
      </c>
      <c r="U207" s="277">
        <f>SUM(T207:T209)</f>
        <v>0</v>
      </c>
      <c r="V207" s="280">
        <f>U207/3680</f>
        <v>0</v>
      </c>
    </row>
    <row r="208" spans="1:23" ht="24.75" customHeight="1" x14ac:dyDescent="0.2">
      <c r="B208" s="282"/>
      <c r="C208" s="282"/>
      <c r="D208" s="16"/>
      <c r="E208" s="45"/>
      <c r="F208" s="18"/>
      <c r="G208" s="12">
        <f>IFERROR(VLOOKUP(E208, 'Unit Database'!$C$5:$D$212, 2, 0), 0)</f>
        <v>0</v>
      </c>
      <c r="H208" s="19">
        <f>(IFERROR(VLOOKUP(E208, 'Unit Database'!$C$5:$E$212, 3, 0), 0)*F208)</f>
        <v>0</v>
      </c>
      <c r="I208" s="20">
        <f t="shared" si="22"/>
        <v>0</v>
      </c>
      <c r="J208" s="278"/>
      <c r="K208" s="278"/>
      <c r="M208" s="282"/>
      <c r="N208" s="282"/>
      <c r="O208" s="16"/>
      <c r="P208" s="45"/>
      <c r="Q208" s="18"/>
      <c r="R208" s="12">
        <f>IFERROR(VLOOKUP(P208, 'Unit Database'!$C$5:$D$212, 2, 0), 0)</f>
        <v>0</v>
      </c>
      <c r="S208" s="19">
        <f>(IFERROR(VLOOKUP(P208, 'Unit Database'!$C$5:$E$212, 3, 0), 0)*Q208)</f>
        <v>0</v>
      </c>
      <c r="T208" s="20">
        <f t="shared" si="23"/>
        <v>0</v>
      </c>
      <c r="U208" s="278"/>
      <c r="V208" s="278"/>
    </row>
    <row r="209" spans="2:22" ht="24.75" customHeight="1" x14ac:dyDescent="0.2">
      <c r="B209" s="282"/>
      <c r="C209" s="284"/>
      <c r="D209" s="22"/>
      <c r="E209" s="43"/>
      <c r="F209" s="24"/>
      <c r="G209" s="29">
        <f>IFERROR(VLOOKUP(E209, 'Unit Database'!$C$5:$D$212, 2, 0), 0)</f>
        <v>0</v>
      </c>
      <c r="H209" s="26">
        <f>(IFERROR(VLOOKUP(E209, 'Unit Database'!$C$5:$E$212, 3, 0), 0)*F209)</f>
        <v>0</v>
      </c>
      <c r="I209" s="27">
        <f t="shared" si="22"/>
        <v>0</v>
      </c>
      <c r="J209" s="279"/>
      <c r="K209" s="279"/>
      <c r="M209" s="282"/>
      <c r="N209" s="284"/>
      <c r="O209" s="22"/>
      <c r="P209" s="43"/>
      <c r="Q209" s="24"/>
      <c r="R209" s="29">
        <f>IFERROR(VLOOKUP(P209, 'Unit Database'!$C$5:$D$212, 2, 0), 0)</f>
        <v>0</v>
      </c>
      <c r="S209" s="26">
        <f>(IFERROR(VLOOKUP(P209, 'Unit Database'!$C$5:$E$212, 3, 0), 0)*Q209)</f>
        <v>0</v>
      </c>
      <c r="T209" s="27">
        <f t="shared" si="23"/>
        <v>0</v>
      </c>
      <c r="U209" s="279"/>
      <c r="V209" s="279"/>
    </row>
    <row r="210" spans="2:22" ht="24.75" customHeight="1" x14ac:dyDescent="0.2">
      <c r="B210" s="30" t="s">
        <v>18</v>
      </c>
      <c r="C210" s="283">
        <v>2</v>
      </c>
      <c r="D210" s="9"/>
      <c r="E210" s="47"/>
      <c r="F210" s="11"/>
      <c r="G210" s="15">
        <f>IFERROR(VLOOKUP(E210, 'Unit Database'!$C$5:$D$212, 2, 0), 0)</f>
        <v>0</v>
      </c>
      <c r="H210" s="13">
        <f>(IFERROR(VLOOKUP(E210, 'Unit Database'!$C$5:$E$212, 3, 0), 0)*F210)</f>
        <v>0</v>
      </c>
      <c r="I210" s="14">
        <f t="shared" si="22"/>
        <v>0</v>
      </c>
      <c r="J210" s="277">
        <f>SUM(I210:I212)</f>
        <v>0</v>
      </c>
      <c r="K210" s="280">
        <f>J210/3680</f>
        <v>0</v>
      </c>
      <c r="M210" s="30" t="s">
        <v>18</v>
      </c>
      <c r="N210" s="283">
        <v>2</v>
      </c>
      <c r="O210" s="9"/>
      <c r="P210" s="47"/>
      <c r="Q210" s="11"/>
      <c r="R210" s="15">
        <f>IFERROR(VLOOKUP(P210, 'Unit Database'!$C$5:$D$212, 2, 0), 0)</f>
        <v>0</v>
      </c>
      <c r="S210" s="13">
        <f>(IFERROR(VLOOKUP(P210, 'Unit Database'!$C$5:$E$212, 3, 0), 0)*Q210)</f>
        <v>0</v>
      </c>
      <c r="T210" s="14">
        <f t="shared" si="23"/>
        <v>0</v>
      </c>
      <c r="U210" s="277">
        <f>SUM(T210:T212)</f>
        <v>0</v>
      </c>
      <c r="V210" s="280">
        <f>U210/3680</f>
        <v>0</v>
      </c>
    </row>
    <row r="211" spans="2:22" ht="24.75" customHeight="1" x14ac:dyDescent="0.2">
      <c r="B211" s="285"/>
      <c r="C211" s="282"/>
      <c r="D211" s="16"/>
      <c r="E211" s="45"/>
      <c r="F211" s="18"/>
      <c r="G211" s="12">
        <f>IFERROR(VLOOKUP(E211, 'Unit Database'!$C$5:$D$212, 2, 0), 0)</f>
        <v>0</v>
      </c>
      <c r="H211" s="19">
        <f>(IFERROR(VLOOKUP(E211, 'Unit Database'!$C$5:$E$212, 3, 0), 0)*F211)</f>
        <v>0</v>
      </c>
      <c r="I211" s="20">
        <f t="shared" si="22"/>
        <v>0</v>
      </c>
      <c r="J211" s="278"/>
      <c r="K211" s="278"/>
      <c r="M211" s="285"/>
      <c r="N211" s="282"/>
      <c r="O211" s="16"/>
      <c r="P211" s="45"/>
      <c r="Q211" s="18"/>
      <c r="R211" s="12">
        <f>IFERROR(VLOOKUP(P211, 'Unit Database'!$C$5:$D$212, 2, 0), 0)</f>
        <v>0</v>
      </c>
      <c r="S211" s="19">
        <f>(IFERROR(VLOOKUP(P211, 'Unit Database'!$C$5:$E$212, 3, 0), 0)*Q211)</f>
        <v>0</v>
      </c>
      <c r="T211" s="20">
        <f t="shared" si="23"/>
        <v>0</v>
      </c>
      <c r="U211" s="278"/>
      <c r="V211" s="278"/>
    </row>
    <row r="212" spans="2:22" ht="24.75" customHeight="1" x14ac:dyDescent="0.2">
      <c r="B212" s="282"/>
      <c r="C212" s="284"/>
      <c r="D212" s="33"/>
      <c r="E212" s="46"/>
      <c r="F212" s="35"/>
      <c r="G212" s="25">
        <f>IFERROR(VLOOKUP(E212, 'Unit Database'!$C$5:$D$212, 2, 0), 0)</f>
        <v>0</v>
      </c>
      <c r="H212" s="36">
        <f>(IFERROR(VLOOKUP(E212, 'Unit Database'!$C$5:$E$212, 3, 0), 0)*F212)</f>
        <v>0</v>
      </c>
      <c r="I212" s="37">
        <f t="shared" si="22"/>
        <v>0</v>
      </c>
      <c r="J212" s="279"/>
      <c r="K212" s="279"/>
      <c r="M212" s="282"/>
      <c r="N212" s="284"/>
      <c r="O212" s="33"/>
      <c r="P212" s="46"/>
      <c r="Q212" s="35"/>
      <c r="R212" s="25">
        <f>IFERROR(VLOOKUP(P212, 'Unit Database'!$C$5:$D$212, 2, 0), 0)</f>
        <v>0</v>
      </c>
      <c r="S212" s="36">
        <f>(IFERROR(VLOOKUP(P212, 'Unit Database'!$C$5:$E$212, 3, 0), 0)*Q212)</f>
        <v>0</v>
      </c>
      <c r="T212" s="37">
        <f t="shared" si="23"/>
        <v>0</v>
      </c>
      <c r="U212" s="279"/>
      <c r="V212" s="279"/>
    </row>
    <row r="213" spans="2:22" ht="24.75" customHeight="1" x14ac:dyDescent="0.2">
      <c r="B213" s="282"/>
      <c r="C213" s="283">
        <v>3</v>
      </c>
      <c r="D213" s="22"/>
      <c r="E213" s="48"/>
      <c r="F213" s="49"/>
      <c r="G213" s="31">
        <f>IFERROR(VLOOKUP(E213, 'Unit Database'!$C$5:$D$212, 2, 0), 0)</f>
        <v>0</v>
      </c>
      <c r="H213" s="39">
        <f>(IFERROR(VLOOKUP(E213, 'Unit Database'!$C$5:$E$212, 3, 0), 0)*F213)</f>
        <v>0</v>
      </c>
      <c r="I213" s="40">
        <f t="shared" si="22"/>
        <v>0</v>
      </c>
      <c r="J213" s="277">
        <f>SUM(I213:I215)</f>
        <v>0</v>
      </c>
      <c r="K213" s="280">
        <f>J213/3680</f>
        <v>0</v>
      </c>
      <c r="M213" s="282"/>
      <c r="N213" s="283">
        <v>3</v>
      </c>
      <c r="O213" s="22"/>
      <c r="P213" s="48"/>
      <c r="Q213" s="49"/>
      <c r="R213" s="31">
        <f>IFERROR(VLOOKUP(P213, 'Unit Database'!$C$5:$D$212, 2, 0), 0)</f>
        <v>0</v>
      </c>
      <c r="S213" s="39">
        <f>(IFERROR(VLOOKUP(P213, 'Unit Database'!$C$5:$E$212, 3, 0), 0)*Q213)</f>
        <v>0</v>
      </c>
      <c r="T213" s="40">
        <f t="shared" si="23"/>
        <v>0</v>
      </c>
      <c r="U213" s="277">
        <f>SUM(T213:T215)</f>
        <v>0</v>
      </c>
      <c r="V213" s="280">
        <f>U213/3680</f>
        <v>0</v>
      </c>
    </row>
    <row r="214" spans="2:22" ht="24.75" customHeight="1" x14ac:dyDescent="0.2">
      <c r="B214" s="8"/>
      <c r="C214" s="282"/>
      <c r="D214" s="16"/>
      <c r="E214" s="45"/>
      <c r="F214" s="18"/>
      <c r="G214" s="12">
        <f>IFERROR(VLOOKUP(E214, 'Unit Database'!$C$5:$D$212, 2, 0), 0)</f>
        <v>0</v>
      </c>
      <c r="H214" s="19">
        <f>(IFERROR(VLOOKUP(E214, 'Unit Database'!$C$5:$E$212, 3, 0), 0)*F214)</f>
        <v>0</v>
      </c>
      <c r="I214" s="20">
        <f t="shared" si="22"/>
        <v>0</v>
      </c>
      <c r="J214" s="278"/>
      <c r="K214" s="278"/>
      <c r="M214" s="8"/>
      <c r="N214" s="282"/>
      <c r="O214" s="16"/>
      <c r="P214" s="45"/>
      <c r="Q214" s="18"/>
      <c r="R214" s="12">
        <f>IFERROR(VLOOKUP(P214, 'Unit Database'!$C$5:$D$212, 2, 0), 0)</f>
        <v>0</v>
      </c>
      <c r="S214" s="19">
        <f>(IFERROR(VLOOKUP(P214, 'Unit Database'!$C$5:$E$212, 3, 0), 0)*Q214)</f>
        <v>0</v>
      </c>
      <c r="T214" s="20">
        <f t="shared" si="23"/>
        <v>0</v>
      </c>
      <c r="U214" s="278"/>
      <c r="V214" s="278"/>
    </row>
    <row r="215" spans="2:22" ht="24.75" customHeight="1" x14ac:dyDescent="0.2">
      <c r="B215" s="41" t="s">
        <v>23</v>
      </c>
      <c r="C215" s="284"/>
      <c r="D215" s="22"/>
      <c r="E215" s="43"/>
      <c r="F215" s="24"/>
      <c r="G215" s="29">
        <f>IFERROR(VLOOKUP(E215, 'Unit Database'!$C$5:$D$212, 2, 0), 0)</f>
        <v>0</v>
      </c>
      <c r="H215" s="26">
        <f>(IFERROR(VLOOKUP(E215, 'Unit Database'!$C$5:$E$212, 3, 0), 0)*F215)</f>
        <v>0</v>
      </c>
      <c r="I215" s="27">
        <f t="shared" si="22"/>
        <v>0</v>
      </c>
      <c r="J215" s="279"/>
      <c r="K215" s="279"/>
      <c r="M215" s="41" t="s">
        <v>23</v>
      </c>
      <c r="N215" s="284"/>
      <c r="O215" s="22"/>
      <c r="P215" s="43"/>
      <c r="Q215" s="24"/>
      <c r="R215" s="29">
        <f>IFERROR(VLOOKUP(P215, 'Unit Database'!$C$5:$D$212, 2, 0), 0)</f>
        <v>0</v>
      </c>
      <c r="S215" s="26">
        <f>(IFERROR(VLOOKUP(P215, 'Unit Database'!$C$5:$E$212, 3, 0), 0)*Q215)</f>
        <v>0</v>
      </c>
      <c r="T215" s="27">
        <f t="shared" si="23"/>
        <v>0</v>
      </c>
      <c r="U215" s="279"/>
      <c r="V215" s="279"/>
    </row>
    <row r="216" spans="2:22" ht="24.75" customHeight="1" x14ac:dyDescent="0.2">
      <c r="B216" s="299"/>
      <c r="C216" s="283">
        <v>4</v>
      </c>
      <c r="D216" s="9"/>
      <c r="E216" s="47"/>
      <c r="F216" s="11"/>
      <c r="G216" s="15">
        <f>IFERROR(VLOOKUP(E216, 'Unit Database'!$C$5:$D$212, 2, 0), 0)</f>
        <v>0</v>
      </c>
      <c r="H216" s="13">
        <f>(IFERROR(VLOOKUP(E216, 'Unit Database'!$C$5:$E$212, 3, 0), 0)*F216)</f>
        <v>0</v>
      </c>
      <c r="I216" s="14">
        <f t="shared" si="22"/>
        <v>0</v>
      </c>
      <c r="J216" s="277">
        <f>SUM(I216:I218)</f>
        <v>0</v>
      </c>
      <c r="K216" s="280">
        <f>J216/3680</f>
        <v>0</v>
      </c>
      <c r="M216" s="299"/>
      <c r="N216" s="283">
        <v>4</v>
      </c>
      <c r="O216" s="9"/>
      <c r="P216" s="47"/>
      <c r="Q216" s="11"/>
      <c r="R216" s="15">
        <f>IFERROR(VLOOKUP(P216, 'Unit Database'!$C$5:$D$212, 2, 0), 0)</f>
        <v>0</v>
      </c>
      <c r="S216" s="13">
        <f>(IFERROR(VLOOKUP(P216, 'Unit Database'!$C$5:$E$212, 3, 0), 0)*Q216)</f>
        <v>0</v>
      </c>
      <c r="T216" s="14">
        <f t="shared" si="23"/>
        <v>0</v>
      </c>
      <c r="U216" s="277">
        <f>SUM(T216:T218)</f>
        <v>0</v>
      </c>
      <c r="V216" s="280">
        <f>U216/3680</f>
        <v>0</v>
      </c>
    </row>
    <row r="217" spans="2:22" ht="24.75" customHeight="1" x14ac:dyDescent="0.2">
      <c r="B217" s="282"/>
      <c r="C217" s="282"/>
      <c r="D217" s="16"/>
      <c r="E217" s="45"/>
      <c r="F217" s="18"/>
      <c r="G217" s="12">
        <f>IFERROR(VLOOKUP(E217, 'Unit Database'!$C$5:$D$212, 2, 0), 0)</f>
        <v>0</v>
      </c>
      <c r="H217" s="19">
        <f>(IFERROR(VLOOKUP(E217, 'Unit Database'!$C$5:$E$212, 3, 0), 0)*F217)</f>
        <v>0</v>
      </c>
      <c r="I217" s="20">
        <f t="shared" si="22"/>
        <v>0</v>
      </c>
      <c r="J217" s="278"/>
      <c r="K217" s="278"/>
      <c r="M217" s="282"/>
      <c r="N217" s="282"/>
      <c r="O217" s="16"/>
      <c r="P217" s="45"/>
      <c r="Q217" s="18"/>
      <c r="R217" s="12">
        <f>IFERROR(VLOOKUP(P217, 'Unit Database'!$C$5:$D$212, 2, 0), 0)</f>
        <v>0</v>
      </c>
      <c r="S217" s="19">
        <f>(IFERROR(VLOOKUP(P217, 'Unit Database'!$C$5:$E$212, 3, 0), 0)*Q217)</f>
        <v>0</v>
      </c>
      <c r="T217" s="20">
        <f t="shared" si="23"/>
        <v>0</v>
      </c>
      <c r="U217" s="278"/>
      <c r="V217" s="278"/>
    </row>
    <row r="218" spans="2:22" ht="24.75" customHeight="1" x14ac:dyDescent="0.2">
      <c r="B218" s="282"/>
      <c r="C218" s="284"/>
      <c r="D218" s="33"/>
      <c r="E218" s="46"/>
      <c r="F218" s="35"/>
      <c r="G218" s="25">
        <f>IFERROR(VLOOKUP(E218, 'Unit Database'!$C$5:$D$212, 2, 0), 0)</f>
        <v>0</v>
      </c>
      <c r="H218" s="36">
        <f>(IFERROR(VLOOKUP(E218, 'Unit Database'!$C$5:$E$212, 3, 0), 0)*F218)</f>
        <v>0</v>
      </c>
      <c r="I218" s="37">
        <f t="shared" si="22"/>
        <v>0</v>
      </c>
      <c r="J218" s="279"/>
      <c r="K218" s="279"/>
      <c r="M218" s="282"/>
      <c r="N218" s="284"/>
      <c r="O218" s="33"/>
      <c r="P218" s="46"/>
      <c r="Q218" s="35"/>
      <c r="R218" s="25">
        <f>IFERROR(VLOOKUP(P218, 'Unit Database'!$C$5:$D$212, 2, 0), 0)</f>
        <v>0</v>
      </c>
      <c r="S218" s="36">
        <f>(IFERROR(VLOOKUP(P218, 'Unit Database'!$C$5:$E$212, 3, 0), 0)*Q218)</f>
        <v>0</v>
      </c>
      <c r="T218" s="37">
        <f t="shared" si="23"/>
        <v>0</v>
      </c>
      <c r="U218" s="279"/>
      <c r="V218" s="279"/>
    </row>
    <row r="219" spans="2:22" ht="24.75" customHeight="1" x14ac:dyDescent="0.2">
      <c r="B219" s="41" t="s">
        <v>25</v>
      </c>
      <c r="C219" s="283">
        <v>5</v>
      </c>
      <c r="D219" s="22"/>
      <c r="E219" s="48"/>
      <c r="F219" s="49"/>
      <c r="G219" s="31">
        <f>IFERROR(VLOOKUP(E219, 'Unit Database'!$C$5:$D$212, 2, 0), 0)</f>
        <v>0</v>
      </c>
      <c r="H219" s="39">
        <f>(IFERROR(VLOOKUP(E219, 'Unit Database'!$C$5:$E$212, 3, 0), 0)*F219)</f>
        <v>0</v>
      </c>
      <c r="I219" s="40">
        <f t="shared" si="22"/>
        <v>0</v>
      </c>
      <c r="J219" s="277">
        <f>SUM(I219:I221)</f>
        <v>0</v>
      </c>
      <c r="K219" s="280">
        <f>J219/3680</f>
        <v>0</v>
      </c>
      <c r="M219" s="41" t="s">
        <v>25</v>
      </c>
      <c r="N219" s="283">
        <v>5</v>
      </c>
      <c r="O219" s="22"/>
      <c r="P219" s="48"/>
      <c r="Q219" s="49"/>
      <c r="R219" s="31">
        <f>IFERROR(VLOOKUP(P219, 'Unit Database'!$C$5:$D$212, 2, 0), 0)</f>
        <v>0</v>
      </c>
      <c r="S219" s="39">
        <f>(IFERROR(VLOOKUP(P219, 'Unit Database'!$C$5:$E$212, 3, 0), 0)*Q219)</f>
        <v>0</v>
      </c>
      <c r="T219" s="40">
        <f t="shared" si="23"/>
        <v>0</v>
      </c>
      <c r="U219" s="277">
        <f>SUM(T219:T221)</f>
        <v>0</v>
      </c>
      <c r="V219" s="280">
        <f>U219/3680</f>
        <v>0</v>
      </c>
    </row>
    <row r="220" spans="2:22" ht="24.75" customHeight="1" x14ac:dyDescent="0.2">
      <c r="B220" s="42">
        <f>IFERROR(VLOOKUP(B216, DISTRO!$D$4:$N$53, 11, 0), 0)</f>
        <v>0</v>
      </c>
      <c r="C220" s="282"/>
      <c r="D220" s="16"/>
      <c r="E220" s="45"/>
      <c r="F220" s="18"/>
      <c r="G220" s="12">
        <f>IFERROR(VLOOKUP(E220, 'Unit Database'!$C$5:$D$212, 2, 0), 0)</f>
        <v>0</v>
      </c>
      <c r="H220" s="19">
        <f>(IFERROR(VLOOKUP(E220, 'Unit Database'!$C$5:$E$212, 3, 0), 0)*F220)</f>
        <v>0</v>
      </c>
      <c r="I220" s="20">
        <f t="shared" si="22"/>
        <v>0</v>
      </c>
      <c r="J220" s="278"/>
      <c r="K220" s="278"/>
      <c r="M220" s="42">
        <f>IFERROR(VLOOKUP(M216, DISTRO!$D$4:$N$53, 11, 0), 0)</f>
        <v>0</v>
      </c>
      <c r="N220" s="282"/>
      <c r="O220" s="16"/>
      <c r="P220" s="45"/>
      <c r="Q220" s="18"/>
      <c r="R220" s="12">
        <f>IFERROR(VLOOKUP(P220, 'Unit Database'!$C$5:$D$212, 2, 0), 0)</f>
        <v>0</v>
      </c>
      <c r="S220" s="19">
        <f>(IFERROR(VLOOKUP(P220, 'Unit Database'!$C$5:$E$212, 3, 0), 0)*Q220)</f>
        <v>0</v>
      </c>
      <c r="T220" s="20">
        <f t="shared" si="23"/>
        <v>0</v>
      </c>
      <c r="U220" s="278"/>
      <c r="V220" s="278"/>
    </row>
    <row r="221" spans="2:22" ht="24.75" customHeight="1" x14ac:dyDescent="0.2">
      <c r="B221" s="8"/>
      <c r="C221" s="284"/>
      <c r="D221" s="22"/>
      <c r="E221" s="43"/>
      <c r="F221" s="24"/>
      <c r="G221" s="29">
        <f>IFERROR(VLOOKUP(E221, 'Unit Database'!$C$5:$D$212, 2, 0), 0)</f>
        <v>0</v>
      </c>
      <c r="H221" s="26">
        <f>(IFERROR(VLOOKUP(E221, 'Unit Database'!$C$5:$E$212, 3, 0), 0)*F221)</f>
        <v>0</v>
      </c>
      <c r="I221" s="27">
        <f t="shared" si="22"/>
        <v>0</v>
      </c>
      <c r="J221" s="279"/>
      <c r="K221" s="279"/>
      <c r="M221" s="8"/>
      <c r="N221" s="284"/>
      <c r="O221" s="22"/>
      <c r="P221" s="43"/>
      <c r="Q221" s="24"/>
      <c r="R221" s="29">
        <f>IFERROR(VLOOKUP(P221, 'Unit Database'!$C$5:$D$212, 2, 0), 0)</f>
        <v>0</v>
      </c>
      <c r="S221" s="26">
        <f>(IFERROR(VLOOKUP(P221, 'Unit Database'!$C$5:$E$212, 3, 0), 0)*Q221)</f>
        <v>0</v>
      </c>
      <c r="T221" s="27">
        <f t="shared" si="23"/>
        <v>0</v>
      </c>
      <c r="U221" s="279"/>
      <c r="V221" s="279"/>
    </row>
    <row r="222" spans="2:22" ht="24.75" customHeight="1" x14ac:dyDescent="0.2">
      <c r="B222" s="44" t="s">
        <v>27</v>
      </c>
      <c r="C222" s="283">
        <v>6</v>
      </c>
      <c r="D222" s="9"/>
      <c r="E222" s="47"/>
      <c r="F222" s="11"/>
      <c r="G222" s="15">
        <f>IFERROR(VLOOKUP(E222, 'Unit Database'!$C$5:$D$212, 2, 0), 0)</f>
        <v>0</v>
      </c>
      <c r="H222" s="13">
        <f>(IFERROR(VLOOKUP(E222, 'Unit Database'!$C$5:$E$212, 3, 0), 0)*F222)</f>
        <v>0</v>
      </c>
      <c r="I222" s="14">
        <f t="shared" si="22"/>
        <v>0</v>
      </c>
      <c r="J222" s="277">
        <f>SUM(I222:I224)</f>
        <v>0</v>
      </c>
      <c r="K222" s="280">
        <f>J222/3680</f>
        <v>0</v>
      </c>
      <c r="M222" s="44" t="s">
        <v>27</v>
      </c>
      <c r="N222" s="283">
        <v>6</v>
      </c>
      <c r="O222" s="9"/>
      <c r="P222" s="47"/>
      <c r="Q222" s="11"/>
      <c r="R222" s="15">
        <f>IFERROR(VLOOKUP(P222, 'Unit Database'!$C$5:$D$212, 2, 0), 0)</f>
        <v>0</v>
      </c>
      <c r="S222" s="13">
        <f>(IFERROR(VLOOKUP(P222, 'Unit Database'!$C$5:$E$212, 3, 0), 0)*Q222)</f>
        <v>0</v>
      </c>
      <c r="T222" s="14">
        <f t="shared" si="23"/>
        <v>0</v>
      </c>
      <c r="U222" s="277">
        <f>SUM(T222:T224)</f>
        <v>0</v>
      </c>
      <c r="V222" s="280">
        <f>U222/3680</f>
        <v>0</v>
      </c>
    </row>
    <row r="223" spans="2:22" ht="24.75" customHeight="1" x14ac:dyDescent="0.2">
      <c r="B223" s="296">
        <f>SUM(J207:J224)</f>
        <v>0</v>
      </c>
      <c r="C223" s="282"/>
      <c r="D223" s="16"/>
      <c r="E223" s="45"/>
      <c r="F223" s="18"/>
      <c r="G223" s="12">
        <f>IFERROR(VLOOKUP(E223, 'Unit Database'!$C$5:$D$212, 2, 0), 0)</f>
        <v>0</v>
      </c>
      <c r="H223" s="19">
        <f>(IFERROR(VLOOKUP(E223, 'Unit Database'!$C$5:$E$212, 3, 0), 0)*F223)</f>
        <v>0</v>
      </c>
      <c r="I223" s="20">
        <f t="shared" si="22"/>
        <v>0</v>
      </c>
      <c r="J223" s="278"/>
      <c r="K223" s="278"/>
      <c r="M223" s="296">
        <f>SUM(U207:U224)</f>
        <v>0</v>
      </c>
      <c r="N223" s="282"/>
      <c r="O223" s="16"/>
      <c r="P223" s="45"/>
      <c r="Q223" s="18"/>
      <c r="R223" s="12">
        <f>IFERROR(VLOOKUP(P223, 'Unit Database'!$C$5:$D$212, 2, 0), 0)</f>
        <v>0</v>
      </c>
      <c r="S223" s="19">
        <f>(IFERROR(VLOOKUP(P223, 'Unit Database'!$C$5:$E$212, 3, 0), 0)*Q223)</f>
        <v>0</v>
      </c>
      <c r="T223" s="20">
        <f t="shared" si="23"/>
        <v>0</v>
      </c>
      <c r="U223" s="278"/>
      <c r="V223" s="278"/>
    </row>
    <row r="224" spans="2:22" ht="24.75" customHeight="1" x14ac:dyDescent="0.2">
      <c r="B224" s="284"/>
      <c r="C224" s="284"/>
      <c r="D224" s="33"/>
      <c r="E224" s="46"/>
      <c r="F224" s="35"/>
      <c r="G224" s="25">
        <f>IFERROR(VLOOKUP(E224, 'Unit Database'!$C$5:$D$212, 2, 0), 0)</f>
        <v>0</v>
      </c>
      <c r="H224" s="36">
        <f>(IFERROR(VLOOKUP(E224, 'Unit Database'!$C$5:$E$212, 3, 0), 0)*F224)</f>
        <v>0</v>
      </c>
      <c r="I224" s="37">
        <f t="shared" si="22"/>
        <v>0</v>
      </c>
      <c r="J224" s="279"/>
      <c r="K224" s="279"/>
      <c r="M224" s="284"/>
      <c r="N224" s="284"/>
      <c r="O224" s="33"/>
      <c r="P224" s="46"/>
      <c r="Q224" s="35"/>
      <c r="R224" s="25">
        <f>IFERROR(VLOOKUP(P224, 'Unit Database'!$C$5:$D$212, 2, 0), 0)</f>
        <v>0</v>
      </c>
      <c r="S224" s="36">
        <f>(IFERROR(VLOOKUP(P224, 'Unit Database'!$C$5:$E$212, 3, 0), 0)*Q224)</f>
        <v>0</v>
      </c>
      <c r="T224" s="37">
        <f t="shared" si="23"/>
        <v>0</v>
      </c>
      <c r="U224" s="279"/>
      <c r="V224" s="279"/>
    </row>
    <row r="225" spans="1:23" ht="24.75" customHeight="1" x14ac:dyDescent="0.15">
      <c r="B225" s="50"/>
      <c r="C225" s="51"/>
      <c r="D225" s="51"/>
      <c r="E225" s="52"/>
      <c r="F225" s="53"/>
      <c r="G225" s="54"/>
      <c r="H225" s="55"/>
      <c r="I225" s="54"/>
      <c r="J225" s="56"/>
      <c r="K225" s="57"/>
      <c r="L225" s="58"/>
      <c r="M225" s="50"/>
      <c r="N225" s="51"/>
      <c r="O225" s="51"/>
      <c r="P225" s="52"/>
      <c r="Q225" s="53"/>
      <c r="R225" s="54"/>
      <c r="S225" s="55"/>
      <c r="T225" s="54"/>
      <c r="U225" s="56"/>
      <c r="V225" s="59"/>
    </row>
    <row r="226" spans="1:23" ht="24.75" customHeight="1" x14ac:dyDescent="0.15"/>
    <row r="227" spans="1:23" ht="18" customHeight="1" x14ac:dyDescent="0.2">
      <c r="B227" s="305" t="s">
        <v>51</v>
      </c>
      <c r="J227" s="300" t="s">
        <v>1</v>
      </c>
      <c r="K227" s="301"/>
      <c r="L227" s="301"/>
      <c r="M227" s="301"/>
      <c r="N227" s="302"/>
      <c r="O227" s="1"/>
      <c r="Q227" s="286" t="s">
        <v>2</v>
      </c>
      <c r="R227" s="287"/>
      <c r="S227" s="297" t="e">
        <f ca="1">S182</f>
        <v>#NAME?</v>
      </c>
      <c r="T227" s="287"/>
      <c r="U227" s="287"/>
      <c r="V227" s="298"/>
    </row>
    <row r="228" spans="1:23" ht="18" customHeight="1" x14ac:dyDescent="0.2">
      <c r="B228" s="306"/>
      <c r="J228" s="282"/>
      <c r="K228" s="303"/>
      <c r="L228" s="303"/>
      <c r="M228" s="303"/>
      <c r="N228" s="278"/>
      <c r="O228" s="1"/>
      <c r="Q228" s="288" t="s">
        <v>3</v>
      </c>
      <c r="R228" s="289"/>
      <c r="S228" s="290">
        <f>S3</f>
        <v>0</v>
      </c>
      <c r="T228" s="289"/>
      <c r="U228" s="289"/>
      <c r="V228" s="291"/>
    </row>
    <row r="229" spans="1:23" ht="18" customHeight="1" x14ac:dyDescent="0.2">
      <c r="B229" s="307"/>
      <c r="J229" s="284"/>
      <c r="K229" s="304"/>
      <c r="L229" s="304"/>
      <c r="M229" s="304"/>
      <c r="N229" s="279"/>
      <c r="O229" s="1"/>
      <c r="Q229" s="292" t="s">
        <v>4</v>
      </c>
      <c r="R229" s="293"/>
      <c r="S229" s="294">
        <f ca="1">TODAY()</f>
        <v>46140</v>
      </c>
      <c r="T229" s="293"/>
      <c r="U229" s="293"/>
      <c r="V229" s="295"/>
    </row>
    <row r="230" spans="1:23" ht="24.75" customHeight="1" x14ac:dyDescent="0.15"/>
    <row r="231" spans="1:23" ht="24.75" customHeight="1" x14ac:dyDescent="0.15">
      <c r="A231" s="2"/>
      <c r="B231" s="3"/>
      <c r="C231" s="4"/>
      <c r="D231" s="5" t="s">
        <v>5</v>
      </c>
      <c r="E231" s="6" t="s">
        <v>6</v>
      </c>
      <c r="F231" s="6" t="s">
        <v>7</v>
      </c>
      <c r="G231" s="6" t="s">
        <v>8</v>
      </c>
      <c r="H231" s="6" t="s">
        <v>9</v>
      </c>
      <c r="I231" s="6" t="s">
        <v>10</v>
      </c>
      <c r="J231" s="6" t="s">
        <v>11</v>
      </c>
      <c r="K231" s="7" t="s">
        <v>12</v>
      </c>
      <c r="L231" s="2"/>
      <c r="M231" s="3"/>
      <c r="N231" s="4"/>
      <c r="O231" s="5" t="s">
        <v>5</v>
      </c>
      <c r="P231" s="6" t="s">
        <v>6</v>
      </c>
      <c r="Q231" s="6" t="s">
        <v>7</v>
      </c>
      <c r="R231" s="6" t="s">
        <v>8</v>
      </c>
      <c r="S231" s="6" t="s">
        <v>9</v>
      </c>
      <c r="T231" s="6" t="s">
        <v>10</v>
      </c>
      <c r="U231" s="6" t="s">
        <v>11</v>
      </c>
      <c r="V231" s="7" t="s">
        <v>12</v>
      </c>
      <c r="W231" s="2"/>
    </row>
    <row r="232" spans="1:23" ht="24.75" customHeight="1" x14ac:dyDescent="0.2">
      <c r="B232" s="281" t="s">
        <v>52</v>
      </c>
      <c r="C232" s="283">
        <v>1</v>
      </c>
      <c r="D232" s="9"/>
      <c r="E232" s="47"/>
      <c r="F232" s="11"/>
      <c r="G232" s="15">
        <f>IFERROR(VLOOKUP(E232, 'Unit Database'!$C$5:$D$212, 2, 0), 0)</f>
        <v>0</v>
      </c>
      <c r="H232" s="13">
        <f>(IFERROR(VLOOKUP(E232, 'Unit Database'!$C$5:$E$212, 3, 0), 0)*F232)</f>
        <v>0</v>
      </c>
      <c r="I232" s="14">
        <f t="shared" ref="I232:I249" si="24">F232*G232</f>
        <v>0</v>
      </c>
      <c r="J232" s="277">
        <f>SUM(I232:I234)</f>
        <v>0</v>
      </c>
      <c r="K232" s="280">
        <f>J232/3680</f>
        <v>0</v>
      </c>
      <c r="M232" s="281" t="s">
        <v>53</v>
      </c>
      <c r="N232" s="283">
        <v>1</v>
      </c>
      <c r="O232" s="9"/>
      <c r="P232" s="47"/>
      <c r="Q232" s="11"/>
      <c r="R232" s="15">
        <f>IFERROR(VLOOKUP(P232, 'Unit Database'!$C$5:$D$212, 2, 0), 0)</f>
        <v>0</v>
      </c>
      <c r="S232" s="13">
        <f>(IFERROR(VLOOKUP(P232, 'Unit Database'!$C$5:$E$212, 3, 0), 0)*Q232)</f>
        <v>0</v>
      </c>
      <c r="T232" s="14">
        <f t="shared" ref="T232:T249" si="25">Q232*R232</f>
        <v>0</v>
      </c>
      <c r="U232" s="277">
        <f>SUM(T232:T234)</f>
        <v>0</v>
      </c>
      <c r="V232" s="280">
        <f>U232/3680</f>
        <v>0</v>
      </c>
    </row>
    <row r="233" spans="1:23" ht="24.75" customHeight="1" x14ac:dyDescent="0.2">
      <c r="B233" s="282"/>
      <c r="C233" s="282"/>
      <c r="D233" s="16"/>
      <c r="E233" s="45"/>
      <c r="F233" s="18"/>
      <c r="G233" s="12">
        <f>IFERROR(VLOOKUP(E233, 'Unit Database'!$C$5:$D$212, 2, 0), 0)</f>
        <v>0</v>
      </c>
      <c r="H233" s="19">
        <f>(IFERROR(VLOOKUP(E233, 'Unit Database'!$C$5:$E$212, 3, 0), 0)*F233)</f>
        <v>0</v>
      </c>
      <c r="I233" s="20">
        <f t="shared" si="24"/>
        <v>0</v>
      </c>
      <c r="J233" s="278"/>
      <c r="K233" s="278"/>
      <c r="M233" s="282"/>
      <c r="N233" s="282"/>
      <c r="O233" s="16"/>
      <c r="P233" s="45"/>
      <c r="Q233" s="18"/>
      <c r="R233" s="12">
        <f>IFERROR(VLOOKUP(P233, 'Unit Database'!$C$5:$D$212, 2, 0), 0)</f>
        <v>0</v>
      </c>
      <c r="S233" s="19">
        <f>(IFERROR(VLOOKUP(P233, 'Unit Database'!$C$5:$E$212, 3, 0), 0)*Q233)</f>
        <v>0</v>
      </c>
      <c r="T233" s="20">
        <f t="shared" si="25"/>
        <v>0</v>
      </c>
      <c r="U233" s="278"/>
      <c r="V233" s="278"/>
    </row>
    <row r="234" spans="1:23" ht="24.75" customHeight="1" x14ac:dyDescent="0.2">
      <c r="B234" s="282"/>
      <c r="C234" s="284"/>
      <c r="D234" s="22"/>
      <c r="E234" s="43"/>
      <c r="F234" s="24"/>
      <c r="G234" s="29">
        <f>IFERROR(VLOOKUP(E234, 'Unit Database'!$C$5:$D$212, 2, 0), 0)</f>
        <v>0</v>
      </c>
      <c r="H234" s="26">
        <f>(IFERROR(VLOOKUP(E234, 'Unit Database'!$C$5:$E$212, 3, 0), 0)*F234)</f>
        <v>0</v>
      </c>
      <c r="I234" s="27">
        <f t="shared" si="24"/>
        <v>0</v>
      </c>
      <c r="J234" s="279"/>
      <c r="K234" s="279"/>
      <c r="M234" s="282"/>
      <c r="N234" s="284"/>
      <c r="O234" s="22"/>
      <c r="P234" s="43"/>
      <c r="Q234" s="24"/>
      <c r="R234" s="29">
        <f>IFERROR(VLOOKUP(P234, 'Unit Database'!$C$5:$D$212, 2, 0), 0)</f>
        <v>0</v>
      </c>
      <c r="S234" s="26">
        <f>(IFERROR(VLOOKUP(P234, 'Unit Database'!$C$5:$E$212, 3, 0), 0)*Q234)</f>
        <v>0</v>
      </c>
      <c r="T234" s="27">
        <f t="shared" si="25"/>
        <v>0</v>
      </c>
      <c r="U234" s="279"/>
      <c r="V234" s="279"/>
    </row>
    <row r="235" spans="1:23" ht="24.75" customHeight="1" x14ac:dyDescent="0.2">
      <c r="B235" s="30" t="s">
        <v>18</v>
      </c>
      <c r="C235" s="283">
        <v>2</v>
      </c>
      <c r="D235" s="9"/>
      <c r="E235" s="47"/>
      <c r="F235" s="11"/>
      <c r="G235" s="15">
        <f>IFERROR(VLOOKUP(E235, 'Unit Database'!$C$5:$D$212, 2, 0), 0)</f>
        <v>0</v>
      </c>
      <c r="H235" s="13">
        <f>(IFERROR(VLOOKUP(E235, 'Unit Database'!$C$5:$E$212, 3, 0), 0)*F235)</f>
        <v>0</v>
      </c>
      <c r="I235" s="14">
        <f t="shared" si="24"/>
        <v>0</v>
      </c>
      <c r="J235" s="277">
        <f>SUM(I235:I237)</f>
        <v>0</v>
      </c>
      <c r="K235" s="280">
        <f>J235/3680</f>
        <v>0</v>
      </c>
      <c r="M235" s="30" t="s">
        <v>18</v>
      </c>
      <c r="N235" s="283">
        <v>2</v>
      </c>
      <c r="O235" s="9"/>
      <c r="P235" s="47"/>
      <c r="Q235" s="11"/>
      <c r="R235" s="15">
        <f>IFERROR(VLOOKUP(P235, 'Unit Database'!$C$5:$D$212, 2, 0), 0)</f>
        <v>0</v>
      </c>
      <c r="S235" s="13">
        <f>(IFERROR(VLOOKUP(P235, 'Unit Database'!$C$5:$E$212, 3, 0), 0)*Q235)</f>
        <v>0</v>
      </c>
      <c r="T235" s="14">
        <f t="shared" si="25"/>
        <v>0</v>
      </c>
      <c r="U235" s="277">
        <f>SUM(T235:T237)</f>
        <v>0</v>
      </c>
      <c r="V235" s="280">
        <f>U235/3680</f>
        <v>0</v>
      </c>
    </row>
    <row r="236" spans="1:23" ht="24.75" customHeight="1" x14ac:dyDescent="0.2">
      <c r="B236" s="285"/>
      <c r="C236" s="282"/>
      <c r="D236" s="16"/>
      <c r="E236" s="45"/>
      <c r="F236" s="18"/>
      <c r="G236" s="12">
        <f>IFERROR(VLOOKUP(E236, 'Unit Database'!$C$5:$D$212, 2, 0), 0)</f>
        <v>0</v>
      </c>
      <c r="H236" s="19">
        <f>(IFERROR(VLOOKUP(E236, 'Unit Database'!$C$5:$E$212, 3, 0), 0)*F236)</f>
        <v>0</v>
      </c>
      <c r="I236" s="20">
        <f t="shared" si="24"/>
        <v>0</v>
      </c>
      <c r="J236" s="278"/>
      <c r="K236" s="278"/>
      <c r="M236" s="285"/>
      <c r="N236" s="282"/>
      <c r="O236" s="16"/>
      <c r="P236" s="45"/>
      <c r="Q236" s="18"/>
      <c r="R236" s="12">
        <f>IFERROR(VLOOKUP(P236, 'Unit Database'!$C$5:$D$212, 2, 0), 0)</f>
        <v>0</v>
      </c>
      <c r="S236" s="19">
        <f>(IFERROR(VLOOKUP(P236, 'Unit Database'!$C$5:$E$212, 3, 0), 0)*Q236)</f>
        <v>0</v>
      </c>
      <c r="T236" s="20">
        <f t="shared" si="25"/>
        <v>0</v>
      </c>
      <c r="U236" s="278"/>
      <c r="V236" s="278"/>
    </row>
    <row r="237" spans="1:23" ht="24.75" customHeight="1" x14ac:dyDescent="0.2">
      <c r="B237" s="282"/>
      <c r="C237" s="284"/>
      <c r="D237" s="33"/>
      <c r="E237" s="46"/>
      <c r="F237" s="35"/>
      <c r="G237" s="25">
        <f>IFERROR(VLOOKUP(E237, 'Unit Database'!$C$5:$D$212, 2, 0), 0)</f>
        <v>0</v>
      </c>
      <c r="H237" s="36">
        <f>(IFERROR(VLOOKUP(E237, 'Unit Database'!$C$5:$E$212, 3, 0), 0)*F237)</f>
        <v>0</v>
      </c>
      <c r="I237" s="37">
        <f t="shared" si="24"/>
        <v>0</v>
      </c>
      <c r="J237" s="279"/>
      <c r="K237" s="279"/>
      <c r="M237" s="282"/>
      <c r="N237" s="284"/>
      <c r="O237" s="33"/>
      <c r="P237" s="46"/>
      <c r="Q237" s="35"/>
      <c r="R237" s="25">
        <f>IFERROR(VLOOKUP(P237, 'Unit Database'!$C$5:$D$212, 2, 0), 0)</f>
        <v>0</v>
      </c>
      <c r="S237" s="36">
        <f>(IFERROR(VLOOKUP(P237, 'Unit Database'!$C$5:$E$212, 3, 0), 0)*Q237)</f>
        <v>0</v>
      </c>
      <c r="T237" s="37">
        <f t="shared" si="25"/>
        <v>0</v>
      </c>
      <c r="U237" s="279"/>
      <c r="V237" s="279"/>
    </row>
    <row r="238" spans="1:23" ht="24.75" customHeight="1" x14ac:dyDescent="0.2">
      <c r="B238" s="282"/>
      <c r="C238" s="283">
        <v>3</v>
      </c>
      <c r="D238" s="22"/>
      <c r="E238" s="48"/>
      <c r="F238" s="49"/>
      <c r="G238" s="31">
        <f>IFERROR(VLOOKUP(E238, 'Unit Database'!$C$5:$D$212, 2, 0), 0)</f>
        <v>0</v>
      </c>
      <c r="H238" s="39">
        <f>(IFERROR(VLOOKUP(E238, 'Unit Database'!$C$5:$E$212, 3, 0), 0)*F238)</f>
        <v>0</v>
      </c>
      <c r="I238" s="40">
        <f t="shared" si="24"/>
        <v>0</v>
      </c>
      <c r="J238" s="277">
        <f>SUM(I238:I240)</f>
        <v>0</v>
      </c>
      <c r="K238" s="280">
        <f>J238/3680</f>
        <v>0</v>
      </c>
      <c r="M238" s="282"/>
      <c r="N238" s="283">
        <v>3</v>
      </c>
      <c r="O238" s="22"/>
      <c r="P238" s="48"/>
      <c r="Q238" s="49"/>
      <c r="R238" s="31">
        <f>IFERROR(VLOOKUP(P238, 'Unit Database'!$C$5:$D$212, 2, 0), 0)</f>
        <v>0</v>
      </c>
      <c r="S238" s="39">
        <f>(IFERROR(VLOOKUP(P238, 'Unit Database'!$C$5:$E$212, 3, 0), 0)*Q238)</f>
        <v>0</v>
      </c>
      <c r="T238" s="40">
        <f t="shared" si="25"/>
        <v>0</v>
      </c>
      <c r="U238" s="277">
        <f>SUM(T238:T240)</f>
        <v>0</v>
      </c>
      <c r="V238" s="280">
        <f>U238/3680</f>
        <v>0</v>
      </c>
    </row>
    <row r="239" spans="1:23" ht="24.75" customHeight="1" x14ac:dyDescent="0.2">
      <c r="B239" s="8"/>
      <c r="C239" s="282"/>
      <c r="D239" s="16"/>
      <c r="E239" s="45"/>
      <c r="F239" s="18"/>
      <c r="G239" s="12">
        <f>IFERROR(VLOOKUP(E239, 'Unit Database'!$C$5:$D$212, 2, 0), 0)</f>
        <v>0</v>
      </c>
      <c r="H239" s="19">
        <f>(IFERROR(VLOOKUP(E239, 'Unit Database'!$C$5:$E$212, 3, 0), 0)*F239)</f>
        <v>0</v>
      </c>
      <c r="I239" s="20">
        <f t="shared" si="24"/>
        <v>0</v>
      </c>
      <c r="J239" s="278"/>
      <c r="K239" s="278"/>
      <c r="M239" s="8"/>
      <c r="N239" s="282"/>
      <c r="O239" s="16"/>
      <c r="P239" s="45"/>
      <c r="Q239" s="18"/>
      <c r="R239" s="12">
        <f>IFERROR(VLOOKUP(P239, 'Unit Database'!$C$5:$D$212, 2, 0), 0)</f>
        <v>0</v>
      </c>
      <c r="S239" s="19">
        <f>(IFERROR(VLOOKUP(P239, 'Unit Database'!$C$5:$E$212, 3, 0), 0)*Q239)</f>
        <v>0</v>
      </c>
      <c r="T239" s="20">
        <f t="shared" si="25"/>
        <v>0</v>
      </c>
      <c r="U239" s="278"/>
      <c r="V239" s="278"/>
    </row>
    <row r="240" spans="1:23" ht="24.75" customHeight="1" x14ac:dyDescent="0.2">
      <c r="B240" s="41" t="s">
        <v>23</v>
      </c>
      <c r="C240" s="284"/>
      <c r="D240" s="22"/>
      <c r="E240" s="43"/>
      <c r="F240" s="24"/>
      <c r="G240" s="29">
        <f>IFERROR(VLOOKUP(E240, 'Unit Database'!$C$5:$D$212, 2, 0), 0)</f>
        <v>0</v>
      </c>
      <c r="H240" s="26">
        <f>(IFERROR(VLOOKUP(E240, 'Unit Database'!$C$5:$E$212, 3, 0), 0)*F240)</f>
        <v>0</v>
      </c>
      <c r="I240" s="27">
        <f t="shared" si="24"/>
        <v>0</v>
      </c>
      <c r="J240" s="279"/>
      <c r="K240" s="279"/>
      <c r="M240" s="41" t="s">
        <v>23</v>
      </c>
      <c r="N240" s="284"/>
      <c r="O240" s="22"/>
      <c r="P240" s="43"/>
      <c r="Q240" s="24"/>
      <c r="R240" s="29">
        <f>IFERROR(VLOOKUP(P240, 'Unit Database'!$C$5:$D$212, 2, 0), 0)</f>
        <v>0</v>
      </c>
      <c r="S240" s="26">
        <f>(IFERROR(VLOOKUP(P240, 'Unit Database'!$C$5:$E$212, 3, 0), 0)*Q240)</f>
        <v>0</v>
      </c>
      <c r="T240" s="27">
        <f t="shared" si="25"/>
        <v>0</v>
      </c>
      <c r="U240" s="279"/>
      <c r="V240" s="279"/>
    </row>
    <row r="241" spans="1:23" ht="24.75" customHeight="1" x14ac:dyDescent="0.2">
      <c r="B241" s="299"/>
      <c r="C241" s="283">
        <v>4</v>
      </c>
      <c r="D241" s="9"/>
      <c r="E241" s="47"/>
      <c r="F241" s="11"/>
      <c r="G241" s="15">
        <f>IFERROR(VLOOKUP(E241, 'Unit Database'!$C$5:$D$212, 2, 0), 0)</f>
        <v>0</v>
      </c>
      <c r="H241" s="13">
        <f>(IFERROR(VLOOKUP(E241, 'Unit Database'!$C$5:$E$212, 3, 0), 0)*F241)</f>
        <v>0</v>
      </c>
      <c r="I241" s="14">
        <f t="shared" si="24"/>
        <v>0</v>
      </c>
      <c r="J241" s="277">
        <f>SUM(I241:I243)</f>
        <v>0</v>
      </c>
      <c r="K241" s="280">
        <f>J241/3680</f>
        <v>0</v>
      </c>
      <c r="M241" s="299"/>
      <c r="N241" s="283">
        <v>4</v>
      </c>
      <c r="O241" s="9"/>
      <c r="P241" s="47"/>
      <c r="Q241" s="11"/>
      <c r="R241" s="15">
        <f>IFERROR(VLOOKUP(P241, 'Unit Database'!$C$5:$D$212, 2, 0), 0)</f>
        <v>0</v>
      </c>
      <c r="S241" s="13">
        <f>(IFERROR(VLOOKUP(P241, 'Unit Database'!$C$5:$E$212, 3, 0), 0)*Q241)</f>
        <v>0</v>
      </c>
      <c r="T241" s="14">
        <f t="shared" si="25"/>
        <v>0</v>
      </c>
      <c r="U241" s="277">
        <f>SUM(T241:T243)</f>
        <v>0</v>
      </c>
      <c r="V241" s="280">
        <f>U241/3680</f>
        <v>0</v>
      </c>
    </row>
    <row r="242" spans="1:23" ht="24.75" customHeight="1" x14ac:dyDescent="0.2">
      <c r="B242" s="282"/>
      <c r="C242" s="282"/>
      <c r="D242" s="16"/>
      <c r="E242" s="45"/>
      <c r="F242" s="18"/>
      <c r="G242" s="12">
        <f>IFERROR(VLOOKUP(E242, 'Unit Database'!$C$5:$D$212, 2, 0), 0)</f>
        <v>0</v>
      </c>
      <c r="H242" s="19">
        <f>(IFERROR(VLOOKUP(E242, 'Unit Database'!$C$5:$E$212, 3, 0), 0)*F242)</f>
        <v>0</v>
      </c>
      <c r="I242" s="20">
        <f t="shared" si="24"/>
        <v>0</v>
      </c>
      <c r="J242" s="278"/>
      <c r="K242" s="278"/>
      <c r="M242" s="282"/>
      <c r="N242" s="282"/>
      <c r="O242" s="16"/>
      <c r="P242" s="45"/>
      <c r="Q242" s="18"/>
      <c r="R242" s="12">
        <f>IFERROR(VLOOKUP(P242, 'Unit Database'!$C$5:$D$212, 2, 0), 0)</f>
        <v>0</v>
      </c>
      <c r="S242" s="19">
        <f>(IFERROR(VLOOKUP(P242, 'Unit Database'!$C$5:$E$212, 3, 0), 0)*Q242)</f>
        <v>0</v>
      </c>
      <c r="T242" s="20">
        <f t="shared" si="25"/>
        <v>0</v>
      </c>
      <c r="U242" s="278"/>
      <c r="V242" s="278"/>
    </row>
    <row r="243" spans="1:23" ht="24.75" customHeight="1" x14ac:dyDescent="0.2">
      <c r="B243" s="282"/>
      <c r="C243" s="284"/>
      <c r="D243" s="33"/>
      <c r="E243" s="46"/>
      <c r="F243" s="35"/>
      <c r="G243" s="25">
        <f>IFERROR(VLOOKUP(E243, 'Unit Database'!$C$5:$D$212, 2, 0), 0)</f>
        <v>0</v>
      </c>
      <c r="H243" s="36">
        <f>(IFERROR(VLOOKUP(E243, 'Unit Database'!$C$5:$E$212, 3, 0), 0)*F243)</f>
        <v>0</v>
      </c>
      <c r="I243" s="37">
        <f t="shared" si="24"/>
        <v>0</v>
      </c>
      <c r="J243" s="279"/>
      <c r="K243" s="279"/>
      <c r="M243" s="282"/>
      <c r="N243" s="284"/>
      <c r="O243" s="33"/>
      <c r="P243" s="46"/>
      <c r="Q243" s="35"/>
      <c r="R243" s="25">
        <f>IFERROR(VLOOKUP(P243, 'Unit Database'!$C$5:$D$212, 2, 0), 0)</f>
        <v>0</v>
      </c>
      <c r="S243" s="36">
        <f>(IFERROR(VLOOKUP(P243, 'Unit Database'!$C$5:$E$212, 3, 0), 0)*Q243)</f>
        <v>0</v>
      </c>
      <c r="T243" s="37">
        <f t="shared" si="25"/>
        <v>0</v>
      </c>
      <c r="U243" s="279"/>
      <c r="V243" s="279"/>
    </row>
    <row r="244" spans="1:23" ht="24.75" customHeight="1" x14ac:dyDescent="0.2">
      <c r="B244" s="41" t="s">
        <v>25</v>
      </c>
      <c r="C244" s="283">
        <v>5</v>
      </c>
      <c r="D244" s="22"/>
      <c r="E244" s="48"/>
      <c r="F244" s="49"/>
      <c r="G244" s="31">
        <f>IFERROR(VLOOKUP(E244, 'Unit Database'!$C$5:$D$212, 2, 0), 0)</f>
        <v>0</v>
      </c>
      <c r="H244" s="39">
        <f>(IFERROR(VLOOKUP(E244, 'Unit Database'!$C$5:$E$212, 3, 0), 0)*F244)</f>
        <v>0</v>
      </c>
      <c r="I244" s="40">
        <f t="shared" si="24"/>
        <v>0</v>
      </c>
      <c r="J244" s="277">
        <f>SUM(I244:I246)</f>
        <v>0</v>
      </c>
      <c r="K244" s="280">
        <f>J244/3680</f>
        <v>0</v>
      </c>
      <c r="M244" s="41" t="s">
        <v>25</v>
      </c>
      <c r="N244" s="283">
        <v>5</v>
      </c>
      <c r="O244" s="22"/>
      <c r="P244" s="48"/>
      <c r="Q244" s="49"/>
      <c r="R244" s="31">
        <f>IFERROR(VLOOKUP(P244, 'Unit Database'!$C$5:$D$212, 2, 0), 0)</f>
        <v>0</v>
      </c>
      <c r="S244" s="39">
        <f>(IFERROR(VLOOKUP(P244, 'Unit Database'!$C$5:$E$212, 3, 0), 0)*Q244)</f>
        <v>0</v>
      </c>
      <c r="T244" s="40">
        <f t="shared" si="25"/>
        <v>0</v>
      </c>
      <c r="U244" s="277">
        <f>SUM(T244:T246)</f>
        <v>0</v>
      </c>
      <c r="V244" s="280">
        <f>U244/3680</f>
        <v>0</v>
      </c>
    </row>
    <row r="245" spans="1:23" ht="24.75" customHeight="1" x14ac:dyDescent="0.2">
      <c r="B245" s="42">
        <f>IFERROR(VLOOKUP(B241, DISTRO!$D$4:$N$53, 11, 0), 0)</f>
        <v>0</v>
      </c>
      <c r="C245" s="282"/>
      <c r="D245" s="16"/>
      <c r="E245" s="45"/>
      <c r="F245" s="18"/>
      <c r="G245" s="12">
        <f>IFERROR(VLOOKUP(E245, 'Unit Database'!$C$5:$D$212, 2, 0), 0)</f>
        <v>0</v>
      </c>
      <c r="H245" s="19">
        <f>(IFERROR(VLOOKUP(E245, 'Unit Database'!$C$5:$E$212, 3, 0), 0)*F245)</f>
        <v>0</v>
      </c>
      <c r="I245" s="20">
        <f t="shared" si="24"/>
        <v>0</v>
      </c>
      <c r="J245" s="278"/>
      <c r="K245" s="278"/>
      <c r="M245" s="42">
        <f>IFERROR(VLOOKUP(M241, DISTRO!$D$4:$N$53, 11, 0), 0)</f>
        <v>0</v>
      </c>
      <c r="N245" s="282"/>
      <c r="O245" s="16"/>
      <c r="P245" s="45"/>
      <c r="Q245" s="18"/>
      <c r="R245" s="12">
        <f>IFERROR(VLOOKUP(P245, 'Unit Database'!$C$5:$D$212, 2, 0), 0)</f>
        <v>0</v>
      </c>
      <c r="S245" s="19">
        <f>(IFERROR(VLOOKUP(P245, 'Unit Database'!$C$5:$E$212, 3, 0), 0)*Q245)</f>
        <v>0</v>
      </c>
      <c r="T245" s="20">
        <f t="shared" si="25"/>
        <v>0</v>
      </c>
      <c r="U245" s="278"/>
      <c r="V245" s="278"/>
    </row>
    <row r="246" spans="1:23" ht="24.75" customHeight="1" x14ac:dyDescent="0.2">
      <c r="B246" s="8"/>
      <c r="C246" s="284"/>
      <c r="D246" s="22"/>
      <c r="E246" s="43"/>
      <c r="F246" s="24"/>
      <c r="G246" s="29">
        <f>IFERROR(VLOOKUP(E246, 'Unit Database'!$C$5:$D$212, 2, 0), 0)</f>
        <v>0</v>
      </c>
      <c r="H246" s="26">
        <f>(IFERROR(VLOOKUP(E246, 'Unit Database'!$C$5:$E$212, 3, 0), 0)*F246)</f>
        <v>0</v>
      </c>
      <c r="I246" s="27">
        <f t="shared" si="24"/>
        <v>0</v>
      </c>
      <c r="J246" s="279"/>
      <c r="K246" s="279"/>
      <c r="M246" s="8"/>
      <c r="N246" s="284"/>
      <c r="O246" s="22"/>
      <c r="P246" s="43"/>
      <c r="Q246" s="24"/>
      <c r="R246" s="29">
        <f>IFERROR(VLOOKUP(P246, 'Unit Database'!$C$5:$D$212, 2, 0), 0)</f>
        <v>0</v>
      </c>
      <c r="S246" s="26">
        <f>(IFERROR(VLOOKUP(P246, 'Unit Database'!$C$5:$E$212, 3, 0), 0)*Q246)</f>
        <v>0</v>
      </c>
      <c r="T246" s="27">
        <f t="shared" si="25"/>
        <v>0</v>
      </c>
      <c r="U246" s="279"/>
      <c r="V246" s="279"/>
    </row>
    <row r="247" spans="1:23" ht="24.75" customHeight="1" x14ac:dyDescent="0.2">
      <c r="B247" s="44" t="s">
        <v>27</v>
      </c>
      <c r="C247" s="283">
        <v>6</v>
      </c>
      <c r="D247" s="9"/>
      <c r="E247" s="47"/>
      <c r="F247" s="11"/>
      <c r="G247" s="15">
        <f>IFERROR(VLOOKUP(E247, 'Unit Database'!$C$5:$D$212, 2, 0), 0)</f>
        <v>0</v>
      </c>
      <c r="H247" s="13">
        <f>(IFERROR(VLOOKUP(E247, 'Unit Database'!$C$5:$E$212, 3, 0), 0)*F247)</f>
        <v>0</v>
      </c>
      <c r="I247" s="14">
        <f t="shared" si="24"/>
        <v>0</v>
      </c>
      <c r="J247" s="277">
        <f>SUM(I247:I249)</f>
        <v>0</v>
      </c>
      <c r="K247" s="280">
        <f>J247/3680</f>
        <v>0</v>
      </c>
      <c r="M247" s="44" t="s">
        <v>27</v>
      </c>
      <c r="N247" s="283">
        <v>6</v>
      </c>
      <c r="O247" s="9"/>
      <c r="P247" s="47"/>
      <c r="Q247" s="11"/>
      <c r="R247" s="15">
        <f>IFERROR(VLOOKUP(P247, 'Unit Database'!$C$5:$D$212, 2, 0), 0)</f>
        <v>0</v>
      </c>
      <c r="S247" s="13">
        <f>(IFERROR(VLOOKUP(P247, 'Unit Database'!$C$5:$E$212, 3, 0), 0)*Q247)</f>
        <v>0</v>
      </c>
      <c r="T247" s="14">
        <f t="shared" si="25"/>
        <v>0</v>
      </c>
      <c r="U247" s="277">
        <f>SUM(T247:T249)</f>
        <v>0</v>
      </c>
      <c r="V247" s="280">
        <f>U247/3680</f>
        <v>0</v>
      </c>
    </row>
    <row r="248" spans="1:23" ht="24.75" customHeight="1" x14ac:dyDescent="0.2">
      <c r="B248" s="296">
        <f>SUM(J232:J249)</f>
        <v>0</v>
      </c>
      <c r="C248" s="282"/>
      <c r="D248" s="16"/>
      <c r="E248" s="45"/>
      <c r="F248" s="18"/>
      <c r="G248" s="12">
        <f>IFERROR(VLOOKUP(E248, 'Unit Database'!$C$5:$D$212, 2, 0), 0)</f>
        <v>0</v>
      </c>
      <c r="H248" s="19">
        <f>(IFERROR(VLOOKUP(E248, 'Unit Database'!$C$5:$E$212, 3, 0), 0)*F248)</f>
        <v>0</v>
      </c>
      <c r="I248" s="20">
        <f t="shared" si="24"/>
        <v>0</v>
      </c>
      <c r="J248" s="278"/>
      <c r="K248" s="278"/>
      <c r="M248" s="296">
        <f>SUM(U232:U249)</f>
        <v>0</v>
      </c>
      <c r="N248" s="282"/>
      <c r="O248" s="16"/>
      <c r="P248" s="45"/>
      <c r="Q248" s="18"/>
      <c r="R248" s="12">
        <f>IFERROR(VLOOKUP(P248, 'Unit Database'!$C$5:$D$212, 2, 0), 0)</f>
        <v>0</v>
      </c>
      <c r="S248" s="19">
        <f>(IFERROR(VLOOKUP(P248, 'Unit Database'!$C$5:$E$212, 3, 0), 0)*Q248)</f>
        <v>0</v>
      </c>
      <c r="T248" s="20">
        <f t="shared" si="25"/>
        <v>0</v>
      </c>
      <c r="U248" s="278"/>
      <c r="V248" s="278"/>
    </row>
    <row r="249" spans="1:23" ht="24.75" customHeight="1" x14ac:dyDescent="0.2">
      <c r="B249" s="284"/>
      <c r="C249" s="284"/>
      <c r="D249" s="33"/>
      <c r="E249" s="46"/>
      <c r="F249" s="35"/>
      <c r="G249" s="25">
        <f>IFERROR(VLOOKUP(E249, 'Unit Database'!$C$5:$D$212, 2, 0), 0)</f>
        <v>0</v>
      </c>
      <c r="H249" s="36">
        <f>(IFERROR(VLOOKUP(E249, 'Unit Database'!$C$5:$E$212, 3, 0), 0)*F249)</f>
        <v>0</v>
      </c>
      <c r="I249" s="37">
        <f t="shared" si="24"/>
        <v>0</v>
      </c>
      <c r="J249" s="279"/>
      <c r="K249" s="279"/>
      <c r="M249" s="284"/>
      <c r="N249" s="284"/>
      <c r="O249" s="33"/>
      <c r="P249" s="46"/>
      <c r="Q249" s="35"/>
      <c r="R249" s="25">
        <f>IFERROR(VLOOKUP(P249, 'Unit Database'!$C$5:$D$212, 2, 0), 0)</f>
        <v>0</v>
      </c>
      <c r="S249" s="36">
        <f>(IFERROR(VLOOKUP(P249, 'Unit Database'!$C$5:$E$212, 3, 0), 0)*Q249)</f>
        <v>0</v>
      </c>
      <c r="T249" s="37">
        <f t="shared" si="25"/>
        <v>0</v>
      </c>
      <c r="U249" s="279"/>
      <c r="V249" s="279"/>
    </row>
    <row r="250" spans="1:23" ht="24.75" customHeight="1" x14ac:dyDescent="0.15"/>
    <row r="251" spans="1:23" ht="24.75" customHeight="1" x14ac:dyDescent="0.15">
      <c r="A251" s="2"/>
      <c r="B251" s="3"/>
      <c r="C251" s="4"/>
      <c r="D251" s="5" t="s">
        <v>5</v>
      </c>
      <c r="E251" s="6" t="s">
        <v>6</v>
      </c>
      <c r="F251" s="6" t="s">
        <v>7</v>
      </c>
      <c r="G251" s="6" t="s">
        <v>8</v>
      </c>
      <c r="H251" s="6" t="s">
        <v>9</v>
      </c>
      <c r="I251" s="6" t="s">
        <v>10</v>
      </c>
      <c r="J251" s="6" t="s">
        <v>11</v>
      </c>
      <c r="K251" s="7" t="s">
        <v>12</v>
      </c>
      <c r="L251" s="2"/>
      <c r="M251" s="3"/>
      <c r="N251" s="4"/>
      <c r="O251" s="5" t="s">
        <v>5</v>
      </c>
      <c r="P251" s="6" t="s">
        <v>6</v>
      </c>
      <c r="Q251" s="6" t="s">
        <v>7</v>
      </c>
      <c r="R251" s="6" t="s">
        <v>8</v>
      </c>
      <c r="S251" s="6" t="s">
        <v>9</v>
      </c>
      <c r="T251" s="6" t="s">
        <v>10</v>
      </c>
      <c r="U251" s="6" t="s">
        <v>11</v>
      </c>
      <c r="V251" s="7" t="s">
        <v>12</v>
      </c>
      <c r="W251" s="2"/>
    </row>
    <row r="252" spans="1:23" ht="24.75" customHeight="1" x14ac:dyDescent="0.2">
      <c r="B252" s="281" t="s">
        <v>54</v>
      </c>
      <c r="C252" s="283">
        <v>1</v>
      </c>
      <c r="D252" s="9"/>
      <c r="E252" s="47"/>
      <c r="F252" s="11"/>
      <c r="G252" s="15">
        <f>IFERROR(VLOOKUP(E252, 'Unit Database'!$C$5:$D$212, 2, 0), 0)</f>
        <v>0</v>
      </c>
      <c r="H252" s="13">
        <f>(IFERROR(VLOOKUP(E252, 'Unit Database'!$C$5:$E$212, 3, 0), 0)*F252)</f>
        <v>0</v>
      </c>
      <c r="I252" s="14">
        <f t="shared" ref="I252:I269" si="26">F252*G252</f>
        <v>0</v>
      </c>
      <c r="J252" s="277">
        <f>SUM(I252:I254)</f>
        <v>0</v>
      </c>
      <c r="K252" s="280">
        <f>J252/3680</f>
        <v>0</v>
      </c>
      <c r="M252" s="281" t="s">
        <v>55</v>
      </c>
      <c r="N252" s="283">
        <v>1</v>
      </c>
      <c r="O252" s="9"/>
      <c r="P252" s="47"/>
      <c r="Q252" s="11"/>
      <c r="R252" s="15">
        <f>IFERROR(VLOOKUP(P252, 'Unit Database'!$C$5:$D$212, 2, 0), 0)</f>
        <v>0</v>
      </c>
      <c r="S252" s="13">
        <f>(IFERROR(VLOOKUP(P252, 'Unit Database'!$C$5:$E$212, 3, 0), 0)*Q252)</f>
        <v>0</v>
      </c>
      <c r="T252" s="14">
        <f t="shared" ref="T252:T269" si="27">Q252*R252</f>
        <v>0</v>
      </c>
      <c r="U252" s="277">
        <f>SUM(T252:T254)</f>
        <v>0</v>
      </c>
      <c r="V252" s="280">
        <f>U252/3680</f>
        <v>0</v>
      </c>
    </row>
    <row r="253" spans="1:23" ht="24.75" customHeight="1" x14ac:dyDescent="0.2">
      <c r="B253" s="282"/>
      <c r="C253" s="282"/>
      <c r="D253" s="16"/>
      <c r="E253" s="45"/>
      <c r="F253" s="18"/>
      <c r="G253" s="12">
        <f>IFERROR(VLOOKUP(E253, 'Unit Database'!$C$5:$D$212, 2, 0), 0)</f>
        <v>0</v>
      </c>
      <c r="H253" s="19">
        <f>(IFERROR(VLOOKUP(E253, 'Unit Database'!$C$5:$E$212, 3, 0), 0)*F253)</f>
        <v>0</v>
      </c>
      <c r="I253" s="20">
        <f t="shared" si="26"/>
        <v>0</v>
      </c>
      <c r="J253" s="278"/>
      <c r="K253" s="278"/>
      <c r="M253" s="282"/>
      <c r="N253" s="282"/>
      <c r="O253" s="16"/>
      <c r="P253" s="45"/>
      <c r="Q253" s="18"/>
      <c r="R253" s="12">
        <f>IFERROR(VLOOKUP(P253, 'Unit Database'!$C$5:$D$212, 2, 0), 0)</f>
        <v>0</v>
      </c>
      <c r="S253" s="19">
        <f>(IFERROR(VLOOKUP(P253, 'Unit Database'!$C$5:$E$212, 3, 0), 0)*Q253)</f>
        <v>0</v>
      </c>
      <c r="T253" s="20">
        <f t="shared" si="27"/>
        <v>0</v>
      </c>
      <c r="U253" s="278"/>
      <c r="V253" s="278"/>
    </row>
    <row r="254" spans="1:23" ht="24.75" customHeight="1" x14ac:dyDescent="0.2">
      <c r="B254" s="282"/>
      <c r="C254" s="284"/>
      <c r="D254" s="22"/>
      <c r="E254" s="43"/>
      <c r="F254" s="24"/>
      <c r="G254" s="29">
        <f>IFERROR(VLOOKUP(E254, 'Unit Database'!$C$5:$D$212, 2, 0), 0)</f>
        <v>0</v>
      </c>
      <c r="H254" s="26">
        <f>(IFERROR(VLOOKUP(E254, 'Unit Database'!$C$5:$E$212, 3, 0), 0)*F254)</f>
        <v>0</v>
      </c>
      <c r="I254" s="27">
        <f t="shared" si="26"/>
        <v>0</v>
      </c>
      <c r="J254" s="279"/>
      <c r="K254" s="279"/>
      <c r="M254" s="282"/>
      <c r="N254" s="284"/>
      <c r="O254" s="22"/>
      <c r="P254" s="43"/>
      <c r="Q254" s="24"/>
      <c r="R254" s="29">
        <f>IFERROR(VLOOKUP(P254, 'Unit Database'!$C$5:$D$212, 2, 0), 0)</f>
        <v>0</v>
      </c>
      <c r="S254" s="26">
        <f>(IFERROR(VLOOKUP(P254, 'Unit Database'!$C$5:$E$212, 3, 0), 0)*Q254)</f>
        <v>0</v>
      </c>
      <c r="T254" s="27">
        <f t="shared" si="27"/>
        <v>0</v>
      </c>
      <c r="U254" s="279"/>
      <c r="V254" s="279"/>
    </row>
    <row r="255" spans="1:23" ht="24.75" customHeight="1" x14ac:dyDescent="0.2">
      <c r="B255" s="30" t="s">
        <v>18</v>
      </c>
      <c r="C255" s="283">
        <v>2</v>
      </c>
      <c r="D255" s="9"/>
      <c r="E255" s="47"/>
      <c r="F255" s="11"/>
      <c r="G255" s="15">
        <f>IFERROR(VLOOKUP(E255, 'Unit Database'!$C$5:$D$212, 2, 0), 0)</f>
        <v>0</v>
      </c>
      <c r="H255" s="13">
        <f>(IFERROR(VLOOKUP(E255, 'Unit Database'!$C$5:$E$212, 3, 0), 0)*F255)</f>
        <v>0</v>
      </c>
      <c r="I255" s="14">
        <f t="shared" si="26"/>
        <v>0</v>
      </c>
      <c r="J255" s="277">
        <f>SUM(I255:I257)</f>
        <v>0</v>
      </c>
      <c r="K255" s="280">
        <f>J255/3680</f>
        <v>0</v>
      </c>
      <c r="M255" s="30" t="s">
        <v>18</v>
      </c>
      <c r="N255" s="283">
        <v>2</v>
      </c>
      <c r="O255" s="9"/>
      <c r="P255" s="47"/>
      <c r="Q255" s="11"/>
      <c r="R255" s="15">
        <f>IFERROR(VLOOKUP(P255, 'Unit Database'!$C$5:$D$212, 2, 0), 0)</f>
        <v>0</v>
      </c>
      <c r="S255" s="13">
        <f>(IFERROR(VLOOKUP(P255, 'Unit Database'!$C$5:$E$212, 3, 0), 0)*Q255)</f>
        <v>0</v>
      </c>
      <c r="T255" s="14">
        <f t="shared" si="27"/>
        <v>0</v>
      </c>
      <c r="U255" s="277">
        <f>SUM(T255:T257)</f>
        <v>0</v>
      </c>
      <c r="V255" s="280">
        <f>U255/3680</f>
        <v>0</v>
      </c>
    </row>
    <row r="256" spans="1:23" ht="24.75" customHeight="1" x14ac:dyDescent="0.2">
      <c r="B256" s="285"/>
      <c r="C256" s="282"/>
      <c r="D256" s="16"/>
      <c r="E256" s="45"/>
      <c r="F256" s="18"/>
      <c r="G256" s="12">
        <f>IFERROR(VLOOKUP(E256, 'Unit Database'!$C$5:$D$212, 2, 0), 0)</f>
        <v>0</v>
      </c>
      <c r="H256" s="19">
        <f>(IFERROR(VLOOKUP(E256, 'Unit Database'!$C$5:$E$212, 3, 0), 0)*F256)</f>
        <v>0</v>
      </c>
      <c r="I256" s="20">
        <f t="shared" si="26"/>
        <v>0</v>
      </c>
      <c r="J256" s="278"/>
      <c r="K256" s="278"/>
      <c r="M256" s="285"/>
      <c r="N256" s="282"/>
      <c r="O256" s="16"/>
      <c r="P256" s="45"/>
      <c r="Q256" s="18"/>
      <c r="R256" s="12">
        <f>IFERROR(VLOOKUP(P256, 'Unit Database'!$C$5:$D$212, 2, 0), 0)</f>
        <v>0</v>
      </c>
      <c r="S256" s="19">
        <f>(IFERROR(VLOOKUP(P256, 'Unit Database'!$C$5:$E$212, 3, 0), 0)*Q256)</f>
        <v>0</v>
      </c>
      <c r="T256" s="20">
        <f t="shared" si="27"/>
        <v>0</v>
      </c>
      <c r="U256" s="278"/>
      <c r="V256" s="278"/>
    </row>
    <row r="257" spans="2:22" ht="24.75" customHeight="1" x14ac:dyDescent="0.2">
      <c r="B257" s="282"/>
      <c r="C257" s="284"/>
      <c r="D257" s="33"/>
      <c r="E257" s="46"/>
      <c r="F257" s="35"/>
      <c r="G257" s="25">
        <f>IFERROR(VLOOKUP(E257, 'Unit Database'!$C$5:$D$212, 2, 0), 0)</f>
        <v>0</v>
      </c>
      <c r="H257" s="36">
        <f>(IFERROR(VLOOKUP(E257, 'Unit Database'!$C$5:$E$212, 3, 0), 0)*F257)</f>
        <v>0</v>
      </c>
      <c r="I257" s="37">
        <f t="shared" si="26"/>
        <v>0</v>
      </c>
      <c r="J257" s="279"/>
      <c r="K257" s="279"/>
      <c r="M257" s="282"/>
      <c r="N257" s="284"/>
      <c r="O257" s="33"/>
      <c r="P257" s="46"/>
      <c r="Q257" s="35"/>
      <c r="R257" s="25">
        <f>IFERROR(VLOOKUP(P257, 'Unit Database'!$C$5:$D$212, 2, 0), 0)</f>
        <v>0</v>
      </c>
      <c r="S257" s="36">
        <f>(IFERROR(VLOOKUP(P257, 'Unit Database'!$C$5:$E$212, 3, 0), 0)*Q257)</f>
        <v>0</v>
      </c>
      <c r="T257" s="37">
        <f t="shared" si="27"/>
        <v>0</v>
      </c>
      <c r="U257" s="279"/>
      <c r="V257" s="279"/>
    </row>
    <row r="258" spans="2:22" ht="24.75" customHeight="1" x14ac:dyDescent="0.2">
      <c r="B258" s="282"/>
      <c r="C258" s="283">
        <v>3</v>
      </c>
      <c r="D258" s="22"/>
      <c r="E258" s="48"/>
      <c r="F258" s="49"/>
      <c r="G258" s="31">
        <f>IFERROR(VLOOKUP(E258, 'Unit Database'!$C$5:$D$212, 2, 0), 0)</f>
        <v>0</v>
      </c>
      <c r="H258" s="39">
        <f>(IFERROR(VLOOKUP(E258, 'Unit Database'!$C$5:$E$212, 3, 0), 0)*F258)</f>
        <v>0</v>
      </c>
      <c r="I258" s="40">
        <f t="shared" si="26"/>
        <v>0</v>
      </c>
      <c r="J258" s="277">
        <f>SUM(I258:I260)</f>
        <v>0</v>
      </c>
      <c r="K258" s="280">
        <f>J258/3680</f>
        <v>0</v>
      </c>
      <c r="M258" s="282"/>
      <c r="N258" s="283">
        <v>3</v>
      </c>
      <c r="O258" s="22"/>
      <c r="P258" s="48"/>
      <c r="Q258" s="49"/>
      <c r="R258" s="31">
        <f>IFERROR(VLOOKUP(P258, 'Unit Database'!$C$5:$D$212, 2, 0), 0)</f>
        <v>0</v>
      </c>
      <c r="S258" s="39">
        <f>(IFERROR(VLOOKUP(P258, 'Unit Database'!$C$5:$E$212, 3, 0), 0)*Q258)</f>
        <v>0</v>
      </c>
      <c r="T258" s="40">
        <f t="shared" si="27"/>
        <v>0</v>
      </c>
      <c r="U258" s="277">
        <f>SUM(T258:T260)</f>
        <v>0</v>
      </c>
      <c r="V258" s="280">
        <f>U258/3680</f>
        <v>0</v>
      </c>
    </row>
    <row r="259" spans="2:22" ht="24.75" customHeight="1" x14ac:dyDescent="0.2">
      <c r="B259" s="8"/>
      <c r="C259" s="282"/>
      <c r="D259" s="16"/>
      <c r="E259" s="45"/>
      <c r="F259" s="18"/>
      <c r="G259" s="12">
        <f>IFERROR(VLOOKUP(E259, 'Unit Database'!$C$5:$D$212, 2, 0), 0)</f>
        <v>0</v>
      </c>
      <c r="H259" s="19">
        <f>(IFERROR(VLOOKUP(E259, 'Unit Database'!$C$5:$E$212, 3, 0), 0)*F259)</f>
        <v>0</v>
      </c>
      <c r="I259" s="20">
        <f t="shared" si="26"/>
        <v>0</v>
      </c>
      <c r="J259" s="278"/>
      <c r="K259" s="278"/>
      <c r="M259" s="8"/>
      <c r="N259" s="282"/>
      <c r="O259" s="16"/>
      <c r="P259" s="45"/>
      <c r="Q259" s="18"/>
      <c r="R259" s="12">
        <f>IFERROR(VLOOKUP(P259, 'Unit Database'!$C$5:$D$212, 2, 0), 0)</f>
        <v>0</v>
      </c>
      <c r="S259" s="19">
        <f>(IFERROR(VLOOKUP(P259, 'Unit Database'!$C$5:$E$212, 3, 0), 0)*Q259)</f>
        <v>0</v>
      </c>
      <c r="T259" s="20">
        <f t="shared" si="27"/>
        <v>0</v>
      </c>
      <c r="U259" s="278"/>
      <c r="V259" s="278"/>
    </row>
    <row r="260" spans="2:22" ht="24.75" customHeight="1" x14ac:dyDescent="0.2">
      <c r="B260" s="41" t="s">
        <v>23</v>
      </c>
      <c r="C260" s="284"/>
      <c r="D260" s="22"/>
      <c r="E260" s="43"/>
      <c r="F260" s="24"/>
      <c r="G260" s="29">
        <f>IFERROR(VLOOKUP(E260, 'Unit Database'!$C$5:$D$212, 2, 0), 0)</f>
        <v>0</v>
      </c>
      <c r="H260" s="26">
        <f>(IFERROR(VLOOKUP(E260, 'Unit Database'!$C$5:$E$212, 3, 0), 0)*F260)</f>
        <v>0</v>
      </c>
      <c r="I260" s="27">
        <f t="shared" si="26"/>
        <v>0</v>
      </c>
      <c r="J260" s="279"/>
      <c r="K260" s="279"/>
      <c r="M260" s="41" t="s">
        <v>23</v>
      </c>
      <c r="N260" s="284"/>
      <c r="O260" s="22"/>
      <c r="P260" s="43"/>
      <c r="Q260" s="24"/>
      <c r="R260" s="29">
        <f>IFERROR(VLOOKUP(P260, 'Unit Database'!$C$5:$D$212, 2, 0), 0)</f>
        <v>0</v>
      </c>
      <c r="S260" s="26">
        <f>(IFERROR(VLOOKUP(P260, 'Unit Database'!$C$5:$E$212, 3, 0), 0)*Q260)</f>
        <v>0</v>
      </c>
      <c r="T260" s="27">
        <f t="shared" si="27"/>
        <v>0</v>
      </c>
      <c r="U260" s="279"/>
      <c r="V260" s="279"/>
    </row>
    <row r="261" spans="2:22" ht="24.75" customHeight="1" x14ac:dyDescent="0.2">
      <c r="B261" s="299"/>
      <c r="C261" s="283">
        <v>4</v>
      </c>
      <c r="D261" s="9"/>
      <c r="E261" s="47"/>
      <c r="F261" s="11"/>
      <c r="G261" s="15">
        <f>IFERROR(VLOOKUP(E261, 'Unit Database'!$C$5:$D$212, 2, 0), 0)</f>
        <v>0</v>
      </c>
      <c r="H261" s="13">
        <f>(IFERROR(VLOOKUP(E261, 'Unit Database'!$C$5:$E$212, 3, 0), 0)*F261)</f>
        <v>0</v>
      </c>
      <c r="I261" s="14">
        <f t="shared" si="26"/>
        <v>0</v>
      </c>
      <c r="J261" s="277">
        <f>SUM(I261:I263)</f>
        <v>0</v>
      </c>
      <c r="K261" s="280">
        <f>J261/3680</f>
        <v>0</v>
      </c>
      <c r="M261" s="299"/>
      <c r="N261" s="283">
        <v>4</v>
      </c>
      <c r="O261" s="9"/>
      <c r="P261" s="47"/>
      <c r="Q261" s="11"/>
      <c r="R261" s="15">
        <f>IFERROR(VLOOKUP(P261, 'Unit Database'!$C$5:$D$212, 2, 0), 0)</f>
        <v>0</v>
      </c>
      <c r="S261" s="13">
        <f>(IFERROR(VLOOKUP(P261, 'Unit Database'!$C$5:$E$212, 3, 0), 0)*Q261)</f>
        <v>0</v>
      </c>
      <c r="T261" s="14">
        <f t="shared" si="27"/>
        <v>0</v>
      </c>
      <c r="U261" s="277">
        <f>SUM(T261:T263)</f>
        <v>0</v>
      </c>
      <c r="V261" s="280">
        <f>U261/3680</f>
        <v>0</v>
      </c>
    </row>
    <row r="262" spans="2:22" ht="24.75" customHeight="1" x14ac:dyDescent="0.2">
      <c r="B262" s="282"/>
      <c r="C262" s="282"/>
      <c r="D262" s="16"/>
      <c r="E262" s="45"/>
      <c r="F262" s="18"/>
      <c r="G262" s="12">
        <f>IFERROR(VLOOKUP(E262, 'Unit Database'!$C$5:$D$212, 2, 0), 0)</f>
        <v>0</v>
      </c>
      <c r="H262" s="19">
        <f>(IFERROR(VLOOKUP(E262, 'Unit Database'!$C$5:$E$212, 3, 0), 0)*F262)</f>
        <v>0</v>
      </c>
      <c r="I262" s="20">
        <f t="shared" si="26"/>
        <v>0</v>
      </c>
      <c r="J262" s="278"/>
      <c r="K262" s="278"/>
      <c r="M262" s="282"/>
      <c r="N262" s="282"/>
      <c r="O262" s="16"/>
      <c r="P262" s="45"/>
      <c r="Q262" s="18"/>
      <c r="R262" s="12">
        <f>IFERROR(VLOOKUP(P262, 'Unit Database'!$C$5:$D$212, 2, 0), 0)</f>
        <v>0</v>
      </c>
      <c r="S262" s="19">
        <f>(IFERROR(VLOOKUP(P262, 'Unit Database'!$C$5:$E$212, 3, 0), 0)*Q262)</f>
        <v>0</v>
      </c>
      <c r="T262" s="20">
        <f t="shared" si="27"/>
        <v>0</v>
      </c>
      <c r="U262" s="278"/>
      <c r="V262" s="278"/>
    </row>
    <row r="263" spans="2:22" ht="24.75" customHeight="1" x14ac:dyDescent="0.2">
      <c r="B263" s="282"/>
      <c r="C263" s="284"/>
      <c r="D263" s="33"/>
      <c r="E263" s="46"/>
      <c r="F263" s="35"/>
      <c r="G263" s="25">
        <f>IFERROR(VLOOKUP(E263, 'Unit Database'!$C$5:$D$212, 2, 0), 0)</f>
        <v>0</v>
      </c>
      <c r="H263" s="36">
        <f>(IFERROR(VLOOKUP(E263, 'Unit Database'!$C$5:$E$212, 3, 0), 0)*F263)</f>
        <v>0</v>
      </c>
      <c r="I263" s="37">
        <f t="shared" si="26"/>
        <v>0</v>
      </c>
      <c r="J263" s="279"/>
      <c r="K263" s="279"/>
      <c r="M263" s="282"/>
      <c r="N263" s="284"/>
      <c r="O263" s="33"/>
      <c r="P263" s="46"/>
      <c r="Q263" s="35"/>
      <c r="R263" s="25">
        <f>IFERROR(VLOOKUP(P263, 'Unit Database'!$C$5:$D$212, 2, 0), 0)</f>
        <v>0</v>
      </c>
      <c r="S263" s="36">
        <f>(IFERROR(VLOOKUP(P263, 'Unit Database'!$C$5:$E$212, 3, 0), 0)*Q263)</f>
        <v>0</v>
      </c>
      <c r="T263" s="37">
        <f t="shared" si="27"/>
        <v>0</v>
      </c>
      <c r="U263" s="279"/>
      <c r="V263" s="279"/>
    </row>
    <row r="264" spans="2:22" ht="24.75" customHeight="1" x14ac:dyDescent="0.2">
      <c r="B264" s="41" t="s">
        <v>25</v>
      </c>
      <c r="C264" s="283">
        <v>5</v>
      </c>
      <c r="D264" s="22"/>
      <c r="E264" s="48"/>
      <c r="F264" s="49"/>
      <c r="G264" s="31">
        <f>IFERROR(VLOOKUP(E264, 'Unit Database'!$C$5:$D$212, 2, 0), 0)</f>
        <v>0</v>
      </c>
      <c r="H264" s="39">
        <f>(IFERROR(VLOOKUP(E264, 'Unit Database'!$C$5:$E$212, 3, 0), 0)*F264)</f>
        <v>0</v>
      </c>
      <c r="I264" s="40">
        <f t="shared" si="26"/>
        <v>0</v>
      </c>
      <c r="J264" s="277">
        <f>SUM(I264:I266)</f>
        <v>0</v>
      </c>
      <c r="K264" s="280">
        <f>J264/3680</f>
        <v>0</v>
      </c>
      <c r="M264" s="41" t="s">
        <v>25</v>
      </c>
      <c r="N264" s="283">
        <v>5</v>
      </c>
      <c r="O264" s="22"/>
      <c r="P264" s="48"/>
      <c r="Q264" s="49"/>
      <c r="R264" s="31">
        <f>IFERROR(VLOOKUP(P264, 'Unit Database'!$C$5:$D$212, 2, 0), 0)</f>
        <v>0</v>
      </c>
      <c r="S264" s="39">
        <f>(IFERROR(VLOOKUP(P264, 'Unit Database'!$C$5:$E$212, 3, 0), 0)*Q264)</f>
        <v>0</v>
      </c>
      <c r="T264" s="40">
        <f t="shared" si="27"/>
        <v>0</v>
      </c>
      <c r="U264" s="277">
        <f>SUM(T264:T266)</f>
        <v>0</v>
      </c>
      <c r="V264" s="280">
        <f>U264/3680</f>
        <v>0</v>
      </c>
    </row>
    <row r="265" spans="2:22" ht="24.75" customHeight="1" x14ac:dyDescent="0.2">
      <c r="B265" s="42">
        <f>IFERROR(VLOOKUP(B261, DISTRO!$D$4:$N$53, 11, 0), 0)</f>
        <v>0</v>
      </c>
      <c r="C265" s="282"/>
      <c r="D265" s="16"/>
      <c r="E265" s="45"/>
      <c r="F265" s="18"/>
      <c r="G265" s="12">
        <f>IFERROR(VLOOKUP(E265, 'Unit Database'!$C$5:$D$212, 2, 0), 0)</f>
        <v>0</v>
      </c>
      <c r="H265" s="19">
        <f>(IFERROR(VLOOKUP(E265, 'Unit Database'!$C$5:$E$212, 3, 0), 0)*F265)</f>
        <v>0</v>
      </c>
      <c r="I265" s="20">
        <f t="shared" si="26"/>
        <v>0</v>
      </c>
      <c r="J265" s="278"/>
      <c r="K265" s="278"/>
      <c r="M265" s="42">
        <f>IFERROR(VLOOKUP(M261, DISTRO!$D$4:$N$53, 11, 0), 0)</f>
        <v>0</v>
      </c>
      <c r="N265" s="282"/>
      <c r="O265" s="16"/>
      <c r="P265" s="45"/>
      <c r="Q265" s="18"/>
      <c r="R265" s="12">
        <f>IFERROR(VLOOKUP(P265, 'Unit Database'!$C$5:$D$212, 2, 0), 0)</f>
        <v>0</v>
      </c>
      <c r="S265" s="19">
        <f>(IFERROR(VLOOKUP(P265, 'Unit Database'!$C$5:$E$212, 3, 0), 0)*Q265)</f>
        <v>0</v>
      </c>
      <c r="T265" s="20">
        <f t="shared" si="27"/>
        <v>0</v>
      </c>
      <c r="U265" s="278"/>
      <c r="V265" s="278"/>
    </row>
    <row r="266" spans="2:22" ht="24.75" customHeight="1" x14ac:dyDescent="0.2">
      <c r="B266" s="8"/>
      <c r="C266" s="284"/>
      <c r="D266" s="22"/>
      <c r="E266" s="43"/>
      <c r="F266" s="24"/>
      <c r="G266" s="29">
        <f>IFERROR(VLOOKUP(E266, 'Unit Database'!$C$5:$D$212, 2, 0), 0)</f>
        <v>0</v>
      </c>
      <c r="H266" s="26">
        <f>(IFERROR(VLOOKUP(E266, 'Unit Database'!$C$5:$E$212, 3, 0), 0)*F266)</f>
        <v>0</v>
      </c>
      <c r="I266" s="27">
        <f t="shared" si="26"/>
        <v>0</v>
      </c>
      <c r="J266" s="279"/>
      <c r="K266" s="279"/>
      <c r="M266" s="8"/>
      <c r="N266" s="284"/>
      <c r="O266" s="22"/>
      <c r="P266" s="43"/>
      <c r="Q266" s="24"/>
      <c r="R266" s="29">
        <f>IFERROR(VLOOKUP(P266, 'Unit Database'!$C$5:$D$212, 2, 0), 0)</f>
        <v>0</v>
      </c>
      <c r="S266" s="26">
        <f>(IFERROR(VLOOKUP(P266, 'Unit Database'!$C$5:$E$212, 3, 0), 0)*Q266)</f>
        <v>0</v>
      </c>
      <c r="T266" s="27">
        <f t="shared" si="27"/>
        <v>0</v>
      </c>
      <c r="U266" s="279"/>
      <c r="V266" s="279"/>
    </row>
    <row r="267" spans="2:22" ht="24.75" customHeight="1" x14ac:dyDescent="0.2">
      <c r="B267" s="44" t="s">
        <v>27</v>
      </c>
      <c r="C267" s="283">
        <v>6</v>
      </c>
      <c r="D267" s="9"/>
      <c r="E267" s="47"/>
      <c r="F267" s="11"/>
      <c r="G267" s="15">
        <f>IFERROR(VLOOKUP(E267, 'Unit Database'!$C$5:$D$212, 2, 0), 0)</f>
        <v>0</v>
      </c>
      <c r="H267" s="13">
        <f>(IFERROR(VLOOKUP(E267, 'Unit Database'!$C$5:$E$212, 3, 0), 0)*F267)</f>
        <v>0</v>
      </c>
      <c r="I267" s="14">
        <f t="shared" si="26"/>
        <v>0</v>
      </c>
      <c r="J267" s="277">
        <f>SUM(I267:I269)</f>
        <v>0</v>
      </c>
      <c r="K267" s="280">
        <f>J267/3680</f>
        <v>0</v>
      </c>
      <c r="M267" s="44" t="s">
        <v>27</v>
      </c>
      <c r="N267" s="283">
        <v>6</v>
      </c>
      <c r="O267" s="9"/>
      <c r="P267" s="47"/>
      <c r="Q267" s="11"/>
      <c r="R267" s="15">
        <f>IFERROR(VLOOKUP(P267, 'Unit Database'!$C$5:$D$212, 2, 0), 0)</f>
        <v>0</v>
      </c>
      <c r="S267" s="13">
        <f>(IFERROR(VLOOKUP(P267, 'Unit Database'!$C$5:$E$212, 3, 0), 0)*Q267)</f>
        <v>0</v>
      </c>
      <c r="T267" s="14">
        <f t="shared" si="27"/>
        <v>0</v>
      </c>
      <c r="U267" s="277">
        <f>SUM(T267:T269)</f>
        <v>0</v>
      </c>
      <c r="V267" s="280">
        <f>U267/3680</f>
        <v>0</v>
      </c>
    </row>
    <row r="268" spans="2:22" ht="24.75" customHeight="1" x14ac:dyDescent="0.2">
      <c r="B268" s="296">
        <f>SUM(J252:J269)</f>
        <v>0</v>
      </c>
      <c r="C268" s="282"/>
      <c r="D268" s="16"/>
      <c r="E268" s="45"/>
      <c r="F268" s="18"/>
      <c r="G268" s="12">
        <f>IFERROR(VLOOKUP(E268, 'Unit Database'!$C$5:$D$212, 2, 0), 0)</f>
        <v>0</v>
      </c>
      <c r="H268" s="19">
        <f>(IFERROR(VLOOKUP(E268, 'Unit Database'!$C$5:$E$212, 3, 0), 0)*F268)</f>
        <v>0</v>
      </c>
      <c r="I268" s="20">
        <f t="shared" si="26"/>
        <v>0</v>
      </c>
      <c r="J268" s="278"/>
      <c r="K268" s="278"/>
      <c r="M268" s="296">
        <f>SUM(U252:U269)</f>
        <v>0</v>
      </c>
      <c r="N268" s="282"/>
      <c r="O268" s="16"/>
      <c r="P268" s="45"/>
      <c r="Q268" s="18"/>
      <c r="R268" s="12">
        <f>IFERROR(VLOOKUP(P268, 'Unit Database'!$C$5:$D$212, 2, 0), 0)</f>
        <v>0</v>
      </c>
      <c r="S268" s="19">
        <f>(IFERROR(VLOOKUP(P268, 'Unit Database'!$C$5:$E$212, 3, 0), 0)*Q268)</f>
        <v>0</v>
      </c>
      <c r="T268" s="20">
        <f t="shared" si="27"/>
        <v>0</v>
      </c>
      <c r="U268" s="278"/>
      <c r="V268" s="278"/>
    </row>
    <row r="269" spans="2:22" ht="24.75" customHeight="1" x14ac:dyDescent="0.2">
      <c r="B269" s="284"/>
      <c r="C269" s="284"/>
      <c r="D269" s="33"/>
      <c r="E269" s="46"/>
      <c r="F269" s="35"/>
      <c r="G269" s="25">
        <f>IFERROR(VLOOKUP(E269, 'Unit Database'!$C$5:$D$212, 2, 0), 0)</f>
        <v>0</v>
      </c>
      <c r="H269" s="36">
        <f>(IFERROR(VLOOKUP(E269, 'Unit Database'!$C$5:$E$212, 3, 0), 0)*F269)</f>
        <v>0</v>
      </c>
      <c r="I269" s="37">
        <f t="shared" si="26"/>
        <v>0</v>
      </c>
      <c r="J269" s="279"/>
      <c r="K269" s="279"/>
      <c r="M269" s="284"/>
      <c r="N269" s="284"/>
      <c r="O269" s="33"/>
      <c r="P269" s="46"/>
      <c r="Q269" s="35"/>
      <c r="R269" s="25">
        <f>IFERROR(VLOOKUP(P269, 'Unit Database'!$C$5:$D$212, 2, 0), 0)</f>
        <v>0</v>
      </c>
      <c r="S269" s="36">
        <f>(IFERROR(VLOOKUP(P269, 'Unit Database'!$C$5:$E$212, 3, 0), 0)*Q269)</f>
        <v>0</v>
      </c>
      <c r="T269" s="37">
        <f t="shared" si="27"/>
        <v>0</v>
      </c>
      <c r="U269" s="279"/>
      <c r="V269" s="279"/>
    </row>
    <row r="270" spans="2:22" ht="24.75" customHeight="1" x14ac:dyDescent="0.15">
      <c r="B270" s="50"/>
      <c r="C270" s="51"/>
      <c r="D270" s="51"/>
      <c r="E270" s="52"/>
      <c r="F270" s="53"/>
      <c r="G270" s="54"/>
      <c r="H270" s="55"/>
      <c r="I270" s="54"/>
      <c r="J270" s="56"/>
      <c r="K270" s="57"/>
      <c r="L270" s="58"/>
      <c r="M270" s="50"/>
      <c r="N270" s="51"/>
      <c r="O270" s="51"/>
      <c r="P270" s="52"/>
      <c r="Q270" s="53"/>
      <c r="R270" s="54"/>
      <c r="S270" s="55"/>
      <c r="T270" s="54"/>
      <c r="U270" s="56"/>
      <c r="V270" s="59"/>
    </row>
    <row r="271" spans="2:22" ht="24.75" customHeight="1" x14ac:dyDescent="0.15"/>
    <row r="272" spans="2:22" ht="19.5" customHeight="1" x14ac:dyDescent="0.2">
      <c r="B272" s="305" t="s">
        <v>56</v>
      </c>
      <c r="J272" s="300" t="s">
        <v>1</v>
      </c>
      <c r="K272" s="301"/>
      <c r="L272" s="301"/>
      <c r="M272" s="301"/>
      <c r="N272" s="302"/>
      <c r="O272" s="1"/>
      <c r="Q272" s="286" t="s">
        <v>2</v>
      </c>
      <c r="R272" s="287"/>
      <c r="S272" s="297" t="e">
        <f ca="1">S227</f>
        <v>#NAME?</v>
      </c>
      <c r="T272" s="287"/>
      <c r="U272" s="287"/>
      <c r="V272" s="298"/>
    </row>
    <row r="273" spans="1:23" ht="19.5" customHeight="1" x14ac:dyDescent="0.2">
      <c r="B273" s="306"/>
      <c r="J273" s="282"/>
      <c r="K273" s="303"/>
      <c r="L273" s="303"/>
      <c r="M273" s="303"/>
      <c r="N273" s="278"/>
      <c r="O273" s="1"/>
      <c r="Q273" s="288" t="s">
        <v>3</v>
      </c>
      <c r="R273" s="289"/>
      <c r="S273" s="290">
        <f>S3</f>
        <v>0</v>
      </c>
      <c r="T273" s="289"/>
      <c r="U273" s="289"/>
      <c r="V273" s="291"/>
    </row>
    <row r="274" spans="1:23" ht="19.5" customHeight="1" x14ac:dyDescent="0.2">
      <c r="B274" s="307"/>
      <c r="J274" s="284"/>
      <c r="K274" s="304"/>
      <c r="L274" s="304"/>
      <c r="M274" s="304"/>
      <c r="N274" s="279"/>
      <c r="O274" s="1"/>
      <c r="Q274" s="292" t="s">
        <v>4</v>
      </c>
      <c r="R274" s="293"/>
      <c r="S274" s="294">
        <f ca="1">TODAY()</f>
        <v>46140</v>
      </c>
      <c r="T274" s="293"/>
      <c r="U274" s="293"/>
      <c r="V274" s="295"/>
    </row>
    <row r="275" spans="1:23" ht="24.75" customHeight="1" x14ac:dyDescent="0.15"/>
    <row r="276" spans="1:23" ht="24.75" customHeight="1" x14ac:dyDescent="0.15">
      <c r="A276" s="2"/>
      <c r="B276" s="3"/>
      <c r="C276" s="4"/>
      <c r="D276" s="5" t="s">
        <v>5</v>
      </c>
      <c r="E276" s="6" t="s">
        <v>6</v>
      </c>
      <c r="F276" s="6" t="s">
        <v>7</v>
      </c>
      <c r="G276" s="6" t="s">
        <v>8</v>
      </c>
      <c r="H276" s="6" t="s">
        <v>9</v>
      </c>
      <c r="I276" s="6" t="s">
        <v>10</v>
      </c>
      <c r="J276" s="6" t="s">
        <v>11</v>
      </c>
      <c r="K276" s="7" t="s">
        <v>12</v>
      </c>
      <c r="L276" s="2"/>
      <c r="M276" s="3"/>
      <c r="N276" s="4"/>
      <c r="O276" s="5" t="s">
        <v>5</v>
      </c>
      <c r="P276" s="6" t="s">
        <v>6</v>
      </c>
      <c r="Q276" s="6" t="s">
        <v>7</v>
      </c>
      <c r="R276" s="6" t="s">
        <v>8</v>
      </c>
      <c r="S276" s="6" t="s">
        <v>9</v>
      </c>
      <c r="T276" s="6" t="s">
        <v>10</v>
      </c>
      <c r="U276" s="6" t="s">
        <v>11</v>
      </c>
      <c r="V276" s="7" t="s">
        <v>12</v>
      </c>
      <c r="W276" s="2"/>
    </row>
    <row r="277" spans="1:23" ht="24.75" customHeight="1" x14ac:dyDescent="0.2">
      <c r="B277" s="281" t="s">
        <v>57</v>
      </c>
      <c r="C277" s="283">
        <v>1</v>
      </c>
      <c r="D277" s="9"/>
      <c r="E277" s="47"/>
      <c r="F277" s="11"/>
      <c r="G277" s="15">
        <f>IFERROR(VLOOKUP(E277, 'Unit Database'!$C$5:$D$212, 2, 0), 0)</f>
        <v>0</v>
      </c>
      <c r="H277" s="13">
        <f>(IFERROR(VLOOKUP(E277, 'Unit Database'!$C$5:$E$212, 3, 0), 0)*F277)</f>
        <v>0</v>
      </c>
      <c r="I277" s="14">
        <f t="shared" ref="I277:I294" si="28">F277*G277</f>
        <v>0</v>
      </c>
      <c r="J277" s="277">
        <f>SUM(I277:I279)</f>
        <v>0</v>
      </c>
      <c r="K277" s="280">
        <f>J277/3680</f>
        <v>0</v>
      </c>
      <c r="M277" s="281" t="s">
        <v>58</v>
      </c>
      <c r="N277" s="283">
        <v>1</v>
      </c>
      <c r="O277" s="9"/>
      <c r="P277" s="47"/>
      <c r="Q277" s="11"/>
      <c r="R277" s="15">
        <f>IFERROR(VLOOKUP(P277, 'Unit Database'!$C$5:$D$212, 2, 0), 0)</f>
        <v>0</v>
      </c>
      <c r="S277" s="13">
        <f>(IFERROR(VLOOKUP(P277, 'Unit Database'!$C$5:$E$212, 3, 0), 0)*Q277)</f>
        <v>0</v>
      </c>
      <c r="T277" s="14">
        <f t="shared" ref="T277:T294" si="29">Q277*R277</f>
        <v>0</v>
      </c>
      <c r="U277" s="277">
        <f>SUM(T277:T279)</f>
        <v>0</v>
      </c>
      <c r="V277" s="280">
        <f>U277/3680</f>
        <v>0</v>
      </c>
    </row>
    <row r="278" spans="1:23" ht="24.75" customHeight="1" x14ac:dyDescent="0.2">
      <c r="B278" s="282"/>
      <c r="C278" s="282"/>
      <c r="D278" s="16"/>
      <c r="E278" s="45"/>
      <c r="F278" s="18"/>
      <c r="G278" s="12">
        <f>IFERROR(VLOOKUP(E278, 'Unit Database'!$C$5:$D$212, 2, 0), 0)</f>
        <v>0</v>
      </c>
      <c r="H278" s="19">
        <f>(IFERROR(VLOOKUP(E278, 'Unit Database'!$C$5:$E$212, 3, 0), 0)*F278)</f>
        <v>0</v>
      </c>
      <c r="I278" s="20">
        <f t="shared" si="28"/>
        <v>0</v>
      </c>
      <c r="J278" s="278"/>
      <c r="K278" s="278"/>
      <c r="M278" s="282"/>
      <c r="N278" s="282"/>
      <c r="O278" s="16"/>
      <c r="P278" s="45"/>
      <c r="Q278" s="18"/>
      <c r="R278" s="12">
        <f>IFERROR(VLOOKUP(P278, 'Unit Database'!$C$5:$D$212, 2, 0), 0)</f>
        <v>0</v>
      </c>
      <c r="S278" s="19">
        <f>(IFERROR(VLOOKUP(P278, 'Unit Database'!$C$5:$E$212, 3, 0), 0)*Q278)</f>
        <v>0</v>
      </c>
      <c r="T278" s="20">
        <f t="shared" si="29"/>
        <v>0</v>
      </c>
      <c r="U278" s="278"/>
      <c r="V278" s="278"/>
    </row>
    <row r="279" spans="1:23" ht="24.75" customHeight="1" x14ac:dyDescent="0.2">
      <c r="B279" s="282"/>
      <c r="C279" s="284"/>
      <c r="D279" s="22"/>
      <c r="E279" s="43"/>
      <c r="F279" s="24"/>
      <c r="G279" s="29">
        <f>IFERROR(VLOOKUP(E279, 'Unit Database'!$C$5:$D$212, 2, 0), 0)</f>
        <v>0</v>
      </c>
      <c r="H279" s="26">
        <f>(IFERROR(VLOOKUP(E279, 'Unit Database'!$C$5:$E$212, 3, 0), 0)*F279)</f>
        <v>0</v>
      </c>
      <c r="I279" s="27">
        <f t="shared" si="28"/>
        <v>0</v>
      </c>
      <c r="J279" s="279"/>
      <c r="K279" s="279"/>
      <c r="M279" s="282"/>
      <c r="N279" s="284"/>
      <c r="O279" s="22"/>
      <c r="P279" s="43"/>
      <c r="Q279" s="24"/>
      <c r="R279" s="29">
        <f>IFERROR(VLOOKUP(P279, 'Unit Database'!$C$5:$D$212, 2, 0), 0)</f>
        <v>0</v>
      </c>
      <c r="S279" s="26">
        <f>(IFERROR(VLOOKUP(P279, 'Unit Database'!$C$5:$E$212, 3, 0), 0)*Q279)</f>
        <v>0</v>
      </c>
      <c r="T279" s="27">
        <f t="shared" si="29"/>
        <v>0</v>
      </c>
      <c r="U279" s="279"/>
      <c r="V279" s="279"/>
    </row>
    <row r="280" spans="1:23" ht="24.75" customHeight="1" x14ac:dyDescent="0.2">
      <c r="B280" s="30" t="s">
        <v>18</v>
      </c>
      <c r="C280" s="283">
        <v>2</v>
      </c>
      <c r="D280" s="9"/>
      <c r="E280" s="47"/>
      <c r="F280" s="11"/>
      <c r="G280" s="15">
        <f>IFERROR(VLOOKUP(E280, 'Unit Database'!$C$5:$D$212, 2, 0), 0)</f>
        <v>0</v>
      </c>
      <c r="H280" s="13">
        <f>(IFERROR(VLOOKUP(E280, 'Unit Database'!$C$5:$E$212, 3, 0), 0)*F280)</f>
        <v>0</v>
      </c>
      <c r="I280" s="14">
        <f t="shared" si="28"/>
        <v>0</v>
      </c>
      <c r="J280" s="277">
        <f>SUM(I280:I282)</f>
        <v>0</v>
      </c>
      <c r="K280" s="280">
        <f>J280/3680</f>
        <v>0</v>
      </c>
      <c r="M280" s="30" t="s">
        <v>18</v>
      </c>
      <c r="N280" s="283">
        <v>2</v>
      </c>
      <c r="O280" s="9"/>
      <c r="P280" s="47"/>
      <c r="Q280" s="11"/>
      <c r="R280" s="15">
        <f>IFERROR(VLOOKUP(P280, 'Unit Database'!$C$5:$D$212, 2, 0), 0)</f>
        <v>0</v>
      </c>
      <c r="S280" s="13">
        <f>(IFERROR(VLOOKUP(P280, 'Unit Database'!$C$5:$E$212, 3, 0), 0)*Q280)</f>
        <v>0</v>
      </c>
      <c r="T280" s="14">
        <f t="shared" si="29"/>
        <v>0</v>
      </c>
      <c r="U280" s="277">
        <f>SUM(T280:T282)</f>
        <v>0</v>
      </c>
      <c r="V280" s="280">
        <f>U280/3680</f>
        <v>0</v>
      </c>
    </row>
    <row r="281" spans="1:23" ht="24.75" customHeight="1" x14ac:dyDescent="0.2">
      <c r="B281" s="285"/>
      <c r="C281" s="282"/>
      <c r="D281" s="16"/>
      <c r="E281" s="45"/>
      <c r="F281" s="18"/>
      <c r="G281" s="12">
        <f>IFERROR(VLOOKUP(E281, 'Unit Database'!$C$5:$D$212, 2, 0), 0)</f>
        <v>0</v>
      </c>
      <c r="H281" s="19">
        <f>(IFERROR(VLOOKUP(E281, 'Unit Database'!$C$5:$E$212, 3, 0), 0)*F281)</f>
        <v>0</v>
      </c>
      <c r="I281" s="20">
        <f t="shared" si="28"/>
        <v>0</v>
      </c>
      <c r="J281" s="278"/>
      <c r="K281" s="278"/>
      <c r="M281" s="285"/>
      <c r="N281" s="282"/>
      <c r="O281" s="16"/>
      <c r="P281" s="45"/>
      <c r="Q281" s="18"/>
      <c r="R281" s="12">
        <f>IFERROR(VLOOKUP(P281, 'Unit Database'!$C$5:$D$212, 2, 0), 0)</f>
        <v>0</v>
      </c>
      <c r="S281" s="19">
        <f>(IFERROR(VLOOKUP(P281, 'Unit Database'!$C$5:$E$212, 3, 0), 0)*Q281)</f>
        <v>0</v>
      </c>
      <c r="T281" s="20">
        <f t="shared" si="29"/>
        <v>0</v>
      </c>
      <c r="U281" s="278"/>
      <c r="V281" s="278"/>
    </row>
    <row r="282" spans="1:23" ht="24.75" customHeight="1" x14ac:dyDescent="0.2">
      <c r="B282" s="282"/>
      <c r="C282" s="284"/>
      <c r="D282" s="33"/>
      <c r="E282" s="46"/>
      <c r="F282" s="35"/>
      <c r="G282" s="25">
        <f>IFERROR(VLOOKUP(E282, 'Unit Database'!$C$5:$D$212, 2, 0), 0)</f>
        <v>0</v>
      </c>
      <c r="H282" s="36">
        <f>(IFERROR(VLOOKUP(E282, 'Unit Database'!$C$5:$E$212, 3, 0), 0)*F282)</f>
        <v>0</v>
      </c>
      <c r="I282" s="37">
        <f t="shared" si="28"/>
        <v>0</v>
      </c>
      <c r="J282" s="279"/>
      <c r="K282" s="279"/>
      <c r="M282" s="282"/>
      <c r="N282" s="284"/>
      <c r="O282" s="33"/>
      <c r="P282" s="46"/>
      <c r="Q282" s="35"/>
      <c r="R282" s="25">
        <f>IFERROR(VLOOKUP(P282, 'Unit Database'!$C$5:$D$212, 2, 0), 0)</f>
        <v>0</v>
      </c>
      <c r="S282" s="36">
        <f>(IFERROR(VLOOKUP(P282, 'Unit Database'!$C$5:$E$212, 3, 0), 0)*Q282)</f>
        <v>0</v>
      </c>
      <c r="T282" s="37">
        <f t="shared" si="29"/>
        <v>0</v>
      </c>
      <c r="U282" s="279"/>
      <c r="V282" s="279"/>
    </row>
    <row r="283" spans="1:23" ht="24.75" customHeight="1" x14ac:dyDescent="0.2">
      <c r="B283" s="282"/>
      <c r="C283" s="283">
        <v>3</v>
      </c>
      <c r="D283" s="22"/>
      <c r="E283" s="48"/>
      <c r="F283" s="49"/>
      <c r="G283" s="31">
        <f>IFERROR(VLOOKUP(E283, 'Unit Database'!$C$5:$D$212, 2, 0), 0)</f>
        <v>0</v>
      </c>
      <c r="H283" s="39">
        <f>(IFERROR(VLOOKUP(E283, 'Unit Database'!$C$5:$E$212, 3, 0), 0)*F283)</f>
        <v>0</v>
      </c>
      <c r="I283" s="40">
        <f t="shared" si="28"/>
        <v>0</v>
      </c>
      <c r="J283" s="277">
        <f>SUM(I283:I285)</f>
        <v>0</v>
      </c>
      <c r="K283" s="280">
        <f>J283/3680</f>
        <v>0</v>
      </c>
      <c r="M283" s="282"/>
      <c r="N283" s="283">
        <v>3</v>
      </c>
      <c r="O283" s="22"/>
      <c r="P283" s="48"/>
      <c r="Q283" s="49"/>
      <c r="R283" s="31">
        <f>IFERROR(VLOOKUP(P283, 'Unit Database'!$C$5:$D$212, 2, 0), 0)</f>
        <v>0</v>
      </c>
      <c r="S283" s="39">
        <f>(IFERROR(VLOOKUP(P283, 'Unit Database'!$C$5:$E$212, 3, 0), 0)*Q283)</f>
        <v>0</v>
      </c>
      <c r="T283" s="40">
        <f t="shared" si="29"/>
        <v>0</v>
      </c>
      <c r="U283" s="277">
        <f>SUM(T283:T285)</f>
        <v>0</v>
      </c>
      <c r="V283" s="280">
        <f>U283/3680</f>
        <v>0</v>
      </c>
    </row>
    <row r="284" spans="1:23" ht="24.75" customHeight="1" x14ac:dyDescent="0.2">
      <c r="B284" s="8"/>
      <c r="C284" s="282"/>
      <c r="D284" s="16"/>
      <c r="E284" s="45"/>
      <c r="F284" s="18"/>
      <c r="G284" s="12">
        <f>IFERROR(VLOOKUP(E284, 'Unit Database'!$C$5:$D$212, 2, 0), 0)</f>
        <v>0</v>
      </c>
      <c r="H284" s="19">
        <f>(IFERROR(VLOOKUP(E284, 'Unit Database'!$C$5:$E$212, 3, 0), 0)*F284)</f>
        <v>0</v>
      </c>
      <c r="I284" s="20">
        <f t="shared" si="28"/>
        <v>0</v>
      </c>
      <c r="J284" s="278"/>
      <c r="K284" s="278"/>
      <c r="M284" s="8"/>
      <c r="N284" s="282"/>
      <c r="O284" s="16"/>
      <c r="P284" s="45"/>
      <c r="Q284" s="18"/>
      <c r="R284" s="12">
        <f>IFERROR(VLOOKUP(P284, 'Unit Database'!$C$5:$D$212, 2, 0), 0)</f>
        <v>0</v>
      </c>
      <c r="S284" s="19">
        <f>(IFERROR(VLOOKUP(P284, 'Unit Database'!$C$5:$E$212, 3, 0), 0)*Q284)</f>
        <v>0</v>
      </c>
      <c r="T284" s="20">
        <f t="shared" si="29"/>
        <v>0</v>
      </c>
      <c r="U284" s="278"/>
      <c r="V284" s="278"/>
    </row>
    <row r="285" spans="1:23" ht="24.75" customHeight="1" x14ac:dyDescent="0.2">
      <c r="B285" s="41" t="s">
        <v>23</v>
      </c>
      <c r="C285" s="284"/>
      <c r="D285" s="22"/>
      <c r="E285" s="43"/>
      <c r="F285" s="24"/>
      <c r="G285" s="29">
        <f>IFERROR(VLOOKUP(E285, 'Unit Database'!$C$5:$D$212, 2, 0), 0)</f>
        <v>0</v>
      </c>
      <c r="H285" s="26">
        <f>(IFERROR(VLOOKUP(E285, 'Unit Database'!$C$5:$E$212, 3, 0), 0)*F285)</f>
        <v>0</v>
      </c>
      <c r="I285" s="27">
        <f t="shared" si="28"/>
        <v>0</v>
      </c>
      <c r="J285" s="279"/>
      <c r="K285" s="279"/>
      <c r="M285" s="41" t="s">
        <v>23</v>
      </c>
      <c r="N285" s="284"/>
      <c r="O285" s="22"/>
      <c r="P285" s="43"/>
      <c r="Q285" s="24"/>
      <c r="R285" s="29">
        <f>IFERROR(VLOOKUP(P285, 'Unit Database'!$C$5:$D$212, 2, 0), 0)</f>
        <v>0</v>
      </c>
      <c r="S285" s="26">
        <f>(IFERROR(VLOOKUP(P285, 'Unit Database'!$C$5:$E$212, 3, 0), 0)*Q285)</f>
        <v>0</v>
      </c>
      <c r="T285" s="27">
        <f t="shared" si="29"/>
        <v>0</v>
      </c>
      <c r="U285" s="279"/>
      <c r="V285" s="279"/>
    </row>
    <row r="286" spans="1:23" ht="24.75" customHeight="1" x14ac:dyDescent="0.2">
      <c r="B286" s="299"/>
      <c r="C286" s="283">
        <v>4</v>
      </c>
      <c r="D286" s="9"/>
      <c r="E286" s="47"/>
      <c r="F286" s="11"/>
      <c r="G286" s="15">
        <f>IFERROR(VLOOKUP(E286, 'Unit Database'!$C$5:$D$212, 2, 0), 0)</f>
        <v>0</v>
      </c>
      <c r="H286" s="13">
        <f>(IFERROR(VLOOKUP(E286, 'Unit Database'!$C$5:$E$212, 3, 0), 0)*F286)</f>
        <v>0</v>
      </c>
      <c r="I286" s="14">
        <f t="shared" si="28"/>
        <v>0</v>
      </c>
      <c r="J286" s="277">
        <f>SUM(I286:I288)</f>
        <v>0</v>
      </c>
      <c r="K286" s="280">
        <f>J286/3680</f>
        <v>0</v>
      </c>
      <c r="M286" s="299"/>
      <c r="N286" s="283">
        <v>4</v>
      </c>
      <c r="O286" s="9"/>
      <c r="P286" s="47"/>
      <c r="Q286" s="11"/>
      <c r="R286" s="15">
        <f>IFERROR(VLOOKUP(P286, 'Unit Database'!$C$5:$D$212, 2, 0), 0)</f>
        <v>0</v>
      </c>
      <c r="S286" s="13">
        <f>(IFERROR(VLOOKUP(P286, 'Unit Database'!$C$5:$E$212, 3, 0), 0)*Q286)</f>
        <v>0</v>
      </c>
      <c r="T286" s="14">
        <f t="shared" si="29"/>
        <v>0</v>
      </c>
      <c r="U286" s="277">
        <f>SUM(T286:T288)</f>
        <v>0</v>
      </c>
      <c r="V286" s="280">
        <f>U286/3680</f>
        <v>0</v>
      </c>
    </row>
    <row r="287" spans="1:23" ht="24.75" customHeight="1" x14ac:dyDescent="0.2">
      <c r="B287" s="282"/>
      <c r="C287" s="282"/>
      <c r="D287" s="16"/>
      <c r="E287" s="45"/>
      <c r="F287" s="18"/>
      <c r="G287" s="12">
        <f>IFERROR(VLOOKUP(E287, 'Unit Database'!$C$5:$D$212, 2, 0), 0)</f>
        <v>0</v>
      </c>
      <c r="H287" s="19">
        <f>(IFERROR(VLOOKUP(E287, 'Unit Database'!$C$5:$E$212, 3, 0), 0)*F287)</f>
        <v>0</v>
      </c>
      <c r="I287" s="20">
        <f t="shared" si="28"/>
        <v>0</v>
      </c>
      <c r="J287" s="278"/>
      <c r="K287" s="278"/>
      <c r="M287" s="282"/>
      <c r="N287" s="282"/>
      <c r="O287" s="16"/>
      <c r="P287" s="45"/>
      <c r="Q287" s="18"/>
      <c r="R287" s="12">
        <f>IFERROR(VLOOKUP(P287, 'Unit Database'!$C$5:$D$212, 2, 0), 0)</f>
        <v>0</v>
      </c>
      <c r="S287" s="19">
        <f>(IFERROR(VLOOKUP(P287, 'Unit Database'!$C$5:$E$212, 3, 0), 0)*Q287)</f>
        <v>0</v>
      </c>
      <c r="T287" s="20">
        <f t="shared" si="29"/>
        <v>0</v>
      </c>
      <c r="U287" s="278"/>
      <c r="V287" s="278"/>
    </row>
    <row r="288" spans="1:23" ht="24.75" customHeight="1" x14ac:dyDescent="0.2">
      <c r="B288" s="282"/>
      <c r="C288" s="284"/>
      <c r="D288" s="33"/>
      <c r="E288" s="46"/>
      <c r="F288" s="35"/>
      <c r="G288" s="25">
        <f>IFERROR(VLOOKUP(E288, 'Unit Database'!$C$5:$D$212, 2, 0), 0)</f>
        <v>0</v>
      </c>
      <c r="H288" s="36">
        <f>(IFERROR(VLOOKUP(E288, 'Unit Database'!$C$5:$E$212, 3, 0), 0)*F288)</f>
        <v>0</v>
      </c>
      <c r="I288" s="37">
        <f t="shared" si="28"/>
        <v>0</v>
      </c>
      <c r="J288" s="279"/>
      <c r="K288" s="279"/>
      <c r="M288" s="282"/>
      <c r="N288" s="284"/>
      <c r="O288" s="33"/>
      <c r="P288" s="46"/>
      <c r="Q288" s="35"/>
      <c r="R288" s="25">
        <f>IFERROR(VLOOKUP(P288, 'Unit Database'!$C$5:$D$212, 2, 0), 0)</f>
        <v>0</v>
      </c>
      <c r="S288" s="36">
        <f>(IFERROR(VLOOKUP(P288, 'Unit Database'!$C$5:$E$212, 3, 0), 0)*Q288)</f>
        <v>0</v>
      </c>
      <c r="T288" s="37">
        <f t="shared" si="29"/>
        <v>0</v>
      </c>
      <c r="U288" s="279"/>
      <c r="V288" s="279"/>
    </row>
    <row r="289" spans="1:23" ht="24.75" customHeight="1" x14ac:dyDescent="0.2">
      <c r="B289" s="41" t="s">
        <v>25</v>
      </c>
      <c r="C289" s="283">
        <v>5</v>
      </c>
      <c r="D289" s="22"/>
      <c r="E289" s="48"/>
      <c r="F289" s="49"/>
      <c r="G289" s="31">
        <f>IFERROR(VLOOKUP(E289, 'Unit Database'!$C$5:$D$212, 2, 0), 0)</f>
        <v>0</v>
      </c>
      <c r="H289" s="39">
        <f>(IFERROR(VLOOKUP(E289, 'Unit Database'!$C$5:$E$212, 3, 0), 0)*F289)</f>
        <v>0</v>
      </c>
      <c r="I289" s="40">
        <f t="shared" si="28"/>
        <v>0</v>
      </c>
      <c r="J289" s="277">
        <f>SUM(I289:I291)</f>
        <v>0</v>
      </c>
      <c r="K289" s="280">
        <f>J289/3680</f>
        <v>0</v>
      </c>
      <c r="M289" s="41" t="s">
        <v>25</v>
      </c>
      <c r="N289" s="283">
        <v>5</v>
      </c>
      <c r="O289" s="22"/>
      <c r="P289" s="48"/>
      <c r="Q289" s="49"/>
      <c r="R289" s="31">
        <f>IFERROR(VLOOKUP(P289, 'Unit Database'!$C$5:$D$212, 2, 0), 0)</f>
        <v>0</v>
      </c>
      <c r="S289" s="39">
        <f>(IFERROR(VLOOKUP(P289, 'Unit Database'!$C$5:$E$212, 3, 0), 0)*Q289)</f>
        <v>0</v>
      </c>
      <c r="T289" s="40">
        <f t="shared" si="29"/>
        <v>0</v>
      </c>
      <c r="U289" s="277">
        <f>SUM(T289:T291)</f>
        <v>0</v>
      </c>
      <c r="V289" s="280">
        <f>U289/3680</f>
        <v>0</v>
      </c>
    </row>
    <row r="290" spans="1:23" ht="24.75" customHeight="1" x14ac:dyDescent="0.2">
      <c r="B290" s="42">
        <f>IFERROR(VLOOKUP(B286, DISTRO!$D$4:$N$53, 11, 0), 0)</f>
        <v>0</v>
      </c>
      <c r="C290" s="282"/>
      <c r="D290" s="16"/>
      <c r="E290" s="45"/>
      <c r="F290" s="18"/>
      <c r="G290" s="12">
        <f>IFERROR(VLOOKUP(E290, 'Unit Database'!$C$5:$D$212, 2, 0), 0)</f>
        <v>0</v>
      </c>
      <c r="H290" s="19">
        <f>(IFERROR(VLOOKUP(E290, 'Unit Database'!$C$5:$E$212, 3, 0), 0)*F290)</f>
        <v>0</v>
      </c>
      <c r="I290" s="20">
        <f t="shared" si="28"/>
        <v>0</v>
      </c>
      <c r="J290" s="278"/>
      <c r="K290" s="278"/>
      <c r="M290" s="42">
        <f>IFERROR(VLOOKUP(M286, DISTRO!$D$4:$N$53, 11, 0), 0)</f>
        <v>0</v>
      </c>
      <c r="N290" s="282"/>
      <c r="O290" s="16"/>
      <c r="P290" s="45"/>
      <c r="Q290" s="18"/>
      <c r="R290" s="12">
        <f>IFERROR(VLOOKUP(P290, 'Unit Database'!$C$5:$D$212, 2, 0), 0)</f>
        <v>0</v>
      </c>
      <c r="S290" s="19">
        <f>(IFERROR(VLOOKUP(P290, 'Unit Database'!$C$5:$E$212, 3, 0), 0)*Q290)</f>
        <v>0</v>
      </c>
      <c r="T290" s="20">
        <f t="shared" si="29"/>
        <v>0</v>
      </c>
      <c r="U290" s="278"/>
      <c r="V290" s="278"/>
    </row>
    <row r="291" spans="1:23" ht="24.75" customHeight="1" x14ac:dyDescent="0.2">
      <c r="B291" s="8"/>
      <c r="C291" s="284"/>
      <c r="D291" s="22"/>
      <c r="E291" s="43"/>
      <c r="F291" s="24"/>
      <c r="G291" s="29">
        <f>IFERROR(VLOOKUP(E291, 'Unit Database'!$C$5:$D$212, 2, 0), 0)</f>
        <v>0</v>
      </c>
      <c r="H291" s="26">
        <f>(IFERROR(VLOOKUP(E291, 'Unit Database'!$C$5:$E$212, 3, 0), 0)*F291)</f>
        <v>0</v>
      </c>
      <c r="I291" s="27">
        <f t="shared" si="28"/>
        <v>0</v>
      </c>
      <c r="J291" s="279"/>
      <c r="K291" s="279"/>
      <c r="M291" s="8"/>
      <c r="N291" s="284"/>
      <c r="O291" s="22"/>
      <c r="P291" s="43"/>
      <c r="Q291" s="24"/>
      <c r="R291" s="29">
        <f>IFERROR(VLOOKUP(P291, 'Unit Database'!$C$5:$D$212, 2, 0), 0)</f>
        <v>0</v>
      </c>
      <c r="S291" s="26">
        <f>(IFERROR(VLOOKUP(P291, 'Unit Database'!$C$5:$E$212, 3, 0), 0)*Q291)</f>
        <v>0</v>
      </c>
      <c r="T291" s="27">
        <f t="shared" si="29"/>
        <v>0</v>
      </c>
      <c r="U291" s="279"/>
      <c r="V291" s="279"/>
    </row>
    <row r="292" spans="1:23" ht="24.75" customHeight="1" x14ac:dyDescent="0.2">
      <c r="B292" s="44" t="s">
        <v>27</v>
      </c>
      <c r="C292" s="283">
        <v>6</v>
      </c>
      <c r="D292" s="9"/>
      <c r="E292" s="47"/>
      <c r="F292" s="11"/>
      <c r="G292" s="15">
        <f>IFERROR(VLOOKUP(E292, 'Unit Database'!$C$5:$D$212, 2, 0), 0)</f>
        <v>0</v>
      </c>
      <c r="H292" s="13">
        <f>(IFERROR(VLOOKUP(E292, 'Unit Database'!$C$5:$E$212, 3, 0), 0)*F292)</f>
        <v>0</v>
      </c>
      <c r="I292" s="14">
        <f t="shared" si="28"/>
        <v>0</v>
      </c>
      <c r="J292" s="277">
        <f>SUM(I292:I294)</f>
        <v>0</v>
      </c>
      <c r="K292" s="280">
        <f>J292/3680</f>
        <v>0</v>
      </c>
      <c r="M292" s="44" t="s">
        <v>27</v>
      </c>
      <c r="N292" s="283">
        <v>6</v>
      </c>
      <c r="O292" s="9"/>
      <c r="P292" s="47"/>
      <c r="Q292" s="11"/>
      <c r="R292" s="15">
        <f>IFERROR(VLOOKUP(P292, 'Unit Database'!$C$5:$D$212, 2, 0), 0)</f>
        <v>0</v>
      </c>
      <c r="S292" s="13">
        <f>(IFERROR(VLOOKUP(P292, 'Unit Database'!$C$5:$E$212, 3, 0), 0)*Q292)</f>
        <v>0</v>
      </c>
      <c r="T292" s="14">
        <f t="shared" si="29"/>
        <v>0</v>
      </c>
      <c r="U292" s="277">
        <f>SUM(T292:T294)</f>
        <v>0</v>
      </c>
      <c r="V292" s="280">
        <f>U292/3680</f>
        <v>0</v>
      </c>
    </row>
    <row r="293" spans="1:23" ht="24.75" customHeight="1" x14ac:dyDescent="0.2">
      <c r="B293" s="296">
        <f>SUM(J277:J294)</f>
        <v>0</v>
      </c>
      <c r="C293" s="282"/>
      <c r="D293" s="16"/>
      <c r="E293" s="45"/>
      <c r="F293" s="18"/>
      <c r="G293" s="12">
        <f>IFERROR(VLOOKUP(E293, 'Unit Database'!$C$5:$D$212, 2, 0), 0)</f>
        <v>0</v>
      </c>
      <c r="H293" s="19">
        <f>(IFERROR(VLOOKUP(E293, 'Unit Database'!$C$5:$E$212, 3, 0), 0)*F293)</f>
        <v>0</v>
      </c>
      <c r="I293" s="20">
        <f t="shared" si="28"/>
        <v>0</v>
      </c>
      <c r="J293" s="278"/>
      <c r="K293" s="278"/>
      <c r="M293" s="296">
        <f>SUM(U277:U294)</f>
        <v>0</v>
      </c>
      <c r="N293" s="282"/>
      <c r="O293" s="16"/>
      <c r="P293" s="45"/>
      <c r="Q293" s="18"/>
      <c r="R293" s="12">
        <f>IFERROR(VLOOKUP(P293, 'Unit Database'!$C$5:$D$212, 2, 0), 0)</f>
        <v>0</v>
      </c>
      <c r="S293" s="19">
        <f>(IFERROR(VLOOKUP(P293, 'Unit Database'!$C$5:$E$212, 3, 0), 0)*Q293)</f>
        <v>0</v>
      </c>
      <c r="T293" s="20">
        <f t="shared" si="29"/>
        <v>0</v>
      </c>
      <c r="U293" s="278"/>
      <c r="V293" s="278"/>
    </row>
    <row r="294" spans="1:23" ht="24.75" customHeight="1" x14ac:dyDescent="0.2">
      <c r="B294" s="284"/>
      <c r="C294" s="284"/>
      <c r="D294" s="33"/>
      <c r="E294" s="46"/>
      <c r="F294" s="35"/>
      <c r="G294" s="25">
        <f>IFERROR(VLOOKUP(E294, 'Unit Database'!$C$5:$D$212, 2, 0), 0)</f>
        <v>0</v>
      </c>
      <c r="H294" s="36">
        <f>(IFERROR(VLOOKUP(E294, 'Unit Database'!$C$5:$E$212, 3, 0), 0)*F294)</f>
        <v>0</v>
      </c>
      <c r="I294" s="37">
        <f t="shared" si="28"/>
        <v>0</v>
      </c>
      <c r="J294" s="279"/>
      <c r="K294" s="279"/>
      <c r="M294" s="284"/>
      <c r="N294" s="284"/>
      <c r="O294" s="33"/>
      <c r="P294" s="46"/>
      <c r="Q294" s="35"/>
      <c r="R294" s="25">
        <f>IFERROR(VLOOKUP(P294, 'Unit Database'!$C$5:$D$212, 2, 0), 0)</f>
        <v>0</v>
      </c>
      <c r="S294" s="36">
        <f>(IFERROR(VLOOKUP(P294, 'Unit Database'!$C$5:$E$212, 3, 0), 0)*Q294)</f>
        <v>0</v>
      </c>
      <c r="T294" s="37">
        <f t="shared" si="29"/>
        <v>0</v>
      </c>
      <c r="U294" s="279"/>
      <c r="V294" s="279"/>
    </row>
    <row r="295" spans="1:23" ht="24.75" customHeight="1" x14ac:dyDescent="0.15"/>
    <row r="296" spans="1:23" ht="24.75" customHeight="1" x14ac:dyDescent="0.15">
      <c r="A296" s="60"/>
      <c r="B296" s="61"/>
      <c r="C296" s="62"/>
      <c r="D296" s="63" t="s">
        <v>5</v>
      </c>
      <c r="E296" s="64" t="s">
        <v>6</v>
      </c>
      <c r="F296" s="64" t="s">
        <v>7</v>
      </c>
      <c r="G296" s="64" t="s">
        <v>8</v>
      </c>
      <c r="H296" s="64" t="s">
        <v>9</v>
      </c>
      <c r="I296" s="64" t="s">
        <v>10</v>
      </c>
      <c r="J296" s="64" t="s">
        <v>11</v>
      </c>
      <c r="K296" s="65" t="s">
        <v>12</v>
      </c>
      <c r="L296" s="60"/>
      <c r="M296" s="61"/>
      <c r="N296" s="62"/>
      <c r="O296" s="63" t="s">
        <v>5</v>
      </c>
      <c r="P296" s="64" t="s">
        <v>6</v>
      </c>
      <c r="Q296" s="64" t="s">
        <v>7</v>
      </c>
      <c r="R296" s="64" t="s">
        <v>8</v>
      </c>
      <c r="S296" s="64" t="s">
        <v>9</v>
      </c>
      <c r="T296" s="64" t="s">
        <v>10</v>
      </c>
      <c r="U296" s="64" t="s">
        <v>11</v>
      </c>
      <c r="V296" s="65" t="s">
        <v>12</v>
      </c>
      <c r="W296" s="60"/>
    </row>
    <row r="297" spans="1:23" ht="24.75" customHeight="1" x14ac:dyDescent="0.2">
      <c r="B297" s="281" t="s">
        <v>59</v>
      </c>
      <c r="C297" s="283">
        <v>1</v>
      </c>
      <c r="D297" s="9"/>
      <c r="E297" s="47"/>
      <c r="F297" s="11"/>
      <c r="G297" s="15">
        <f>IFERROR(VLOOKUP(E297, 'Unit Database'!$C$5:$D$212, 2, 0), 0)</f>
        <v>0</v>
      </c>
      <c r="H297" s="13">
        <f>(IFERROR(VLOOKUP(E297, 'Unit Database'!$C$5:$E$212, 3, 0), 0)*F297)</f>
        <v>0</v>
      </c>
      <c r="I297" s="14">
        <f t="shared" ref="I297:I314" si="30">F297*G297</f>
        <v>0</v>
      </c>
      <c r="J297" s="277">
        <f>SUM(I297:I299)</f>
        <v>0</v>
      </c>
      <c r="K297" s="280">
        <f>J297/3680</f>
        <v>0</v>
      </c>
      <c r="M297" s="281" t="s">
        <v>60</v>
      </c>
      <c r="N297" s="283">
        <v>1</v>
      </c>
      <c r="O297" s="9"/>
      <c r="P297" s="47"/>
      <c r="Q297" s="11"/>
      <c r="R297" s="15">
        <f>IFERROR(VLOOKUP(P297, 'Unit Database'!$C$5:$D$212, 2, 0), 0)</f>
        <v>0</v>
      </c>
      <c r="S297" s="13">
        <f>(IFERROR(VLOOKUP(P297, 'Unit Database'!$C$5:$E$212, 3, 0), 0)*Q297)</f>
        <v>0</v>
      </c>
      <c r="T297" s="14">
        <f t="shared" ref="T297:T314" si="31">Q297*R297</f>
        <v>0</v>
      </c>
      <c r="U297" s="277">
        <f>SUM(T297:T299)</f>
        <v>0</v>
      </c>
      <c r="V297" s="280">
        <f>U297/3680</f>
        <v>0</v>
      </c>
    </row>
    <row r="298" spans="1:23" ht="24.75" customHeight="1" x14ac:dyDescent="0.2">
      <c r="B298" s="282"/>
      <c r="C298" s="282"/>
      <c r="D298" s="16"/>
      <c r="E298" s="45"/>
      <c r="F298" s="18"/>
      <c r="G298" s="12">
        <f>IFERROR(VLOOKUP(E298, 'Unit Database'!$C$5:$D$212, 2, 0), 0)</f>
        <v>0</v>
      </c>
      <c r="H298" s="19">
        <f>(IFERROR(VLOOKUP(E298, 'Unit Database'!$C$5:$E$212, 3, 0), 0)*F298)</f>
        <v>0</v>
      </c>
      <c r="I298" s="20">
        <f t="shared" si="30"/>
        <v>0</v>
      </c>
      <c r="J298" s="278"/>
      <c r="K298" s="278"/>
      <c r="M298" s="282"/>
      <c r="N298" s="282"/>
      <c r="O298" s="16"/>
      <c r="P298" s="45"/>
      <c r="Q298" s="18"/>
      <c r="R298" s="12">
        <f>IFERROR(VLOOKUP(P298, 'Unit Database'!$C$5:$D$212, 2, 0), 0)</f>
        <v>0</v>
      </c>
      <c r="S298" s="19">
        <f>(IFERROR(VLOOKUP(P298, 'Unit Database'!$C$5:$E$212, 3, 0), 0)*Q298)</f>
        <v>0</v>
      </c>
      <c r="T298" s="20">
        <f t="shared" si="31"/>
        <v>0</v>
      </c>
      <c r="U298" s="278"/>
      <c r="V298" s="278"/>
    </row>
    <row r="299" spans="1:23" ht="24.75" customHeight="1" x14ac:dyDescent="0.2">
      <c r="B299" s="282"/>
      <c r="C299" s="284"/>
      <c r="D299" s="22"/>
      <c r="E299" s="43"/>
      <c r="F299" s="24"/>
      <c r="G299" s="29">
        <f>IFERROR(VLOOKUP(E299, 'Unit Database'!$C$5:$D$212, 2, 0), 0)</f>
        <v>0</v>
      </c>
      <c r="H299" s="26">
        <f>(IFERROR(VLOOKUP(E299, 'Unit Database'!$C$5:$E$212, 3, 0), 0)*F299)</f>
        <v>0</v>
      </c>
      <c r="I299" s="27">
        <f t="shared" si="30"/>
        <v>0</v>
      </c>
      <c r="J299" s="279"/>
      <c r="K299" s="279"/>
      <c r="M299" s="282"/>
      <c r="N299" s="284"/>
      <c r="O299" s="22"/>
      <c r="P299" s="43"/>
      <c r="Q299" s="24"/>
      <c r="R299" s="29">
        <f>IFERROR(VLOOKUP(P299, 'Unit Database'!$C$5:$D$212, 2, 0), 0)</f>
        <v>0</v>
      </c>
      <c r="S299" s="26">
        <f>(IFERROR(VLOOKUP(P299, 'Unit Database'!$C$5:$E$212, 3, 0), 0)*Q299)</f>
        <v>0</v>
      </c>
      <c r="T299" s="27">
        <f t="shared" si="31"/>
        <v>0</v>
      </c>
      <c r="U299" s="279"/>
      <c r="V299" s="279"/>
    </row>
    <row r="300" spans="1:23" ht="24.75" customHeight="1" x14ac:dyDescent="0.2">
      <c r="B300" s="30" t="s">
        <v>18</v>
      </c>
      <c r="C300" s="283">
        <v>2</v>
      </c>
      <c r="D300" s="9"/>
      <c r="E300" s="47"/>
      <c r="F300" s="11"/>
      <c r="G300" s="15">
        <f>IFERROR(VLOOKUP(E300, 'Unit Database'!$C$5:$D$212, 2, 0), 0)</f>
        <v>0</v>
      </c>
      <c r="H300" s="13">
        <f>(IFERROR(VLOOKUP(E300, 'Unit Database'!$C$5:$E$212, 3, 0), 0)*F300)</f>
        <v>0</v>
      </c>
      <c r="I300" s="14">
        <f t="shared" si="30"/>
        <v>0</v>
      </c>
      <c r="J300" s="277">
        <f>SUM(I300:I302)</f>
        <v>0</v>
      </c>
      <c r="K300" s="280">
        <f>J300/3680</f>
        <v>0</v>
      </c>
      <c r="M300" s="30" t="s">
        <v>18</v>
      </c>
      <c r="N300" s="283">
        <v>2</v>
      </c>
      <c r="O300" s="9"/>
      <c r="P300" s="47"/>
      <c r="Q300" s="11"/>
      <c r="R300" s="15">
        <f>IFERROR(VLOOKUP(P300, 'Unit Database'!$C$5:$D$212, 2, 0), 0)</f>
        <v>0</v>
      </c>
      <c r="S300" s="13">
        <f>(IFERROR(VLOOKUP(P300, 'Unit Database'!$C$5:$E$212, 3, 0), 0)*Q300)</f>
        <v>0</v>
      </c>
      <c r="T300" s="14">
        <f t="shared" si="31"/>
        <v>0</v>
      </c>
      <c r="U300" s="277">
        <f>SUM(T300:T302)</f>
        <v>0</v>
      </c>
      <c r="V300" s="280">
        <f>U300/3680</f>
        <v>0</v>
      </c>
    </row>
    <row r="301" spans="1:23" ht="24.75" customHeight="1" x14ac:dyDescent="0.2">
      <c r="B301" s="285"/>
      <c r="C301" s="282"/>
      <c r="D301" s="16"/>
      <c r="E301" s="45"/>
      <c r="F301" s="18"/>
      <c r="G301" s="12">
        <f>IFERROR(VLOOKUP(E301, 'Unit Database'!$C$5:$D$212, 2, 0), 0)</f>
        <v>0</v>
      </c>
      <c r="H301" s="19">
        <f>(IFERROR(VLOOKUP(E301, 'Unit Database'!$C$5:$E$212, 3, 0), 0)*F301)</f>
        <v>0</v>
      </c>
      <c r="I301" s="20">
        <f t="shared" si="30"/>
        <v>0</v>
      </c>
      <c r="J301" s="278"/>
      <c r="K301" s="278"/>
      <c r="M301" s="285"/>
      <c r="N301" s="282"/>
      <c r="O301" s="16"/>
      <c r="P301" s="45"/>
      <c r="Q301" s="18"/>
      <c r="R301" s="12">
        <f>IFERROR(VLOOKUP(P301, 'Unit Database'!$C$5:$D$212, 2, 0), 0)</f>
        <v>0</v>
      </c>
      <c r="S301" s="19">
        <f>(IFERROR(VLOOKUP(P301, 'Unit Database'!$C$5:$E$212, 3, 0), 0)*Q301)</f>
        <v>0</v>
      </c>
      <c r="T301" s="20">
        <f t="shared" si="31"/>
        <v>0</v>
      </c>
      <c r="U301" s="278"/>
      <c r="V301" s="278"/>
    </row>
    <row r="302" spans="1:23" ht="24.75" customHeight="1" x14ac:dyDescent="0.2">
      <c r="B302" s="282"/>
      <c r="C302" s="284"/>
      <c r="D302" s="33"/>
      <c r="E302" s="46"/>
      <c r="F302" s="35"/>
      <c r="G302" s="25">
        <f>IFERROR(VLOOKUP(E302, 'Unit Database'!$C$5:$D$212, 2, 0), 0)</f>
        <v>0</v>
      </c>
      <c r="H302" s="36">
        <f>(IFERROR(VLOOKUP(E302, 'Unit Database'!$C$5:$E$212, 3, 0), 0)*F302)</f>
        <v>0</v>
      </c>
      <c r="I302" s="37">
        <f t="shared" si="30"/>
        <v>0</v>
      </c>
      <c r="J302" s="279"/>
      <c r="K302" s="279"/>
      <c r="M302" s="282"/>
      <c r="N302" s="284"/>
      <c r="O302" s="33"/>
      <c r="P302" s="46"/>
      <c r="Q302" s="35"/>
      <c r="R302" s="25">
        <f>IFERROR(VLOOKUP(P302, 'Unit Database'!$C$5:$D$212, 2, 0), 0)</f>
        <v>0</v>
      </c>
      <c r="S302" s="36">
        <f>(IFERROR(VLOOKUP(P302, 'Unit Database'!$C$5:$E$212, 3, 0), 0)*Q302)</f>
        <v>0</v>
      </c>
      <c r="T302" s="37">
        <f t="shared" si="31"/>
        <v>0</v>
      </c>
      <c r="U302" s="279"/>
      <c r="V302" s="279"/>
    </row>
    <row r="303" spans="1:23" ht="24.75" customHeight="1" x14ac:dyDescent="0.2">
      <c r="B303" s="282"/>
      <c r="C303" s="283">
        <v>3</v>
      </c>
      <c r="D303" s="22"/>
      <c r="E303" s="48"/>
      <c r="F303" s="49"/>
      <c r="G303" s="31">
        <f>IFERROR(VLOOKUP(E303, 'Unit Database'!$C$5:$D$212, 2, 0), 0)</f>
        <v>0</v>
      </c>
      <c r="H303" s="39">
        <f>(IFERROR(VLOOKUP(E303, 'Unit Database'!$C$5:$E$212, 3, 0), 0)*F303)</f>
        <v>0</v>
      </c>
      <c r="I303" s="40">
        <f t="shared" si="30"/>
        <v>0</v>
      </c>
      <c r="J303" s="277">
        <f>SUM(I303:I305)</f>
        <v>0</v>
      </c>
      <c r="K303" s="280">
        <f>J303/3680</f>
        <v>0</v>
      </c>
      <c r="M303" s="282"/>
      <c r="N303" s="283">
        <v>3</v>
      </c>
      <c r="O303" s="22"/>
      <c r="P303" s="47"/>
      <c r="Q303" s="11"/>
      <c r="R303" s="31">
        <f>IFERROR(VLOOKUP(P303, 'Unit Database'!$C$5:$D$212, 2, 0), 0)</f>
        <v>0</v>
      </c>
      <c r="S303" s="39">
        <f>(IFERROR(VLOOKUP(P303, 'Unit Database'!$C$5:$E$212, 3, 0), 0)*Q303)</f>
        <v>0</v>
      </c>
      <c r="T303" s="40">
        <f t="shared" si="31"/>
        <v>0</v>
      </c>
      <c r="U303" s="277">
        <f>SUM(T303:T305)</f>
        <v>0</v>
      </c>
      <c r="V303" s="280">
        <f>U303/3680</f>
        <v>0</v>
      </c>
    </row>
    <row r="304" spans="1:23" ht="24.75" customHeight="1" x14ac:dyDescent="0.2">
      <c r="B304" s="8"/>
      <c r="C304" s="282"/>
      <c r="D304" s="16"/>
      <c r="E304" s="45"/>
      <c r="F304" s="18"/>
      <c r="G304" s="12">
        <f>IFERROR(VLOOKUP(E304, 'Unit Database'!$C$5:$D$212, 2, 0), 0)</f>
        <v>0</v>
      </c>
      <c r="H304" s="19">
        <f>(IFERROR(VLOOKUP(E304, 'Unit Database'!$C$5:$E$212, 3, 0), 0)*F304)</f>
        <v>0</v>
      </c>
      <c r="I304" s="20">
        <f t="shared" si="30"/>
        <v>0</v>
      </c>
      <c r="J304" s="278"/>
      <c r="K304" s="278"/>
      <c r="M304" s="8"/>
      <c r="N304" s="282"/>
      <c r="O304" s="16"/>
      <c r="P304" s="45"/>
      <c r="Q304" s="18"/>
      <c r="R304" s="12">
        <f>IFERROR(VLOOKUP(P304, 'Unit Database'!$C$5:$D$212, 2, 0), 0)</f>
        <v>0</v>
      </c>
      <c r="S304" s="19">
        <f>(IFERROR(VLOOKUP(P304, 'Unit Database'!$C$5:$E$212, 3, 0), 0)*Q304)</f>
        <v>0</v>
      </c>
      <c r="T304" s="20">
        <f t="shared" si="31"/>
        <v>0</v>
      </c>
      <c r="U304" s="278"/>
      <c r="V304" s="278"/>
    </row>
    <row r="305" spans="2:22" ht="24.75" customHeight="1" x14ac:dyDescent="0.2">
      <c r="B305" s="41" t="s">
        <v>23</v>
      </c>
      <c r="C305" s="284"/>
      <c r="D305" s="22"/>
      <c r="E305" s="43"/>
      <c r="F305" s="24"/>
      <c r="G305" s="29">
        <f>IFERROR(VLOOKUP(E305, 'Unit Database'!$C$5:$D$212, 2, 0), 0)</f>
        <v>0</v>
      </c>
      <c r="H305" s="26">
        <f>(IFERROR(VLOOKUP(E305, 'Unit Database'!$C$5:$E$212, 3, 0), 0)*F305)</f>
        <v>0</v>
      </c>
      <c r="I305" s="27">
        <f t="shared" si="30"/>
        <v>0</v>
      </c>
      <c r="J305" s="279"/>
      <c r="K305" s="279"/>
      <c r="M305" s="41" t="s">
        <v>23</v>
      </c>
      <c r="N305" s="284"/>
      <c r="O305" s="22"/>
      <c r="P305" s="43"/>
      <c r="Q305" s="24"/>
      <c r="R305" s="29">
        <f>IFERROR(VLOOKUP(P305, 'Unit Database'!$C$5:$D$212, 2, 0), 0)</f>
        <v>0</v>
      </c>
      <c r="S305" s="26">
        <f>(IFERROR(VLOOKUP(P305, 'Unit Database'!$C$5:$E$212, 3, 0), 0)*Q305)</f>
        <v>0</v>
      </c>
      <c r="T305" s="27">
        <f t="shared" si="31"/>
        <v>0</v>
      </c>
      <c r="U305" s="279"/>
      <c r="V305" s="279"/>
    </row>
    <row r="306" spans="2:22" ht="24.75" customHeight="1" x14ac:dyDescent="0.2">
      <c r="B306" s="299"/>
      <c r="C306" s="283">
        <v>4</v>
      </c>
      <c r="D306" s="9"/>
      <c r="E306" s="47"/>
      <c r="F306" s="11"/>
      <c r="G306" s="15">
        <f>IFERROR(VLOOKUP(E306, 'Unit Database'!$C$5:$D$212, 2, 0), 0)</f>
        <v>0</v>
      </c>
      <c r="H306" s="13">
        <f>(IFERROR(VLOOKUP(E306, 'Unit Database'!$C$5:$E$212, 3, 0), 0)*F306)</f>
        <v>0</v>
      </c>
      <c r="I306" s="14">
        <f t="shared" si="30"/>
        <v>0</v>
      </c>
      <c r="J306" s="277">
        <f>SUM(I306:I308)</f>
        <v>0</v>
      </c>
      <c r="K306" s="280">
        <f>J306/3680</f>
        <v>0</v>
      </c>
      <c r="M306" s="299"/>
      <c r="N306" s="283">
        <v>4</v>
      </c>
      <c r="O306" s="9"/>
      <c r="P306" s="47"/>
      <c r="Q306" s="11"/>
      <c r="R306" s="15">
        <f>IFERROR(VLOOKUP(P306, 'Unit Database'!$C$5:$D$212, 2, 0), 0)</f>
        <v>0</v>
      </c>
      <c r="S306" s="13">
        <f>(IFERROR(VLOOKUP(P306, 'Unit Database'!$C$5:$E$212, 3, 0), 0)*Q306)</f>
        <v>0</v>
      </c>
      <c r="T306" s="14">
        <f t="shared" si="31"/>
        <v>0</v>
      </c>
      <c r="U306" s="277">
        <f>SUM(T306:T308)</f>
        <v>0</v>
      </c>
      <c r="V306" s="280">
        <f>U306/3680</f>
        <v>0</v>
      </c>
    </row>
    <row r="307" spans="2:22" ht="24.75" customHeight="1" x14ac:dyDescent="0.2">
      <c r="B307" s="282"/>
      <c r="C307" s="282"/>
      <c r="D307" s="16"/>
      <c r="E307" s="45"/>
      <c r="F307" s="18"/>
      <c r="G307" s="12">
        <f>IFERROR(VLOOKUP(E307, 'Unit Database'!$C$5:$D$212, 2, 0), 0)</f>
        <v>0</v>
      </c>
      <c r="H307" s="19">
        <f>(IFERROR(VLOOKUP(E307, 'Unit Database'!$C$5:$E$212, 3, 0), 0)*F307)</f>
        <v>0</v>
      </c>
      <c r="I307" s="20">
        <f t="shared" si="30"/>
        <v>0</v>
      </c>
      <c r="J307" s="278"/>
      <c r="K307" s="278"/>
      <c r="M307" s="282"/>
      <c r="N307" s="282"/>
      <c r="O307" s="16"/>
      <c r="P307" s="45"/>
      <c r="Q307" s="18"/>
      <c r="R307" s="12">
        <f>IFERROR(VLOOKUP(P307, 'Unit Database'!$C$5:$D$212, 2, 0), 0)</f>
        <v>0</v>
      </c>
      <c r="S307" s="19">
        <f>(IFERROR(VLOOKUP(P307, 'Unit Database'!$C$5:$E$212, 3, 0), 0)*Q307)</f>
        <v>0</v>
      </c>
      <c r="T307" s="20">
        <f t="shared" si="31"/>
        <v>0</v>
      </c>
      <c r="U307" s="278"/>
      <c r="V307" s="278"/>
    </row>
    <row r="308" spans="2:22" ht="24.75" customHeight="1" x14ac:dyDescent="0.2">
      <c r="B308" s="282"/>
      <c r="C308" s="284"/>
      <c r="D308" s="33"/>
      <c r="E308" s="46"/>
      <c r="F308" s="35"/>
      <c r="G308" s="25">
        <f>IFERROR(VLOOKUP(E308, 'Unit Database'!$C$5:$D$212, 2, 0), 0)</f>
        <v>0</v>
      </c>
      <c r="H308" s="36">
        <f>(IFERROR(VLOOKUP(E308, 'Unit Database'!$C$5:$E$212, 3, 0), 0)*F308)</f>
        <v>0</v>
      </c>
      <c r="I308" s="37">
        <f t="shared" si="30"/>
        <v>0</v>
      </c>
      <c r="J308" s="279"/>
      <c r="K308" s="279"/>
      <c r="M308" s="282"/>
      <c r="N308" s="284"/>
      <c r="O308" s="33"/>
      <c r="P308" s="46"/>
      <c r="Q308" s="35"/>
      <c r="R308" s="25">
        <f>IFERROR(VLOOKUP(P308, 'Unit Database'!$C$5:$D$212, 2, 0), 0)</f>
        <v>0</v>
      </c>
      <c r="S308" s="36">
        <f>(IFERROR(VLOOKUP(P308, 'Unit Database'!$C$5:$E$212, 3, 0), 0)*Q308)</f>
        <v>0</v>
      </c>
      <c r="T308" s="37">
        <f t="shared" si="31"/>
        <v>0</v>
      </c>
      <c r="U308" s="279"/>
      <c r="V308" s="279"/>
    </row>
    <row r="309" spans="2:22" ht="24.75" customHeight="1" x14ac:dyDescent="0.2">
      <c r="B309" s="41" t="s">
        <v>25</v>
      </c>
      <c r="C309" s="283">
        <v>5</v>
      </c>
      <c r="D309" s="22"/>
      <c r="E309" s="48"/>
      <c r="F309" s="49"/>
      <c r="G309" s="31">
        <f>IFERROR(VLOOKUP(E309, 'Unit Database'!$C$5:$D$212, 2, 0), 0)</f>
        <v>0</v>
      </c>
      <c r="H309" s="39">
        <f>(IFERROR(VLOOKUP(E309, 'Unit Database'!$C$5:$E$212, 3, 0), 0)*F309)</f>
        <v>0</v>
      </c>
      <c r="I309" s="40">
        <f t="shared" si="30"/>
        <v>0</v>
      </c>
      <c r="J309" s="277">
        <f>SUM(I309:I311)</f>
        <v>0</v>
      </c>
      <c r="K309" s="280">
        <f>J309/3680</f>
        <v>0</v>
      </c>
      <c r="M309" s="41" t="s">
        <v>25</v>
      </c>
      <c r="N309" s="283">
        <v>5</v>
      </c>
      <c r="O309" s="22"/>
      <c r="P309" s="48"/>
      <c r="Q309" s="49"/>
      <c r="R309" s="31">
        <f>IFERROR(VLOOKUP(P309, 'Unit Database'!$C$5:$D$212, 2, 0), 0)</f>
        <v>0</v>
      </c>
      <c r="S309" s="39">
        <f>(IFERROR(VLOOKUP(P309, 'Unit Database'!$C$5:$E$212, 3, 0), 0)*Q309)</f>
        <v>0</v>
      </c>
      <c r="T309" s="40">
        <f t="shared" si="31"/>
        <v>0</v>
      </c>
      <c r="U309" s="277">
        <f>SUM(T309:T311)</f>
        <v>0</v>
      </c>
      <c r="V309" s="280">
        <f>U309/3680</f>
        <v>0</v>
      </c>
    </row>
    <row r="310" spans="2:22" ht="24.75" customHeight="1" x14ac:dyDescent="0.2">
      <c r="B310" s="42">
        <f>IFERROR(VLOOKUP(B306, DISTRO!$D$4:$N$53, 11, 0), 0)</f>
        <v>0</v>
      </c>
      <c r="C310" s="282"/>
      <c r="D310" s="16"/>
      <c r="E310" s="45"/>
      <c r="F310" s="18"/>
      <c r="G310" s="12">
        <f>IFERROR(VLOOKUP(E310, 'Unit Database'!$C$5:$D$212, 2, 0), 0)</f>
        <v>0</v>
      </c>
      <c r="H310" s="19">
        <f>(IFERROR(VLOOKUP(E310, 'Unit Database'!$C$5:$E$212, 3, 0), 0)*F310)</f>
        <v>0</v>
      </c>
      <c r="I310" s="20">
        <f t="shared" si="30"/>
        <v>0</v>
      </c>
      <c r="J310" s="278"/>
      <c r="K310" s="278"/>
      <c r="M310" s="42">
        <f>IFERROR(VLOOKUP(M306, DISTRO!$D$4:$N$53, 11, 0), 0)</f>
        <v>0</v>
      </c>
      <c r="N310" s="282"/>
      <c r="O310" s="16"/>
      <c r="P310" s="45"/>
      <c r="Q310" s="18"/>
      <c r="R310" s="12">
        <f>IFERROR(VLOOKUP(P310, 'Unit Database'!$C$5:$D$212, 2, 0), 0)</f>
        <v>0</v>
      </c>
      <c r="S310" s="19">
        <f>(IFERROR(VLOOKUP(P310, 'Unit Database'!$C$5:$E$212, 3, 0), 0)*Q310)</f>
        <v>0</v>
      </c>
      <c r="T310" s="20">
        <f t="shared" si="31"/>
        <v>0</v>
      </c>
      <c r="U310" s="278"/>
      <c r="V310" s="278"/>
    </row>
    <row r="311" spans="2:22" ht="24.75" customHeight="1" x14ac:dyDescent="0.2">
      <c r="B311" s="8"/>
      <c r="C311" s="284"/>
      <c r="D311" s="22"/>
      <c r="E311" s="43"/>
      <c r="F311" s="24"/>
      <c r="G311" s="29">
        <f>IFERROR(VLOOKUP(E311, 'Unit Database'!$C$5:$D$212, 2, 0), 0)</f>
        <v>0</v>
      </c>
      <c r="H311" s="26">
        <f>(IFERROR(VLOOKUP(E311, 'Unit Database'!$C$5:$E$212, 3, 0), 0)*F311)</f>
        <v>0</v>
      </c>
      <c r="I311" s="27">
        <f t="shared" si="30"/>
        <v>0</v>
      </c>
      <c r="J311" s="279"/>
      <c r="K311" s="279"/>
      <c r="M311" s="8"/>
      <c r="N311" s="284"/>
      <c r="O311" s="22"/>
      <c r="P311" s="43"/>
      <c r="Q311" s="24"/>
      <c r="R311" s="29">
        <f>IFERROR(VLOOKUP(P311, 'Unit Database'!$C$5:$D$212, 2, 0), 0)</f>
        <v>0</v>
      </c>
      <c r="S311" s="26">
        <f>(IFERROR(VLOOKUP(P311, 'Unit Database'!$C$5:$E$212, 3, 0), 0)*Q311)</f>
        <v>0</v>
      </c>
      <c r="T311" s="27">
        <f t="shared" si="31"/>
        <v>0</v>
      </c>
      <c r="U311" s="279"/>
      <c r="V311" s="279"/>
    </row>
    <row r="312" spans="2:22" ht="24.75" customHeight="1" x14ac:dyDescent="0.2">
      <c r="B312" s="44" t="s">
        <v>27</v>
      </c>
      <c r="C312" s="283">
        <v>6</v>
      </c>
      <c r="D312" s="9"/>
      <c r="E312" s="47"/>
      <c r="F312" s="11"/>
      <c r="G312" s="15">
        <f>IFERROR(VLOOKUP(E312, 'Unit Database'!$C$5:$D$212, 2, 0), 0)</f>
        <v>0</v>
      </c>
      <c r="H312" s="13">
        <f>(IFERROR(VLOOKUP(E312, 'Unit Database'!$C$5:$E$212, 3, 0), 0)*F312)</f>
        <v>0</v>
      </c>
      <c r="I312" s="14">
        <f t="shared" si="30"/>
        <v>0</v>
      </c>
      <c r="J312" s="277">
        <f>SUM(I312:I314)</f>
        <v>0</v>
      </c>
      <c r="K312" s="280">
        <f>J312/3680</f>
        <v>0</v>
      </c>
      <c r="M312" s="44" t="s">
        <v>27</v>
      </c>
      <c r="N312" s="283">
        <v>6</v>
      </c>
      <c r="O312" s="9"/>
      <c r="P312" s="47"/>
      <c r="Q312" s="11"/>
      <c r="R312" s="15">
        <f>IFERROR(VLOOKUP(P312, 'Unit Database'!$C$5:$D$212, 2, 0), 0)</f>
        <v>0</v>
      </c>
      <c r="S312" s="13">
        <f>(IFERROR(VLOOKUP(P312, 'Unit Database'!$C$5:$E$212, 3, 0), 0)*Q312)</f>
        <v>0</v>
      </c>
      <c r="T312" s="14">
        <f t="shared" si="31"/>
        <v>0</v>
      </c>
      <c r="U312" s="277">
        <f>SUM(T312:T314)</f>
        <v>0</v>
      </c>
      <c r="V312" s="280">
        <f>U312/3680</f>
        <v>0</v>
      </c>
    </row>
    <row r="313" spans="2:22" ht="24.75" customHeight="1" x14ac:dyDescent="0.2">
      <c r="B313" s="296">
        <f>SUM(J297:J314)</f>
        <v>0</v>
      </c>
      <c r="C313" s="282"/>
      <c r="D313" s="16"/>
      <c r="E313" s="45"/>
      <c r="F313" s="18"/>
      <c r="G313" s="12">
        <f>IFERROR(VLOOKUP(E313, 'Unit Database'!$C$5:$D$212, 2, 0), 0)</f>
        <v>0</v>
      </c>
      <c r="H313" s="19">
        <f>(IFERROR(VLOOKUP(E313, 'Unit Database'!$C$5:$E$212, 3, 0), 0)*F313)</f>
        <v>0</v>
      </c>
      <c r="I313" s="20">
        <f t="shared" si="30"/>
        <v>0</v>
      </c>
      <c r="J313" s="278"/>
      <c r="K313" s="278"/>
      <c r="M313" s="296">
        <f>SUM(U297:U314)</f>
        <v>0</v>
      </c>
      <c r="N313" s="282"/>
      <c r="O313" s="16"/>
      <c r="P313" s="45"/>
      <c r="Q313" s="18"/>
      <c r="R313" s="12">
        <f>IFERROR(VLOOKUP(P313, 'Unit Database'!$C$5:$D$212, 2, 0), 0)</f>
        <v>0</v>
      </c>
      <c r="S313" s="19">
        <f>(IFERROR(VLOOKUP(P313, 'Unit Database'!$C$5:$E$212, 3, 0), 0)*Q313)</f>
        <v>0</v>
      </c>
      <c r="T313" s="20">
        <f t="shared" si="31"/>
        <v>0</v>
      </c>
      <c r="U313" s="278"/>
      <c r="V313" s="278"/>
    </row>
    <row r="314" spans="2:22" ht="24.75" customHeight="1" x14ac:dyDescent="0.2">
      <c r="B314" s="284"/>
      <c r="C314" s="284"/>
      <c r="D314" s="33"/>
      <c r="E314" s="46"/>
      <c r="F314" s="35"/>
      <c r="G314" s="25">
        <f>IFERROR(VLOOKUP(E314, 'Unit Database'!$C$5:$D$212, 2, 0), 0)</f>
        <v>0</v>
      </c>
      <c r="H314" s="36">
        <f>(IFERROR(VLOOKUP(E314, 'Unit Database'!$C$5:$E$212, 3, 0), 0)*F314)</f>
        <v>0</v>
      </c>
      <c r="I314" s="37">
        <f t="shared" si="30"/>
        <v>0</v>
      </c>
      <c r="J314" s="279"/>
      <c r="K314" s="279"/>
      <c r="M314" s="284"/>
      <c r="N314" s="284"/>
      <c r="O314" s="33"/>
      <c r="P314" s="46"/>
      <c r="Q314" s="35"/>
      <c r="R314" s="25">
        <f>IFERROR(VLOOKUP(P314, 'Unit Database'!$C$5:$D$212, 2, 0), 0)</f>
        <v>0</v>
      </c>
      <c r="S314" s="36">
        <f>(IFERROR(VLOOKUP(P314, 'Unit Database'!$C$5:$E$212, 3, 0), 0)*Q314)</f>
        <v>0</v>
      </c>
      <c r="T314" s="37">
        <f t="shared" si="31"/>
        <v>0</v>
      </c>
      <c r="U314" s="279"/>
      <c r="V314" s="279"/>
    </row>
  </sheetData>
  <mergeCells count="672">
    <mergeCell ref="U312:U314"/>
    <mergeCell ref="U264:U266"/>
    <mergeCell ref="U267:U269"/>
    <mergeCell ref="U277:U279"/>
    <mergeCell ref="U280:U282"/>
    <mergeCell ref="U283:U285"/>
    <mergeCell ref="U286:U288"/>
    <mergeCell ref="U289:U291"/>
    <mergeCell ref="V297:V299"/>
    <mergeCell ref="V300:V302"/>
    <mergeCell ref="V303:V305"/>
    <mergeCell ref="V306:V308"/>
    <mergeCell ref="V309:V311"/>
    <mergeCell ref="V312:V314"/>
    <mergeCell ref="U255:U257"/>
    <mergeCell ref="U258:U260"/>
    <mergeCell ref="U261:U263"/>
    <mergeCell ref="U292:U294"/>
    <mergeCell ref="U297:U299"/>
    <mergeCell ref="U300:U302"/>
    <mergeCell ref="U303:U305"/>
    <mergeCell ref="U306:U308"/>
    <mergeCell ref="U309:U311"/>
    <mergeCell ref="V277:V279"/>
    <mergeCell ref="V280:V282"/>
    <mergeCell ref="V283:V285"/>
    <mergeCell ref="V286:V288"/>
    <mergeCell ref="V289:V291"/>
    <mergeCell ref="V292:V294"/>
    <mergeCell ref="U199:U201"/>
    <mergeCell ref="V199:V201"/>
    <mergeCell ref="U202:U204"/>
    <mergeCell ref="V202:V204"/>
    <mergeCell ref="U207:U209"/>
    <mergeCell ref="V207:V209"/>
    <mergeCell ref="V210:V212"/>
    <mergeCell ref="U210:U212"/>
    <mergeCell ref="U213:U215"/>
    <mergeCell ref="U216:U218"/>
    <mergeCell ref="U219:U221"/>
    <mergeCell ref="V219:V221"/>
    <mergeCell ref="U222:U224"/>
    <mergeCell ref="V222:V224"/>
    <mergeCell ref="U232:U234"/>
    <mergeCell ref="V232:V234"/>
    <mergeCell ref="U235:U237"/>
    <mergeCell ref="V235:V237"/>
    <mergeCell ref="Q272:R272"/>
    <mergeCell ref="S272:V272"/>
    <mergeCell ref="Q273:R273"/>
    <mergeCell ref="S273:V273"/>
    <mergeCell ref="Q274:R274"/>
    <mergeCell ref="S274:V274"/>
    <mergeCell ref="J244:J246"/>
    <mergeCell ref="K244:K246"/>
    <mergeCell ref="N244:N246"/>
    <mergeCell ref="J247:J249"/>
    <mergeCell ref="K247:K249"/>
    <mergeCell ref="N247:N249"/>
    <mergeCell ref="M248:M249"/>
    <mergeCell ref="V244:V246"/>
    <mergeCell ref="V247:V249"/>
    <mergeCell ref="V252:V254"/>
    <mergeCell ref="V255:V257"/>
    <mergeCell ref="V258:V260"/>
    <mergeCell ref="V261:V263"/>
    <mergeCell ref="V264:V266"/>
    <mergeCell ref="V267:V269"/>
    <mergeCell ref="U244:U246"/>
    <mergeCell ref="U247:U249"/>
    <mergeCell ref="U252:U254"/>
    <mergeCell ref="V216:V218"/>
    <mergeCell ref="Q227:R227"/>
    <mergeCell ref="S227:V227"/>
    <mergeCell ref="Q228:R228"/>
    <mergeCell ref="S228:V228"/>
    <mergeCell ref="Q229:R229"/>
    <mergeCell ref="S229:V229"/>
    <mergeCell ref="J241:J243"/>
    <mergeCell ref="K241:K243"/>
    <mergeCell ref="M241:M243"/>
    <mergeCell ref="N241:N243"/>
    <mergeCell ref="U238:U240"/>
    <mergeCell ref="V238:V240"/>
    <mergeCell ref="V241:V243"/>
    <mergeCell ref="U241:U243"/>
    <mergeCell ref="N171:N173"/>
    <mergeCell ref="N174:N176"/>
    <mergeCell ref="N177:N179"/>
    <mergeCell ref="M178:M179"/>
    <mergeCell ref="Q183:R183"/>
    <mergeCell ref="S183:V183"/>
    <mergeCell ref="M207:M209"/>
    <mergeCell ref="M211:M213"/>
    <mergeCell ref="V213:V215"/>
    <mergeCell ref="U196:U198"/>
    <mergeCell ref="V196:V198"/>
    <mergeCell ref="K129:K131"/>
    <mergeCell ref="K132:K134"/>
    <mergeCell ref="J137:N139"/>
    <mergeCell ref="J142:J144"/>
    <mergeCell ref="K142:K144"/>
    <mergeCell ref="M142:M144"/>
    <mergeCell ref="N142:N144"/>
    <mergeCell ref="J145:J147"/>
    <mergeCell ref="K145:K147"/>
    <mergeCell ref="N145:N147"/>
    <mergeCell ref="M146:M148"/>
    <mergeCell ref="J148:J150"/>
    <mergeCell ref="K148:K150"/>
    <mergeCell ref="N148:N150"/>
    <mergeCell ref="J151:J153"/>
    <mergeCell ref="K151:K153"/>
    <mergeCell ref="M151:M153"/>
    <mergeCell ref="N151:N153"/>
    <mergeCell ref="J154:J156"/>
    <mergeCell ref="K154:K156"/>
    <mergeCell ref="N154:N156"/>
    <mergeCell ref="M162:M164"/>
    <mergeCell ref="J168:J170"/>
    <mergeCell ref="K168:K170"/>
    <mergeCell ref="J171:J173"/>
    <mergeCell ref="K171:K173"/>
    <mergeCell ref="U193:U195"/>
    <mergeCell ref="V193:V195"/>
    <mergeCell ref="J190:J192"/>
    <mergeCell ref="K190:K192"/>
    <mergeCell ref="U190:U192"/>
    <mergeCell ref="V190:V192"/>
    <mergeCell ref="M191:M193"/>
    <mergeCell ref="J193:J195"/>
    <mergeCell ref="K193:K195"/>
    <mergeCell ref="J187:J189"/>
    <mergeCell ref="K187:K189"/>
    <mergeCell ref="M187:M189"/>
    <mergeCell ref="N187:N189"/>
    <mergeCell ref="U187:U189"/>
    <mergeCell ref="V187:V189"/>
    <mergeCell ref="N190:N192"/>
    <mergeCell ref="N193:N195"/>
    <mergeCell ref="M166:M168"/>
    <mergeCell ref="N168:N170"/>
    <mergeCell ref="M171:M173"/>
    <mergeCell ref="J157:J159"/>
    <mergeCell ref="K157:K159"/>
    <mergeCell ref="N157:N159"/>
    <mergeCell ref="M158:M159"/>
    <mergeCell ref="K162:K164"/>
    <mergeCell ref="N162:N164"/>
    <mergeCell ref="N165:N167"/>
    <mergeCell ref="J162:J164"/>
    <mergeCell ref="J165:J167"/>
    <mergeCell ref="K165:K167"/>
    <mergeCell ref="J103:J105"/>
    <mergeCell ref="J106:J108"/>
    <mergeCell ref="J109:J111"/>
    <mergeCell ref="J112:J114"/>
    <mergeCell ref="J117:J119"/>
    <mergeCell ref="J120:J122"/>
    <mergeCell ref="J123:J125"/>
    <mergeCell ref="Q139:R139"/>
    <mergeCell ref="S139:V139"/>
    <mergeCell ref="J126:J128"/>
    <mergeCell ref="J129:J131"/>
    <mergeCell ref="J132:J134"/>
    <mergeCell ref="Q137:R137"/>
    <mergeCell ref="S137:V137"/>
    <mergeCell ref="Q138:R138"/>
    <mergeCell ref="S138:V138"/>
    <mergeCell ref="N312:N314"/>
    <mergeCell ref="M313:M314"/>
    <mergeCell ref="M301:M303"/>
    <mergeCell ref="M306:M308"/>
    <mergeCell ref="J309:J311"/>
    <mergeCell ref="K309:K311"/>
    <mergeCell ref="N309:N311"/>
    <mergeCell ref="J312:J314"/>
    <mergeCell ref="K312:K314"/>
    <mergeCell ref="M232:M234"/>
    <mergeCell ref="N232:N234"/>
    <mergeCell ref="N235:N237"/>
    <mergeCell ref="M236:M238"/>
    <mergeCell ref="N238:N240"/>
    <mergeCell ref="J219:J221"/>
    <mergeCell ref="K219:K221"/>
    <mergeCell ref="N219:N221"/>
    <mergeCell ref="K222:K224"/>
    <mergeCell ref="N222:N224"/>
    <mergeCell ref="M223:M224"/>
    <mergeCell ref="J227:N229"/>
    <mergeCell ref="J222:J224"/>
    <mergeCell ref="J232:J234"/>
    <mergeCell ref="K232:K234"/>
    <mergeCell ref="J235:J237"/>
    <mergeCell ref="K235:K237"/>
    <mergeCell ref="J238:J240"/>
    <mergeCell ref="K238:K240"/>
    <mergeCell ref="J210:J212"/>
    <mergeCell ref="K210:K212"/>
    <mergeCell ref="N210:N212"/>
    <mergeCell ref="J213:J215"/>
    <mergeCell ref="K213:K215"/>
    <mergeCell ref="N213:N215"/>
    <mergeCell ref="J216:J218"/>
    <mergeCell ref="K216:K218"/>
    <mergeCell ref="M216:M218"/>
    <mergeCell ref="N216:N218"/>
    <mergeCell ref="J196:J198"/>
    <mergeCell ref="J199:J201"/>
    <mergeCell ref="K199:K201"/>
    <mergeCell ref="N199:N201"/>
    <mergeCell ref="K202:K204"/>
    <mergeCell ref="N202:N204"/>
    <mergeCell ref="M203:M204"/>
    <mergeCell ref="J202:J204"/>
    <mergeCell ref="J207:J209"/>
    <mergeCell ref="K207:K209"/>
    <mergeCell ref="N207:N209"/>
    <mergeCell ref="K196:K198"/>
    <mergeCell ref="M196:M198"/>
    <mergeCell ref="N196:N198"/>
    <mergeCell ref="J300:J302"/>
    <mergeCell ref="J303:J305"/>
    <mergeCell ref="K303:K305"/>
    <mergeCell ref="J306:J308"/>
    <mergeCell ref="K306:K308"/>
    <mergeCell ref="J297:J299"/>
    <mergeCell ref="K297:K299"/>
    <mergeCell ref="M297:M299"/>
    <mergeCell ref="N297:N299"/>
    <mergeCell ref="K300:K302"/>
    <mergeCell ref="N300:N302"/>
    <mergeCell ref="N303:N305"/>
    <mergeCell ref="N306:N308"/>
    <mergeCell ref="J286:J288"/>
    <mergeCell ref="K286:K288"/>
    <mergeCell ref="M286:M288"/>
    <mergeCell ref="N286:N288"/>
    <mergeCell ref="J289:J291"/>
    <mergeCell ref="K289:K291"/>
    <mergeCell ref="N289:N291"/>
    <mergeCell ref="J292:J294"/>
    <mergeCell ref="K292:K294"/>
    <mergeCell ref="N292:N294"/>
    <mergeCell ref="M293:M294"/>
    <mergeCell ref="M277:M279"/>
    <mergeCell ref="M281:M283"/>
    <mergeCell ref="J267:J269"/>
    <mergeCell ref="J277:J279"/>
    <mergeCell ref="K277:K279"/>
    <mergeCell ref="N277:N279"/>
    <mergeCell ref="J280:J282"/>
    <mergeCell ref="K280:K282"/>
    <mergeCell ref="N280:N282"/>
    <mergeCell ref="J283:J285"/>
    <mergeCell ref="K283:K285"/>
    <mergeCell ref="N283:N285"/>
    <mergeCell ref="N267:N269"/>
    <mergeCell ref="M268:M269"/>
    <mergeCell ref="M256:M258"/>
    <mergeCell ref="M261:M263"/>
    <mergeCell ref="J264:J266"/>
    <mergeCell ref="K264:K266"/>
    <mergeCell ref="N264:N266"/>
    <mergeCell ref="K267:K269"/>
    <mergeCell ref="J272:N274"/>
    <mergeCell ref="J255:J257"/>
    <mergeCell ref="J258:J260"/>
    <mergeCell ref="K258:K260"/>
    <mergeCell ref="J261:J263"/>
    <mergeCell ref="K261:K263"/>
    <mergeCell ref="J252:J254"/>
    <mergeCell ref="K252:K254"/>
    <mergeCell ref="M252:M254"/>
    <mergeCell ref="N252:N254"/>
    <mergeCell ref="K255:K257"/>
    <mergeCell ref="N255:N257"/>
    <mergeCell ref="N258:N260"/>
    <mergeCell ref="N261:N263"/>
    <mergeCell ref="Q184:R184"/>
    <mergeCell ref="S184:V184"/>
    <mergeCell ref="J174:J176"/>
    <mergeCell ref="K174:K176"/>
    <mergeCell ref="J177:J179"/>
    <mergeCell ref="K177:K179"/>
    <mergeCell ref="J182:N184"/>
    <mergeCell ref="Q182:R182"/>
    <mergeCell ref="S182:V182"/>
    <mergeCell ref="K103:K105"/>
    <mergeCell ref="N120:N122"/>
    <mergeCell ref="N123:N125"/>
    <mergeCell ref="N126:N128"/>
    <mergeCell ref="N129:N131"/>
    <mergeCell ref="N132:N134"/>
    <mergeCell ref="M121:M123"/>
    <mergeCell ref="M126:M128"/>
    <mergeCell ref="M133:M134"/>
    <mergeCell ref="K106:K108"/>
    <mergeCell ref="K109:K111"/>
    <mergeCell ref="K112:K114"/>
    <mergeCell ref="K117:K119"/>
    <mergeCell ref="K120:K122"/>
    <mergeCell ref="K123:K125"/>
    <mergeCell ref="K126:K128"/>
    <mergeCell ref="J84:J86"/>
    <mergeCell ref="J87:J89"/>
    <mergeCell ref="J97:J99"/>
    <mergeCell ref="J100:J102"/>
    <mergeCell ref="K78:K80"/>
    <mergeCell ref="K81:K83"/>
    <mergeCell ref="K84:K86"/>
    <mergeCell ref="K87:K89"/>
    <mergeCell ref="K97:K99"/>
    <mergeCell ref="K100:K102"/>
    <mergeCell ref="V22:V24"/>
    <mergeCell ref="M23:M24"/>
    <mergeCell ref="C33:C35"/>
    <mergeCell ref="C36:C38"/>
    <mergeCell ref="U36:U38"/>
    <mergeCell ref="V36:V38"/>
    <mergeCell ref="C142:C144"/>
    <mergeCell ref="C145:C147"/>
    <mergeCell ref="C148:C150"/>
    <mergeCell ref="C126:C128"/>
    <mergeCell ref="C129:C131"/>
    <mergeCell ref="C132:C134"/>
    <mergeCell ref="J39:J41"/>
    <mergeCell ref="J52:J54"/>
    <mergeCell ref="K52:K54"/>
    <mergeCell ref="J55:J57"/>
    <mergeCell ref="K55:K57"/>
    <mergeCell ref="J58:J60"/>
    <mergeCell ref="K58:K60"/>
    <mergeCell ref="J64:J66"/>
    <mergeCell ref="K64:K66"/>
    <mergeCell ref="J67:J69"/>
    <mergeCell ref="K67:K69"/>
    <mergeCell ref="J72:J74"/>
    <mergeCell ref="B2:B4"/>
    <mergeCell ref="B7:B9"/>
    <mergeCell ref="C7:C9"/>
    <mergeCell ref="K7:K9"/>
    <mergeCell ref="C10:C12"/>
    <mergeCell ref="B11:B13"/>
    <mergeCell ref="C13:C15"/>
    <mergeCell ref="J22:J24"/>
    <mergeCell ref="K22:K24"/>
    <mergeCell ref="J27:J29"/>
    <mergeCell ref="K27:K29"/>
    <mergeCell ref="M27:M29"/>
    <mergeCell ref="U27:U29"/>
    <mergeCell ref="V27:V29"/>
    <mergeCell ref="J30:J32"/>
    <mergeCell ref="K30:K32"/>
    <mergeCell ref="J2:N4"/>
    <mergeCell ref="Q2:R2"/>
    <mergeCell ref="S2:V2"/>
    <mergeCell ref="Q3:R3"/>
    <mergeCell ref="S3:V3"/>
    <mergeCell ref="Q4:R4"/>
    <mergeCell ref="S4:V4"/>
    <mergeCell ref="N7:N9"/>
    <mergeCell ref="N10:N12"/>
    <mergeCell ref="N13:N15"/>
    <mergeCell ref="N16:N18"/>
    <mergeCell ref="N19:N21"/>
    <mergeCell ref="N22:N24"/>
    <mergeCell ref="M7:M9"/>
    <mergeCell ref="M11:M13"/>
    <mergeCell ref="M16:M18"/>
    <mergeCell ref="U22:U24"/>
    <mergeCell ref="J7:J9"/>
    <mergeCell ref="J10:J12"/>
    <mergeCell ref="K10:K12"/>
    <mergeCell ref="J13:J15"/>
    <mergeCell ref="K13:K15"/>
    <mergeCell ref="J16:J18"/>
    <mergeCell ref="K16:K18"/>
    <mergeCell ref="J19:J21"/>
    <mergeCell ref="K19:K21"/>
    <mergeCell ref="V168:V170"/>
    <mergeCell ref="V171:V173"/>
    <mergeCell ref="V174:V176"/>
    <mergeCell ref="V177:V179"/>
    <mergeCell ref="V129:V131"/>
    <mergeCell ref="V132:V134"/>
    <mergeCell ref="V142:V144"/>
    <mergeCell ref="V145:V147"/>
    <mergeCell ref="V148:V150"/>
    <mergeCell ref="V151:V153"/>
    <mergeCell ref="V154:V156"/>
    <mergeCell ref="U168:U170"/>
    <mergeCell ref="U171:U173"/>
    <mergeCell ref="U174:U176"/>
    <mergeCell ref="U177:U179"/>
    <mergeCell ref="U126:U128"/>
    <mergeCell ref="U129:U131"/>
    <mergeCell ref="U132:U134"/>
    <mergeCell ref="U142:U144"/>
    <mergeCell ref="U145:U147"/>
    <mergeCell ref="U148:U150"/>
    <mergeCell ref="U151:U153"/>
    <mergeCell ref="U120:U122"/>
    <mergeCell ref="V120:V122"/>
    <mergeCell ref="U123:U125"/>
    <mergeCell ref="V123:V125"/>
    <mergeCell ref="V126:V128"/>
    <mergeCell ref="U154:U156"/>
    <mergeCell ref="U157:U159"/>
    <mergeCell ref="U162:U164"/>
    <mergeCell ref="U165:U167"/>
    <mergeCell ref="V157:V159"/>
    <mergeCell ref="V162:V164"/>
    <mergeCell ref="V165:V167"/>
    <mergeCell ref="U7:U9"/>
    <mergeCell ref="V7:V9"/>
    <mergeCell ref="U10:U12"/>
    <mergeCell ref="V10:V12"/>
    <mergeCell ref="U13:U15"/>
    <mergeCell ref="V13:V15"/>
    <mergeCell ref="V16:V18"/>
    <mergeCell ref="V19:V21"/>
    <mergeCell ref="U16:U18"/>
    <mergeCell ref="U19:U21"/>
    <mergeCell ref="B216:B218"/>
    <mergeCell ref="B223:B224"/>
    <mergeCell ref="C255:C257"/>
    <mergeCell ref="C258:C260"/>
    <mergeCell ref="B261:B263"/>
    <mergeCell ref="C261:C263"/>
    <mergeCell ref="C264:C266"/>
    <mergeCell ref="C267:C269"/>
    <mergeCell ref="B268:B269"/>
    <mergeCell ref="C216:C218"/>
    <mergeCell ref="C219:C221"/>
    <mergeCell ref="C222:C224"/>
    <mergeCell ref="C187:C189"/>
    <mergeCell ref="C190:C192"/>
    <mergeCell ref="C193:C195"/>
    <mergeCell ref="C196:C198"/>
    <mergeCell ref="C199:C201"/>
    <mergeCell ref="C202:C204"/>
    <mergeCell ref="C207:C209"/>
    <mergeCell ref="B171:B173"/>
    <mergeCell ref="C171:C173"/>
    <mergeCell ref="C174:C176"/>
    <mergeCell ref="C177:C179"/>
    <mergeCell ref="B178:B179"/>
    <mergeCell ref="B182:B184"/>
    <mergeCell ref="B187:B189"/>
    <mergeCell ref="C210:C212"/>
    <mergeCell ref="C213:C215"/>
    <mergeCell ref="B191:B193"/>
    <mergeCell ref="B196:B198"/>
    <mergeCell ref="B203:B204"/>
    <mergeCell ref="B207:B209"/>
    <mergeCell ref="B211:B213"/>
    <mergeCell ref="C165:C167"/>
    <mergeCell ref="C168:C170"/>
    <mergeCell ref="C151:C153"/>
    <mergeCell ref="C154:C156"/>
    <mergeCell ref="C157:C159"/>
    <mergeCell ref="B158:B159"/>
    <mergeCell ref="B162:B164"/>
    <mergeCell ref="C162:C164"/>
    <mergeCell ref="B166:B168"/>
    <mergeCell ref="B286:B288"/>
    <mergeCell ref="C300:C302"/>
    <mergeCell ref="C303:C305"/>
    <mergeCell ref="B306:B308"/>
    <mergeCell ref="C306:C308"/>
    <mergeCell ref="C309:C311"/>
    <mergeCell ref="C312:C314"/>
    <mergeCell ref="B313:B314"/>
    <mergeCell ref="C286:C288"/>
    <mergeCell ref="C289:C291"/>
    <mergeCell ref="C292:C294"/>
    <mergeCell ref="B293:B294"/>
    <mergeCell ref="B297:B299"/>
    <mergeCell ref="C297:C299"/>
    <mergeCell ref="B301:B303"/>
    <mergeCell ref="C247:C249"/>
    <mergeCell ref="B248:B249"/>
    <mergeCell ref="B252:B254"/>
    <mergeCell ref="C252:C254"/>
    <mergeCell ref="B256:B258"/>
    <mergeCell ref="B272:B274"/>
    <mergeCell ref="B277:B279"/>
    <mergeCell ref="C277:C279"/>
    <mergeCell ref="C280:C282"/>
    <mergeCell ref="B281:B283"/>
    <mergeCell ref="C283:C285"/>
    <mergeCell ref="B227:B229"/>
    <mergeCell ref="B232:B234"/>
    <mergeCell ref="C232:C234"/>
    <mergeCell ref="C235:C237"/>
    <mergeCell ref="B236:B238"/>
    <mergeCell ref="C238:C240"/>
    <mergeCell ref="B241:B243"/>
    <mergeCell ref="C241:C243"/>
    <mergeCell ref="C244:C246"/>
    <mergeCell ref="C112:C114"/>
    <mergeCell ref="C117:C119"/>
    <mergeCell ref="C120:C122"/>
    <mergeCell ref="B121:B123"/>
    <mergeCell ref="C123:C125"/>
    <mergeCell ref="C78:C80"/>
    <mergeCell ref="C81:C83"/>
    <mergeCell ref="C84:C86"/>
    <mergeCell ref="C87:C89"/>
    <mergeCell ref="C97:C99"/>
    <mergeCell ref="C100:C102"/>
    <mergeCell ref="C103:C105"/>
    <mergeCell ref="B61:B63"/>
    <mergeCell ref="C61:C63"/>
    <mergeCell ref="C64:C66"/>
    <mergeCell ref="C67:C69"/>
    <mergeCell ref="B68:B69"/>
    <mergeCell ref="C72:C74"/>
    <mergeCell ref="C75:C77"/>
    <mergeCell ref="C106:C108"/>
    <mergeCell ref="C109:C111"/>
    <mergeCell ref="C55:C57"/>
    <mergeCell ref="C58:C60"/>
    <mergeCell ref="C39:C41"/>
    <mergeCell ref="C42:C44"/>
    <mergeCell ref="B43:B44"/>
    <mergeCell ref="B47:B49"/>
    <mergeCell ref="B52:B54"/>
    <mergeCell ref="C52:C54"/>
    <mergeCell ref="B56:B58"/>
    <mergeCell ref="B27:B29"/>
    <mergeCell ref="B31:B33"/>
    <mergeCell ref="B36:B38"/>
    <mergeCell ref="B16:B18"/>
    <mergeCell ref="C16:C18"/>
    <mergeCell ref="C19:C21"/>
    <mergeCell ref="C22:C24"/>
    <mergeCell ref="B23:B24"/>
    <mergeCell ref="C27:C29"/>
    <mergeCell ref="C30:C32"/>
    <mergeCell ref="B106:B108"/>
    <mergeCell ref="B113:B114"/>
    <mergeCell ref="B117:B119"/>
    <mergeCell ref="B151:B153"/>
    <mergeCell ref="B72:B74"/>
    <mergeCell ref="B76:B78"/>
    <mergeCell ref="B81:B83"/>
    <mergeCell ref="B88:B89"/>
    <mergeCell ref="B92:B94"/>
    <mergeCell ref="B97:B99"/>
    <mergeCell ref="B101:B103"/>
    <mergeCell ref="B126:B128"/>
    <mergeCell ref="B133:B134"/>
    <mergeCell ref="B137:B139"/>
    <mergeCell ref="B142:B144"/>
    <mergeCell ref="B146:B148"/>
    <mergeCell ref="M97:M99"/>
    <mergeCell ref="N97:N99"/>
    <mergeCell ref="M101:M103"/>
    <mergeCell ref="Q94:R94"/>
    <mergeCell ref="S94:V94"/>
    <mergeCell ref="U97:U99"/>
    <mergeCell ref="V97:V99"/>
    <mergeCell ref="U100:U102"/>
    <mergeCell ref="V100:V102"/>
    <mergeCell ref="V103:V105"/>
    <mergeCell ref="N100:N102"/>
    <mergeCell ref="N103:N105"/>
    <mergeCell ref="M106:M108"/>
    <mergeCell ref="N106:N108"/>
    <mergeCell ref="N109:N111"/>
    <mergeCell ref="N112:N114"/>
    <mergeCell ref="M113:M114"/>
    <mergeCell ref="M117:M119"/>
    <mergeCell ref="N117:N119"/>
    <mergeCell ref="Q93:R93"/>
    <mergeCell ref="S93:V93"/>
    <mergeCell ref="N78:N80"/>
    <mergeCell ref="N81:N83"/>
    <mergeCell ref="N84:N86"/>
    <mergeCell ref="N87:N89"/>
    <mergeCell ref="J92:N94"/>
    <mergeCell ref="Q92:R92"/>
    <mergeCell ref="S92:V92"/>
    <mergeCell ref="M76:M78"/>
    <mergeCell ref="M81:M83"/>
    <mergeCell ref="M88:M89"/>
    <mergeCell ref="U78:U80"/>
    <mergeCell ref="V78:V80"/>
    <mergeCell ref="U81:U83"/>
    <mergeCell ref="V81:V83"/>
    <mergeCell ref="V84:V86"/>
    <mergeCell ref="V87:V89"/>
    <mergeCell ref="U84:U86"/>
    <mergeCell ref="U87:U89"/>
    <mergeCell ref="K75:K77"/>
    <mergeCell ref="J75:J77"/>
    <mergeCell ref="J78:J80"/>
    <mergeCell ref="J81:J83"/>
    <mergeCell ref="U117:U119"/>
    <mergeCell ref="V117:V119"/>
    <mergeCell ref="U103:U105"/>
    <mergeCell ref="U106:U108"/>
    <mergeCell ref="V106:V108"/>
    <mergeCell ref="U109:U111"/>
    <mergeCell ref="V109:V111"/>
    <mergeCell ref="U112:U114"/>
    <mergeCell ref="V112:V114"/>
    <mergeCell ref="V67:V69"/>
    <mergeCell ref="U72:U74"/>
    <mergeCell ref="V72:V74"/>
    <mergeCell ref="U75:U77"/>
    <mergeCell ref="V75:V77"/>
    <mergeCell ref="J61:J63"/>
    <mergeCell ref="K61:K63"/>
    <mergeCell ref="M61:M63"/>
    <mergeCell ref="N61:N63"/>
    <mergeCell ref="U61:U63"/>
    <mergeCell ref="V61:V63"/>
    <mergeCell ref="V64:V66"/>
    <mergeCell ref="N64:N66"/>
    <mergeCell ref="N67:N69"/>
    <mergeCell ref="M68:M69"/>
    <mergeCell ref="N72:N74"/>
    <mergeCell ref="N75:N77"/>
    <mergeCell ref="M72:M74"/>
    <mergeCell ref="K72:K74"/>
    <mergeCell ref="J33:J35"/>
    <mergeCell ref="J36:J38"/>
    <mergeCell ref="K36:K38"/>
    <mergeCell ref="M36:M38"/>
    <mergeCell ref="N36:N38"/>
    <mergeCell ref="K39:K41"/>
    <mergeCell ref="J47:N49"/>
    <mergeCell ref="U64:U66"/>
    <mergeCell ref="U67:U69"/>
    <mergeCell ref="N55:N57"/>
    <mergeCell ref="N58:N60"/>
    <mergeCell ref="Q47:R47"/>
    <mergeCell ref="Q48:R48"/>
    <mergeCell ref="S48:V48"/>
    <mergeCell ref="Q49:R49"/>
    <mergeCell ref="S49:V49"/>
    <mergeCell ref="J42:J44"/>
    <mergeCell ref="K42:K44"/>
    <mergeCell ref="N42:N44"/>
    <mergeCell ref="U42:U44"/>
    <mergeCell ref="V42:V44"/>
    <mergeCell ref="M43:M44"/>
    <mergeCell ref="S47:V47"/>
    <mergeCell ref="N27:N29"/>
    <mergeCell ref="N30:N32"/>
    <mergeCell ref="M31:M33"/>
    <mergeCell ref="K33:K35"/>
    <mergeCell ref="N33:N35"/>
    <mergeCell ref="U33:U35"/>
    <mergeCell ref="V33:V35"/>
    <mergeCell ref="N39:N41"/>
    <mergeCell ref="U39:U41"/>
    <mergeCell ref="V39:V41"/>
    <mergeCell ref="U30:U32"/>
    <mergeCell ref="V30:V32"/>
    <mergeCell ref="U58:U60"/>
    <mergeCell ref="V58:V60"/>
    <mergeCell ref="M52:M54"/>
    <mergeCell ref="N52:N54"/>
    <mergeCell ref="U52:U54"/>
    <mergeCell ref="V52:V54"/>
    <mergeCell ref="U55:U57"/>
    <mergeCell ref="V55:V57"/>
    <mergeCell ref="M56:M58"/>
  </mergeCells>
  <conditionalFormatting sqref="K7:K24 V7:V24 K27:K44 V27:V44 K52:K69 V52:V69 K72:K89 V72:V89 K97:K114 V97:V114 K117:K136 V117:V136 K140:K181 V140:V181 K185:K226 V185:V226 K230:K271 V230:V271 K275:K314 V275:V314">
    <cfRule type="cellIs" dxfId="12" priority="1" operator="greaterThan">
      <formula>"80%"</formula>
    </cfRule>
    <cfRule type="cellIs" dxfId="11" priority="2" operator="between">
      <formula>"70%"</formula>
      <formula>"80%"</formula>
    </cfRule>
    <cfRule type="cellIs" dxfId="10" priority="3" operator="lessThan">
      <formula>"70%"</formula>
    </cfRule>
  </conditionalFormatting>
  <printOptions horizontalCentered="1" gridLines="1"/>
  <pageMargins left="0.25" right="0.25" top="0.75" bottom="0.75" header="0" footer="0"/>
  <pageSetup paperSize="8" pageOrder="overThenDown" orientation="landscape" cellComments="atEnd"/>
  <rowBreaks count="4" manualBreakCount="4">
    <brk id="180" man="1"/>
    <brk id="135" man="1"/>
    <brk id="90" man="1"/>
    <brk id="45" man="1"/>
  </rowBreaks>
  <colBreaks count="2" manualBreakCount="2">
    <brk man="1"/>
    <brk id="22" man="1"/>
  </colBreaks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'Unit Database'!$C$5:$C$212</xm:f>
          </x14:formula1>
          <xm:sqref>E7:E24 P7:P24 E27:E44 P27:P44 E52:E69 P52:P69 E72:E89 P72:P89 E97:E114 P97:P114 E117:E134 P117:P134 E142:E159 P142:P159 E162:E179 P162:P179 E187:E204 P187:P204 E207:E224 P207:P224 E232:E249 P232:P249 E252:E269 P252:P269 E277:E294 P277:P294 E297:E314 P297:P314</xm:sqref>
        </x14:dataValidation>
        <x14:dataValidation type="list" allowBlank="1" xr:uid="{00000000-0002-0000-0000-000001000000}">
          <x14:formula1>
            <xm:f>DISTRO!$D$14:$D$53</xm:f>
          </x14:formula1>
          <xm:sqref>B16 M16 B36 M36 B61 M61 B81 M81 B106 M106 B126 M126 B151 M151 B171 M171 B196 M196 B216 M216 B241 M241 B261 M261 B286 M286 B306 M306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</sheetPr>
  <dimension ref="B1:H31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 x14ac:dyDescent="0.15"/>
  <cols>
    <col min="1" max="1" width="11.33203125" customWidth="1"/>
    <col min="3" max="3" width="50.1640625" customWidth="1"/>
  </cols>
  <sheetData>
    <row r="1" spans="2:8" ht="20.25" customHeight="1" x14ac:dyDescent="0.15"/>
    <row r="2" spans="2:8" ht="46.5" customHeight="1" x14ac:dyDescent="0.15">
      <c r="B2" s="309" t="s">
        <v>61</v>
      </c>
      <c r="C2" s="303"/>
    </row>
    <row r="3" spans="2:8" ht="20.25" customHeight="1" x14ac:dyDescent="0.15">
      <c r="B3" s="66" t="s">
        <v>62</v>
      </c>
      <c r="C3" s="67" t="s">
        <v>63</v>
      </c>
      <c r="D3" s="67" t="s">
        <v>64</v>
      </c>
      <c r="E3" s="67" t="s">
        <v>65</v>
      </c>
      <c r="F3" s="67" t="s">
        <v>66</v>
      </c>
      <c r="G3" s="68" t="s">
        <v>67</v>
      </c>
    </row>
    <row r="4" spans="2:8" ht="20.25" customHeight="1" x14ac:dyDescent="0.2">
      <c r="B4" s="69" t="str">
        <f>'Power Calculation'!B7</f>
        <v>HOT 1</v>
      </c>
      <c r="C4" s="70" t="str">
        <f>'Power Calculation'!B16</f>
        <v>PD11 - 230V 32A Bary Strømskap -&gt; 6x16A</v>
      </c>
      <c r="D4" s="71">
        <f>'Power Calculation'!J7+'Power Calculation'!J16</f>
        <v>2272</v>
      </c>
      <c r="E4" s="71">
        <f>'Power Calculation'!J10+'Power Calculation'!J19</f>
        <v>4800</v>
      </c>
      <c r="F4" s="71">
        <f>'Power Calculation'!J13+'Power Calculation'!J22</f>
        <v>2300</v>
      </c>
      <c r="G4" s="72">
        <f t="shared" ref="G4:G31" si="0">SUM(D4:F4)</f>
        <v>9372</v>
      </c>
    </row>
    <row r="5" spans="2:8" ht="20.25" customHeight="1" x14ac:dyDescent="0.2">
      <c r="B5" s="69" t="str">
        <f>'Power Calculation'!M7</f>
        <v>HOT 2</v>
      </c>
      <c r="C5" s="70">
        <f>'Power Calculation'!M16</f>
        <v>0</v>
      </c>
      <c r="D5" s="71">
        <f>'Power Calculation'!U7+'Power Calculation'!U16</f>
        <v>0</v>
      </c>
      <c r="E5" s="71">
        <f>'Power Calculation'!U10+'Power Calculation'!U19</f>
        <v>0</v>
      </c>
      <c r="F5" s="71">
        <f>'Power Calculation'!U13+'Power Calculation'!U22</f>
        <v>0</v>
      </c>
      <c r="G5" s="72">
        <f t="shared" si="0"/>
        <v>0</v>
      </c>
      <c r="H5" s="73"/>
    </row>
    <row r="6" spans="2:8" ht="20.25" customHeight="1" x14ac:dyDescent="0.2">
      <c r="B6" s="69" t="str">
        <f>'Power Calculation'!B27</f>
        <v>HOT 3</v>
      </c>
      <c r="C6" s="70">
        <f>'Power Calculation'!B36</f>
        <v>0</v>
      </c>
      <c r="D6" s="71">
        <f>'Power Calculation'!J27+'Power Calculation'!J36</f>
        <v>0</v>
      </c>
      <c r="E6" s="71">
        <f>'Power Calculation'!J30+'Power Calculation'!J39</f>
        <v>0</v>
      </c>
      <c r="F6" s="71">
        <f>'Power Calculation'!J33+'Power Calculation'!J42</f>
        <v>0</v>
      </c>
      <c r="G6" s="72">
        <f t="shared" si="0"/>
        <v>0</v>
      </c>
      <c r="H6" s="73"/>
    </row>
    <row r="7" spans="2:8" ht="20.25" customHeight="1" x14ac:dyDescent="0.2">
      <c r="B7" s="69" t="str">
        <f>'Power Calculation'!M27</f>
        <v>HOT 4</v>
      </c>
      <c r="C7" s="70">
        <f>'Power Calculation'!M36</f>
        <v>0</v>
      </c>
      <c r="D7" s="71">
        <f>'Power Calculation'!U27+'Power Calculation'!U36</f>
        <v>0</v>
      </c>
      <c r="E7" s="71">
        <f>'Power Calculation'!U30+'Power Calculation'!U39</f>
        <v>0</v>
      </c>
      <c r="F7" s="71">
        <f>'Power Calculation'!U33+'Power Calculation'!U42</f>
        <v>0</v>
      </c>
      <c r="G7" s="72">
        <f t="shared" si="0"/>
        <v>0</v>
      </c>
      <c r="H7" s="73"/>
    </row>
    <row r="8" spans="2:8" ht="20.25" customHeight="1" x14ac:dyDescent="0.2">
      <c r="B8" s="69" t="str">
        <f>'Power Calculation'!B52</f>
        <v>HOT 5</v>
      </c>
      <c r="C8" s="70">
        <f>'Power Calculation'!B61</f>
        <v>0</v>
      </c>
      <c r="D8" s="71">
        <f>'Power Calculation'!J52+'Power Calculation'!J61</f>
        <v>0</v>
      </c>
      <c r="E8" s="71">
        <f>'Power Calculation'!J55+'Power Calculation'!J64</f>
        <v>0</v>
      </c>
      <c r="F8" s="71">
        <f>'Power Calculation'!J58+'Power Calculation'!J67</f>
        <v>0</v>
      </c>
      <c r="G8" s="72">
        <f t="shared" si="0"/>
        <v>0</v>
      </c>
      <c r="H8" s="73"/>
    </row>
    <row r="9" spans="2:8" ht="20.25" customHeight="1" x14ac:dyDescent="0.2">
      <c r="B9" s="69" t="str">
        <f>'Power Calculation'!M52</f>
        <v>HOT 6</v>
      </c>
      <c r="C9" s="70">
        <f>'Power Calculation'!M61</f>
        <v>0</v>
      </c>
      <c r="D9" s="71">
        <f>'Power Calculation'!U52+'Power Calculation'!U61</f>
        <v>0</v>
      </c>
      <c r="E9" s="71">
        <f>'Power Calculation'!U55+'Power Calculation'!U64</f>
        <v>0</v>
      </c>
      <c r="F9" s="71">
        <f>'Power Calculation'!U58+'Power Calculation'!U67</f>
        <v>0</v>
      </c>
      <c r="G9" s="72">
        <f t="shared" si="0"/>
        <v>0</v>
      </c>
      <c r="H9" s="73"/>
    </row>
    <row r="10" spans="2:8" ht="20.25" customHeight="1" x14ac:dyDescent="0.2">
      <c r="B10" s="69" t="str">
        <f>'Power Calculation'!B72</f>
        <v>HOT 7</v>
      </c>
      <c r="C10" s="70">
        <f>'Power Calculation'!B81</f>
        <v>0</v>
      </c>
      <c r="D10" s="71">
        <f>'Power Calculation'!J72+'Power Calculation'!J81</f>
        <v>0</v>
      </c>
      <c r="E10" s="71">
        <f>'Power Calculation'!J75+'Power Calculation'!J84</f>
        <v>0</v>
      </c>
      <c r="F10" s="71">
        <f>'Power Calculation'!J78+'Power Calculation'!J87</f>
        <v>0</v>
      </c>
      <c r="G10" s="72">
        <f t="shared" si="0"/>
        <v>0</v>
      </c>
      <c r="H10" s="73"/>
    </row>
    <row r="11" spans="2:8" ht="20.25" customHeight="1" x14ac:dyDescent="0.2">
      <c r="B11" s="69" t="str">
        <f>'Power Calculation'!M72</f>
        <v>HOT 8</v>
      </c>
      <c r="C11" s="70">
        <f>'Power Calculation'!M81</f>
        <v>0</v>
      </c>
      <c r="D11" s="71">
        <f>'Power Calculation'!U72+'Power Calculation'!U81</f>
        <v>0</v>
      </c>
      <c r="E11" s="71">
        <f>'Power Calculation'!U75+'Power Calculation'!U84</f>
        <v>0</v>
      </c>
      <c r="F11" s="71">
        <f>'Power Calculation'!U78+'Power Calculation'!U87</f>
        <v>0</v>
      </c>
      <c r="G11" s="72">
        <f t="shared" si="0"/>
        <v>0</v>
      </c>
      <c r="H11" s="73"/>
    </row>
    <row r="12" spans="2:8" ht="20.25" customHeight="1" x14ac:dyDescent="0.2">
      <c r="B12" s="69" t="str">
        <f>'Power Calculation'!B97</f>
        <v>HOT 9</v>
      </c>
      <c r="C12" s="70">
        <f>'Power Calculation'!B106</f>
        <v>0</v>
      </c>
      <c r="D12" s="71">
        <f>'Power Calculation'!J97+'Power Calculation'!J106</f>
        <v>0</v>
      </c>
      <c r="E12" s="71">
        <f>'Power Calculation'!J100+'Power Calculation'!J109</f>
        <v>0</v>
      </c>
      <c r="F12" s="71">
        <f>'Power Calculation'!J112+'Power Calculation'!J103</f>
        <v>0</v>
      </c>
      <c r="G12" s="72">
        <f t="shared" si="0"/>
        <v>0</v>
      </c>
      <c r="H12" s="73"/>
    </row>
    <row r="13" spans="2:8" ht="20.25" customHeight="1" x14ac:dyDescent="0.2">
      <c r="B13" s="69" t="str">
        <f>'Power Calculation'!M97</f>
        <v>HOT 10</v>
      </c>
      <c r="C13" s="70">
        <f>'Power Calculation'!M106</f>
        <v>0</v>
      </c>
      <c r="D13" s="71">
        <f>'Power Calculation'!U97+'Power Calculation'!U106</f>
        <v>0</v>
      </c>
      <c r="E13" s="71">
        <f>'Power Calculation'!U100+'Power Calculation'!U109</f>
        <v>0</v>
      </c>
      <c r="F13" s="71">
        <f>'Power Calculation'!U103+'Power Calculation'!U112</f>
        <v>0</v>
      </c>
      <c r="G13" s="72">
        <f t="shared" si="0"/>
        <v>0</v>
      </c>
      <c r="H13" s="73"/>
    </row>
    <row r="14" spans="2:8" ht="20.25" customHeight="1" x14ac:dyDescent="0.2">
      <c r="B14" s="69" t="str">
        <f>'Power Calculation'!B117</f>
        <v>HOT 11</v>
      </c>
      <c r="C14" s="70">
        <f>'Power Calculation'!B126</f>
        <v>0</v>
      </c>
      <c r="D14" s="71">
        <f>'Power Calculation'!J117+'Power Calculation'!J126</f>
        <v>0</v>
      </c>
      <c r="E14" s="71">
        <f>'Power Calculation'!J120+'Power Calculation'!J129</f>
        <v>0</v>
      </c>
      <c r="F14" s="71">
        <f>'Power Calculation'!J123+'Power Calculation'!J132</f>
        <v>0</v>
      </c>
      <c r="G14" s="72">
        <f t="shared" si="0"/>
        <v>0</v>
      </c>
      <c r="H14" s="73"/>
    </row>
    <row r="15" spans="2:8" ht="20.25" customHeight="1" x14ac:dyDescent="0.2">
      <c r="B15" s="69" t="str">
        <f>'Power Calculation'!M117</f>
        <v>HOT 12</v>
      </c>
      <c r="C15" s="70">
        <f>'Power Calculation'!M126</f>
        <v>0</v>
      </c>
      <c r="D15" s="71">
        <f>'Power Calculation'!U117+'Power Calculation'!U126</f>
        <v>0</v>
      </c>
      <c r="E15" s="71">
        <f>'Power Calculation'!U120+'Power Calculation'!U129</f>
        <v>0</v>
      </c>
      <c r="F15" s="71">
        <f>'Power Calculation'!U123+'Power Calculation'!U132</f>
        <v>0</v>
      </c>
      <c r="G15" s="72">
        <f t="shared" si="0"/>
        <v>0</v>
      </c>
      <c r="H15" s="73"/>
    </row>
    <row r="16" spans="2:8" ht="20.25" customHeight="1" x14ac:dyDescent="0.2">
      <c r="B16" s="69" t="str">
        <f>'Power Calculation'!B142</f>
        <v>HOT 13</v>
      </c>
      <c r="C16" s="70">
        <f>'Power Calculation'!B151</f>
        <v>0</v>
      </c>
      <c r="D16" s="71">
        <f>'Power Calculation'!J142+'Power Calculation'!J151</f>
        <v>0</v>
      </c>
      <c r="E16" s="71">
        <f>'Power Calculation'!J145+'Power Calculation'!J154</f>
        <v>0</v>
      </c>
      <c r="F16" s="71">
        <f>'Power Calculation'!J148+'Power Calculation'!J157</f>
        <v>0</v>
      </c>
      <c r="G16" s="72">
        <f t="shared" si="0"/>
        <v>0</v>
      </c>
      <c r="H16" s="73"/>
    </row>
    <row r="17" spans="2:8" ht="20.25" customHeight="1" x14ac:dyDescent="0.2">
      <c r="B17" s="69" t="str">
        <f>'Power Calculation'!M142</f>
        <v>HOT 14</v>
      </c>
      <c r="C17" s="70">
        <f>'Power Calculation'!M151</f>
        <v>0</v>
      </c>
      <c r="D17" s="71">
        <f>'Power Calculation'!U142+'Power Calculation'!U151</f>
        <v>0</v>
      </c>
      <c r="E17" s="71">
        <f>'Power Calculation'!U145+'Power Calculation'!U154</f>
        <v>0</v>
      </c>
      <c r="F17" s="71">
        <f>'Power Calculation'!U148+'Power Calculation'!U157</f>
        <v>0</v>
      </c>
      <c r="G17" s="72">
        <f t="shared" si="0"/>
        <v>0</v>
      </c>
      <c r="H17" s="73"/>
    </row>
    <row r="18" spans="2:8" ht="20.25" customHeight="1" x14ac:dyDescent="0.2">
      <c r="B18" s="69" t="str">
        <f>'Power Calculation'!B162</f>
        <v>HOT 15</v>
      </c>
      <c r="C18" s="70">
        <f>'Power Calculation'!B171</f>
        <v>0</v>
      </c>
      <c r="D18" s="71">
        <f>'Power Calculation'!J162+'Power Calculation'!J171</f>
        <v>0</v>
      </c>
      <c r="E18" s="71">
        <f>'Power Calculation'!J165+'Power Calculation'!J174</f>
        <v>0</v>
      </c>
      <c r="F18" s="71">
        <f>'Power Calculation'!J168+'Power Calculation'!J177</f>
        <v>0</v>
      </c>
      <c r="G18" s="72">
        <f t="shared" si="0"/>
        <v>0</v>
      </c>
      <c r="H18" s="73"/>
    </row>
    <row r="19" spans="2:8" ht="20.25" customHeight="1" x14ac:dyDescent="0.2">
      <c r="B19" s="69" t="str">
        <f>'Power Calculation'!M162</f>
        <v>HOT 16</v>
      </c>
      <c r="C19" s="70">
        <f>'Power Calculation'!M171</f>
        <v>0</v>
      </c>
      <c r="D19" s="71">
        <f>'Power Calculation'!U162+'Power Calculation'!U171</f>
        <v>0</v>
      </c>
      <c r="E19" s="71">
        <f>'Power Calculation'!U165+'Power Calculation'!U174</f>
        <v>0</v>
      </c>
      <c r="F19" s="71">
        <f>'Power Calculation'!U168+'Power Calculation'!U177</f>
        <v>0</v>
      </c>
      <c r="G19" s="72">
        <f t="shared" si="0"/>
        <v>0</v>
      </c>
      <c r="H19" s="73"/>
    </row>
    <row r="20" spans="2:8" ht="20.25" customHeight="1" x14ac:dyDescent="0.2">
      <c r="B20" s="69" t="str">
        <f>'Power Calculation'!B187</f>
        <v>HOT 17</v>
      </c>
      <c r="C20" s="70">
        <f>'Power Calculation'!B196</f>
        <v>0</v>
      </c>
      <c r="D20" s="71">
        <f>'Power Calculation'!J187+'Power Calculation'!J196</f>
        <v>0</v>
      </c>
      <c r="E20" s="71">
        <f>'Power Calculation'!J190+'Power Calculation'!J199</f>
        <v>0</v>
      </c>
      <c r="F20" s="71">
        <f>'Power Calculation'!J193+'Power Calculation'!J202</f>
        <v>0</v>
      </c>
      <c r="G20" s="72">
        <f t="shared" si="0"/>
        <v>0</v>
      </c>
      <c r="H20" s="73"/>
    </row>
    <row r="21" spans="2:8" ht="20.25" customHeight="1" x14ac:dyDescent="0.2">
      <c r="B21" s="69" t="str">
        <f>'Power Calculation'!M187</f>
        <v>HOT 18</v>
      </c>
      <c r="C21" s="70">
        <f>'Power Calculation'!M196</f>
        <v>0</v>
      </c>
      <c r="D21" s="71">
        <f>'Power Calculation'!U187+'Power Calculation'!U196</f>
        <v>0</v>
      </c>
      <c r="E21" s="71">
        <f>'Power Calculation'!U190+'Power Calculation'!U199</f>
        <v>0</v>
      </c>
      <c r="F21" s="71">
        <f>'Power Calculation'!U193+'Power Calculation'!U202</f>
        <v>0</v>
      </c>
      <c r="G21" s="72">
        <f t="shared" si="0"/>
        <v>0</v>
      </c>
      <c r="H21" s="73"/>
    </row>
    <row r="22" spans="2:8" ht="20.25" customHeight="1" x14ac:dyDescent="0.2">
      <c r="B22" s="69" t="str">
        <f>'Power Calculation'!B207</f>
        <v>HOT 19</v>
      </c>
      <c r="C22" s="70">
        <f>'Power Calculation'!B216</f>
        <v>0</v>
      </c>
      <c r="D22" s="71">
        <f>'Power Calculation'!J207+'Power Calculation'!J216</f>
        <v>0</v>
      </c>
      <c r="E22" s="71">
        <f>'Power Calculation'!J210+'Power Calculation'!J219</f>
        <v>0</v>
      </c>
      <c r="F22" s="71">
        <f>'Power Calculation'!J213+'Power Calculation'!J222</f>
        <v>0</v>
      </c>
      <c r="G22" s="72">
        <f t="shared" si="0"/>
        <v>0</v>
      </c>
      <c r="H22" s="73"/>
    </row>
    <row r="23" spans="2:8" ht="20.25" customHeight="1" x14ac:dyDescent="0.2">
      <c r="B23" s="69" t="str">
        <f>'Power Calculation'!M207</f>
        <v>HOT 20</v>
      </c>
      <c r="C23" s="70">
        <f>'Power Calculation'!M216</f>
        <v>0</v>
      </c>
      <c r="D23" s="71">
        <f>'Power Calculation'!U207+'Power Calculation'!U216</f>
        <v>0</v>
      </c>
      <c r="E23" s="71">
        <f>'Power Calculation'!U210+'Power Calculation'!U219</f>
        <v>0</v>
      </c>
      <c r="F23" s="71">
        <f>'Power Calculation'!U213+'Power Calculation'!U222</f>
        <v>0</v>
      </c>
      <c r="G23" s="72">
        <f t="shared" si="0"/>
        <v>0</v>
      </c>
      <c r="H23" s="73"/>
    </row>
    <row r="24" spans="2:8" ht="20.25" customHeight="1" x14ac:dyDescent="0.2">
      <c r="B24" s="69" t="str">
        <f>'Power Calculation'!B232</f>
        <v>HOT 21</v>
      </c>
      <c r="C24" s="70">
        <f>'Power Calculation'!B241</f>
        <v>0</v>
      </c>
      <c r="D24" s="71">
        <f>'Power Calculation'!J232+'Power Calculation'!J241</f>
        <v>0</v>
      </c>
      <c r="E24" s="71">
        <f>'Power Calculation'!J235+'Power Calculation'!J244</f>
        <v>0</v>
      </c>
      <c r="F24" s="71">
        <f>'Power Calculation'!J238+'Power Calculation'!J247</f>
        <v>0</v>
      </c>
      <c r="G24" s="72">
        <f t="shared" si="0"/>
        <v>0</v>
      </c>
    </row>
    <row r="25" spans="2:8" ht="20.25" customHeight="1" x14ac:dyDescent="0.2">
      <c r="B25" s="69" t="str">
        <f>'Power Calculation'!M232</f>
        <v>HOT 22</v>
      </c>
      <c r="C25" s="70">
        <f>'Power Calculation'!M241</f>
        <v>0</v>
      </c>
      <c r="D25" s="71">
        <f>'Power Calculation'!U232+'Power Calculation'!U241</f>
        <v>0</v>
      </c>
      <c r="E25" s="71">
        <f>'Power Calculation'!U235+'Power Calculation'!U244</f>
        <v>0</v>
      </c>
      <c r="F25" s="71">
        <f>'Power Calculation'!U238+'Power Calculation'!U247</f>
        <v>0</v>
      </c>
      <c r="G25" s="72">
        <f t="shared" si="0"/>
        <v>0</v>
      </c>
    </row>
    <row r="26" spans="2:8" ht="20.25" customHeight="1" x14ac:dyDescent="0.2">
      <c r="B26" s="69" t="str">
        <f>'Power Calculation'!B252</f>
        <v>HOT 23</v>
      </c>
      <c r="C26" s="70">
        <f>'Power Calculation'!B261</f>
        <v>0</v>
      </c>
      <c r="D26" s="71">
        <f>'Power Calculation'!J252+'Power Calculation'!J261</f>
        <v>0</v>
      </c>
      <c r="E26" s="71">
        <f>'Power Calculation'!J255+'Power Calculation'!J264</f>
        <v>0</v>
      </c>
      <c r="F26" s="71">
        <f>'Power Calculation'!J258+'Power Calculation'!J267</f>
        <v>0</v>
      </c>
      <c r="G26" s="72">
        <f t="shared" si="0"/>
        <v>0</v>
      </c>
    </row>
    <row r="27" spans="2:8" ht="20.25" customHeight="1" x14ac:dyDescent="0.2">
      <c r="B27" s="69" t="str">
        <f>'Power Calculation'!M252</f>
        <v>HOT 24</v>
      </c>
      <c r="C27" s="70">
        <f>'Power Calculation'!M261</f>
        <v>0</v>
      </c>
      <c r="D27" s="71">
        <f>'Power Calculation'!U252+'Power Calculation'!U261</f>
        <v>0</v>
      </c>
      <c r="E27" s="71">
        <f>'Power Calculation'!U255+'Power Calculation'!U264</f>
        <v>0</v>
      </c>
      <c r="F27" s="71">
        <f>'Power Calculation'!U258+'Power Calculation'!U267</f>
        <v>0</v>
      </c>
      <c r="G27" s="72">
        <f t="shared" si="0"/>
        <v>0</v>
      </c>
    </row>
    <row r="28" spans="2:8" ht="20.25" customHeight="1" x14ac:dyDescent="0.2">
      <c r="B28" s="69" t="str">
        <f>'Power Calculation'!B277</f>
        <v>HOT 25</v>
      </c>
      <c r="C28" s="70">
        <f>'Power Calculation'!B286</f>
        <v>0</v>
      </c>
      <c r="D28" s="71">
        <f>'Power Calculation'!J277+'Power Calculation'!J286</f>
        <v>0</v>
      </c>
      <c r="E28" s="71">
        <f>'Power Calculation'!J280+'Power Calculation'!J289</f>
        <v>0</v>
      </c>
      <c r="F28" s="71">
        <f>'Power Calculation'!J283+'Power Calculation'!J292</f>
        <v>0</v>
      </c>
      <c r="G28" s="72">
        <f t="shared" si="0"/>
        <v>0</v>
      </c>
    </row>
    <row r="29" spans="2:8" ht="20.25" customHeight="1" x14ac:dyDescent="0.2">
      <c r="B29" s="69" t="str">
        <f>'Power Calculation'!M277</f>
        <v>HOT 26</v>
      </c>
      <c r="C29" s="70">
        <f>'Power Calculation'!M286</f>
        <v>0</v>
      </c>
      <c r="D29" s="71">
        <f>'Power Calculation'!U277+'Power Calculation'!U286</f>
        <v>0</v>
      </c>
      <c r="E29" s="71">
        <f>'Power Calculation'!U280+'Power Calculation'!U289</f>
        <v>0</v>
      </c>
      <c r="F29" s="71">
        <f>'Power Calculation'!U283+'Power Calculation'!U292</f>
        <v>0</v>
      </c>
      <c r="G29" s="72">
        <f t="shared" si="0"/>
        <v>0</v>
      </c>
    </row>
    <row r="30" spans="2:8" ht="20.25" customHeight="1" x14ac:dyDescent="0.2">
      <c r="B30" s="69" t="str">
        <f>'Power Calculation'!B297</f>
        <v>HOT 27</v>
      </c>
      <c r="C30" s="70">
        <f>'Power Calculation'!B306</f>
        <v>0</v>
      </c>
      <c r="D30" s="71">
        <f>'Power Calculation'!J297+'Power Calculation'!J306</f>
        <v>0</v>
      </c>
      <c r="E30" s="71">
        <f>'Power Calculation'!J300+'Power Calculation'!J309</f>
        <v>0</v>
      </c>
      <c r="F30" s="71">
        <f>'Power Calculation'!J303+'Power Calculation'!J312</f>
        <v>0</v>
      </c>
      <c r="G30" s="72">
        <f t="shared" si="0"/>
        <v>0</v>
      </c>
    </row>
    <row r="31" spans="2:8" ht="20.25" customHeight="1" x14ac:dyDescent="0.2">
      <c r="B31" s="74" t="str">
        <f>'Power Calculation'!M297</f>
        <v>HOT 28</v>
      </c>
      <c r="C31" s="75">
        <f>'Power Calculation'!M306</f>
        <v>0</v>
      </c>
      <c r="D31" s="76">
        <f>'Power Calculation'!U297+'Power Calculation'!U306</f>
        <v>0</v>
      </c>
      <c r="E31" s="76">
        <f>'Power Calculation'!U300+'Power Calculation'!U309</f>
        <v>0</v>
      </c>
      <c r="F31" s="76">
        <f>'Power Calculation'!U303+'Power Calculation'!U312</f>
        <v>0</v>
      </c>
      <c r="G31" s="77">
        <f t="shared" si="0"/>
        <v>0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  <pageSetUpPr fitToPage="1"/>
  </sheetPr>
  <dimension ref="A2:P53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 x14ac:dyDescent="0.15"/>
  <cols>
    <col min="1" max="1" width="4" customWidth="1"/>
    <col min="2" max="2" width="17.6640625" customWidth="1"/>
    <col min="3" max="3" width="10.83203125" customWidth="1"/>
    <col min="4" max="4" width="62.83203125" hidden="1" customWidth="1"/>
    <col min="5" max="5" width="14.83203125" customWidth="1"/>
    <col min="6" max="6" width="49.33203125" customWidth="1"/>
    <col min="7" max="7" width="50.5" customWidth="1"/>
    <col min="8" max="8" width="15.1640625" customWidth="1"/>
    <col min="9" max="10" width="9.83203125" customWidth="1"/>
    <col min="11" max="11" width="10.1640625" customWidth="1"/>
    <col min="12" max="12" width="14.5" customWidth="1"/>
    <col min="13" max="13" width="16.6640625" customWidth="1"/>
    <col min="14" max="15" width="14" customWidth="1"/>
  </cols>
  <sheetData>
    <row r="2" spans="1:16" ht="21.75" customHeight="1" x14ac:dyDescent="0.15">
      <c r="H2" s="78" t="s">
        <v>68</v>
      </c>
      <c r="I2" s="79" t="s">
        <v>69</v>
      </c>
      <c r="J2" s="80" t="s">
        <v>70</v>
      </c>
    </row>
    <row r="3" spans="1:16" ht="25.5" customHeight="1" x14ac:dyDescent="0.2">
      <c r="A3" s="81"/>
      <c r="B3" s="82" t="s">
        <v>71</v>
      </c>
      <c r="C3" s="83" t="s">
        <v>72</v>
      </c>
      <c r="D3" s="83" t="s">
        <v>73</v>
      </c>
      <c r="E3" s="83" t="s">
        <v>74</v>
      </c>
      <c r="F3" s="83" t="s">
        <v>75</v>
      </c>
      <c r="G3" s="83" t="s">
        <v>76</v>
      </c>
      <c r="H3" s="84" t="s">
        <v>77</v>
      </c>
      <c r="I3" s="84"/>
      <c r="J3" s="84" t="s">
        <v>65</v>
      </c>
      <c r="K3" s="83" t="s">
        <v>66</v>
      </c>
      <c r="L3" s="83" t="s">
        <v>78</v>
      </c>
      <c r="M3" s="83" t="s">
        <v>79</v>
      </c>
      <c r="N3" s="85" t="s">
        <v>80</v>
      </c>
      <c r="O3" s="85" t="s">
        <v>81</v>
      </c>
      <c r="P3" s="81"/>
    </row>
    <row r="4" spans="1:16" ht="24.75" customHeight="1" x14ac:dyDescent="0.2">
      <c r="A4" s="81"/>
      <c r="B4" s="310" t="s">
        <v>82</v>
      </c>
      <c r="C4" s="86" t="s">
        <v>83</v>
      </c>
      <c r="D4" s="87" t="str">
        <f t="shared" ref="D4:D53" si="0">CONCATENATE(C4," - ",F4)</f>
        <v>PD01 - 230V 32 Amp</v>
      </c>
      <c r="E4" s="88"/>
      <c r="F4" s="87" t="s">
        <v>84</v>
      </c>
      <c r="G4" s="86" t="s">
        <v>85</v>
      </c>
      <c r="H4" s="89"/>
      <c r="I4" s="90">
        <f>SUMIF($G$14:$G$53,"="&amp;D4,$I$14:$I$53) + SUMIF('Soca Draw'!$C$4:$C$31,"="&amp;$D4,'Soca Draw'!$D$4:$D$31)</f>
        <v>2272</v>
      </c>
      <c r="J4" s="90">
        <f>SUMIF($G$14:$G$53,"="&amp;D4,$J$14:$J$53) + SUMIF('Soca Draw'!$C$4:$C$31,"="&amp;$D4,'Soca Draw'!$E$4:$E$31)</f>
        <v>4800</v>
      </c>
      <c r="K4" s="90">
        <f>SUMIF($G$14:$G$53,"="&amp;D4,$K$14:$K$53) + SUMIF('Soca Draw'!$C$4:$C$31,"="&amp;$D4,'Soca Draw'!$F$4:$F$31)</f>
        <v>2300</v>
      </c>
      <c r="L4" s="88">
        <f t="shared" ref="L4:L53" si="1">SUM(I4:K4)</f>
        <v>9372</v>
      </c>
      <c r="M4" s="91">
        <f t="shared" ref="M4:M53" si="2">IFERROR((L4/N4), 0)</f>
        <v>0.73518026125613756</v>
      </c>
      <c r="N4" s="92">
        <f>IFERROR(VLOOKUP(F4, 'Source Power Database'!$C$5:$D$200, 2, 0), 0)</f>
        <v>12747.893943706937</v>
      </c>
      <c r="O4" s="93">
        <f t="shared" ref="O4:O53" si="3">N4/3</f>
        <v>4249.2979812356452</v>
      </c>
      <c r="P4" s="81"/>
    </row>
    <row r="5" spans="1:16" ht="24.75" customHeight="1" x14ac:dyDescent="0.2">
      <c r="A5" s="81"/>
      <c r="B5" s="311"/>
      <c r="C5" s="86" t="s">
        <v>86</v>
      </c>
      <c r="D5" s="87" t="str">
        <f t="shared" si="0"/>
        <v xml:space="preserve">PD02 - </v>
      </c>
      <c r="E5" s="88"/>
      <c r="F5" s="87"/>
      <c r="G5" s="86" t="s">
        <v>85</v>
      </c>
      <c r="H5" s="89"/>
      <c r="I5" s="90">
        <f>SUMIF($G$14:$G$53,"="&amp;D5,$I$14:$I$53) + SUMIF('Soca Draw'!$C$4:$C$31,"="&amp;$D5,'Soca Draw'!$D$4:$D$31)</f>
        <v>0</v>
      </c>
      <c r="J5" s="90">
        <f>SUMIF($G$14:$G$53,"="&amp;D5,$J$14:$J$53) + SUMIF('Soca Draw'!$C$4:$C$31,"="&amp;$D5,'Soca Draw'!$E$4:$E$31)</f>
        <v>0</v>
      </c>
      <c r="K5" s="90">
        <f>SUMIF($G$14:$G$53,"="&amp;D5,$K$14:$K$53) + SUMIF('Soca Draw'!$C$4:$C$31,"="&amp;$D5,'Soca Draw'!$F$4:$F$31)</f>
        <v>0</v>
      </c>
      <c r="L5" s="88">
        <f t="shared" si="1"/>
        <v>0</v>
      </c>
      <c r="M5" s="91">
        <f t="shared" si="2"/>
        <v>0</v>
      </c>
      <c r="N5" s="92">
        <f>IFERROR(VLOOKUP(F5, 'Source Power Database'!$C$5:$D$200, 2, 0), 0)</f>
        <v>0</v>
      </c>
      <c r="O5" s="93">
        <f t="shared" si="3"/>
        <v>0</v>
      </c>
      <c r="P5" s="81"/>
    </row>
    <row r="6" spans="1:16" ht="24.75" customHeight="1" x14ac:dyDescent="0.2">
      <c r="A6" s="81"/>
      <c r="B6" s="311"/>
      <c r="C6" s="86" t="s">
        <v>87</v>
      </c>
      <c r="D6" s="87" t="str">
        <f t="shared" si="0"/>
        <v xml:space="preserve">PD03 - </v>
      </c>
      <c r="E6" s="88"/>
      <c r="F6" s="87"/>
      <c r="G6" s="86" t="s">
        <v>85</v>
      </c>
      <c r="H6" s="89"/>
      <c r="I6" s="90">
        <f>SUMIF($G$14:$G$53,"="&amp;D6,$I$14:$I$53) + SUMIF('Soca Draw'!$C$4:$C$31,"="&amp;$D6,'Soca Draw'!$D$4:$D$31)</f>
        <v>0</v>
      </c>
      <c r="J6" s="90">
        <f>SUMIF($G$14:$G$53,"="&amp;D6,$J$14:$J$53) + SUMIF('Soca Draw'!$C$4:$C$31,"="&amp;$D6,'Soca Draw'!$E$4:$E$31)</f>
        <v>0</v>
      </c>
      <c r="K6" s="90">
        <f>SUMIF($G$14:$G$53,"="&amp;D6,$K$14:$K$53) + SUMIF('Soca Draw'!$C$4:$C$31,"="&amp;$D6,'Soca Draw'!$F$4:$F$31)</f>
        <v>0</v>
      </c>
      <c r="L6" s="88">
        <f t="shared" si="1"/>
        <v>0</v>
      </c>
      <c r="M6" s="91">
        <f t="shared" si="2"/>
        <v>0</v>
      </c>
      <c r="N6" s="92">
        <f>IFERROR(VLOOKUP(F6, 'Source Power Database'!$C$5:$D$200, 2, 0), 0)</f>
        <v>0</v>
      </c>
      <c r="O6" s="93">
        <f t="shared" si="3"/>
        <v>0</v>
      </c>
      <c r="P6" s="81"/>
    </row>
    <row r="7" spans="1:16" ht="24.75" customHeight="1" x14ac:dyDescent="0.2">
      <c r="A7" s="81"/>
      <c r="B7" s="311"/>
      <c r="C7" s="86" t="s">
        <v>88</v>
      </c>
      <c r="D7" s="87" t="str">
        <f t="shared" si="0"/>
        <v xml:space="preserve">PD04 - </v>
      </c>
      <c r="E7" s="88"/>
      <c r="F7" s="87"/>
      <c r="G7" s="86" t="s">
        <v>85</v>
      </c>
      <c r="H7" s="89"/>
      <c r="I7" s="90">
        <f>SUMIF($G$14:$G$53,"="&amp;D7,$I$14:$I$53) + SUMIF('Soca Draw'!$C$4:$C$31,"="&amp;$D7,'Soca Draw'!$D$4:$D$31)</f>
        <v>0</v>
      </c>
      <c r="J7" s="90">
        <f>SUMIF($G$14:$G$53,"="&amp;D7,$J$14:$J$53) + SUMIF('Soca Draw'!$C$4:$C$31,"="&amp;$D7,'Soca Draw'!$E$4:$E$31)</f>
        <v>0</v>
      </c>
      <c r="K7" s="90">
        <f>SUMIF($G$14:$G$53,"="&amp;D7,$K$14:$K$53) + SUMIF('Soca Draw'!$C$4:$C$31,"="&amp;$D7,'Soca Draw'!$F$4:$F$31)</f>
        <v>0</v>
      </c>
      <c r="L7" s="88">
        <f t="shared" si="1"/>
        <v>0</v>
      </c>
      <c r="M7" s="91">
        <f t="shared" si="2"/>
        <v>0</v>
      </c>
      <c r="N7" s="92">
        <f>IFERROR(VLOOKUP(F7, 'Source Power Database'!$C$5:$D$200, 2, 0), 0)</f>
        <v>0</v>
      </c>
      <c r="O7" s="93">
        <f t="shared" si="3"/>
        <v>0</v>
      </c>
      <c r="P7" s="81"/>
    </row>
    <row r="8" spans="1:16" ht="24.75" customHeight="1" x14ac:dyDescent="0.2">
      <c r="A8" s="81"/>
      <c r="B8" s="311"/>
      <c r="C8" s="86" t="s">
        <v>89</v>
      </c>
      <c r="D8" s="87" t="str">
        <f t="shared" si="0"/>
        <v xml:space="preserve">PD05 - </v>
      </c>
      <c r="E8" s="88"/>
      <c r="F8" s="87"/>
      <c r="G8" s="86" t="s">
        <v>85</v>
      </c>
      <c r="H8" s="89"/>
      <c r="I8" s="90">
        <f>SUMIF($G$14:$G$53,"="&amp;D8,$I$14:$I$53) + SUMIF('Soca Draw'!$C$4:$C$31,"="&amp;$D8,'Soca Draw'!$D$4:$D$31)</f>
        <v>0</v>
      </c>
      <c r="J8" s="90">
        <f>SUMIF($G$14:$G$53,"="&amp;D8,$J$14:$J$53) + SUMIF('Soca Draw'!$C$4:$C$31,"="&amp;$D8,'Soca Draw'!$E$4:$E$31)</f>
        <v>0</v>
      </c>
      <c r="K8" s="90">
        <f>SUMIF($G$14:$G$53,"="&amp;D8,$K$14:$K$53) + SUMIF('Soca Draw'!$C$4:$C$31,"="&amp;$D8,'Soca Draw'!$F$4:$F$31)</f>
        <v>0</v>
      </c>
      <c r="L8" s="88">
        <f t="shared" si="1"/>
        <v>0</v>
      </c>
      <c r="M8" s="91">
        <f t="shared" si="2"/>
        <v>0</v>
      </c>
      <c r="N8" s="92">
        <f>IFERROR(VLOOKUP(F8, 'Source Power Database'!$C$5:$D$200, 2, 0), 0)</f>
        <v>0</v>
      </c>
      <c r="O8" s="93">
        <f t="shared" si="3"/>
        <v>0</v>
      </c>
      <c r="P8" s="81"/>
    </row>
    <row r="9" spans="1:16" ht="24.75" customHeight="1" x14ac:dyDescent="0.2">
      <c r="A9" s="81"/>
      <c r="B9" s="311"/>
      <c r="C9" s="86" t="s">
        <v>90</v>
      </c>
      <c r="D9" s="87" t="str">
        <f t="shared" si="0"/>
        <v xml:space="preserve">PD06 - </v>
      </c>
      <c r="E9" s="88"/>
      <c r="F9" s="87"/>
      <c r="G9" s="86" t="s">
        <v>85</v>
      </c>
      <c r="H9" s="89"/>
      <c r="I9" s="90">
        <f>SUMIF($G$14:$G$53,"="&amp;D9,$I$14:$I$53) + SUMIF('Soca Draw'!$C$4:$C$31,"="&amp;$D9,'Soca Draw'!$D$4:$D$31)</f>
        <v>0</v>
      </c>
      <c r="J9" s="90">
        <f>SUMIF($G$14:$G$53,"="&amp;D9,$J$14:$J$53) + SUMIF('Soca Draw'!$C$4:$C$31,"="&amp;$D9,'Soca Draw'!$E$4:$E$31)</f>
        <v>0</v>
      </c>
      <c r="K9" s="90">
        <f>SUMIF($G$14:$G$53,"="&amp;D9,$K$14:$K$53) + SUMIF('Soca Draw'!$C$4:$C$31,"="&amp;$D9,'Soca Draw'!$F$4:$F$31)</f>
        <v>0</v>
      </c>
      <c r="L9" s="88">
        <f t="shared" si="1"/>
        <v>0</v>
      </c>
      <c r="M9" s="91">
        <f t="shared" si="2"/>
        <v>0</v>
      </c>
      <c r="N9" s="92">
        <f>IFERROR(VLOOKUP(F9, 'Source Power Database'!$C$5:$D$200, 2, 0), 0)</f>
        <v>0</v>
      </c>
      <c r="O9" s="93">
        <f t="shared" si="3"/>
        <v>0</v>
      </c>
      <c r="P9" s="81"/>
    </row>
    <row r="10" spans="1:16" ht="24.75" customHeight="1" x14ac:dyDescent="0.2">
      <c r="A10" s="81"/>
      <c r="B10" s="311"/>
      <c r="C10" s="86" t="s">
        <v>91</v>
      </c>
      <c r="D10" s="87" t="str">
        <f t="shared" si="0"/>
        <v xml:space="preserve">PD07 - </v>
      </c>
      <c r="E10" s="88"/>
      <c r="F10" s="87"/>
      <c r="G10" s="86" t="s">
        <v>85</v>
      </c>
      <c r="H10" s="89"/>
      <c r="I10" s="90">
        <f>SUMIF($G$14:$G$53,"="&amp;D10,$I$14:$I$53) + SUMIF('Soca Draw'!$C$4:$C$31,"="&amp;$D10,'Soca Draw'!$D$4:$D$31)</f>
        <v>0</v>
      </c>
      <c r="J10" s="90">
        <f>SUMIF($G$14:$G$53,"="&amp;D10,$J$14:$J$53) + SUMIF('Soca Draw'!$C$4:$C$31,"="&amp;$D10,'Soca Draw'!$E$4:$E$31)</f>
        <v>0</v>
      </c>
      <c r="K10" s="90">
        <f>SUMIF($G$14:$G$53,"="&amp;D10,$K$14:$K$53) + SUMIF('Soca Draw'!$C$4:$C$31,"="&amp;$D10,'Soca Draw'!$F$4:$F$31)</f>
        <v>0</v>
      </c>
      <c r="L10" s="88">
        <f t="shared" si="1"/>
        <v>0</v>
      </c>
      <c r="M10" s="91">
        <f t="shared" si="2"/>
        <v>0</v>
      </c>
      <c r="N10" s="92">
        <f>IFERROR(VLOOKUP(F10, 'Source Power Database'!$C$5:$D$200, 2, 0), 0)</f>
        <v>0</v>
      </c>
      <c r="O10" s="93">
        <f t="shared" si="3"/>
        <v>0</v>
      </c>
      <c r="P10" s="81"/>
    </row>
    <row r="11" spans="1:16" ht="24.75" customHeight="1" x14ac:dyDescent="0.2">
      <c r="A11" s="81"/>
      <c r="B11" s="311"/>
      <c r="C11" s="86" t="s">
        <v>92</v>
      </c>
      <c r="D11" s="87" t="str">
        <f t="shared" si="0"/>
        <v xml:space="preserve">PD08 - </v>
      </c>
      <c r="E11" s="88"/>
      <c r="F11" s="87"/>
      <c r="G11" s="86" t="s">
        <v>85</v>
      </c>
      <c r="H11" s="89"/>
      <c r="I11" s="90">
        <f>SUMIF($G$14:$G$53,"="&amp;D11,$I$14:$I$53) + SUMIF('Soca Draw'!$C$4:$C$31,"="&amp;$D11,'Soca Draw'!$D$4:$D$31)</f>
        <v>0</v>
      </c>
      <c r="J11" s="90">
        <f>SUMIF($G$14:$G$53,"="&amp;D11,$J$14:$J$53) + SUMIF('Soca Draw'!$C$4:$C$31,"="&amp;$D11,'Soca Draw'!$E$4:$E$31)</f>
        <v>0</v>
      </c>
      <c r="K11" s="90">
        <f>SUMIF($G$14:$G$53,"="&amp;D11,$K$14:$K$53) + SUMIF('Soca Draw'!$C$4:$C$31,"="&amp;$D11,'Soca Draw'!$F$4:$F$31)</f>
        <v>0</v>
      </c>
      <c r="L11" s="88">
        <f t="shared" si="1"/>
        <v>0</v>
      </c>
      <c r="M11" s="91">
        <f t="shared" si="2"/>
        <v>0</v>
      </c>
      <c r="N11" s="92">
        <f>IFERROR(VLOOKUP(F11, 'Source Power Database'!$C$5:$D$200, 2, 0), 0)</f>
        <v>0</v>
      </c>
      <c r="O11" s="93">
        <f t="shared" si="3"/>
        <v>0</v>
      </c>
      <c r="P11" s="81"/>
    </row>
    <row r="12" spans="1:16" ht="24.75" customHeight="1" x14ac:dyDescent="0.2">
      <c r="A12" s="81"/>
      <c r="B12" s="311"/>
      <c r="C12" s="86" t="s">
        <v>93</v>
      </c>
      <c r="D12" s="87" t="str">
        <f t="shared" si="0"/>
        <v xml:space="preserve">PD09 - </v>
      </c>
      <c r="E12" s="88"/>
      <c r="F12" s="87"/>
      <c r="G12" s="86" t="s">
        <v>85</v>
      </c>
      <c r="H12" s="89"/>
      <c r="I12" s="90">
        <f>SUMIF($G$14:$G$53,"="&amp;D12,$I$14:$I$53) + SUMIF('Soca Draw'!$C$4:$C$31,"="&amp;$D12,'Soca Draw'!$D$4:$D$31)</f>
        <v>0</v>
      </c>
      <c r="J12" s="90">
        <f>SUMIF($G$14:$G$53,"="&amp;D12,$J$14:$J$53) + SUMIF('Soca Draw'!$C$4:$C$31,"="&amp;$D12,'Soca Draw'!$E$4:$E$31)</f>
        <v>0</v>
      </c>
      <c r="K12" s="90">
        <f>SUMIF($G$14:$G$53,"="&amp;D12,$K$14:$K$53) + SUMIF('Soca Draw'!$C$4:$C$31,"="&amp;$D12,'Soca Draw'!$F$4:$F$31)</f>
        <v>0</v>
      </c>
      <c r="L12" s="88">
        <f t="shared" si="1"/>
        <v>0</v>
      </c>
      <c r="M12" s="91">
        <f t="shared" si="2"/>
        <v>0</v>
      </c>
      <c r="N12" s="92">
        <f>IFERROR(VLOOKUP(F12, 'Source Power Database'!$C$5:$D$200, 2, 0), 0)</f>
        <v>0</v>
      </c>
      <c r="O12" s="93">
        <f t="shared" si="3"/>
        <v>0</v>
      </c>
      <c r="P12" s="81"/>
    </row>
    <row r="13" spans="1:16" ht="24.75" customHeight="1" x14ac:dyDescent="0.2">
      <c r="A13" s="81"/>
      <c r="B13" s="311"/>
      <c r="C13" s="86" t="s">
        <v>94</v>
      </c>
      <c r="D13" s="87" t="str">
        <f t="shared" si="0"/>
        <v xml:space="preserve">PD10 - </v>
      </c>
      <c r="E13" s="88"/>
      <c r="F13" s="87"/>
      <c r="G13" s="86" t="s">
        <v>85</v>
      </c>
      <c r="H13" s="89"/>
      <c r="I13" s="94">
        <f>SUMIF($G$14:$G$53,"="&amp;D13,$I$14:$I$53) + SUMIF('Soca Draw'!$C$4:$C$31,"="&amp;$D13,'Soca Draw'!$D$4:$D$31)</f>
        <v>0</v>
      </c>
      <c r="J13" s="94">
        <f>SUMIF($G$14:$G$53,"="&amp;D13,$J$14:$J$53) + SUMIF('Soca Draw'!$C$4:$C$31,"="&amp;$D13,'Soca Draw'!$E$4:$E$31)</f>
        <v>0</v>
      </c>
      <c r="K13" s="94">
        <f>SUMIF($G$14:$G$53,"="&amp;D13,$K$14:$K$53) + SUMIF('Soca Draw'!$C$4:$C$31,"="&amp;$D13,'Soca Draw'!$F$4:$F$31)</f>
        <v>0</v>
      </c>
      <c r="L13" s="88">
        <f t="shared" si="1"/>
        <v>0</v>
      </c>
      <c r="M13" s="91">
        <f t="shared" si="2"/>
        <v>0</v>
      </c>
      <c r="N13" s="92">
        <f>IFERROR(VLOOKUP(F13, 'Source Power Database'!$C$5:$D$200, 2, 0), 0)</f>
        <v>0</v>
      </c>
      <c r="O13" s="93">
        <f t="shared" si="3"/>
        <v>0</v>
      </c>
      <c r="P13" s="81"/>
    </row>
    <row r="14" spans="1:16" ht="24.75" customHeight="1" x14ac:dyDescent="0.2">
      <c r="A14" s="81"/>
      <c r="B14" s="312" t="s">
        <v>95</v>
      </c>
      <c r="C14" s="95" t="s">
        <v>96</v>
      </c>
      <c r="D14" s="96" t="str">
        <f t="shared" si="0"/>
        <v>PD11 - 230V 32A Bary Strømskap -&gt; 6x16A</v>
      </c>
      <c r="E14" s="97"/>
      <c r="F14" s="96" t="s">
        <v>97</v>
      </c>
      <c r="G14" s="98" t="s">
        <v>98</v>
      </c>
      <c r="H14" s="99"/>
      <c r="I14" s="100">
        <f>SUMIF($G$14:$G$53,"="&amp;D14,$I$14:$I$53) + SUMIF('Soca Draw'!$C$4:$C$31,"="&amp;$D14,'Soca Draw'!$D$4:$D$31)</f>
        <v>2272</v>
      </c>
      <c r="J14" s="100">
        <f>SUMIF($G$14:$G$53,"="&amp;D14,$J$14:$J$53) + SUMIF('Soca Draw'!$C$4:$C$31,"="&amp;$D14,'Soca Draw'!$E$4:$E$31)</f>
        <v>4800</v>
      </c>
      <c r="K14" s="100">
        <f>SUMIF($G$14:$G$53,"="&amp;D14,$K$14:$K$53) + SUMIF('Soca Draw'!$C$4:$C$31,"="&amp;$D14,'Soca Draw'!$F$4:$F$31)</f>
        <v>2300</v>
      </c>
      <c r="L14" s="97">
        <f t="shared" si="1"/>
        <v>9372</v>
      </c>
      <c r="M14" s="101">
        <f t="shared" si="2"/>
        <v>0.73518026125613756</v>
      </c>
      <c r="N14" s="102">
        <f>IFERROR(VLOOKUP(F14, 'Distro Database'!$C$5:$D$200, 2, 0), IFERROR(VLOOKUP(G14, D4:N13, 5, 0), 0))</f>
        <v>12747.893943706937</v>
      </c>
      <c r="O14" s="103">
        <f t="shared" si="3"/>
        <v>4249.2979812356452</v>
      </c>
      <c r="P14" s="81"/>
    </row>
    <row r="15" spans="1:16" ht="24.75" customHeight="1" x14ac:dyDescent="0.2">
      <c r="A15" s="81"/>
      <c r="B15" s="311"/>
      <c r="C15" s="104" t="s">
        <v>99</v>
      </c>
      <c r="D15" s="105" t="str">
        <f t="shared" si="0"/>
        <v xml:space="preserve">PD12 - </v>
      </c>
      <c r="E15" s="106"/>
      <c r="F15" s="105"/>
      <c r="G15" s="107"/>
      <c r="H15" s="108"/>
      <c r="I15" s="100">
        <f>SUMIF($G$14:$G$53,"="&amp;D15,$I$14:$I$53) + SUMIF('Soca Draw'!$C$4:$C$31,"="&amp;$D15,'Soca Draw'!$D$4:$D$31)</f>
        <v>0</v>
      </c>
      <c r="J15" s="100">
        <f>SUMIF($G$14:$G$53,"="&amp;D15,$J$14:$J$53) + SUMIF('Soca Draw'!$C$4:$C$31,"="&amp;$D15,'Soca Draw'!$E$4:$E$31)</f>
        <v>0</v>
      </c>
      <c r="K15" s="100">
        <f>SUMIF($G$14:$G$53,"="&amp;D15,$K$14:$K$53) + SUMIF('Soca Draw'!$C$4:$C$31,"="&amp;$D15,'Soca Draw'!$F$4:$F$31)</f>
        <v>0</v>
      </c>
      <c r="L15" s="106">
        <f t="shared" si="1"/>
        <v>0</v>
      </c>
      <c r="M15" s="109">
        <f t="shared" si="2"/>
        <v>0</v>
      </c>
      <c r="N15" s="110">
        <f>IFERROR(VLOOKUP(F15, 'Distro Database'!$C$5:$D$200, 2, 0), IFERROR(VLOOKUP(G15, D5:N14, 5, 0), 0))</f>
        <v>0</v>
      </c>
      <c r="O15" s="111">
        <f t="shared" si="3"/>
        <v>0</v>
      </c>
      <c r="P15" s="81"/>
    </row>
    <row r="16" spans="1:16" ht="24.75" customHeight="1" x14ac:dyDescent="0.2">
      <c r="A16" s="81"/>
      <c r="B16" s="311"/>
      <c r="C16" s="104" t="s">
        <v>100</v>
      </c>
      <c r="D16" s="105" t="str">
        <f t="shared" si="0"/>
        <v xml:space="preserve">PD13 - </v>
      </c>
      <c r="E16" s="106"/>
      <c r="F16" s="105"/>
      <c r="G16" s="107"/>
      <c r="H16" s="108"/>
      <c r="I16" s="100">
        <f>SUMIF($G$14:$G$53,"="&amp;D16,$I$14:$I$53) + SUMIF('Soca Draw'!$C$4:$C$31,"="&amp;$D16,'Soca Draw'!$D$4:$D$31)</f>
        <v>0</v>
      </c>
      <c r="J16" s="100">
        <f>SUMIF($G$14:$G$53,"="&amp;D16,$J$14:$J$53) + SUMIF('Soca Draw'!$C$4:$C$31,"="&amp;$D16,'Soca Draw'!$E$4:$E$31)</f>
        <v>0</v>
      </c>
      <c r="K16" s="100">
        <f>SUMIF($G$14:$G$53,"="&amp;D16,$K$14:$K$53) + SUMIF('Soca Draw'!$C$4:$C$31,"="&amp;$D16,'Soca Draw'!$F$4:$F$31)</f>
        <v>0</v>
      </c>
      <c r="L16" s="106">
        <f t="shared" si="1"/>
        <v>0</v>
      </c>
      <c r="M16" s="109">
        <f t="shared" si="2"/>
        <v>0</v>
      </c>
      <c r="N16" s="110">
        <f>IFERROR(VLOOKUP(F16, 'Distro Database'!$C$5:$D$200, 2, 0), IFERROR(VLOOKUP(G16, D6:N15, 5, 0), 0))</f>
        <v>0</v>
      </c>
      <c r="O16" s="111">
        <f t="shared" si="3"/>
        <v>0</v>
      </c>
      <c r="P16" s="81"/>
    </row>
    <row r="17" spans="1:16" ht="24.75" customHeight="1" x14ac:dyDescent="0.2">
      <c r="A17" s="81"/>
      <c r="B17" s="311"/>
      <c r="C17" s="104" t="s">
        <v>101</v>
      </c>
      <c r="D17" s="105" t="str">
        <f t="shared" si="0"/>
        <v xml:space="preserve">PD14 - </v>
      </c>
      <c r="E17" s="106"/>
      <c r="F17" s="105"/>
      <c r="G17" s="107"/>
      <c r="H17" s="108"/>
      <c r="I17" s="100">
        <f>SUMIF($G$14:$G$53,"="&amp;D17,$I$14:$I$53) + SUMIF('Soca Draw'!$C$4:$C$31,"="&amp;$D17,'Soca Draw'!$D$4:$D$31)</f>
        <v>0</v>
      </c>
      <c r="J17" s="100">
        <f>SUMIF($G$14:$G$53,"="&amp;D17,$J$14:$J$53) + SUMIF('Soca Draw'!$C$4:$C$31,"="&amp;$D17,'Soca Draw'!$E$4:$E$31)</f>
        <v>0</v>
      </c>
      <c r="K17" s="100">
        <f>SUMIF($G$14:$G$53,"="&amp;D17,$K$14:$K$53) + SUMIF('Soca Draw'!$C$4:$C$31,"="&amp;$D17,'Soca Draw'!$F$4:$F$31)</f>
        <v>0</v>
      </c>
      <c r="L17" s="106">
        <f t="shared" si="1"/>
        <v>0</v>
      </c>
      <c r="M17" s="109">
        <f t="shared" si="2"/>
        <v>0</v>
      </c>
      <c r="N17" s="110">
        <f>IFERROR(VLOOKUP(F17, 'Distro Database'!$C$5:$D$200, 2, 0), IFERROR(VLOOKUP(G17, D7:N16, 5, 0), 0))</f>
        <v>0</v>
      </c>
      <c r="O17" s="111">
        <f t="shared" si="3"/>
        <v>0</v>
      </c>
      <c r="P17" s="81"/>
    </row>
    <row r="18" spans="1:16" ht="24.75" customHeight="1" x14ac:dyDescent="0.2">
      <c r="A18" s="81"/>
      <c r="B18" s="311"/>
      <c r="C18" s="104" t="s">
        <v>102</v>
      </c>
      <c r="D18" s="105" t="str">
        <f t="shared" si="0"/>
        <v xml:space="preserve">PD15 - </v>
      </c>
      <c r="E18" s="106"/>
      <c r="F18" s="105"/>
      <c r="G18" s="107"/>
      <c r="H18" s="108"/>
      <c r="I18" s="100">
        <f>SUMIF($G$14:$G$53,"="&amp;D18,$I$14:$I$53) + SUMIF('Soca Draw'!$C$4:$C$31,"="&amp;$D18,'Soca Draw'!$D$4:$D$31)</f>
        <v>0</v>
      </c>
      <c r="J18" s="100">
        <f>SUMIF($G$14:$G$53,"="&amp;D18,$J$14:$J$53) + SUMIF('Soca Draw'!$C$4:$C$31,"="&amp;$D18,'Soca Draw'!$E$4:$E$31)</f>
        <v>0</v>
      </c>
      <c r="K18" s="100">
        <f>SUMIF($G$14:$G$53,"="&amp;D18,$K$14:$K$53) + SUMIF('Soca Draw'!$C$4:$C$31,"="&amp;$D18,'Soca Draw'!$F$4:$F$31)</f>
        <v>0</v>
      </c>
      <c r="L18" s="106">
        <f t="shared" si="1"/>
        <v>0</v>
      </c>
      <c r="M18" s="109">
        <f t="shared" si="2"/>
        <v>0</v>
      </c>
      <c r="N18" s="110">
        <f>IFERROR(VLOOKUP(F18, 'Distro Database'!$C$5:$D$200, 2, 0), IFERROR(VLOOKUP(G18, D8:N17, 5, 0), 0))</f>
        <v>0</v>
      </c>
      <c r="O18" s="111">
        <f t="shared" si="3"/>
        <v>0</v>
      </c>
      <c r="P18" s="81"/>
    </row>
    <row r="19" spans="1:16" ht="24.75" customHeight="1" x14ac:dyDescent="0.2">
      <c r="A19" s="81"/>
      <c r="B19" s="311"/>
      <c r="C19" s="104" t="s">
        <v>103</v>
      </c>
      <c r="D19" s="105" t="str">
        <f t="shared" si="0"/>
        <v xml:space="preserve">PD16 - </v>
      </c>
      <c r="E19" s="106"/>
      <c r="F19" s="105"/>
      <c r="G19" s="107"/>
      <c r="H19" s="108"/>
      <c r="I19" s="100">
        <f>SUMIF($G$14:$G$53,"="&amp;D19,$I$14:$I$53) + SUMIF('Soca Draw'!$C$4:$C$31,"="&amp;$D19,'Soca Draw'!$D$4:$D$31)</f>
        <v>0</v>
      </c>
      <c r="J19" s="100">
        <f>SUMIF($G$14:$G$53,"="&amp;D19,$J$14:$J$53) + SUMIF('Soca Draw'!$C$4:$C$31,"="&amp;$D19,'Soca Draw'!$E$4:$E$31)</f>
        <v>0</v>
      </c>
      <c r="K19" s="100">
        <f>SUMIF($G$14:$G$53,"="&amp;D19,$K$14:$K$53) + SUMIF('Soca Draw'!$C$4:$C$31,"="&amp;$D19,'Soca Draw'!$F$4:$F$31)</f>
        <v>0</v>
      </c>
      <c r="L19" s="106">
        <f t="shared" si="1"/>
        <v>0</v>
      </c>
      <c r="M19" s="109">
        <f t="shared" si="2"/>
        <v>0</v>
      </c>
      <c r="N19" s="110">
        <f>IFERROR(VLOOKUP(F19, 'Distro Database'!$C$5:$D$200, 2, 0), IFERROR(VLOOKUP(G19, D9:N18, 5, 0), 0))</f>
        <v>0</v>
      </c>
      <c r="O19" s="111">
        <f t="shared" si="3"/>
        <v>0</v>
      </c>
      <c r="P19" s="81"/>
    </row>
    <row r="20" spans="1:16" ht="24.75" customHeight="1" x14ac:dyDescent="0.2">
      <c r="A20" s="81"/>
      <c r="B20" s="311"/>
      <c r="C20" s="104" t="s">
        <v>104</v>
      </c>
      <c r="D20" s="105" t="str">
        <f t="shared" si="0"/>
        <v xml:space="preserve">PD17 - </v>
      </c>
      <c r="E20" s="106"/>
      <c r="F20" s="105"/>
      <c r="G20" s="107"/>
      <c r="H20" s="108"/>
      <c r="I20" s="100">
        <f>SUMIF($G$14:$G$53,"="&amp;D20,$I$14:$I$53) + SUMIF('Soca Draw'!$C$4:$C$31,"="&amp;$D20,'Soca Draw'!$D$4:$D$31)</f>
        <v>0</v>
      </c>
      <c r="J20" s="100">
        <f>SUMIF($G$14:$G$53,"="&amp;D20,$J$14:$J$53) + SUMIF('Soca Draw'!$C$4:$C$31,"="&amp;$D20,'Soca Draw'!$E$4:$E$31)</f>
        <v>0</v>
      </c>
      <c r="K20" s="100">
        <f>SUMIF($G$14:$G$53,"="&amp;D20,$K$14:$K$53) + SUMIF('Soca Draw'!$C$4:$C$31,"="&amp;$D20,'Soca Draw'!$F$4:$F$31)</f>
        <v>0</v>
      </c>
      <c r="L20" s="106">
        <f t="shared" si="1"/>
        <v>0</v>
      </c>
      <c r="M20" s="109">
        <f t="shared" si="2"/>
        <v>0</v>
      </c>
      <c r="N20" s="110">
        <f>IFERROR(VLOOKUP(F20, 'Distro Database'!$C$5:$D$200, 2, 0), IFERROR(VLOOKUP(G20, D10:N19, 5, 0), 0))</f>
        <v>0</v>
      </c>
      <c r="O20" s="111">
        <f t="shared" si="3"/>
        <v>0</v>
      </c>
      <c r="P20" s="81"/>
    </row>
    <row r="21" spans="1:16" ht="24.75" customHeight="1" x14ac:dyDescent="0.2">
      <c r="A21" s="81"/>
      <c r="B21" s="311"/>
      <c r="C21" s="104" t="s">
        <v>105</v>
      </c>
      <c r="D21" s="105" t="str">
        <f t="shared" si="0"/>
        <v xml:space="preserve">PD18 - </v>
      </c>
      <c r="E21" s="106"/>
      <c r="F21" s="105"/>
      <c r="G21" s="107"/>
      <c r="H21" s="108"/>
      <c r="I21" s="100">
        <f>SUMIF($G$14:$G$53,"="&amp;D21,$I$14:$I$53) + SUMIF('Soca Draw'!$C$4:$C$31,"="&amp;$D21,'Soca Draw'!$D$4:$D$31)</f>
        <v>0</v>
      </c>
      <c r="J21" s="100">
        <f>SUMIF($G$14:$G$53,"="&amp;D21,$J$14:$J$53) + SUMIF('Soca Draw'!$C$4:$C$31,"="&amp;$D21,'Soca Draw'!$E$4:$E$31)</f>
        <v>0</v>
      </c>
      <c r="K21" s="100">
        <f>SUMIF($G$14:$G$53,"="&amp;D21,$K$14:$K$53) + SUMIF('Soca Draw'!$C$4:$C$31,"="&amp;$D21,'Soca Draw'!$F$4:$F$31)</f>
        <v>0</v>
      </c>
      <c r="L21" s="106">
        <f t="shared" si="1"/>
        <v>0</v>
      </c>
      <c r="M21" s="109">
        <f t="shared" si="2"/>
        <v>0</v>
      </c>
      <c r="N21" s="110">
        <f>IFERROR(VLOOKUP(F21, 'Distro Database'!$C$5:$D$200, 2, 0), IFERROR(VLOOKUP(G21, D11:N20, 5, 0), 0))</f>
        <v>0</v>
      </c>
      <c r="O21" s="111">
        <f t="shared" si="3"/>
        <v>0</v>
      </c>
      <c r="P21" s="81"/>
    </row>
    <row r="22" spans="1:16" ht="24.75" customHeight="1" x14ac:dyDescent="0.2">
      <c r="A22" s="81"/>
      <c r="B22" s="311"/>
      <c r="C22" s="104" t="s">
        <v>106</v>
      </c>
      <c r="D22" s="105" t="str">
        <f t="shared" si="0"/>
        <v xml:space="preserve">PD19 - </v>
      </c>
      <c r="E22" s="106"/>
      <c r="F22" s="105"/>
      <c r="G22" s="107"/>
      <c r="H22" s="108"/>
      <c r="I22" s="100">
        <f>SUMIF($G$14:$G$53,"="&amp;D22,$I$14:$I$53) + SUMIF('Soca Draw'!$C$4:$C$31,"="&amp;$D22,'Soca Draw'!$D$4:$D$31)</f>
        <v>0</v>
      </c>
      <c r="J22" s="100">
        <f>SUMIF($G$14:$G$53,"="&amp;D22,$J$14:$J$53) + SUMIF('Soca Draw'!$C$4:$C$31,"="&amp;$D22,'Soca Draw'!$E$4:$E$31)</f>
        <v>0</v>
      </c>
      <c r="K22" s="100">
        <f>SUMIF($G$14:$G$53,"="&amp;D22,$K$14:$K$53) + SUMIF('Soca Draw'!$C$4:$C$31,"="&amp;$D22,'Soca Draw'!$F$4:$F$31)</f>
        <v>0</v>
      </c>
      <c r="L22" s="106">
        <f t="shared" si="1"/>
        <v>0</v>
      </c>
      <c r="M22" s="109">
        <f t="shared" si="2"/>
        <v>0</v>
      </c>
      <c r="N22" s="110">
        <f>IFERROR(VLOOKUP(F22, 'Distro Database'!$C$5:$D$200, 2, 0), IFERROR(VLOOKUP(G22, D12:N21, 5, 0), 0))</f>
        <v>0</v>
      </c>
      <c r="O22" s="111">
        <f t="shared" si="3"/>
        <v>0</v>
      </c>
      <c r="P22" s="81"/>
    </row>
    <row r="23" spans="1:16" ht="24.75" customHeight="1" x14ac:dyDescent="0.2">
      <c r="A23" s="81"/>
      <c r="B23" s="313"/>
      <c r="C23" s="112" t="s">
        <v>107</v>
      </c>
      <c r="D23" s="113" t="str">
        <f t="shared" si="0"/>
        <v xml:space="preserve">PD20 - </v>
      </c>
      <c r="E23" s="114"/>
      <c r="F23" s="113"/>
      <c r="G23" s="115"/>
      <c r="H23" s="116"/>
      <c r="I23" s="117">
        <f>SUMIF($G$14:$G$53,"="&amp;D23,$I$14:$I$53) + SUMIF('Soca Draw'!$C$4:$C$31,"="&amp;$D23,'Soca Draw'!$D$4:$D$31)</f>
        <v>0</v>
      </c>
      <c r="J23" s="117">
        <f>SUMIF($G$14:$G$53,"="&amp;D23,$J$14:$J$53) + SUMIF('Soca Draw'!$C$4:$C$31,"="&amp;$D23,'Soca Draw'!$E$4:$E$31)</f>
        <v>0</v>
      </c>
      <c r="K23" s="117">
        <f>SUMIF($G$14:$G$53,"="&amp;D23,$K$14:$K$53) + SUMIF('Soca Draw'!$C$4:$C$31,"="&amp;$D23,'Soca Draw'!$F$4:$F$31)</f>
        <v>0</v>
      </c>
      <c r="L23" s="114">
        <f t="shared" si="1"/>
        <v>0</v>
      </c>
      <c r="M23" s="118">
        <f t="shared" si="2"/>
        <v>0</v>
      </c>
      <c r="N23" s="119">
        <f>IFERROR(VLOOKUP(F23, 'Distro Database'!$C$5:$D$200, 2, 0), IFERROR(VLOOKUP(G23, D13:N22, 5, 0), 0))</f>
        <v>0</v>
      </c>
      <c r="O23" s="120">
        <f t="shared" si="3"/>
        <v>0</v>
      </c>
      <c r="P23" s="81"/>
    </row>
    <row r="24" spans="1:16" ht="24.75" customHeight="1" x14ac:dyDescent="0.2">
      <c r="A24" s="81"/>
      <c r="B24" s="314" t="s">
        <v>108</v>
      </c>
      <c r="C24" s="121" t="s">
        <v>109</v>
      </c>
      <c r="D24" s="122" t="str">
        <f t="shared" si="0"/>
        <v xml:space="preserve">PD21 - </v>
      </c>
      <c r="E24" s="123"/>
      <c r="F24" s="122"/>
      <c r="G24" s="124"/>
      <c r="H24" s="125"/>
      <c r="I24" s="126">
        <f>SUMIF($G$14:$G$53,"="&amp;D24,$I$14:$I$53) + SUMIF('Soca Draw'!$C$4:$C$31,"="&amp;$D24,'Soca Draw'!$D$4:$D$31)</f>
        <v>0</v>
      </c>
      <c r="J24" s="126">
        <f>SUMIF($G$14:$G$53,"="&amp;D24,$J$14:$J$53) + SUMIF('Soca Draw'!$C$4:$C$31,"="&amp;$D24,'Soca Draw'!$E$4:$E$31)</f>
        <v>0</v>
      </c>
      <c r="K24" s="126">
        <f>SUMIF($G$14:$G$53,"="&amp;D24,$K$14:$K$53) + SUMIF('Soca Draw'!$C$4:$C$31,"="&amp;$D24,'Soca Draw'!$F$4:$F$31)</f>
        <v>0</v>
      </c>
      <c r="L24" s="123">
        <f t="shared" si="1"/>
        <v>0</v>
      </c>
      <c r="M24" s="127">
        <f t="shared" si="2"/>
        <v>0</v>
      </c>
      <c r="N24" s="128">
        <f>IFERROR(VLOOKUP(F24, 'Distro Database'!$C$5:$D$200, 2, 0), IFERROR(VLOOKUP(G24, D14:N23, 5, 0), 0))</f>
        <v>0</v>
      </c>
      <c r="O24" s="129">
        <f t="shared" si="3"/>
        <v>0</v>
      </c>
      <c r="P24" s="81"/>
    </row>
    <row r="25" spans="1:16" ht="24.75" customHeight="1" x14ac:dyDescent="0.2">
      <c r="A25" s="81"/>
      <c r="B25" s="311"/>
      <c r="C25" s="121" t="s">
        <v>110</v>
      </c>
      <c r="D25" s="122" t="str">
        <f t="shared" si="0"/>
        <v xml:space="preserve">PD22 - </v>
      </c>
      <c r="E25" s="123"/>
      <c r="F25" s="122"/>
      <c r="G25" s="124"/>
      <c r="H25" s="125"/>
      <c r="I25" s="126">
        <f>SUMIF($G$14:$G$53,"="&amp;D25,$I$14:$I$53) + SUMIF('Soca Draw'!$C$4:$C$31,"="&amp;$D25,'Soca Draw'!$D$4:$D$31)</f>
        <v>0</v>
      </c>
      <c r="J25" s="126">
        <f>SUMIF($G$14:$G$53,"="&amp;D25,$J$14:$J$53) + SUMIF('Soca Draw'!$C$4:$C$31,"="&amp;$D25,'Soca Draw'!$E$4:$E$31)</f>
        <v>0</v>
      </c>
      <c r="K25" s="126">
        <f>SUMIF($G$14:$G$53,"="&amp;D25,$K$14:$K$53) + SUMIF('Soca Draw'!$C$4:$C$31,"="&amp;$D25,'Soca Draw'!$F$4:$F$31)</f>
        <v>0</v>
      </c>
      <c r="L25" s="123">
        <f t="shared" si="1"/>
        <v>0</v>
      </c>
      <c r="M25" s="127">
        <f t="shared" si="2"/>
        <v>0</v>
      </c>
      <c r="N25" s="128">
        <f>IFERROR(VLOOKUP(F25, 'Distro Database'!$C$5:$D$200, 2, 0), IFERROR(VLOOKUP(G25, D15:N24, 5, 0), 0))</f>
        <v>0</v>
      </c>
      <c r="O25" s="129">
        <f t="shared" si="3"/>
        <v>0</v>
      </c>
      <c r="P25" s="81"/>
    </row>
    <row r="26" spans="1:16" ht="24.75" customHeight="1" x14ac:dyDescent="0.2">
      <c r="A26" s="81"/>
      <c r="B26" s="311"/>
      <c r="C26" s="121" t="s">
        <v>111</v>
      </c>
      <c r="D26" s="122" t="str">
        <f t="shared" si="0"/>
        <v xml:space="preserve">PD23 - </v>
      </c>
      <c r="E26" s="123"/>
      <c r="F26" s="122"/>
      <c r="G26" s="124"/>
      <c r="H26" s="125"/>
      <c r="I26" s="126">
        <f>SUMIF($G$14:$G$53,"="&amp;D26,$I$14:$I$53) + SUMIF('Soca Draw'!$C$4:$C$31,"="&amp;$D26,'Soca Draw'!$D$4:$D$31)</f>
        <v>0</v>
      </c>
      <c r="J26" s="126">
        <f>SUMIF($G$14:$G$53,"="&amp;D26,$J$14:$J$53) + SUMIF('Soca Draw'!$C$4:$C$31,"="&amp;$D26,'Soca Draw'!$E$4:$E$31)</f>
        <v>0</v>
      </c>
      <c r="K26" s="126">
        <f>SUMIF($G$14:$G$53,"="&amp;D26,$K$14:$K$53) + SUMIF('Soca Draw'!$C$4:$C$31,"="&amp;$D26,'Soca Draw'!$F$4:$F$31)</f>
        <v>0</v>
      </c>
      <c r="L26" s="123">
        <f t="shared" si="1"/>
        <v>0</v>
      </c>
      <c r="M26" s="127">
        <f t="shared" si="2"/>
        <v>0</v>
      </c>
      <c r="N26" s="128">
        <f>IFERROR(VLOOKUP(F26, 'Distro Database'!$C$5:$D$200, 2, 0), IFERROR(VLOOKUP(G26, D16:N25, 5, 0), 0))</f>
        <v>0</v>
      </c>
      <c r="O26" s="129">
        <f t="shared" si="3"/>
        <v>0</v>
      </c>
      <c r="P26" s="81"/>
    </row>
    <row r="27" spans="1:16" ht="24.75" customHeight="1" x14ac:dyDescent="0.2">
      <c r="A27" s="81"/>
      <c r="B27" s="311"/>
      <c r="C27" s="121" t="s">
        <v>112</v>
      </c>
      <c r="D27" s="122" t="str">
        <f t="shared" si="0"/>
        <v xml:space="preserve">PD24 - </v>
      </c>
      <c r="E27" s="123"/>
      <c r="F27" s="122"/>
      <c r="G27" s="124"/>
      <c r="H27" s="125"/>
      <c r="I27" s="126">
        <f>SUMIF($G$14:$G$53,"="&amp;D27,$I$14:$I$53) + SUMIF('Soca Draw'!$C$4:$C$31,"="&amp;$D27,'Soca Draw'!$D$4:$D$31)</f>
        <v>0</v>
      </c>
      <c r="J27" s="126">
        <f>SUMIF($G$14:$G$53,"="&amp;D27,$J$14:$J$53) + SUMIF('Soca Draw'!$C$4:$C$31,"="&amp;$D27,'Soca Draw'!$E$4:$E$31)</f>
        <v>0</v>
      </c>
      <c r="K27" s="126">
        <f>SUMIF($G$14:$G$53,"="&amp;D27,$K$14:$K$53) + SUMIF('Soca Draw'!$C$4:$C$31,"="&amp;$D27,'Soca Draw'!$F$4:$F$31)</f>
        <v>0</v>
      </c>
      <c r="L27" s="123">
        <f t="shared" si="1"/>
        <v>0</v>
      </c>
      <c r="M27" s="127">
        <f t="shared" si="2"/>
        <v>0</v>
      </c>
      <c r="N27" s="128">
        <f>IFERROR(VLOOKUP(F27, 'Distro Database'!$C$5:$D$200, 2, 0), IFERROR(VLOOKUP(G27, D17:N26, 5, 0), 0))</f>
        <v>0</v>
      </c>
      <c r="O27" s="129">
        <f t="shared" si="3"/>
        <v>0</v>
      </c>
      <c r="P27" s="81"/>
    </row>
    <row r="28" spans="1:16" ht="24.75" customHeight="1" x14ac:dyDescent="0.2">
      <c r="A28" s="81"/>
      <c r="B28" s="311"/>
      <c r="C28" s="121" t="s">
        <v>113</v>
      </c>
      <c r="D28" s="122" t="str">
        <f t="shared" si="0"/>
        <v xml:space="preserve">PD25 - </v>
      </c>
      <c r="E28" s="123"/>
      <c r="F28" s="122"/>
      <c r="G28" s="124"/>
      <c r="H28" s="125"/>
      <c r="I28" s="126">
        <f>SUMIF($G$14:$G$53,"="&amp;D28,$I$14:$I$53) + SUMIF('Soca Draw'!$C$4:$C$31,"="&amp;$D28,'Soca Draw'!$D$4:$D$31)</f>
        <v>0</v>
      </c>
      <c r="J28" s="126">
        <f>SUMIF($G$14:$G$53,"="&amp;D28,$J$14:$J$53) + SUMIF('Soca Draw'!$C$4:$C$31,"="&amp;$D28,'Soca Draw'!$E$4:$E$31)</f>
        <v>0</v>
      </c>
      <c r="K28" s="126">
        <f>SUMIF($G$14:$G$53,"="&amp;D28,$K$14:$K$53) + SUMIF('Soca Draw'!$C$4:$C$31,"="&amp;$D28,'Soca Draw'!$F$4:$F$31)</f>
        <v>0</v>
      </c>
      <c r="L28" s="123">
        <f t="shared" si="1"/>
        <v>0</v>
      </c>
      <c r="M28" s="127">
        <f t="shared" si="2"/>
        <v>0</v>
      </c>
      <c r="N28" s="128">
        <f>IFERROR(VLOOKUP(F28, 'Distro Database'!$C$5:$D$200, 2, 0), IFERROR(VLOOKUP(G28, D18:N27, 5, 0), 0))</f>
        <v>0</v>
      </c>
      <c r="O28" s="129">
        <f t="shared" si="3"/>
        <v>0</v>
      </c>
      <c r="P28" s="81"/>
    </row>
    <row r="29" spans="1:16" ht="24.75" customHeight="1" x14ac:dyDescent="0.2">
      <c r="A29" s="81"/>
      <c r="B29" s="311"/>
      <c r="C29" s="121" t="s">
        <v>114</v>
      </c>
      <c r="D29" s="122" t="str">
        <f t="shared" si="0"/>
        <v xml:space="preserve">PD26 - </v>
      </c>
      <c r="E29" s="123"/>
      <c r="F29" s="122"/>
      <c r="G29" s="124"/>
      <c r="H29" s="125"/>
      <c r="I29" s="126">
        <f>SUMIF($G$14:$G$53,"="&amp;D29,$I$14:$I$53) + SUMIF('Soca Draw'!$C$4:$C$31,"="&amp;$D29,'Soca Draw'!$D$4:$D$31)</f>
        <v>0</v>
      </c>
      <c r="J29" s="126">
        <f>SUMIF($G$14:$G$53,"="&amp;D29,$J$14:$J$53) + SUMIF('Soca Draw'!$C$4:$C$31,"="&amp;$D29,'Soca Draw'!$E$4:$E$31)</f>
        <v>0</v>
      </c>
      <c r="K29" s="126">
        <f>SUMIF($G$14:$G$53,"="&amp;D29,$K$14:$K$53) + SUMIF('Soca Draw'!$C$4:$C$31,"="&amp;$D29,'Soca Draw'!$F$4:$F$31)</f>
        <v>0</v>
      </c>
      <c r="L29" s="123">
        <f t="shared" si="1"/>
        <v>0</v>
      </c>
      <c r="M29" s="127">
        <f t="shared" si="2"/>
        <v>0</v>
      </c>
      <c r="N29" s="128">
        <f>IFERROR(VLOOKUP(F29, 'Distro Database'!$C$5:$D$200, 2, 0), IFERROR(VLOOKUP(G29, D19:N28, 5, 0), 0))</f>
        <v>0</v>
      </c>
      <c r="O29" s="129">
        <f t="shared" si="3"/>
        <v>0</v>
      </c>
      <c r="P29" s="81"/>
    </row>
    <row r="30" spans="1:16" ht="24.75" customHeight="1" x14ac:dyDescent="0.2">
      <c r="A30" s="81"/>
      <c r="B30" s="311"/>
      <c r="C30" s="121" t="s">
        <v>115</v>
      </c>
      <c r="D30" s="122" t="str">
        <f t="shared" si="0"/>
        <v xml:space="preserve">PD27 - </v>
      </c>
      <c r="E30" s="123"/>
      <c r="F30" s="122"/>
      <c r="G30" s="124"/>
      <c r="H30" s="125"/>
      <c r="I30" s="126">
        <f>SUMIF($G$14:$G$53,"="&amp;D30,$I$14:$I$53) + SUMIF('Soca Draw'!$C$4:$C$31,"="&amp;$D30,'Soca Draw'!$D$4:$D$31)</f>
        <v>0</v>
      </c>
      <c r="J30" s="126">
        <f>SUMIF($G$14:$G$53,"="&amp;D30,$J$14:$J$53) + SUMIF('Soca Draw'!$C$4:$C$31,"="&amp;$D30,'Soca Draw'!$E$4:$E$31)</f>
        <v>0</v>
      </c>
      <c r="K30" s="126">
        <f>SUMIF($G$14:$G$53,"="&amp;D30,$K$14:$K$53) + SUMIF('Soca Draw'!$C$4:$C$31,"="&amp;$D30,'Soca Draw'!$F$4:$F$31)</f>
        <v>0</v>
      </c>
      <c r="L30" s="123">
        <f t="shared" si="1"/>
        <v>0</v>
      </c>
      <c r="M30" s="127">
        <f t="shared" si="2"/>
        <v>0</v>
      </c>
      <c r="N30" s="128">
        <f>IFERROR(VLOOKUP(F30, 'Distro Database'!$C$5:$D$200, 2, 0), IFERROR(VLOOKUP(G30, D20:N29, 5, 0), 0))</f>
        <v>0</v>
      </c>
      <c r="O30" s="129">
        <f t="shared" si="3"/>
        <v>0</v>
      </c>
      <c r="P30" s="81"/>
    </row>
    <row r="31" spans="1:16" ht="24.75" customHeight="1" x14ac:dyDescent="0.2">
      <c r="A31" s="81"/>
      <c r="B31" s="311"/>
      <c r="C31" s="121" t="s">
        <v>116</v>
      </c>
      <c r="D31" s="122" t="str">
        <f t="shared" si="0"/>
        <v xml:space="preserve">PD28 - </v>
      </c>
      <c r="E31" s="123"/>
      <c r="F31" s="122"/>
      <c r="G31" s="124"/>
      <c r="H31" s="125"/>
      <c r="I31" s="126">
        <f>SUMIF($G$14:$G$53,"="&amp;D31,$I$14:$I$53) + SUMIF('Soca Draw'!$C$4:$C$31,"="&amp;$D31,'Soca Draw'!$D$4:$D$31)</f>
        <v>0</v>
      </c>
      <c r="J31" s="126">
        <f>SUMIF($G$14:$G$53,"="&amp;D31,$J$14:$J$53) + SUMIF('Soca Draw'!$C$4:$C$31,"="&amp;$D31,'Soca Draw'!$E$4:$E$31)</f>
        <v>0</v>
      </c>
      <c r="K31" s="126">
        <f>SUMIF($G$14:$G$53,"="&amp;D31,$K$14:$K$53) + SUMIF('Soca Draw'!$C$4:$C$31,"="&amp;$D31,'Soca Draw'!$F$4:$F$31)</f>
        <v>0</v>
      </c>
      <c r="L31" s="123">
        <f t="shared" si="1"/>
        <v>0</v>
      </c>
      <c r="M31" s="127">
        <f t="shared" si="2"/>
        <v>0</v>
      </c>
      <c r="N31" s="128">
        <f>IFERROR(VLOOKUP(F31, 'Distro Database'!$C$5:$D$200, 2, 0), IFERROR(VLOOKUP(G31, D21:N30, 5, 0), 0))</f>
        <v>0</v>
      </c>
      <c r="O31" s="129">
        <f t="shared" si="3"/>
        <v>0</v>
      </c>
      <c r="P31" s="81"/>
    </row>
    <row r="32" spans="1:16" ht="24.75" customHeight="1" x14ac:dyDescent="0.2">
      <c r="A32" s="81"/>
      <c r="B32" s="311"/>
      <c r="C32" s="121" t="s">
        <v>117</v>
      </c>
      <c r="D32" s="122" t="str">
        <f t="shared" si="0"/>
        <v xml:space="preserve">PD29 - </v>
      </c>
      <c r="E32" s="123"/>
      <c r="F32" s="122"/>
      <c r="G32" s="124"/>
      <c r="H32" s="125"/>
      <c r="I32" s="126">
        <f>SUMIF($G$14:$G$53,"="&amp;D32,$I$14:$I$53) + SUMIF('Soca Draw'!$C$4:$C$31,"="&amp;$D32,'Soca Draw'!$D$4:$D$31)</f>
        <v>0</v>
      </c>
      <c r="J32" s="126">
        <f>SUMIF($G$14:$G$53,"="&amp;D32,$J$14:$J$53) + SUMIF('Soca Draw'!$C$4:$C$31,"="&amp;$D32,'Soca Draw'!$E$4:$E$31)</f>
        <v>0</v>
      </c>
      <c r="K32" s="126">
        <f>SUMIF($G$14:$G$53,"="&amp;D32,$K$14:$K$53) + SUMIF('Soca Draw'!$C$4:$C$31,"="&amp;$D32,'Soca Draw'!$F$4:$F$31)</f>
        <v>0</v>
      </c>
      <c r="L32" s="123">
        <f t="shared" si="1"/>
        <v>0</v>
      </c>
      <c r="M32" s="127">
        <f t="shared" si="2"/>
        <v>0</v>
      </c>
      <c r="N32" s="128">
        <f>IFERROR(VLOOKUP(F32, 'Distro Database'!$C$5:$D$200, 2, 0), IFERROR(VLOOKUP(G32, D22:N31, 5, 0), 0))</f>
        <v>0</v>
      </c>
      <c r="O32" s="129">
        <f t="shared" si="3"/>
        <v>0</v>
      </c>
      <c r="P32" s="81"/>
    </row>
    <row r="33" spans="1:16" ht="24.75" customHeight="1" x14ac:dyDescent="0.2">
      <c r="A33" s="81"/>
      <c r="B33" s="311"/>
      <c r="C33" s="121" t="s">
        <v>118</v>
      </c>
      <c r="D33" s="122" t="str">
        <f t="shared" si="0"/>
        <v xml:space="preserve">PD30 - </v>
      </c>
      <c r="E33" s="123"/>
      <c r="F33" s="122"/>
      <c r="G33" s="124"/>
      <c r="H33" s="125"/>
      <c r="I33" s="130">
        <f>SUMIF($G$14:$G$53,"="&amp;D33,$I$14:$I$53) + SUMIF('Soca Draw'!$C$4:$C$31,"="&amp;$D33,'Soca Draw'!$D$4:$D$31)</f>
        <v>0</v>
      </c>
      <c r="J33" s="130">
        <f>SUMIF($G$14:$G$53,"="&amp;D33,$J$14:$J$53) + SUMIF('Soca Draw'!$C$4:$C$31,"="&amp;$D33,'Soca Draw'!$E$4:$E$31)</f>
        <v>0</v>
      </c>
      <c r="K33" s="130">
        <f>SUMIF($G$14:$G$53,"="&amp;D33,$K$14:$K$53) + SUMIF('Soca Draw'!$C$4:$C$31,"="&amp;$D33,'Soca Draw'!$F$4:$F$31)</f>
        <v>0</v>
      </c>
      <c r="L33" s="131">
        <f t="shared" si="1"/>
        <v>0</v>
      </c>
      <c r="M33" s="127">
        <f t="shared" si="2"/>
        <v>0</v>
      </c>
      <c r="N33" s="128">
        <f>IFERROR(VLOOKUP(F33, 'Distro Database'!$C$5:$D$200, 2, 0), IFERROR(VLOOKUP(G33, D23:N32, 5, 0), 0))</f>
        <v>0</v>
      </c>
      <c r="O33" s="129">
        <f t="shared" si="3"/>
        <v>0</v>
      </c>
      <c r="P33" s="81"/>
    </row>
    <row r="34" spans="1:16" ht="24.75" customHeight="1" x14ac:dyDescent="0.2">
      <c r="A34" s="81"/>
      <c r="B34" s="315" t="s">
        <v>119</v>
      </c>
      <c r="C34" s="132" t="s">
        <v>120</v>
      </c>
      <c r="D34" s="133" t="str">
        <f t="shared" si="0"/>
        <v xml:space="preserve">PD31 - </v>
      </c>
      <c r="E34" s="134"/>
      <c r="F34" s="133"/>
      <c r="G34" s="135"/>
      <c r="H34" s="136"/>
      <c r="I34" s="137">
        <f>SUMIF($G$14:$G$53,"="&amp;D34,$I$14:$I$53) + SUMIF('Soca Draw'!$C$4:$C$31,"="&amp;$D34,'Soca Draw'!$D$4:$D$31)</f>
        <v>0</v>
      </c>
      <c r="J34" s="137">
        <f>SUMIF($G$14:$G$53,"="&amp;D34,$J$14:$J$53) + SUMIF('Soca Draw'!$C$4:$C$31,"="&amp;$D34,'Soca Draw'!$E$4:$E$31)</f>
        <v>0</v>
      </c>
      <c r="K34" s="137">
        <f>SUMIF($G$14:$G$53,"="&amp;D34,$K$14:$K$53) + SUMIF('Soca Draw'!$C$4:$C$31,"="&amp;$D34,'Soca Draw'!$F$4:$F$31)</f>
        <v>0</v>
      </c>
      <c r="L34" s="138">
        <f t="shared" si="1"/>
        <v>0</v>
      </c>
      <c r="M34" s="139">
        <f t="shared" si="2"/>
        <v>0</v>
      </c>
      <c r="N34" s="140">
        <f>IFERROR(VLOOKUP(F34, 'Distro Database'!$C$5:$D$200, 2, 0), IFERROR(VLOOKUP(G34, D24:N33, 5, 0), 0))</f>
        <v>0</v>
      </c>
      <c r="O34" s="141">
        <f t="shared" si="3"/>
        <v>0</v>
      </c>
      <c r="P34" s="81"/>
    </row>
    <row r="35" spans="1:16" ht="24.75" customHeight="1" x14ac:dyDescent="0.2">
      <c r="A35" s="81"/>
      <c r="B35" s="311"/>
      <c r="C35" s="142" t="s">
        <v>121</v>
      </c>
      <c r="D35" s="143" t="str">
        <f t="shared" si="0"/>
        <v xml:space="preserve">PD32 - </v>
      </c>
      <c r="E35" s="138"/>
      <c r="F35" s="143"/>
      <c r="G35" s="144"/>
      <c r="H35" s="145"/>
      <c r="I35" s="137">
        <f>SUMIF($G$14:$G$53,"="&amp;D35,$I$14:$I$53) + SUMIF('Soca Draw'!$C$4:$C$31,"="&amp;$D35,'Soca Draw'!$D$4:$D$31)</f>
        <v>0</v>
      </c>
      <c r="J35" s="137">
        <f>SUMIF($G$14:$G$53,"="&amp;D35,$J$14:$J$53) + SUMIF('Soca Draw'!$C$4:$C$31,"="&amp;$D35,'Soca Draw'!$E$4:$E$31)</f>
        <v>0</v>
      </c>
      <c r="K35" s="137">
        <f>SUMIF($G$14:$G$53,"="&amp;D35,$K$14:$K$53) + SUMIF('Soca Draw'!$C$4:$C$31,"="&amp;$D35,'Soca Draw'!$F$4:$F$31)</f>
        <v>0</v>
      </c>
      <c r="L35" s="138">
        <f t="shared" si="1"/>
        <v>0</v>
      </c>
      <c r="M35" s="146">
        <f t="shared" si="2"/>
        <v>0</v>
      </c>
      <c r="N35" s="147">
        <f>IFERROR(VLOOKUP(F35, 'Distro Database'!$C$5:$D$200, 2, 0), IFERROR(VLOOKUP(G35, D25:N34, 5, 0), 0))</f>
        <v>0</v>
      </c>
      <c r="O35" s="148">
        <f t="shared" si="3"/>
        <v>0</v>
      </c>
      <c r="P35" s="81"/>
    </row>
    <row r="36" spans="1:16" ht="24.75" customHeight="1" x14ac:dyDescent="0.2">
      <c r="A36" s="81"/>
      <c r="B36" s="311"/>
      <c r="C36" s="142" t="s">
        <v>122</v>
      </c>
      <c r="D36" s="143" t="str">
        <f t="shared" si="0"/>
        <v xml:space="preserve">PD33 - </v>
      </c>
      <c r="E36" s="138"/>
      <c r="F36" s="143"/>
      <c r="G36" s="144"/>
      <c r="H36" s="145"/>
      <c r="I36" s="137">
        <f>SUMIF($G$14:$G$53,"="&amp;D36,$I$14:$I$53) + SUMIF('Soca Draw'!$C$4:$C$31,"="&amp;$D36,'Soca Draw'!$D$4:$D$31)</f>
        <v>0</v>
      </c>
      <c r="J36" s="137">
        <f>SUMIF($G$14:$G$53,"="&amp;D36,$J$14:$J$53) + SUMIF('Soca Draw'!$C$4:$C$31,"="&amp;$D36,'Soca Draw'!$E$4:$E$31)</f>
        <v>0</v>
      </c>
      <c r="K36" s="137">
        <f>SUMIF($G$14:$G$53,"="&amp;D36,$K$14:$K$53) + SUMIF('Soca Draw'!$C$4:$C$31,"="&amp;$D36,'Soca Draw'!$F$4:$F$31)</f>
        <v>0</v>
      </c>
      <c r="L36" s="138">
        <f t="shared" si="1"/>
        <v>0</v>
      </c>
      <c r="M36" s="146">
        <f t="shared" si="2"/>
        <v>0</v>
      </c>
      <c r="N36" s="147">
        <f>IFERROR(VLOOKUP(F36, 'Distro Database'!$C$5:$D$200, 2, 0), IFERROR(VLOOKUP(G36, D26:N35, 5, 0), 0))</f>
        <v>0</v>
      </c>
      <c r="O36" s="148">
        <f t="shared" si="3"/>
        <v>0</v>
      </c>
      <c r="P36" s="81"/>
    </row>
    <row r="37" spans="1:16" ht="24.75" customHeight="1" x14ac:dyDescent="0.2">
      <c r="A37" s="81"/>
      <c r="B37" s="311"/>
      <c r="C37" s="142" t="s">
        <v>123</v>
      </c>
      <c r="D37" s="143" t="str">
        <f t="shared" si="0"/>
        <v xml:space="preserve">PD34 - </v>
      </c>
      <c r="E37" s="138"/>
      <c r="F37" s="143"/>
      <c r="G37" s="144"/>
      <c r="H37" s="145"/>
      <c r="I37" s="137">
        <f>SUMIF($G$14:$G$53,"="&amp;D37,$I$14:$I$53) + SUMIF('Soca Draw'!$C$4:$C$31,"="&amp;$D37,'Soca Draw'!$D$4:$D$31)</f>
        <v>0</v>
      </c>
      <c r="J37" s="137">
        <f>SUMIF($G$14:$G$53,"="&amp;D37,$J$14:$J$53) + SUMIF('Soca Draw'!$C$4:$C$31,"="&amp;$D37,'Soca Draw'!$E$4:$E$31)</f>
        <v>0</v>
      </c>
      <c r="K37" s="137">
        <f>SUMIF($G$14:$G$53,"="&amp;D37,$K$14:$K$53) + SUMIF('Soca Draw'!$C$4:$C$31,"="&amp;$D37,'Soca Draw'!$F$4:$F$31)</f>
        <v>0</v>
      </c>
      <c r="L37" s="138">
        <f t="shared" si="1"/>
        <v>0</v>
      </c>
      <c r="M37" s="146">
        <f t="shared" si="2"/>
        <v>0</v>
      </c>
      <c r="N37" s="147">
        <f>IFERROR(VLOOKUP(F37, 'Distro Database'!$C$5:$D$200, 2, 0), IFERROR(VLOOKUP(G37, D27:N36, 5, 0), 0))</f>
        <v>0</v>
      </c>
      <c r="O37" s="148">
        <f t="shared" si="3"/>
        <v>0</v>
      </c>
      <c r="P37" s="81"/>
    </row>
    <row r="38" spans="1:16" ht="24.75" customHeight="1" x14ac:dyDescent="0.2">
      <c r="A38" s="81"/>
      <c r="B38" s="311"/>
      <c r="C38" s="142" t="s">
        <v>124</v>
      </c>
      <c r="D38" s="143" t="str">
        <f t="shared" si="0"/>
        <v xml:space="preserve">PD35 - </v>
      </c>
      <c r="E38" s="138"/>
      <c r="F38" s="143"/>
      <c r="G38" s="144"/>
      <c r="H38" s="145"/>
      <c r="I38" s="137">
        <f>SUMIF($G$14:$G$53,"="&amp;D38,$I$14:$I$53) + SUMIF('Soca Draw'!$C$4:$C$31,"="&amp;$D38,'Soca Draw'!$D$4:$D$31)</f>
        <v>0</v>
      </c>
      <c r="J38" s="137">
        <f>SUMIF($G$14:$G$53,"="&amp;D38,$J$14:$J$53) + SUMIF('Soca Draw'!$C$4:$C$31,"="&amp;$D38,'Soca Draw'!$E$4:$E$31)</f>
        <v>0</v>
      </c>
      <c r="K38" s="137">
        <f>SUMIF($G$14:$G$53,"="&amp;D38,$K$14:$K$53) + SUMIF('Soca Draw'!$C$4:$C$31,"="&amp;$D38,'Soca Draw'!$F$4:$F$31)</f>
        <v>0</v>
      </c>
      <c r="L38" s="138">
        <f t="shared" si="1"/>
        <v>0</v>
      </c>
      <c r="M38" s="146">
        <f t="shared" si="2"/>
        <v>0</v>
      </c>
      <c r="N38" s="147">
        <f>IFERROR(VLOOKUP(F38, 'Distro Database'!$C$5:$D$200, 2, 0), IFERROR(VLOOKUP(G38, D28:N37, 5, 0), 0))</f>
        <v>0</v>
      </c>
      <c r="O38" s="148">
        <f t="shared" si="3"/>
        <v>0</v>
      </c>
      <c r="P38" s="81"/>
    </row>
    <row r="39" spans="1:16" ht="24.75" customHeight="1" x14ac:dyDescent="0.2">
      <c r="A39" s="81"/>
      <c r="B39" s="311"/>
      <c r="C39" s="142" t="s">
        <v>125</v>
      </c>
      <c r="D39" s="143" t="str">
        <f t="shared" si="0"/>
        <v xml:space="preserve">PD36 - </v>
      </c>
      <c r="E39" s="138"/>
      <c r="F39" s="143"/>
      <c r="G39" s="144"/>
      <c r="H39" s="145"/>
      <c r="I39" s="137">
        <f>SUMIF($G$14:$G$53,"="&amp;D39,$I$14:$I$53) + SUMIF('Soca Draw'!$C$4:$C$31,"="&amp;$D39,'Soca Draw'!$D$4:$D$31)</f>
        <v>0</v>
      </c>
      <c r="J39" s="137">
        <f>SUMIF($G$14:$G$53,"="&amp;D39,$J$14:$J$53) + SUMIF('Soca Draw'!$C$4:$C$31,"="&amp;$D39,'Soca Draw'!$E$4:$E$31)</f>
        <v>0</v>
      </c>
      <c r="K39" s="137">
        <f>SUMIF($G$14:$G$53,"="&amp;D39,$K$14:$K$53) + SUMIF('Soca Draw'!$C$4:$C$31,"="&amp;$D39,'Soca Draw'!$F$4:$F$31)</f>
        <v>0</v>
      </c>
      <c r="L39" s="138">
        <f t="shared" si="1"/>
        <v>0</v>
      </c>
      <c r="M39" s="146">
        <f t="shared" si="2"/>
        <v>0</v>
      </c>
      <c r="N39" s="147">
        <f>IFERROR(VLOOKUP(F39, 'Distro Database'!$C$5:$D$200, 2, 0), IFERROR(VLOOKUP(G39, D29:N38, 5, 0), 0))</f>
        <v>0</v>
      </c>
      <c r="O39" s="148">
        <f t="shared" si="3"/>
        <v>0</v>
      </c>
      <c r="P39" s="81"/>
    </row>
    <row r="40" spans="1:16" ht="24.75" customHeight="1" x14ac:dyDescent="0.2">
      <c r="A40" s="81"/>
      <c r="B40" s="311"/>
      <c r="C40" s="142" t="s">
        <v>126</v>
      </c>
      <c r="D40" s="143" t="str">
        <f t="shared" si="0"/>
        <v xml:space="preserve">PD37 - </v>
      </c>
      <c r="E40" s="138"/>
      <c r="F40" s="143"/>
      <c r="G40" s="144"/>
      <c r="H40" s="145"/>
      <c r="I40" s="137">
        <f>SUMIF($G$14:$G$53,"="&amp;D40,$I$14:$I$53) + SUMIF('Soca Draw'!$C$4:$C$31,"="&amp;$D40,'Soca Draw'!$D$4:$D$31)</f>
        <v>0</v>
      </c>
      <c r="J40" s="137">
        <f>SUMIF($G$14:$G$53,"="&amp;D40,$J$14:$J$53) + SUMIF('Soca Draw'!$C$4:$C$31,"="&amp;$D40,'Soca Draw'!$E$4:$E$31)</f>
        <v>0</v>
      </c>
      <c r="K40" s="137">
        <f>SUMIF($G$14:$G$53,"="&amp;D40,$K$14:$K$53) + SUMIF('Soca Draw'!$C$4:$C$31,"="&amp;$D40,'Soca Draw'!$F$4:$F$31)</f>
        <v>0</v>
      </c>
      <c r="L40" s="138">
        <f t="shared" si="1"/>
        <v>0</v>
      </c>
      <c r="M40" s="146">
        <f t="shared" si="2"/>
        <v>0</v>
      </c>
      <c r="N40" s="147">
        <f>IFERROR(VLOOKUP(F40, 'Distro Database'!$C$5:$D$200, 2, 0), IFERROR(VLOOKUP(G40, D30:N39, 5, 0), 0))</f>
        <v>0</v>
      </c>
      <c r="O40" s="148">
        <f t="shared" si="3"/>
        <v>0</v>
      </c>
      <c r="P40" s="81"/>
    </row>
    <row r="41" spans="1:16" ht="24.75" customHeight="1" x14ac:dyDescent="0.2">
      <c r="A41" s="81"/>
      <c r="B41" s="311"/>
      <c r="C41" s="142" t="s">
        <v>127</v>
      </c>
      <c r="D41" s="143" t="str">
        <f t="shared" si="0"/>
        <v xml:space="preserve">PD38 - </v>
      </c>
      <c r="E41" s="138"/>
      <c r="F41" s="143"/>
      <c r="G41" s="144"/>
      <c r="H41" s="145"/>
      <c r="I41" s="137">
        <f>SUMIF($G$14:$G$53,"="&amp;D41,$I$14:$I$53) + SUMIF('Soca Draw'!$C$4:$C$31,"="&amp;$D41,'Soca Draw'!$D$4:$D$31)</f>
        <v>0</v>
      </c>
      <c r="J41" s="137">
        <f>SUMIF($G$14:$G$53,"="&amp;D41,$J$14:$J$53) + SUMIF('Soca Draw'!$C$4:$C$31,"="&amp;$D41,'Soca Draw'!$E$4:$E$31)</f>
        <v>0</v>
      </c>
      <c r="K41" s="137">
        <f>SUMIF($G$14:$G$53,"="&amp;D41,$K$14:$K$53) + SUMIF('Soca Draw'!$C$4:$C$31,"="&amp;$D41,'Soca Draw'!$F$4:$F$31)</f>
        <v>0</v>
      </c>
      <c r="L41" s="138">
        <f t="shared" si="1"/>
        <v>0</v>
      </c>
      <c r="M41" s="146">
        <f t="shared" si="2"/>
        <v>0</v>
      </c>
      <c r="N41" s="147">
        <f>IFERROR(VLOOKUP(F41, 'Distro Database'!$C$5:$D$200, 2, 0), IFERROR(VLOOKUP(G41, D31:N40, 5, 0), 0))</f>
        <v>0</v>
      </c>
      <c r="O41" s="148">
        <f t="shared" si="3"/>
        <v>0</v>
      </c>
      <c r="P41" s="81"/>
    </row>
    <row r="42" spans="1:16" ht="24.75" customHeight="1" x14ac:dyDescent="0.2">
      <c r="A42" s="81"/>
      <c r="B42" s="311"/>
      <c r="C42" s="142" t="s">
        <v>128</v>
      </c>
      <c r="D42" s="143" t="str">
        <f t="shared" si="0"/>
        <v xml:space="preserve">PD39 - </v>
      </c>
      <c r="E42" s="138"/>
      <c r="F42" s="143"/>
      <c r="G42" s="144"/>
      <c r="H42" s="145"/>
      <c r="I42" s="137">
        <f>SUMIF($G$14:$G$53,"="&amp;D42,$I$14:$I$53) + SUMIF('Soca Draw'!$C$4:$C$31,"="&amp;$D42,'Soca Draw'!$D$4:$D$31)</f>
        <v>0</v>
      </c>
      <c r="J42" s="137">
        <f>SUMIF($G$14:$G$53,"="&amp;D42,$J$14:$J$53) + SUMIF('Soca Draw'!$C$4:$C$31,"="&amp;$D42,'Soca Draw'!$E$4:$E$31)</f>
        <v>0</v>
      </c>
      <c r="K42" s="137">
        <f>SUMIF($G$14:$G$53,"="&amp;D42,$K$14:$K$53) + SUMIF('Soca Draw'!$C$4:$C$31,"="&amp;$D42,'Soca Draw'!$F$4:$F$31)</f>
        <v>0</v>
      </c>
      <c r="L42" s="138">
        <f t="shared" si="1"/>
        <v>0</v>
      </c>
      <c r="M42" s="146">
        <f t="shared" si="2"/>
        <v>0</v>
      </c>
      <c r="N42" s="147">
        <f>IFERROR(VLOOKUP(F42, 'Distro Database'!$C$5:$D$200, 2, 0), IFERROR(VLOOKUP(G42, D32:N41, 5, 0), 0))</f>
        <v>0</v>
      </c>
      <c r="O42" s="148">
        <f t="shared" si="3"/>
        <v>0</v>
      </c>
      <c r="P42" s="81"/>
    </row>
    <row r="43" spans="1:16" ht="24.75" customHeight="1" x14ac:dyDescent="0.2">
      <c r="A43" s="81"/>
      <c r="B43" s="313"/>
      <c r="C43" s="142" t="s">
        <v>129</v>
      </c>
      <c r="D43" s="149" t="str">
        <f t="shared" si="0"/>
        <v xml:space="preserve">PD40 - </v>
      </c>
      <c r="E43" s="150"/>
      <c r="F43" s="149"/>
      <c r="G43" s="151"/>
      <c r="H43" s="152"/>
      <c r="I43" s="153">
        <f>SUMIF($G$14:$G$53,"="&amp;D43,$I$14:$I$53) + SUMIF('Soca Draw'!$C$4:$C$31,"="&amp;$D43,'Soca Draw'!$D$4:$D$31)</f>
        <v>0</v>
      </c>
      <c r="J43" s="153">
        <f>SUMIF($G$14:$G$53,"="&amp;D43,$J$14:$J$53) + SUMIF('Soca Draw'!$C$4:$C$31,"="&amp;$D43,'Soca Draw'!$E$4:$E$31)</f>
        <v>0</v>
      </c>
      <c r="K43" s="153">
        <f>SUMIF($G$14:$G$53,"="&amp;D43,$K$14:$K$53) + SUMIF('Soca Draw'!$C$4:$C$31,"="&amp;$D43,'Soca Draw'!$F$4:$F$31)</f>
        <v>0</v>
      </c>
      <c r="L43" s="138">
        <f t="shared" si="1"/>
        <v>0</v>
      </c>
      <c r="M43" s="154">
        <f t="shared" si="2"/>
        <v>0</v>
      </c>
      <c r="N43" s="155">
        <f>IFERROR(VLOOKUP(F43, 'Distro Database'!$C$5:$D$200, 2, 0), IFERROR(VLOOKUP(G43, D33:N42, 5, 0), 0))</f>
        <v>0</v>
      </c>
      <c r="O43" s="156">
        <f t="shared" si="3"/>
        <v>0</v>
      </c>
      <c r="P43" s="81"/>
    </row>
    <row r="44" spans="1:16" ht="24.75" customHeight="1" x14ac:dyDescent="0.2">
      <c r="A44" s="81"/>
      <c r="B44" s="316" t="s">
        <v>119</v>
      </c>
      <c r="C44" s="157" t="s">
        <v>130</v>
      </c>
      <c r="D44" s="158" t="str">
        <f t="shared" si="0"/>
        <v xml:space="preserve">PD41 - </v>
      </c>
      <c r="E44" s="159"/>
      <c r="F44" s="158"/>
      <c r="G44" s="160"/>
      <c r="H44" s="161"/>
      <c r="I44" s="162">
        <f>SUMIF($G$14:$G$53,"="&amp;D44,$I$14:$I$53) + SUMIF('Soca Draw'!$C$4:$C$31,"="&amp;$D44,'Soca Draw'!$D$4:$D$31)</f>
        <v>0</v>
      </c>
      <c r="J44" s="162">
        <f>SUMIF($G$14:$G$53,"="&amp;D44,$J$14:$J$53) + SUMIF('Soca Draw'!$C$4:$C$31,"="&amp;$D44,'Soca Draw'!$E$4:$E$31)</f>
        <v>0</v>
      </c>
      <c r="K44" s="162">
        <f>SUMIF($G$14:$G$53,"="&amp;D44,$K$14:$K$53) + SUMIF('Soca Draw'!$C$4:$C$31,"="&amp;$D44,'Soca Draw'!$F$4:$F$31)</f>
        <v>0</v>
      </c>
      <c r="L44" s="163">
        <f t="shared" si="1"/>
        <v>0</v>
      </c>
      <c r="M44" s="164">
        <f t="shared" si="2"/>
        <v>0</v>
      </c>
      <c r="N44" s="165">
        <f>IFERROR(VLOOKUP(F44, 'Distro Database'!$C$5:$D$200, 2, 0), IFERROR(VLOOKUP(G44, D34:N43, 5, 0), 0))</f>
        <v>0</v>
      </c>
      <c r="O44" s="166">
        <f t="shared" si="3"/>
        <v>0</v>
      </c>
      <c r="P44" s="81"/>
    </row>
    <row r="45" spans="1:16" ht="24.75" customHeight="1" x14ac:dyDescent="0.2">
      <c r="A45" s="81"/>
      <c r="B45" s="311"/>
      <c r="C45" s="167" t="s">
        <v>131</v>
      </c>
      <c r="D45" s="158" t="str">
        <f t="shared" si="0"/>
        <v xml:space="preserve">PD42 - </v>
      </c>
      <c r="E45" s="159"/>
      <c r="F45" s="158"/>
      <c r="G45" s="160"/>
      <c r="H45" s="161"/>
      <c r="I45" s="162">
        <f>SUMIF($G$14:$G$53,"="&amp;D45,$I$14:$I$53) + SUMIF('Soca Draw'!$C$4:$C$31,"="&amp;$D45,'Soca Draw'!$D$4:$D$31)</f>
        <v>0</v>
      </c>
      <c r="J45" s="162">
        <f>SUMIF($G$14:$G$53,"="&amp;D45,$J$14:$J$53) + SUMIF('Soca Draw'!$C$4:$C$31,"="&amp;$D45,'Soca Draw'!$E$4:$E$31)</f>
        <v>0</v>
      </c>
      <c r="K45" s="162">
        <f>SUMIF($G$14:$G$53,"="&amp;D45,$K$14:$K$53) + SUMIF('Soca Draw'!$C$4:$C$31,"="&amp;$D45,'Soca Draw'!$F$4:$F$31)</f>
        <v>0</v>
      </c>
      <c r="L45" s="159">
        <f t="shared" si="1"/>
        <v>0</v>
      </c>
      <c r="M45" s="164">
        <f t="shared" si="2"/>
        <v>0</v>
      </c>
      <c r="N45" s="165">
        <f>IFERROR(VLOOKUP(F45, 'Distro Database'!$C$5:$D$200, 2, 0), IFERROR(VLOOKUP(G45, D35:N44, 5, 0), 0))</f>
        <v>0</v>
      </c>
      <c r="O45" s="166">
        <f t="shared" si="3"/>
        <v>0</v>
      </c>
      <c r="P45" s="81"/>
    </row>
    <row r="46" spans="1:16" ht="24.75" customHeight="1" x14ac:dyDescent="0.2">
      <c r="A46" s="81"/>
      <c r="B46" s="311"/>
      <c r="C46" s="167" t="s">
        <v>132</v>
      </c>
      <c r="D46" s="158" t="str">
        <f t="shared" si="0"/>
        <v xml:space="preserve">PD43 - </v>
      </c>
      <c r="E46" s="159"/>
      <c r="F46" s="158"/>
      <c r="G46" s="160"/>
      <c r="H46" s="161"/>
      <c r="I46" s="162">
        <f>SUMIF($G$14:$G$53,"="&amp;D46,$I$14:$I$53) + SUMIF('Soca Draw'!$C$4:$C$31,"="&amp;$D46,'Soca Draw'!$D$4:$D$31)</f>
        <v>0</v>
      </c>
      <c r="J46" s="162">
        <f>SUMIF($G$14:$G$53,"="&amp;D46,$J$14:$J$53) + SUMIF('Soca Draw'!$C$4:$C$31,"="&amp;$D46,'Soca Draw'!$E$4:$E$31)</f>
        <v>0</v>
      </c>
      <c r="K46" s="162">
        <f>SUMIF($G$14:$G$53,"="&amp;D46,$K$14:$K$53) + SUMIF('Soca Draw'!$C$4:$C$31,"="&amp;$D46,'Soca Draw'!$F$4:$F$31)</f>
        <v>0</v>
      </c>
      <c r="L46" s="159">
        <f t="shared" si="1"/>
        <v>0</v>
      </c>
      <c r="M46" s="164">
        <f t="shared" si="2"/>
        <v>0</v>
      </c>
      <c r="N46" s="165">
        <f>IFERROR(VLOOKUP(F46, 'Distro Database'!$C$5:$D$200, 2, 0), IFERROR(VLOOKUP(G46, D36:N45, 5, 0), 0))</f>
        <v>0</v>
      </c>
      <c r="O46" s="166">
        <f t="shared" si="3"/>
        <v>0</v>
      </c>
      <c r="P46" s="81"/>
    </row>
    <row r="47" spans="1:16" ht="24.75" customHeight="1" x14ac:dyDescent="0.2">
      <c r="A47" s="81"/>
      <c r="B47" s="311"/>
      <c r="C47" s="167" t="s">
        <v>133</v>
      </c>
      <c r="D47" s="158" t="str">
        <f t="shared" si="0"/>
        <v xml:space="preserve">PD44 - </v>
      </c>
      <c r="E47" s="159"/>
      <c r="F47" s="158"/>
      <c r="G47" s="160"/>
      <c r="H47" s="161"/>
      <c r="I47" s="162">
        <f>SUMIF($G$14:$G$53,"="&amp;D47,$I$14:$I$53) + SUMIF('Soca Draw'!$C$4:$C$31,"="&amp;$D47,'Soca Draw'!$D$4:$D$31)</f>
        <v>0</v>
      </c>
      <c r="J47" s="162">
        <f>SUMIF($G$14:$G$53,"="&amp;D47,$J$14:$J$53) + SUMIF('Soca Draw'!$C$4:$C$31,"="&amp;$D47,'Soca Draw'!$E$4:$E$31)</f>
        <v>0</v>
      </c>
      <c r="K47" s="162">
        <f>SUMIF($G$14:$G$53,"="&amp;D47,$K$14:$K$53) + SUMIF('Soca Draw'!$C$4:$C$31,"="&amp;$D47,'Soca Draw'!$F$4:$F$31)</f>
        <v>0</v>
      </c>
      <c r="L47" s="159">
        <f t="shared" si="1"/>
        <v>0</v>
      </c>
      <c r="M47" s="164">
        <f t="shared" si="2"/>
        <v>0</v>
      </c>
      <c r="N47" s="165">
        <f>IFERROR(VLOOKUP(F47, 'Distro Database'!$C$5:$D$200, 2, 0), IFERROR(VLOOKUP(G47, D37:N46, 5, 0), 0))</f>
        <v>0</v>
      </c>
      <c r="O47" s="166">
        <f t="shared" si="3"/>
        <v>0</v>
      </c>
      <c r="P47" s="81"/>
    </row>
    <row r="48" spans="1:16" ht="24.75" customHeight="1" x14ac:dyDescent="0.2">
      <c r="A48" s="81"/>
      <c r="B48" s="311"/>
      <c r="C48" s="167" t="s">
        <v>134</v>
      </c>
      <c r="D48" s="158" t="str">
        <f t="shared" si="0"/>
        <v xml:space="preserve">PD45 - </v>
      </c>
      <c r="E48" s="159"/>
      <c r="F48" s="158"/>
      <c r="G48" s="160"/>
      <c r="H48" s="161"/>
      <c r="I48" s="162">
        <f>SUMIF($G$14:$G$53,"="&amp;D48,$I$14:$I$53) + SUMIF('Soca Draw'!$C$4:$C$31,"="&amp;$D48,'Soca Draw'!$D$4:$D$31)</f>
        <v>0</v>
      </c>
      <c r="J48" s="162">
        <f>SUMIF($G$14:$G$53,"="&amp;D48,$J$14:$J$53) + SUMIF('Soca Draw'!$C$4:$C$31,"="&amp;$D48,'Soca Draw'!$E$4:$E$31)</f>
        <v>0</v>
      </c>
      <c r="K48" s="162">
        <f>SUMIF($G$14:$G$53,"="&amp;D48,$K$14:$K$53) + SUMIF('Soca Draw'!$C$4:$C$31,"="&amp;$D48,'Soca Draw'!$F$4:$F$31)</f>
        <v>0</v>
      </c>
      <c r="L48" s="159">
        <f t="shared" si="1"/>
        <v>0</v>
      </c>
      <c r="M48" s="164">
        <f t="shared" si="2"/>
        <v>0</v>
      </c>
      <c r="N48" s="165">
        <f>IFERROR(VLOOKUP(F48, 'Distro Database'!$C$5:$D$200, 2, 0), IFERROR(VLOOKUP(G48, D38:N47, 5, 0), 0))</f>
        <v>0</v>
      </c>
      <c r="O48" s="166">
        <f t="shared" si="3"/>
        <v>0</v>
      </c>
      <c r="P48" s="81"/>
    </row>
    <row r="49" spans="1:16" ht="24.75" customHeight="1" x14ac:dyDescent="0.2">
      <c r="A49" s="81"/>
      <c r="B49" s="311"/>
      <c r="C49" s="167" t="s">
        <v>135</v>
      </c>
      <c r="D49" s="158" t="str">
        <f t="shared" si="0"/>
        <v xml:space="preserve">PD46 - </v>
      </c>
      <c r="E49" s="159"/>
      <c r="F49" s="158"/>
      <c r="G49" s="160"/>
      <c r="H49" s="161"/>
      <c r="I49" s="162">
        <f>SUMIF($G$14:$G$53,"="&amp;D49,$I$14:$I$53) + SUMIF('Soca Draw'!$C$4:$C$31,"="&amp;$D49,'Soca Draw'!$D$4:$D$31)</f>
        <v>0</v>
      </c>
      <c r="J49" s="162">
        <f>SUMIF($G$14:$G$53,"="&amp;D49,$J$14:$J$53) + SUMIF('Soca Draw'!$C$4:$C$31,"="&amp;$D49,'Soca Draw'!$E$4:$E$31)</f>
        <v>0</v>
      </c>
      <c r="K49" s="162">
        <f>SUMIF($G$14:$G$53,"="&amp;D49,$K$14:$K$53) + SUMIF('Soca Draw'!$C$4:$C$31,"="&amp;$D49,'Soca Draw'!$F$4:$F$31)</f>
        <v>0</v>
      </c>
      <c r="L49" s="159">
        <f t="shared" si="1"/>
        <v>0</v>
      </c>
      <c r="M49" s="164">
        <f t="shared" si="2"/>
        <v>0</v>
      </c>
      <c r="N49" s="165">
        <f>IFERROR(VLOOKUP(F49, 'Distro Database'!$C$5:$D$200, 2, 0), IFERROR(VLOOKUP(G49, D39:N48, 5, 0), 0))</f>
        <v>0</v>
      </c>
      <c r="O49" s="166">
        <f t="shared" si="3"/>
        <v>0</v>
      </c>
      <c r="P49" s="81"/>
    </row>
    <row r="50" spans="1:16" ht="24.75" customHeight="1" x14ac:dyDescent="0.2">
      <c r="A50" s="81"/>
      <c r="B50" s="311"/>
      <c r="C50" s="167" t="s">
        <v>136</v>
      </c>
      <c r="D50" s="158" t="str">
        <f t="shared" si="0"/>
        <v xml:space="preserve">PD47 - </v>
      </c>
      <c r="E50" s="159"/>
      <c r="F50" s="158"/>
      <c r="G50" s="160"/>
      <c r="H50" s="161"/>
      <c r="I50" s="162">
        <f>SUMIF($G$14:$G$53,"="&amp;D50,$I$14:$I$53) + SUMIF('Soca Draw'!$C$4:$C$31,"="&amp;$D50,'Soca Draw'!$D$4:$D$31)</f>
        <v>0</v>
      </c>
      <c r="J50" s="162">
        <f>SUMIF($G$14:$G$53,"="&amp;D50,$J$14:$J$53) + SUMIF('Soca Draw'!$C$4:$C$31,"="&amp;$D50,'Soca Draw'!$E$4:$E$31)</f>
        <v>0</v>
      </c>
      <c r="K50" s="162">
        <f>SUMIF($G$14:$G$53,"="&amp;D50,$K$14:$K$53) + SUMIF('Soca Draw'!$C$4:$C$31,"="&amp;$D50,'Soca Draw'!$F$4:$F$31)</f>
        <v>0</v>
      </c>
      <c r="L50" s="159">
        <f t="shared" si="1"/>
        <v>0</v>
      </c>
      <c r="M50" s="164">
        <f t="shared" si="2"/>
        <v>0</v>
      </c>
      <c r="N50" s="165">
        <f>IFERROR(VLOOKUP(F50, 'Distro Database'!$C$5:$D$200, 2, 0), IFERROR(VLOOKUP(G50, D40:N49, 5, 0), 0))</f>
        <v>0</v>
      </c>
      <c r="O50" s="166">
        <f t="shared" si="3"/>
        <v>0</v>
      </c>
      <c r="P50" s="81"/>
    </row>
    <row r="51" spans="1:16" ht="24.75" customHeight="1" x14ac:dyDescent="0.2">
      <c r="A51" s="81"/>
      <c r="B51" s="311"/>
      <c r="C51" s="167" t="s">
        <v>137</v>
      </c>
      <c r="D51" s="158" t="str">
        <f t="shared" si="0"/>
        <v xml:space="preserve">PD48 - </v>
      </c>
      <c r="E51" s="159"/>
      <c r="F51" s="158"/>
      <c r="G51" s="160"/>
      <c r="H51" s="161"/>
      <c r="I51" s="162">
        <f>SUMIF($G$14:$G$53,"="&amp;D51,$I$14:$I$53) + SUMIF('Soca Draw'!$C$4:$C$31,"="&amp;$D51,'Soca Draw'!$D$4:$D$31)</f>
        <v>0</v>
      </c>
      <c r="J51" s="162">
        <f>SUMIF($G$14:$G$53,"="&amp;D51,$J$14:$J$53) + SUMIF('Soca Draw'!$C$4:$C$31,"="&amp;$D51,'Soca Draw'!$E$4:$E$31)</f>
        <v>0</v>
      </c>
      <c r="K51" s="162">
        <f>SUMIF($G$14:$G$53,"="&amp;D51,$K$14:$K$53) + SUMIF('Soca Draw'!$C$4:$C$31,"="&amp;$D51,'Soca Draw'!$F$4:$F$31)</f>
        <v>0</v>
      </c>
      <c r="L51" s="159">
        <f t="shared" si="1"/>
        <v>0</v>
      </c>
      <c r="M51" s="164">
        <f t="shared" si="2"/>
        <v>0</v>
      </c>
      <c r="N51" s="165">
        <f>IFERROR(VLOOKUP(F51, 'Distro Database'!$C$5:$D$200, 2, 0), IFERROR(VLOOKUP(G51, D41:N50, 5, 0), 0))</f>
        <v>0</v>
      </c>
      <c r="O51" s="166">
        <f t="shared" si="3"/>
        <v>0</v>
      </c>
      <c r="P51" s="81"/>
    </row>
    <row r="52" spans="1:16" ht="24.75" customHeight="1" x14ac:dyDescent="0.2">
      <c r="B52" s="311"/>
      <c r="C52" s="167" t="s">
        <v>138</v>
      </c>
      <c r="D52" s="158" t="str">
        <f t="shared" si="0"/>
        <v xml:space="preserve">PD49 - </v>
      </c>
      <c r="E52" s="159"/>
      <c r="F52" s="158"/>
      <c r="G52" s="160"/>
      <c r="H52" s="161"/>
      <c r="I52" s="162">
        <f>SUMIF($G$14:$G$53,"="&amp;D52,$I$14:$I$53) + SUMIF('Soca Draw'!$C$4:$C$31,"="&amp;$D52,'Soca Draw'!$D$4:$D$31)</f>
        <v>0</v>
      </c>
      <c r="J52" s="162">
        <f>SUMIF($G$14:$G$53,"="&amp;D52,$J$14:$J$53) + SUMIF('Soca Draw'!$C$4:$C$31,"="&amp;$D52,'Soca Draw'!$E$4:$E$31)</f>
        <v>0</v>
      </c>
      <c r="K52" s="162">
        <f>SUMIF($G$14:$G$53,"="&amp;D52,$K$14:$K$53) + SUMIF('Soca Draw'!$C$4:$C$31,"="&amp;$D52,'Soca Draw'!$F$4:$F$31)</f>
        <v>0</v>
      </c>
      <c r="L52" s="159">
        <f t="shared" si="1"/>
        <v>0</v>
      </c>
      <c r="M52" s="164">
        <f t="shared" si="2"/>
        <v>0</v>
      </c>
      <c r="N52" s="165">
        <f>IFERROR(VLOOKUP(F52, 'Distro Database'!$C$5:$D$200, 2, 0), IFERROR(VLOOKUP(G52, D42:N51, 5, 0), 0))</f>
        <v>0</v>
      </c>
      <c r="O52" s="166">
        <f t="shared" si="3"/>
        <v>0</v>
      </c>
    </row>
    <row r="53" spans="1:16" ht="24.75" customHeight="1" x14ac:dyDescent="0.2">
      <c r="B53" s="317"/>
      <c r="C53" s="168" t="s">
        <v>139</v>
      </c>
      <c r="D53" s="169" t="str">
        <f t="shared" si="0"/>
        <v xml:space="preserve">PD50 - </v>
      </c>
      <c r="E53" s="170"/>
      <c r="F53" s="169"/>
      <c r="G53" s="171"/>
      <c r="H53" s="172"/>
      <c r="I53" s="173">
        <f>SUMIF($G$14:$G$53,"="&amp;D53,$I$14:$I$53) + SUMIF('Soca Draw'!$C$4:$C$31,"="&amp;$D53,'Soca Draw'!$D$4:$D$31)</f>
        <v>0</v>
      </c>
      <c r="J53" s="173">
        <f>SUMIF($G$14:$G$53,"="&amp;D53,$J$14:$J$53) + SUMIF('Soca Draw'!$C$4:$C$31,"="&amp;$D53,'Soca Draw'!$E$4:$E$31)</f>
        <v>0</v>
      </c>
      <c r="K53" s="173">
        <f>SUMIF($G$14:$G$53,"="&amp;D53,$K$14:$K$53) + SUMIF('Soca Draw'!$C$4:$C$31,"="&amp;$D53,'Soca Draw'!$F$4:$F$31)</f>
        <v>0</v>
      </c>
      <c r="L53" s="170">
        <f t="shared" si="1"/>
        <v>0</v>
      </c>
      <c r="M53" s="174">
        <f t="shared" si="2"/>
        <v>0</v>
      </c>
      <c r="N53" s="175">
        <f>IFERROR(VLOOKUP(F53, 'Distro Database'!$C$5:$D$200, 2, 0), IFERROR(VLOOKUP(G53, D43:N52, 5, 0), 0))</f>
        <v>0</v>
      </c>
      <c r="O53" s="176">
        <f t="shared" si="3"/>
        <v>0</v>
      </c>
    </row>
  </sheetData>
  <mergeCells count="5">
    <mergeCell ref="B4:B13"/>
    <mergeCell ref="B14:B23"/>
    <mergeCell ref="B24:B33"/>
    <mergeCell ref="B34:B43"/>
    <mergeCell ref="B44:B53"/>
  </mergeCells>
  <conditionalFormatting sqref="I4:I53">
    <cfRule type="cellIs" dxfId="9" priority="1" operator="greaterThan">
      <formula>($N4:$N53)/3</formula>
    </cfRule>
  </conditionalFormatting>
  <conditionalFormatting sqref="I4:K53">
    <cfRule type="cellIs" dxfId="8" priority="7" operator="greaterThan">
      <formula>(($N4:$N53)/3)*0.8</formula>
    </cfRule>
  </conditionalFormatting>
  <conditionalFormatting sqref="J4:J53">
    <cfRule type="cellIs" dxfId="7" priority="3" operator="greaterThan">
      <formula>(N4:N53)/3</formula>
    </cfRule>
  </conditionalFormatting>
  <conditionalFormatting sqref="K4:K53">
    <cfRule type="cellIs" dxfId="6" priority="4" operator="greaterThan">
      <formula>(N4:N53)/3</formula>
    </cfRule>
  </conditionalFormatting>
  <conditionalFormatting sqref="L4:L53">
    <cfRule type="cellIs" dxfId="5" priority="2" operator="greaterThan">
      <formula>N4:N53</formula>
    </cfRule>
    <cfRule type="cellIs" dxfId="4" priority="10" operator="greaterThan">
      <formula>($N4:$N53)*0.8</formula>
    </cfRule>
  </conditionalFormatting>
  <conditionalFormatting sqref="M4:M53">
    <cfRule type="cellIs" dxfId="3" priority="5" operator="greaterThan">
      <formula>"100%"</formula>
    </cfRule>
    <cfRule type="cellIs" dxfId="2" priority="6" operator="greaterThan">
      <formula>"80%"</formula>
    </cfRule>
  </conditionalFormatting>
  <dataValidations count="2">
    <dataValidation type="custom" allowBlank="1" showDropDown="1" sqref="H15" xr:uid="{00000000-0002-0000-0200-000002000000}">
      <formula1>INDIRECT(#REF!)</formula1>
    </dataValidation>
    <dataValidation type="list" allowBlank="1" sqref="G14:G53" xr:uid="{00000000-0002-0000-0200-000003000000}">
      <formula1>$D$4:$D$51</formula1>
    </dataValidation>
  </dataValidations>
  <printOptions horizontalCentered="1" verticalCentered="1" gridLines="1"/>
  <pageMargins left="0.25" right="0.25" top="0.25" bottom="0.25" header="0" footer="0"/>
  <pageSetup paperSize="8" pageOrder="overThenDown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'Source Power Database'!$C$5:$C$200</xm:f>
          </x14:formula1>
          <xm:sqref>F4:F13</xm:sqref>
        </x14:dataValidation>
        <x14:dataValidation type="list" allowBlank="1" xr:uid="{00000000-0002-0000-0200-000001000000}">
          <x14:formula1>
            <xm:f>'Distro Database'!$C$5:$C$200</xm:f>
          </x14:formula1>
          <xm:sqref>F14:F53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D9EEB"/>
    <outlinePr summaryBelow="0" summaryRight="0"/>
  </sheetPr>
  <dimension ref="A1:AA108"/>
  <sheetViews>
    <sheetView workbookViewId="0">
      <pane xSplit="2" ySplit="15" topLeftCell="C16" activePane="bottomRight" state="frozen"/>
      <selection pane="topRight" activeCell="C1" sqref="C1"/>
      <selection pane="bottomLeft" activeCell="A16" sqref="A16"/>
      <selection pane="bottomRight" activeCell="C16" sqref="C16"/>
    </sheetView>
  </sheetViews>
  <sheetFormatPr baseColWidth="10" defaultColWidth="12.6640625" defaultRowHeight="15.75" customHeight="1" x14ac:dyDescent="0.15"/>
  <cols>
    <col min="1" max="1" width="5.1640625" customWidth="1"/>
    <col min="2" max="2" width="15.83203125" customWidth="1"/>
    <col min="3" max="26" width="8.83203125" customWidth="1"/>
    <col min="27" max="27" width="12.5" customWidth="1"/>
  </cols>
  <sheetData>
    <row r="1" spans="1:27" ht="30" customHeight="1" x14ac:dyDescent="0.15">
      <c r="E1" s="318" t="s">
        <v>140</v>
      </c>
      <c r="F1" s="303"/>
      <c r="G1" s="303"/>
      <c r="H1" s="303"/>
      <c r="I1" s="303"/>
      <c r="J1" s="303"/>
      <c r="K1" s="303"/>
    </row>
    <row r="2" spans="1:27" ht="33.75" customHeight="1" x14ac:dyDescent="0.15">
      <c r="C2" s="2" t="s">
        <v>141</v>
      </c>
      <c r="D2" s="2" t="s">
        <v>142</v>
      </c>
      <c r="E2" s="2" t="s">
        <v>143</v>
      </c>
      <c r="F2" s="2" t="s">
        <v>144</v>
      </c>
      <c r="G2" s="2" t="s">
        <v>145</v>
      </c>
      <c r="H2" s="2" t="s">
        <v>146</v>
      </c>
      <c r="I2" s="2" t="s">
        <v>147</v>
      </c>
      <c r="J2" s="2" t="s">
        <v>148</v>
      </c>
      <c r="K2" s="2" t="s">
        <v>149</v>
      </c>
      <c r="L2" s="2" t="s">
        <v>150</v>
      </c>
      <c r="M2" s="2" t="s">
        <v>151</v>
      </c>
      <c r="N2" s="2" t="s">
        <v>152</v>
      </c>
      <c r="O2" s="2" t="s">
        <v>153</v>
      </c>
      <c r="P2" s="2" t="s">
        <v>154</v>
      </c>
      <c r="Q2" s="2" t="s">
        <v>155</v>
      </c>
      <c r="R2" s="2" t="s">
        <v>156</v>
      </c>
      <c r="S2" s="2" t="s">
        <v>157</v>
      </c>
      <c r="T2" s="2" t="s">
        <v>158</v>
      </c>
      <c r="U2" s="2" t="s">
        <v>159</v>
      </c>
      <c r="V2" s="2" t="s">
        <v>160</v>
      </c>
      <c r="W2" s="2" t="s">
        <v>161</v>
      </c>
      <c r="X2" s="2" t="s">
        <v>162</v>
      </c>
      <c r="Y2" s="2" t="s">
        <v>163</v>
      </c>
      <c r="Z2" s="2" t="s">
        <v>164</v>
      </c>
      <c r="AA2" s="73"/>
    </row>
    <row r="3" spans="1:27" ht="13.5" customHeight="1" x14ac:dyDescent="0.15">
      <c r="A3" s="73"/>
      <c r="B3" s="2" t="s">
        <v>165</v>
      </c>
      <c r="C3" s="177" t="b">
        <v>0</v>
      </c>
      <c r="D3" s="177" t="b">
        <v>0</v>
      </c>
      <c r="E3" s="177" t="b">
        <v>0</v>
      </c>
      <c r="F3" s="177" t="b">
        <v>0</v>
      </c>
      <c r="G3" s="177" t="b">
        <v>0</v>
      </c>
      <c r="H3" s="177" t="b">
        <v>0</v>
      </c>
      <c r="I3" s="177" t="b">
        <v>0</v>
      </c>
      <c r="J3" s="177" t="b">
        <v>0</v>
      </c>
      <c r="K3" s="177" t="b">
        <v>0</v>
      </c>
      <c r="L3" s="177" t="b">
        <v>0</v>
      </c>
      <c r="M3" s="177" t="b">
        <v>0</v>
      </c>
      <c r="N3" s="177" t="b">
        <v>0</v>
      </c>
      <c r="O3" s="177" t="b">
        <v>0</v>
      </c>
      <c r="P3" s="177" t="b">
        <v>0</v>
      </c>
      <c r="Q3" s="177" t="b">
        <v>0</v>
      </c>
      <c r="R3" s="177" t="b">
        <v>0</v>
      </c>
      <c r="S3" s="177" t="b">
        <v>0</v>
      </c>
      <c r="T3" s="177" t="b">
        <v>0</v>
      </c>
      <c r="U3" s="177" t="b">
        <v>0</v>
      </c>
      <c r="V3" s="177" t="b">
        <v>0</v>
      </c>
      <c r="W3" s="177" t="b">
        <v>0</v>
      </c>
      <c r="X3" s="177" t="b">
        <v>0</v>
      </c>
      <c r="Y3" s="177" t="b">
        <v>0</v>
      </c>
      <c r="Z3" s="73"/>
      <c r="AA3" s="2" t="str">
        <f t="shared" ref="AA3:AA23" si="0">B3</f>
        <v>Lamper</v>
      </c>
    </row>
    <row r="4" spans="1:27" ht="13.5" customHeight="1" x14ac:dyDescent="0.15">
      <c r="A4" s="73"/>
      <c r="B4" s="73" t="s">
        <v>166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178">
        <f t="shared" ref="Z4:Z11" si="1">SUM(C4:Y4)</f>
        <v>0</v>
      </c>
      <c r="AA4" s="73" t="str">
        <f t="shared" si="0"/>
        <v>Aura XB</v>
      </c>
    </row>
    <row r="5" spans="1:27" ht="13.5" customHeight="1" x14ac:dyDescent="0.15">
      <c r="A5" s="73"/>
      <c r="B5" s="73" t="s">
        <v>167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178">
        <f t="shared" si="1"/>
        <v>0</v>
      </c>
      <c r="AA5" s="73" t="str">
        <f t="shared" si="0"/>
        <v>Aura XIP</v>
      </c>
    </row>
    <row r="6" spans="1:27" ht="13.5" customHeight="1" x14ac:dyDescent="0.15">
      <c r="A6" s="73"/>
      <c r="B6" s="73" t="s">
        <v>168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178">
        <f t="shared" si="1"/>
        <v>0</v>
      </c>
      <c r="AA6" s="73" t="str">
        <f t="shared" si="0"/>
        <v>R2X</v>
      </c>
    </row>
    <row r="7" spans="1:27" ht="13.5" customHeight="1" x14ac:dyDescent="0.15">
      <c r="A7" s="73"/>
      <c r="B7" s="73" t="s">
        <v>169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178">
        <f t="shared" si="1"/>
        <v>0</v>
      </c>
      <c r="AA7" s="73" t="str">
        <f t="shared" si="0"/>
        <v>R1 BW</v>
      </c>
    </row>
    <row r="8" spans="1:27" ht="13.5" customHeight="1" x14ac:dyDescent="0.15">
      <c r="A8" s="73"/>
      <c r="B8" s="73" t="s">
        <v>170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178">
        <f t="shared" si="1"/>
        <v>0</v>
      </c>
      <c r="AA8" s="73" t="str">
        <f t="shared" si="0"/>
        <v>MH7</v>
      </c>
    </row>
    <row r="9" spans="1:27" ht="13.5" customHeight="1" x14ac:dyDescent="0.15">
      <c r="A9" s="73"/>
      <c r="B9" s="73" t="s">
        <v>171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178">
        <f t="shared" si="1"/>
        <v>0</v>
      </c>
      <c r="AA9" s="73" t="str">
        <f t="shared" si="0"/>
        <v>Mythos 2</v>
      </c>
    </row>
    <row r="10" spans="1:27" ht="13.5" customHeight="1" x14ac:dyDescent="0.15">
      <c r="A10" s="73"/>
      <c r="B10" s="73" t="s">
        <v>172</v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178">
        <f t="shared" si="1"/>
        <v>0</v>
      </c>
      <c r="AA10" s="73" t="str">
        <f t="shared" si="0"/>
        <v>Diablo S</v>
      </c>
    </row>
    <row r="11" spans="1:27" ht="13.5" customHeight="1" x14ac:dyDescent="0.15">
      <c r="A11" s="73"/>
      <c r="B11" s="73" t="s">
        <v>173</v>
      </c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178">
        <f t="shared" si="1"/>
        <v>0</v>
      </c>
      <c r="AA11" s="73" t="str">
        <f t="shared" si="0"/>
        <v>Mac Ultra P</v>
      </c>
    </row>
    <row r="12" spans="1:27" ht="13.5" customHeight="1" x14ac:dyDescent="0.15">
      <c r="A12" s="73"/>
      <c r="B12" s="73" t="s">
        <v>174</v>
      </c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178"/>
      <c r="AA12" s="73" t="str">
        <f t="shared" si="0"/>
        <v>XLED</v>
      </c>
    </row>
    <row r="13" spans="1:27" ht="13.5" customHeight="1" x14ac:dyDescent="0.15">
      <c r="A13" s="73"/>
      <c r="B13" s="73" t="s">
        <v>175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178"/>
      <c r="AA13" s="73" t="str">
        <f t="shared" si="0"/>
        <v>XBAR</v>
      </c>
    </row>
    <row r="14" spans="1:27" ht="13.5" customHeight="1" x14ac:dyDescent="0.15">
      <c r="A14" s="73"/>
      <c r="B14" s="73" t="s">
        <v>176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178"/>
      <c r="AA14" s="73" t="str">
        <f t="shared" si="0"/>
        <v>Magic Panel</v>
      </c>
    </row>
    <row r="15" spans="1:27" ht="13.5" customHeight="1" x14ac:dyDescent="0.15">
      <c r="A15" s="73"/>
      <c r="B15" s="73" t="s">
        <v>177</v>
      </c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178"/>
      <c r="AA15" s="73" t="str">
        <f t="shared" si="0"/>
        <v>Minipanel FX</v>
      </c>
    </row>
    <row r="16" spans="1:27" ht="13.5" customHeight="1" x14ac:dyDescent="0.15">
      <c r="A16" s="177"/>
      <c r="B16" s="179" t="s">
        <v>178</v>
      </c>
      <c r="C16" s="177" t="b">
        <v>0</v>
      </c>
      <c r="D16" s="177" t="b">
        <v>0</v>
      </c>
      <c r="E16" s="177" t="b">
        <v>0</v>
      </c>
      <c r="F16" s="177" t="b">
        <v>0</v>
      </c>
      <c r="G16" s="177" t="b">
        <v>0</v>
      </c>
      <c r="H16" s="177" t="b">
        <v>0</v>
      </c>
      <c r="I16" s="177" t="b">
        <v>0</v>
      </c>
      <c r="J16" s="177" t="b">
        <v>0</v>
      </c>
      <c r="K16" s="177" t="b">
        <v>0</v>
      </c>
      <c r="L16" s="177" t="b">
        <v>0</v>
      </c>
      <c r="M16" s="177" t="b">
        <v>0</v>
      </c>
      <c r="N16" s="177" t="b">
        <v>0</v>
      </c>
      <c r="O16" s="177" t="b">
        <v>0</v>
      </c>
      <c r="P16" s="177" t="b">
        <v>0</v>
      </c>
      <c r="Q16" s="177" t="b">
        <v>0</v>
      </c>
      <c r="R16" s="177" t="b">
        <v>0</v>
      </c>
      <c r="S16" s="177" t="b">
        <v>0</v>
      </c>
      <c r="T16" s="177" t="b">
        <v>0</v>
      </c>
      <c r="U16" s="177" t="b">
        <v>0</v>
      </c>
      <c r="V16" s="177" t="b">
        <v>0</v>
      </c>
      <c r="W16" s="177" t="b">
        <v>0</v>
      </c>
      <c r="X16" s="177" t="b">
        <v>0</v>
      </c>
      <c r="Y16" s="177" t="b">
        <v>0</v>
      </c>
      <c r="Z16" s="180">
        <f t="shared" ref="Z16:Z46" si="2">SUM(C16:Y16)</f>
        <v>0</v>
      </c>
      <c r="AA16" s="179" t="str">
        <f t="shared" si="0"/>
        <v>DMX</v>
      </c>
    </row>
    <row r="17" spans="1:27" ht="13.5" customHeight="1" x14ac:dyDescent="0.15">
      <c r="A17" s="73"/>
      <c r="B17" s="73" t="s">
        <v>179</v>
      </c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178">
        <f t="shared" si="2"/>
        <v>0</v>
      </c>
      <c r="AA17" s="73" t="str">
        <f t="shared" si="0"/>
        <v>0.5m</v>
      </c>
    </row>
    <row r="18" spans="1:27" ht="13.5" customHeight="1" x14ac:dyDescent="0.15">
      <c r="A18" s="73"/>
      <c r="B18" s="73" t="s">
        <v>180</v>
      </c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178">
        <f t="shared" si="2"/>
        <v>0</v>
      </c>
      <c r="AA18" s="73" t="str">
        <f t="shared" si="0"/>
        <v>1.5m</v>
      </c>
    </row>
    <row r="19" spans="1:27" ht="13.5" customHeight="1" x14ac:dyDescent="0.15">
      <c r="A19" s="73"/>
      <c r="B19" s="73" t="s">
        <v>181</v>
      </c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178">
        <f t="shared" si="2"/>
        <v>0</v>
      </c>
      <c r="AA19" s="73" t="str">
        <f t="shared" si="0"/>
        <v>3m</v>
      </c>
    </row>
    <row r="20" spans="1:27" ht="13.5" customHeight="1" x14ac:dyDescent="0.15">
      <c r="A20" s="73"/>
      <c r="B20" s="73" t="s">
        <v>182</v>
      </c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178">
        <f t="shared" si="2"/>
        <v>0</v>
      </c>
      <c r="AA20" s="73" t="str">
        <f t="shared" si="0"/>
        <v>6m</v>
      </c>
    </row>
    <row r="21" spans="1:27" ht="13.5" customHeight="1" x14ac:dyDescent="0.15">
      <c r="A21" s="73"/>
      <c r="B21" s="73" t="s">
        <v>183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178">
        <f t="shared" si="2"/>
        <v>0</v>
      </c>
      <c r="AA21" s="73" t="str">
        <f t="shared" si="0"/>
        <v>9m</v>
      </c>
    </row>
    <row r="22" spans="1:27" ht="13.5" customHeight="1" x14ac:dyDescent="0.15">
      <c r="A22" s="73"/>
      <c r="B22" s="73" t="s">
        <v>184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178">
        <f t="shared" si="2"/>
        <v>0</v>
      </c>
      <c r="AA22" s="73" t="str">
        <f t="shared" si="0"/>
        <v>12m</v>
      </c>
    </row>
    <row r="23" spans="1:27" ht="13.5" customHeight="1" x14ac:dyDescent="0.15">
      <c r="A23" s="73"/>
      <c r="B23" s="73" t="s">
        <v>185</v>
      </c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178">
        <f t="shared" si="2"/>
        <v>0</v>
      </c>
      <c r="AA23" s="73" t="str">
        <f t="shared" si="0"/>
        <v>24m</v>
      </c>
    </row>
    <row r="24" spans="1:27" ht="13.5" customHeight="1" x14ac:dyDescent="0.15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  <c r="X24" s="181"/>
      <c r="Y24" s="181"/>
      <c r="Z24" s="182">
        <f t="shared" si="2"/>
        <v>0</v>
      </c>
      <c r="AA24" s="181"/>
    </row>
    <row r="25" spans="1:27" ht="13.5" customHeight="1" x14ac:dyDescent="0.15">
      <c r="A25" s="177"/>
      <c r="B25" s="179" t="s">
        <v>186</v>
      </c>
      <c r="C25" s="177" t="b">
        <v>0</v>
      </c>
      <c r="D25" s="177" t="b">
        <v>0</v>
      </c>
      <c r="E25" s="177" t="b">
        <v>0</v>
      </c>
      <c r="F25" s="177" t="b">
        <v>0</v>
      </c>
      <c r="G25" s="177" t="b">
        <v>0</v>
      </c>
      <c r="H25" s="177" t="b">
        <v>0</v>
      </c>
      <c r="I25" s="177" t="b">
        <v>0</v>
      </c>
      <c r="J25" s="177" t="b">
        <v>0</v>
      </c>
      <c r="K25" s="177" t="b">
        <v>0</v>
      </c>
      <c r="L25" s="177" t="b">
        <v>0</v>
      </c>
      <c r="M25" s="177" t="b">
        <v>0</v>
      </c>
      <c r="N25" s="177" t="b">
        <v>0</v>
      </c>
      <c r="O25" s="177" t="b">
        <v>0</v>
      </c>
      <c r="P25" s="177" t="b">
        <v>0</v>
      </c>
      <c r="Q25" s="177" t="b">
        <v>0</v>
      </c>
      <c r="R25" s="177" t="b">
        <v>0</v>
      </c>
      <c r="S25" s="177" t="b">
        <v>0</v>
      </c>
      <c r="T25" s="177" t="b">
        <v>0</v>
      </c>
      <c r="U25" s="177" t="b">
        <v>0</v>
      </c>
      <c r="V25" s="177" t="b">
        <v>0</v>
      </c>
      <c r="W25" s="177" t="b">
        <v>0</v>
      </c>
      <c r="X25" s="177" t="b">
        <v>0</v>
      </c>
      <c r="Y25" s="177" t="b">
        <v>0</v>
      </c>
      <c r="Z25" s="180">
        <f t="shared" si="2"/>
        <v>0</v>
      </c>
      <c r="AA25" s="179" t="str">
        <f t="shared" ref="AA25:AA46" si="3">B25</f>
        <v>Skjøt</v>
      </c>
    </row>
    <row r="26" spans="1:27" ht="13.5" customHeight="1" x14ac:dyDescent="0.15">
      <c r="A26" s="73"/>
      <c r="B26" s="73" t="s">
        <v>187</v>
      </c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178">
        <f t="shared" si="2"/>
        <v>0</v>
      </c>
      <c r="AA26" s="73" t="str">
        <f t="shared" si="3"/>
        <v>6-veis Padde</v>
      </c>
    </row>
    <row r="27" spans="1:27" ht="13.5" customHeight="1" x14ac:dyDescent="0.15">
      <c r="A27" s="73"/>
      <c r="B27" s="73" t="s">
        <v>179</v>
      </c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178">
        <f t="shared" si="2"/>
        <v>0</v>
      </c>
      <c r="AA27" s="73" t="str">
        <f t="shared" si="3"/>
        <v>0.5m</v>
      </c>
    </row>
    <row r="28" spans="1:27" ht="13.5" customHeight="1" x14ac:dyDescent="0.15">
      <c r="A28" s="73"/>
      <c r="B28" s="73" t="s">
        <v>180</v>
      </c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178">
        <f t="shared" si="2"/>
        <v>0</v>
      </c>
      <c r="AA28" s="73" t="str">
        <f t="shared" si="3"/>
        <v>1.5m</v>
      </c>
    </row>
    <row r="29" spans="1:27" ht="13.5" customHeight="1" x14ac:dyDescent="0.15">
      <c r="A29" s="73"/>
      <c r="B29" s="73" t="s">
        <v>188</v>
      </c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178">
        <f t="shared" si="2"/>
        <v>0</v>
      </c>
      <c r="AA29" s="73" t="str">
        <f t="shared" si="3"/>
        <v>2m</v>
      </c>
    </row>
    <row r="30" spans="1:27" ht="13.5" customHeight="1" x14ac:dyDescent="0.15">
      <c r="A30" s="73"/>
      <c r="B30" s="73" t="s">
        <v>181</v>
      </c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178">
        <f t="shared" si="2"/>
        <v>0</v>
      </c>
      <c r="AA30" s="73" t="str">
        <f t="shared" si="3"/>
        <v>3m</v>
      </c>
    </row>
    <row r="31" spans="1:27" ht="13.5" customHeight="1" x14ac:dyDescent="0.15">
      <c r="A31" s="73"/>
      <c r="B31" s="73" t="s">
        <v>189</v>
      </c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178">
        <f t="shared" si="2"/>
        <v>0</v>
      </c>
      <c r="AA31" s="73" t="str">
        <f t="shared" si="3"/>
        <v>5m</v>
      </c>
    </row>
    <row r="32" spans="1:27" ht="13.5" customHeight="1" x14ac:dyDescent="0.15">
      <c r="A32" s="73"/>
      <c r="B32" s="73" t="s">
        <v>182</v>
      </c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178">
        <f t="shared" si="2"/>
        <v>0</v>
      </c>
      <c r="AA32" s="73" t="str">
        <f t="shared" si="3"/>
        <v>6m</v>
      </c>
    </row>
    <row r="33" spans="1:27" ht="13.5" customHeight="1" x14ac:dyDescent="0.15">
      <c r="A33" s="73"/>
      <c r="B33" s="73" t="s">
        <v>183</v>
      </c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178">
        <f t="shared" si="2"/>
        <v>0</v>
      </c>
      <c r="AA33" s="73" t="str">
        <f t="shared" si="3"/>
        <v>9m</v>
      </c>
    </row>
    <row r="34" spans="1:27" ht="13.5" customHeight="1" x14ac:dyDescent="0.15">
      <c r="A34" s="73"/>
      <c r="B34" s="73" t="s">
        <v>184</v>
      </c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178">
        <f t="shared" si="2"/>
        <v>0</v>
      </c>
      <c r="AA34" s="73" t="str">
        <f t="shared" si="3"/>
        <v>12m</v>
      </c>
    </row>
    <row r="35" spans="1:27" ht="13.5" customHeight="1" x14ac:dyDescent="0.15">
      <c r="A35" s="73"/>
      <c r="B35" s="73" t="s">
        <v>190</v>
      </c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178">
        <f t="shared" si="2"/>
        <v>0</v>
      </c>
      <c r="AA35" s="73" t="str">
        <f t="shared" si="3"/>
        <v>15m</v>
      </c>
    </row>
    <row r="36" spans="1:27" ht="13.5" customHeight="1" x14ac:dyDescent="0.15">
      <c r="A36" s="73"/>
      <c r="B36" s="73" t="s">
        <v>191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178">
        <f t="shared" si="2"/>
        <v>0</v>
      </c>
      <c r="AA36" s="73" t="str">
        <f t="shared" si="3"/>
        <v>20m</v>
      </c>
    </row>
    <row r="37" spans="1:27" ht="13.5" customHeight="1" x14ac:dyDescent="0.15">
      <c r="A37" s="73"/>
      <c r="B37" s="73" t="s">
        <v>192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178">
        <f t="shared" si="2"/>
        <v>0</v>
      </c>
      <c r="AA37" s="73" t="str">
        <f t="shared" si="3"/>
        <v>25m</v>
      </c>
    </row>
    <row r="38" spans="1:27" ht="13.5" customHeight="1" x14ac:dyDescent="0.15">
      <c r="A38" s="177"/>
      <c r="B38" s="179" t="s">
        <v>193</v>
      </c>
      <c r="C38" s="177" t="b">
        <v>0</v>
      </c>
      <c r="D38" s="177" t="b">
        <v>0</v>
      </c>
      <c r="E38" s="177" t="b">
        <v>0</v>
      </c>
      <c r="F38" s="177" t="b">
        <v>0</v>
      </c>
      <c r="G38" s="177" t="b">
        <v>0</v>
      </c>
      <c r="H38" s="177" t="b">
        <v>0</v>
      </c>
      <c r="I38" s="177" t="b">
        <v>0</v>
      </c>
      <c r="J38" s="177" t="b">
        <v>0</v>
      </c>
      <c r="K38" s="177" t="b">
        <v>0</v>
      </c>
      <c r="L38" s="177" t="b">
        <v>0</v>
      </c>
      <c r="M38" s="177" t="b">
        <v>0</v>
      </c>
      <c r="N38" s="177" t="b">
        <v>0</v>
      </c>
      <c r="O38" s="177" t="b">
        <v>0</v>
      </c>
      <c r="P38" s="177" t="b">
        <v>0</v>
      </c>
      <c r="Q38" s="177" t="b">
        <v>0</v>
      </c>
      <c r="R38" s="177" t="b">
        <v>0</v>
      </c>
      <c r="S38" s="177" t="b">
        <v>0</v>
      </c>
      <c r="T38" s="177" t="b">
        <v>0</v>
      </c>
      <c r="U38" s="177" t="b">
        <v>0</v>
      </c>
      <c r="V38" s="177" t="b">
        <v>0</v>
      </c>
      <c r="W38" s="177" t="b">
        <v>0</v>
      </c>
      <c r="X38" s="177" t="b">
        <v>0</v>
      </c>
      <c r="Y38" s="177" t="b">
        <v>0</v>
      </c>
      <c r="Z38" s="180">
        <f t="shared" si="2"/>
        <v>0</v>
      </c>
      <c r="AA38" s="179" t="str">
        <f t="shared" si="3"/>
        <v>Hybrid T1</v>
      </c>
    </row>
    <row r="39" spans="1:27" ht="13.5" customHeight="1" x14ac:dyDescent="0.15">
      <c r="A39" s="73"/>
      <c r="B39" s="73" t="s">
        <v>194</v>
      </c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178">
        <f t="shared" si="2"/>
        <v>0</v>
      </c>
      <c r="AA39" s="73" t="str">
        <f t="shared" si="3"/>
        <v>1m</v>
      </c>
    </row>
    <row r="40" spans="1:27" ht="13.5" customHeight="1" x14ac:dyDescent="0.15">
      <c r="A40" s="73"/>
      <c r="B40" s="73" t="s">
        <v>180</v>
      </c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178">
        <f t="shared" si="2"/>
        <v>0</v>
      </c>
      <c r="AA40" s="73" t="str">
        <f t="shared" si="3"/>
        <v>1.5m</v>
      </c>
    </row>
    <row r="41" spans="1:27" ht="13.5" customHeight="1" x14ac:dyDescent="0.15">
      <c r="A41" s="73"/>
      <c r="B41" s="73" t="s">
        <v>181</v>
      </c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178">
        <f t="shared" si="2"/>
        <v>0</v>
      </c>
      <c r="AA41" s="73" t="str">
        <f t="shared" si="3"/>
        <v>3m</v>
      </c>
    </row>
    <row r="42" spans="1:27" ht="13.5" customHeight="1" x14ac:dyDescent="0.15">
      <c r="A42" s="73"/>
      <c r="B42" s="73" t="s">
        <v>189</v>
      </c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178">
        <f t="shared" si="2"/>
        <v>0</v>
      </c>
      <c r="AA42" s="73" t="str">
        <f t="shared" si="3"/>
        <v>5m</v>
      </c>
    </row>
    <row r="43" spans="1:27" ht="13.5" customHeight="1" x14ac:dyDescent="0.15">
      <c r="A43" s="73"/>
      <c r="B43" s="73" t="s">
        <v>182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178">
        <f t="shared" si="2"/>
        <v>0</v>
      </c>
      <c r="AA43" s="73" t="str">
        <f t="shared" si="3"/>
        <v>6m</v>
      </c>
    </row>
    <row r="44" spans="1:27" ht="13.5" customHeight="1" x14ac:dyDescent="0.15">
      <c r="A44" s="73"/>
      <c r="B44" s="73" t="s">
        <v>183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178">
        <f t="shared" si="2"/>
        <v>0</v>
      </c>
      <c r="AA44" s="73" t="str">
        <f t="shared" si="3"/>
        <v>9m</v>
      </c>
    </row>
    <row r="45" spans="1:27" ht="13.5" customHeight="1" x14ac:dyDescent="0.15">
      <c r="A45" s="73"/>
      <c r="B45" s="73" t="s">
        <v>184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178">
        <f t="shared" si="2"/>
        <v>0</v>
      </c>
      <c r="AA45" s="73" t="str">
        <f t="shared" si="3"/>
        <v>12m</v>
      </c>
    </row>
    <row r="46" spans="1:27" ht="13.5" customHeight="1" x14ac:dyDescent="0.15">
      <c r="A46" s="73"/>
      <c r="B46" s="73" t="s">
        <v>185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178">
        <f t="shared" si="2"/>
        <v>0</v>
      </c>
      <c r="AA46" s="73" t="str">
        <f t="shared" si="3"/>
        <v>24m</v>
      </c>
    </row>
    <row r="47" spans="1:27" ht="13.5" customHeight="1" x14ac:dyDescent="0.15">
      <c r="A47" s="73"/>
      <c r="B47" s="73" t="s">
        <v>195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178"/>
      <c r="AA47" s="73"/>
    </row>
    <row r="48" spans="1:27" ht="13.5" customHeight="1" x14ac:dyDescent="0.15">
      <c r="A48" s="181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2">
        <f t="shared" ref="Z48:Z58" si="4">SUM(C48:Y48)</f>
        <v>0</v>
      </c>
      <c r="AA48" s="181"/>
    </row>
    <row r="49" spans="1:27" ht="13.5" customHeight="1" x14ac:dyDescent="0.15">
      <c r="A49" s="177"/>
      <c r="B49" s="179" t="s">
        <v>196</v>
      </c>
      <c r="C49" s="177" t="b">
        <v>0</v>
      </c>
      <c r="D49" s="177" t="b">
        <v>0</v>
      </c>
      <c r="E49" s="177" t="b">
        <v>0</v>
      </c>
      <c r="F49" s="177" t="b">
        <v>0</v>
      </c>
      <c r="G49" s="177" t="b">
        <v>0</v>
      </c>
      <c r="H49" s="177" t="b">
        <v>0</v>
      </c>
      <c r="I49" s="177" t="b">
        <v>0</v>
      </c>
      <c r="J49" s="177" t="b">
        <v>0</v>
      </c>
      <c r="K49" s="177" t="b">
        <v>0</v>
      </c>
      <c r="L49" s="177" t="b">
        <v>0</v>
      </c>
      <c r="M49" s="177" t="b">
        <v>0</v>
      </c>
      <c r="N49" s="177" t="b">
        <v>0</v>
      </c>
      <c r="O49" s="177" t="b">
        <v>0</v>
      </c>
      <c r="P49" s="177" t="b">
        <v>0</v>
      </c>
      <c r="Q49" s="177" t="b">
        <v>0</v>
      </c>
      <c r="R49" s="177" t="b">
        <v>0</v>
      </c>
      <c r="S49" s="177" t="b">
        <v>0</v>
      </c>
      <c r="T49" s="177" t="b">
        <v>0</v>
      </c>
      <c r="U49" s="177" t="b">
        <v>0</v>
      </c>
      <c r="V49" s="177" t="b">
        <v>0</v>
      </c>
      <c r="W49" s="177" t="b">
        <v>0</v>
      </c>
      <c r="X49" s="177" t="b">
        <v>0</v>
      </c>
      <c r="Y49" s="177" t="b">
        <v>0</v>
      </c>
      <c r="Z49" s="180">
        <f t="shared" si="4"/>
        <v>0</v>
      </c>
      <c r="AA49" s="179" t="str">
        <f t="shared" ref="AA49:AA58" si="5">B49</f>
        <v>Hybrid PC</v>
      </c>
    </row>
    <row r="50" spans="1:27" ht="13.5" customHeight="1" x14ac:dyDescent="0.15">
      <c r="A50" s="73"/>
      <c r="B50" s="73" t="s">
        <v>194</v>
      </c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178">
        <f t="shared" si="4"/>
        <v>0</v>
      </c>
      <c r="AA50" s="73" t="str">
        <f t="shared" si="5"/>
        <v>1m</v>
      </c>
    </row>
    <row r="51" spans="1:27" ht="13.5" customHeight="1" x14ac:dyDescent="0.15">
      <c r="A51" s="73"/>
      <c r="B51" s="73" t="s">
        <v>188</v>
      </c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178">
        <f t="shared" si="4"/>
        <v>0</v>
      </c>
      <c r="AA51" s="73" t="str">
        <f t="shared" si="5"/>
        <v>2m</v>
      </c>
    </row>
    <row r="52" spans="1:27" ht="13.5" customHeight="1" x14ac:dyDescent="0.15">
      <c r="A52" s="73"/>
      <c r="B52" s="73" t="s">
        <v>181</v>
      </c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178">
        <f t="shared" si="4"/>
        <v>0</v>
      </c>
      <c r="AA52" s="73" t="str">
        <f t="shared" si="5"/>
        <v>3m</v>
      </c>
    </row>
    <row r="53" spans="1:27" ht="13.5" customHeight="1" x14ac:dyDescent="0.15">
      <c r="A53" s="73"/>
      <c r="B53" s="73" t="s">
        <v>189</v>
      </c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178">
        <f t="shared" si="4"/>
        <v>0</v>
      </c>
      <c r="AA53" s="73" t="str">
        <f t="shared" si="5"/>
        <v>5m</v>
      </c>
    </row>
    <row r="54" spans="1:27" ht="13.5" customHeight="1" x14ac:dyDescent="0.15">
      <c r="A54" s="73"/>
      <c r="B54" s="73" t="s">
        <v>182</v>
      </c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178">
        <f t="shared" si="4"/>
        <v>0</v>
      </c>
      <c r="AA54" s="73" t="str">
        <f t="shared" si="5"/>
        <v>6m</v>
      </c>
    </row>
    <row r="55" spans="1:27" ht="13.5" customHeight="1" x14ac:dyDescent="0.15">
      <c r="A55" s="73"/>
      <c r="B55" s="73" t="s">
        <v>183</v>
      </c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178">
        <f t="shared" si="4"/>
        <v>0</v>
      </c>
      <c r="AA55" s="73" t="str">
        <f t="shared" si="5"/>
        <v>9m</v>
      </c>
    </row>
    <row r="56" spans="1:27" ht="13.5" customHeight="1" x14ac:dyDescent="0.15">
      <c r="A56" s="73"/>
      <c r="B56" s="73" t="s">
        <v>184</v>
      </c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178">
        <f t="shared" si="4"/>
        <v>0</v>
      </c>
      <c r="AA56" s="73" t="str">
        <f t="shared" si="5"/>
        <v>12m</v>
      </c>
    </row>
    <row r="57" spans="1:27" ht="13.5" customHeight="1" x14ac:dyDescent="0.15">
      <c r="A57" s="73"/>
      <c r="B57" s="73" t="s">
        <v>190</v>
      </c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178">
        <f t="shared" si="4"/>
        <v>0</v>
      </c>
      <c r="AA57" s="73" t="str">
        <f t="shared" si="5"/>
        <v>15m</v>
      </c>
    </row>
    <row r="58" spans="1:27" ht="13.5" customHeight="1" x14ac:dyDescent="0.15">
      <c r="A58" s="181"/>
      <c r="B58" s="73" t="s">
        <v>197</v>
      </c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2">
        <f t="shared" si="4"/>
        <v>0</v>
      </c>
      <c r="AA58" s="73" t="str">
        <f t="shared" si="5"/>
        <v>Powercon Skjøt</v>
      </c>
    </row>
    <row r="59" spans="1:27" ht="13.5" customHeight="1" x14ac:dyDescent="0.15">
      <c r="A59" s="181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2"/>
      <c r="AA59" s="181"/>
    </row>
    <row r="60" spans="1:27" ht="13.5" customHeight="1" x14ac:dyDescent="0.15">
      <c r="A60" s="177"/>
      <c r="B60" s="179" t="s">
        <v>198</v>
      </c>
      <c r="C60" s="177" t="b">
        <v>0</v>
      </c>
      <c r="D60" s="177" t="b">
        <v>0</v>
      </c>
      <c r="E60" s="177" t="b">
        <v>0</v>
      </c>
      <c r="F60" s="177" t="b">
        <v>0</v>
      </c>
      <c r="G60" s="177" t="b">
        <v>0</v>
      </c>
      <c r="H60" s="177" t="b">
        <v>0</v>
      </c>
      <c r="I60" s="177" t="b">
        <v>0</v>
      </c>
      <c r="J60" s="177" t="b">
        <v>0</v>
      </c>
      <c r="K60" s="177" t="b">
        <v>0</v>
      </c>
      <c r="L60" s="177" t="b">
        <v>0</v>
      </c>
      <c r="M60" s="177" t="b">
        <v>0</v>
      </c>
      <c r="N60" s="177" t="b">
        <v>0</v>
      </c>
      <c r="O60" s="177" t="b">
        <v>0</v>
      </c>
      <c r="P60" s="177" t="b">
        <v>0</v>
      </c>
      <c r="Q60" s="177" t="b">
        <v>0</v>
      </c>
      <c r="R60" s="177" t="b">
        <v>0</v>
      </c>
      <c r="S60" s="177" t="b">
        <v>0</v>
      </c>
      <c r="T60" s="177" t="b">
        <v>0</v>
      </c>
      <c r="U60" s="177" t="b">
        <v>0</v>
      </c>
      <c r="V60" s="177" t="b">
        <v>0</v>
      </c>
      <c r="W60" s="177" t="b">
        <v>0</v>
      </c>
      <c r="X60" s="177" t="b">
        <v>0</v>
      </c>
      <c r="Y60" s="177" t="b">
        <v>0</v>
      </c>
      <c r="Z60" s="180">
        <f t="shared" ref="Z60:Z106" si="6">SUM(C60:Y60)</f>
        <v>0</v>
      </c>
      <c r="AA60" s="179" t="str">
        <f t="shared" ref="AA60:AA73" si="7">B60</f>
        <v>Socapex</v>
      </c>
    </row>
    <row r="61" spans="1:27" ht="13.5" customHeight="1" x14ac:dyDescent="0.15">
      <c r="A61" s="73"/>
      <c r="B61" s="73" t="s">
        <v>181</v>
      </c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178">
        <f t="shared" si="6"/>
        <v>0</v>
      </c>
      <c r="AA61" s="73" t="str">
        <f t="shared" si="7"/>
        <v>3m</v>
      </c>
    </row>
    <row r="62" spans="1:27" ht="13.5" customHeight="1" x14ac:dyDescent="0.15">
      <c r="A62" s="73"/>
      <c r="B62" s="73" t="s">
        <v>189</v>
      </c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178">
        <f t="shared" si="6"/>
        <v>0</v>
      </c>
      <c r="AA62" s="73" t="str">
        <f t="shared" si="7"/>
        <v>5m</v>
      </c>
    </row>
    <row r="63" spans="1:27" ht="13.5" customHeight="1" x14ac:dyDescent="0.15">
      <c r="A63" s="73"/>
      <c r="B63" s="73" t="s">
        <v>182</v>
      </c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178">
        <f t="shared" si="6"/>
        <v>0</v>
      </c>
      <c r="AA63" s="73" t="str">
        <f t="shared" si="7"/>
        <v>6m</v>
      </c>
    </row>
    <row r="64" spans="1:27" ht="13.5" customHeight="1" x14ac:dyDescent="0.15">
      <c r="A64" s="73"/>
      <c r="B64" s="73" t="s">
        <v>183</v>
      </c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178">
        <f t="shared" si="6"/>
        <v>0</v>
      </c>
      <c r="AA64" s="73" t="str">
        <f t="shared" si="7"/>
        <v>9m</v>
      </c>
    </row>
    <row r="65" spans="1:27" ht="13.5" customHeight="1" x14ac:dyDescent="0.15">
      <c r="A65" s="73"/>
      <c r="B65" s="73" t="s">
        <v>190</v>
      </c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178">
        <f t="shared" si="6"/>
        <v>0</v>
      </c>
      <c r="AA65" s="73" t="str">
        <f t="shared" si="7"/>
        <v>15m</v>
      </c>
    </row>
    <row r="66" spans="1:27" ht="13.5" customHeight="1" x14ac:dyDescent="0.15">
      <c r="A66" s="73"/>
      <c r="B66" s="73" t="s">
        <v>191</v>
      </c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178">
        <f t="shared" si="6"/>
        <v>0</v>
      </c>
      <c r="AA66" s="73" t="str">
        <f t="shared" si="7"/>
        <v>20m</v>
      </c>
    </row>
    <row r="67" spans="1:27" ht="13.5" customHeight="1" x14ac:dyDescent="0.15">
      <c r="A67" s="73"/>
      <c r="B67" s="73" t="s">
        <v>185</v>
      </c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178">
        <f t="shared" si="6"/>
        <v>0</v>
      </c>
      <c r="AA67" s="73" t="str">
        <f t="shared" si="7"/>
        <v>24m</v>
      </c>
    </row>
    <row r="68" spans="1:27" ht="13.5" customHeight="1" x14ac:dyDescent="0.15">
      <c r="A68" s="73"/>
      <c r="B68" s="73" t="s">
        <v>199</v>
      </c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178">
        <f t="shared" si="6"/>
        <v>0</v>
      </c>
      <c r="AA68" s="73" t="str">
        <f t="shared" si="7"/>
        <v>30m</v>
      </c>
    </row>
    <row r="69" spans="1:27" ht="13.5" customHeight="1" x14ac:dyDescent="0.15">
      <c r="A69" s="73"/>
      <c r="B69" s="73" t="s">
        <v>200</v>
      </c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178">
        <f t="shared" si="6"/>
        <v>0</v>
      </c>
      <c r="AA69" s="73" t="str">
        <f t="shared" si="7"/>
        <v>SocaBox</v>
      </c>
    </row>
    <row r="70" spans="1:27" ht="13.5" customHeight="1" x14ac:dyDescent="0.15">
      <c r="A70" s="73"/>
      <c r="B70" s="73" t="s">
        <v>201</v>
      </c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178">
        <f t="shared" si="6"/>
        <v>0</v>
      </c>
      <c r="AA70" s="73" t="str">
        <f t="shared" si="7"/>
        <v>Utlegg 1-1m</v>
      </c>
    </row>
    <row r="71" spans="1:27" ht="13.5" customHeight="1" x14ac:dyDescent="0.15">
      <c r="A71" s="73"/>
      <c r="B71" s="73" t="s">
        <v>202</v>
      </c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178">
        <f t="shared" si="6"/>
        <v>0</v>
      </c>
      <c r="AA71" s="73" t="str">
        <f t="shared" si="7"/>
        <v>Utlegg 0.5-3m</v>
      </c>
    </row>
    <row r="72" spans="1:27" ht="13.5" customHeight="1" x14ac:dyDescent="0.15">
      <c r="A72" s="73"/>
      <c r="B72" s="73" t="s">
        <v>203</v>
      </c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178">
        <f t="shared" si="6"/>
        <v>0</v>
      </c>
      <c r="AA72" s="73" t="str">
        <f t="shared" si="7"/>
        <v>Utlegg 1-6m</v>
      </c>
    </row>
    <row r="73" spans="1:27" ht="13.5" customHeight="1" x14ac:dyDescent="0.15">
      <c r="A73" s="73"/>
      <c r="B73" s="73" t="s">
        <v>204</v>
      </c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178">
        <f t="shared" si="6"/>
        <v>0</v>
      </c>
      <c r="AA73" s="73" t="str">
        <f t="shared" si="7"/>
        <v>Utlegg 2-12m</v>
      </c>
    </row>
    <row r="74" spans="1:27" ht="13.5" customHeight="1" x14ac:dyDescent="0.15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2">
        <f t="shared" si="6"/>
        <v>0</v>
      </c>
      <c r="AA74" s="181"/>
    </row>
    <row r="75" spans="1:27" ht="13.5" customHeight="1" x14ac:dyDescent="0.15">
      <c r="A75" s="177"/>
      <c r="B75" s="179" t="s">
        <v>205</v>
      </c>
      <c r="C75" s="177" t="b">
        <v>0</v>
      </c>
      <c r="D75" s="177" t="b">
        <v>0</v>
      </c>
      <c r="E75" s="177" t="b">
        <v>0</v>
      </c>
      <c r="F75" s="177" t="b">
        <v>0</v>
      </c>
      <c r="G75" s="177" t="b">
        <v>0</v>
      </c>
      <c r="H75" s="177" t="b">
        <v>0</v>
      </c>
      <c r="I75" s="177" t="b">
        <v>0</v>
      </c>
      <c r="J75" s="177" t="b">
        <v>0</v>
      </c>
      <c r="K75" s="177" t="b">
        <v>0</v>
      </c>
      <c r="L75" s="177" t="b">
        <v>0</v>
      </c>
      <c r="M75" s="177" t="b">
        <v>0</v>
      </c>
      <c r="N75" s="177" t="b">
        <v>0</v>
      </c>
      <c r="O75" s="177" t="b">
        <v>0</v>
      </c>
      <c r="P75" s="177" t="b">
        <v>0</v>
      </c>
      <c r="Q75" s="177" t="b">
        <v>0</v>
      </c>
      <c r="R75" s="177" t="b">
        <v>0</v>
      </c>
      <c r="S75" s="177" t="b">
        <v>0</v>
      </c>
      <c r="T75" s="177" t="b">
        <v>0</v>
      </c>
      <c r="U75" s="177" t="b">
        <v>0</v>
      </c>
      <c r="V75" s="177" t="b">
        <v>0</v>
      </c>
      <c r="W75" s="177" t="b">
        <v>0</v>
      </c>
      <c r="X75" s="177" t="b">
        <v>0</v>
      </c>
      <c r="Y75" s="177" t="b">
        <v>0</v>
      </c>
      <c r="Z75" s="180">
        <f t="shared" si="6"/>
        <v>0</v>
      </c>
      <c r="AA75" s="179" t="str">
        <f t="shared" ref="AA75:AA106" si="8">B75</f>
        <v>Ethercon</v>
      </c>
    </row>
    <row r="76" spans="1:27" ht="13.5" customHeight="1" x14ac:dyDescent="0.15">
      <c r="A76" s="73"/>
      <c r="B76" s="73" t="s">
        <v>206</v>
      </c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178">
        <f t="shared" si="6"/>
        <v>0</v>
      </c>
      <c r="AA76" s="73" t="str">
        <f t="shared" si="8"/>
        <v>0.3m</v>
      </c>
    </row>
    <row r="77" spans="1:27" ht="13.5" customHeight="1" x14ac:dyDescent="0.15">
      <c r="A77" s="73"/>
      <c r="B77" s="73" t="s">
        <v>179</v>
      </c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178">
        <f t="shared" si="6"/>
        <v>0</v>
      </c>
      <c r="AA77" s="73" t="str">
        <f t="shared" si="8"/>
        <v>0.5m</v>
      </c>
    </row>
    <row r="78" spans="1:27" ht="13.5" customHeight="1" x14ac:dyDescent="0.15">
      <c r="A78" s="73"/>
      <c r="B78" s="73" t="s">
        <v>181</v>
      </c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178">
        <f t="shared" si="6"/>
        <v>0</v>
      </c>
      <c r="AA78" s="73" t="str">
        <f t="shared" si="8"/>
        <v>3m</v>
      </c>
    </row>
    <row r="79" spans="1:27" ht="13.5" customHeight="1" x14ac:dyDescent="0.15">
      <c r="A79" s="73"/>
      <c r="B79" s="73" t="s">
        <v>182</v>
      </c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178">
        <f t="shared" si="6"/>
        <v>0</v>
      </c>
      <c r="AA79" s="73" t="str">
        <f t="shared" si="8"/>
        <v>6m</v>
      </c>
    </row>
    <row r="80" spans="1:27" ht="13.5" customHeight="1" x14ac:dyDescent="0.15">
      <c r="A80" s="73"/>
      <c r="B80" s="73" t="s">
        <v>183</v>
      </c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178">
        <f t="shared" si="6"/>
        <v>0</v>
      </c>
      <c r="AA80" s="73" t="str">
        <f t="shared" si="8"/>
        <v>9m</v>
      </c>
    </row>
    <row r="81" spans="1:27" ht="13.5" customHeight="1" x14ac:dyDescent="0.15">
      <c r="A81" s="73"/>
      <c r="B81" s="73" t="s">
        <v>184</v>
      </c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178">
        <f t="shared" si="6"/>
        <v>0</v>
      </c>
      <c r="AA81" s="73" t="str">
        <f t="shared" si="8"/>
        <v>12m</v>
      </c>
    </row>
    <row r="82" spans="1:27" ht="13.5" customHeight="1" x14ac:dyDescent="0.15">
      <c r="A82" s="73"/>
      <c r="B82" s="73" t="s">
        <v>185</v>
      </c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178">
        <f t="shared" si="6"/>
        <v>0</v>
      </c>
      <c r="AA82" s="73" t="str">
        <f t="shared" si="8"/>
        <v>24m</v>
      </c>
    </row>
    <row r="83" spans="1:27" ht="13.5" customHeight="1" x14ac:dyDescent="0.15">
      <c r="A83" s="73"/>
      <c r="B83" s="73" t="s">
        <v>207</v>
      </c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178">
        <f t="shared" si="6"/>
        <v>0</v>
      </c>
      <c r="AA83" s="73" t="str">
        <f t="shared" si="8"/>
        <v>50m</v>
      </c>
    </row>
    <row r="84" spans="1:27" ht="13.5" customHeight="1" x14ac:dyDescent="0.15">
      <c r="A84" s="73"/>
      <c r="B84" s="73" t="s">
        <v>208</v>
      </c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178">
        <f t="shared" si="6"/>
        <v>0</v>
      </c>
      <c r="AA84" s="73" t="str">
        <f t="shared" si="8"/>
        <v>90m</v>
      </c>
    </row>
    <row r="85" spans="1:27" ht="13.5" customHeight="1" x14ac:dyDescent="0.15">
      <c r="A85" s="73"/>
      <c r="B85" s="73" t="s">
        <v>209</v>
      </c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178">
        <f t="shared" si="6"/>
        <v>0</v>
      </c>
      <c r="AA85" s="73" t="str">
        <f t="shared" si="8"/>
        <v>100m</v>
      </c>
    </row>
    <row r="86" spans="1:27" ht="13.5" customHeight="1" x14ac:dyDescent="0.15">
      <c r="A86" s="73"/>
      <c r="B86" s="73" t="s">
        <v>210</v>
      </c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178">
        <f t="shared" si="6"/>
        <v>0</v>
      </c>
      <c r="AA86" s="73" t="str">
        <f t="shared" si="8"/>
        <v>Fiber 200m</v>
      </c>
    </row>
    <row r="87" spans="1:27" ht="13.5" customHeight="1" x14ac:dyDescent="0.15">
      <c r="A87" s="181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2">
        <f t="shared" si="6"/>
        <v>0</v>
      </c>
      <c r="AA87" s="181">
        <f t="shared" si="8"/>
        <v>0</v>
      </c>
    </row>
    <row r="88" spans="1:27" ht="13.5" customHeight="1" x14ac:dyDescent="0.15">
      <c r="A88" s="177"/>
      <c r="B88" s="179" t="s">
        <v>211</v>
      </c>
      <c r="C88" s="177" t="b">
        <v>0</v>
      </c>
      <c r="D88" s="177" t="b">
        <v>0</v>
      </c>
      <c r="E88" s="177" t="b">
        <v>0</v>
      </c>
      <c r="F88" s="177" t="b">
        <v>0</v>
      </c>
      <c r="G88" s="177" t="b">
        <v>0</v>
      </c>
      <c r="H88" s="177" t="b">
        <v>0</v>
      </c>
      <c r="I88" s="177" t="b">
        <v>0</v>
      </c>
      <c r="J88" s="177" t="b">
        <v>0</v>
      </c>
      <c r="K88" s="177" t="b">
        <v>0</v>
      </c>
      <c r="L88" s="177" t="b">
        <v>0</v>
      </c>
      <c r="M88" s="177" t="b">
        <v>0</v>
      </c>
      <c r="N88" s="177" t="b">
        <v>0</v>
      </c>
      <c r="O88" s="177" t="b">
        <v>0</v>
      </c>
      <c r="P88" s="177" t="b">
        <v>0</v>
      </c>
      <c r="Q88" s="177" t="b">
        <v>0</v>
      </c>
      <c r="R88" s="177" t="b">
        <v>0</v>
      </c>
      <c r="S88" s="177" t="b">
        <v>0</v>
      </c>
      <c r="T88" s="177" t="b">
        <v>0</v>
      </c>
      <c r="U88" s="177" t="b">
        <v>0</v>
      </c>
      <c r="V88" s="177" t="b">
        <v>0</v>
      </c>
      <c r="W88" s="177" t="b">
        <v>0</v>
      </c>
      <c r="X88" s="177" t="b">
        <v>0</v>
      </c>
      <c r="Y88" s="177" t="b">
        <v>0</v>
      </c>
      <c r="Z88" s="180">
        <f t="shared" si="6"/>
        <v>0</v>
      </c>
      <c r="AA88" s="179" t="str">
        <f t="shared" si="8"/>
        <v>LK/SS</v>
      </c>
    </row>
    <row r="89" spans="1:27" ht="13.5" customHeight="1" x14ac:dyDescent="0.15">
      <c r="A89" s="73"/>
      <c r="B89" s="73" t="s">
        <v>199</v>
      </c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178">
        <f t="shared" si="6"/>
        <v>0</v>
      </c>
      <c r="AA89" s="73" t="str">
        <f t="shared" si="8"/>
        <v>30m</v>
      </c>
    </row>
    <row r="90" spans="1:27" ht="13.5" customHeight="1" x14ac:dyDescent="0.15">
      <c r="A90" s="73"/>
      <c r="B90" s="73" t="s">
        <v>212</v>
      </c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178">
        <f t="shared" si="6"/>
        <v>0</v>
      </c>
      <c r="AA90" s="73" t="str">
        <f t="shared" si="8"/>
        <v>60m</v>
      </c>
    </row>
    <row r="91" spans="1:27" ht="13.5" customHeight="1" x14ac:dyDescent="0.15">
      <c r="A91" s="73"/>
      <c r="B91" s="73" t="s">
        <v>213</v>
      </c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178">
        <f t="shared" si="6"/>
        <v>0</v>
      </c>
      <c r="AA91" s="73" t="str">
        <f t="shared" si="8"/>
        <v>LK Break inn Box</v>
      </c>
    </row>
    <row r="92" spans="1:27" ht="13.5" customHeight="1" x14ac:dyDescent="0.15">
      <c r="A92" s="73"/>
      <c r="B92" s="73" t="s">
        <v>214</v>
      </c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178">
        <f t="shared" si="6"/>
        <v>0</v>
      </c>
      <c r="AA92" s="73" t="str">
        <f t="shared" si="8"/>
        <v>LK Break out Box</v>
      </c>
    </row>
    <row r="93" spans="1:27" ht="13.5" customHeight="1" x14ac:dyDescent="0.15">
      <c r="A93" s="73"/>
      <c r="B93" s="73" t="s">
        <v>215</v>
      </c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178">
        <f t="shared" si="6"/>
        <v>0</v>
      </c>
      <c r="AA93" s="73" t="str">
        <f t="shared" si="8"/>
        <v>SS BOB</v>
      </c>
    </row>
    <row r="94" spans="1:27" ht="13.5" customHeight="1" x14ac:dyDescent="0.15">
      <c r="A94" s="73"/>
      <c r="B94" s="73" t="s">
        <v>216</v>
      </c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178">
        <f t="shared" si="6"/>
        <v>0</v>
      </c>
      <c r="AA94" s="73" t="str">
        <f t="shared" si="8"/>
        <v>SS Male</v>
      </c>
    </row>
    <row r="95" spans="1:27" ht="13.5" customHeight="1" x14ac:dyDescent="0.15">
      <c r="A95" s="73"/>
      <c r="B95" s="73" t="s">
        <v>217</v>
      </c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178">
        <f t="shared" si="6"/>
        <v>0</v>
      </c>
      <c r="AA95" s="73" t="str">
        <f t="shared" si="8"/>
        <v>SS Female</v>
      </c>
    </row>
    <row r="96" spans="1:27" ht="13.5" customHeight="1" x14ac:dyDescent="0.15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178">
        <f t="shared" si="6"/>
        <v>0</v>
      </c>
      <c r="AA96" s="73">
        <f t="shared" si="8"/>
        <v>0</v>
      </c>
    </row>
    <row r="97" spans="1:27" ht="13.5" customHeight="1" x14ac:dyDescent="0.15">
      <c r="A97" s="177"/>
      <c r="B97" s="179" t="s">
        <v>162</v>
      </c>
      <c r="C97" s="177" t="b">
        <v>0</v>
      </c>
      <c r="D97" s="177" t="b">
        <v>0</v>
      </c>
      <c r="E97" s="177" t="b">
        <v>0</v>
      </c>
      <c r="F97" s="177" t="b">
        <v>0</v>
      </c>
      <c r="G97" s="177" t="b">
        <v>0</v>
      </c>
      <c r="H97" s="177" t="b">
        <v>0</v>
      </c>
      <c r="I97" s="177" t="b">
        <v>0</v>
      </c>
      <c r="J97" s="177" t="b">
        <v>0</v>
      </c>
      <c r="K97" s="177" t="b">
        <v>0</v>
      </c>
      <c r="L97" s="177" t="b">
        <v>0</v>
      </c>
      <c r="M97" s="177" t="b">
        <v>0</v>
      </c>
      <c r="N97" s="177" t="b">
        <v>0</v>
      </c>
      <c r="O97" s="177" t="b">
        <v>0</v>
      </c>
      <c r="P97" s="177" t="b">
        <v>0</v>
      </c>
      <c r="Q97" s="177" t="b">
        <v>0</v>
      </c>
      <c r="R97" s="177" t="b">
        <v>0</v>
      </c>
      <c r="S97" s="177" t="b">
        <v>0</v>
      </c>
      <c r="T97" s="177" t="b">
        <v>0</v>
      </c>
      <c r="U97" s="177" t="b">
        <v>0</v>
      </c>
      <c r="V97" s="177" t="b">
        <v>0</v>
      </c>
      <c r="W97" s="177" t="b">
        <v>0</v>
      </c>
      <c r="X97" s="177" t="b">
        <v>0</v>
      </c>
      <c r="Y97" s="177" t="b">
        <v>0</v>
      </c>
      <c r="Z97" s="180">
        <f t="shared" si="6"/>
        <v>0</v>
      </c>
      <c r="AA97" s="179" t="str">
        <f t="shared" si="8"/>
        <v>System</v>
      </c>
    </row>
    <row r="98" spans="1:27" ht="13.5" customHeight="1" x14ac:dyDescent="0.15">
      <c r="A98" s="73"/>
      <c r="B98" s="73" t="s">
        <v>218</v>
      </c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178">
        <f t="shared" si="6"/>
        <v>0</v>
      </c>
      <c r="AA98" s="73" t="str">
        <f t="shared" si="8"/>
        <v>x4 Spectre Splitt</v>
      </c>
    </row>
    <row r="99" spans="1:27" ht="13.5" customHeight="1" x14ac:dyDescent="0.15">
      <c r="A99" s="73"/>
      <c r="B99" s="73" t="s">
        <v>219</v>
      </c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178">
        <f t="shared" si="6"/>
        <v>0</v>
      </c>
      <c r="AA99" s="73" t="str">
        <f t="shared" si="8"/>
        <v>x1 Spectre Splitt</v>
      </c>
    </row>
    <row r="100" spans="1:27" ht="13.5" customHeight="1" x14ac:dyDescent="0.15">
      <c r="A100" s="73"/>
      <c r="B100" s="73" t="s">
        <v>220</v>
      </c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178">
        <f t="shared" si="6"/>
        <v>0</v>
      </c>
      <c r="AA100" s="73" t="str">
        <f t="shared" si="8"/>
        <v>8Port node (MA)</v>
      </c>
    </row>
    <row r="101" spans="1:27" ht="13.5" customHeight="1" x14ac:dyDescent="0.15">
      <c r="A101" s="73"/>
      <c r="B101" s="73" t="s">
        <v>221</v>
      </c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178">
        <f t="shared" si="6"/>
        <v>0</v>
      </c>
      <c r="AA101" s="73" t="str">
        <f t="shared" si="8"/>
        <v>4port Node (MA)</v>
      </c>
    </row>
    <row r="102" spans="1:27" ht="13.5" customHeight="1" x14ac:dyDescent="0.15">
      <c r="A102" s="73"/>
      <c r="B102" s="73" t="s">
        <v>222</v>
      </c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178">
        <f t="shared" si="6"/>
        <v>0</v>
      </c>
      <c r="AA102" s="73" t="str">
        <f t="shared" si="8"/>
        <v>LumiNode12</v>
      </c>
    </row>
    <row r="103" spans="1:27" ht="13.5" customHeight="1" x14ac:dyDescent="0.15">
      <c r="A103" s="73"/>
      <c r="B103" s="73" t="s">
        <v>223</v>
      </c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178">
        <f t="shared" si="6"/>
        <v>0</v>
      </c>
      <c r="AA103" s="73" t="str">
        <f t="shared" si="8"/>
        <v>LumiNode4</v>
      </c>
    </row>
    <row r="104" spans="1:27" ht="13.5" customHeight="1" x14ac:dyDescent="0.15">
      <c r="A104" s="73"/>
      <c r="B104" s="73" t="s">
        <v>224</v>
      </c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178">
        <f t="shared" si="6"/>
        <v>0</v>
      </c>
      <c r="AA104" s="73" t="str">
        <f t="shared" si="8"/>
        <v>2x8 Switch Spectre</v>
      </c>
    </row>
    <row r="105" spans="1:27" ht="13.5" customHeight="1" x14ac:dyDescent="0.15">
      <c r="A105" s="73"/>
      <c r="B105" s="73" t="s">
        <v>225</v>
      </c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178">
        <f t="shared" si="6"/>
        <v>0</v>
      </c>
      <c r="AA105" s="73" t="str">
        <f t="shared" si="8"/>
        <v>Truss Switch Spectre</v>
      </c>
    </row>
    <row r="106" spans="1:27" ht="13.5" customHeight="1" x14ac:dyDescent="0.15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178">
        <f t="shared" si="6"/>
        <v>0</v>
      </c>
      <c r="AA106" s="73">
        <f t="shared" si="8"/>
        <v>0</v>
      </c>
    </row>
    <row r="107" spans="1:27" ht="13" x14ac:dyDescent="0.15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178"/>
      <c r="AA107" s="73"/>
    </row>
    <row r="108" spans="1:27" ht="13" x14ac:dyDescent="0.15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178"/>
      <c r="AA108" s="73"/>
    </row>
  </sheetData>
  <mergeCells count="1">
    <mergeCell ref="E1:K1"/>
  </mergeCells>
  <conditionalFormatting sqref="C3:Y3 K16:Y16 K25:Y25 K38:Y38 K49:Y49 K60:Y60 K75:Y75 K88:Y88 K97:Y97">
    <cfRule type="cellIs" dxfId="1" priority="1" operator="equal">
      <formula>"TRUE"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9CB9C"/>
    <outlinePr summaryBelow="0" summaryRight="0"/>
  </sheetPr>
  <dimension ref="B2:N34"/>
  <sheetViews>
    <sheetView showGridLines="0" workbookViewId="0"/>
  </sheetViews>
  <sheetFormatPr baseColWidth="10" defaultColWidth="12.6640625" defaultRowHeight="15.75" customHeight="1" x14ac:dyDescent="0.15"/>
  <cols>
    <col min="1" max="1" width="6.6640625" customWidth="1"/>
    <col min="3" max="3" width="23.6640625" customWidth="1"/>
    <col min="4" max="4" width="16" customWidth="1"/>
    <col min="5" max="7" width="13.5" customWidth="1"/>
    <col min="8" max="8" width="15.6640625" customWidth="1"/>
    <col min="9" max="9" width="17.83203125" customWidth="1"/>
    <col min="10" max="10" width="11.6640625" customWidth="1"/>
    <col min="11" max="14" width="13.5" customWidth="1"/>
  </cols>
  <sheetData>
    <row r="2" spans="2:14" ht="56.25" customHeight="1" x14ac:dyDescent="0.15">
      <c r="B2" s="73"/>
      <c r="E2" s="319" t="s">
        <v>226</v>
      </c>
      <c r="F2" s="303"/>
      <c r="G2" s="303"/>
      <c r="H2" s="303"/>
      <c r="I2" s="303"/>
    </row>
    <row r="4" spans="2:14" ht="13" x14ac:dyDescent="0.15">
      <c r="B4" s="183"/>
      <c r="C4" s="183" t="s">
        <v>227</v>
      </c>
      <c r="D4" s="183" t="s">
        <v>228</v>
      </c>
      <c r="E4" s="183" t="s">
        <v>229</v>
      </c>
      <c r="F4" s="183" t="s">
        <v>230</v>
      </c>
      <c r="G4" s="183" t="s">
        <v>231</v>
      </c>
      <c r="H4" s="183" t="s">
        <v>232</v>
      </c>
      <c r="I4" s="183" t="s">
        <v>233</v>
      </c>
      <c r="J4" s="183" t="s">
        <v>205</v>
      </c>
      <c r="K4" s="183" t="s">
        <v>234</v>
      </c>
      <c r="L4" s="183" t="s">
        <v>235</v>
      </c>
      <c r="M4" s="183" t="s">
        <v>236</v>
      </c>
      <c r="N4" s="2"/>
    </row>
    <row r="5" spans="2:14" ht="41.25" customHeight="1" x14ac:dyDescent="0.15">
      <c r="B5" s="184" t="s">
        <v>141</v>
      </c>
      <c r="C5" s="185"/>
      <c r="D5" s="186"/>
      <c r="E5" s="185"/>
      <c r="F5" s="185"/>
      <c r="G5" s="185"/>
      <c r="H5" s="185"/>
      <c r="I5" s="185"/>
      <c r="J5" s="185"/>
      <c r="K5" s="185"/>
      <c r="L5" s="185"/>
      <c r="M5" s="185"/>
      <c r="N5" s="73"/>
    </row>
    <row r="6" spans="2:14" ht="41.25" customHeight="1" x14ac:dyDescent="0.15">
      <c r="B6" s="184" t="s">
        <v>142</v>
      </c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73"/>
    </row>
    <row r="7" spans="2:14" ht="41.25" customHeight="1" x14ac:dyDescent="0.15">
      <c r="B7" s="184" t="s">
        <v>143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73"/>
    </row>
    <row r="8" spans="2:14" ht="41.25" customHeight="1" x14ac:dyDescent="0.15">
      <c r="B8" s="184" t="s">
        <v>144</v>
      </c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73"/>
    </row>
    <row r="9" spans="2:14" ht="41.25" customHeight="1" x14ac:dyDescent="0.15">
      <c r="B9" s="184" t="s">
        <v>145</v>
      </c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73"/>
    </row>
    <row r="10" spans="2:14" ht="41.25" customHeight="1" x14ac:dyDescent="0.15">
      <c r="B10" s="184" t="s">
        <v>146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</row>
    <row r="11" spans="2:14" ht="41.25" customHeight="1" x14ac:dyDescent="0.15">
      <c r="B11" s="184" t="s">
        <v>147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</row>
    <row r="12" spans="2:14" ht="41.25" customHeight="1" x14ac:dyDescent="0.15">
      <c r="B12" s="184" t="s">
        <v>148</v>
      </c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</row>
    <row r="13" spans="2:14" ht="41.25" customHeight="1" x14ac:dyDescent="0.15">
      <c r="B13" s="184" t="s">
        <v>149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</row>
    <row r="14" spans="2:14" ht="41.25" customHeight="1" x14ac:dyDescent="0.15">
      <c r="B14" s="184" t="s">
        <v>150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</row>
    <row r="15" spans="2:14" ht="41.25" customHeight="1" x14ac:dyDescent="0.15">
      <c r="B15" s="184" t="s">
        <v>151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</row>
    <row r="16" spans="2:14" ht="41.25" customHeight="1" x14ac:dyDescent="0.15">
      <c r="B16" s="184" t="s">
        <v>152</v>
      </c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</row>
    <row r="17" spans="2:13" ht="41.25" customHeight="1" x14ac:dyDescent="0.15">
      <c r="B17" s="184" t="s">
        <v>153</v>
      </c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</row>
    <row r="18" spans="2:13" ht="41.25" customHeight="1" x14ac:dyDescent="0.15">
      <c r="B18" s="184" t="s">
        <v>154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</row>
    <row r="19" spans="2:13" ht="41.25" customHeight="1" x14ac:dyDescent="0.15">
      <c r="B19" s="184" t="s">
        <v>155</v>
      </c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</row>
    <row r="20" spans="2:13" ht="41.25" customHeight="1" x14ac:dyDescent="0.15">
      <c r="B20" s="184" t="s">
        <v>156</v>
      </c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</row>
    <row r="21" spans="2:13" ht="41.25" customHeight="1" x14ac:dyDescent="0.15">
      <c r="B21" s="184" t="s">
        <v>157</v>
      </c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</row>
    <row r="22" spans="2:13" ht="41.25" customHeight="1" x14ac:dyDescent="0.15">
      <c r="B22" s="184" t="s">
        <v>158</v>
      </c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</row>
    <row r="23" spans="2:13" ht="41.25" customHeight="1" x14ac:dyDescent="0.15">
      <c r="B23" s="184" t="s">
        <v>159</v>
      </c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</row>
    <row r="24" spans="2:13" ht="41.25" customHeight="1" x14ac:dyDescent="0.15">
      <c r="B24" s="184" t="s">
        <v>160</v>
      </c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</row>
    <row r="25" spans="2:13" ht="41.25" customHeight="1" x14ac:dyDescent="0.15">
      <c r="B25" s="184" t="s">
        <v>161</v>
      </c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</row>
    <row r="26" spans="2:13" ht="41.25" customHeight="1" x14ac:dyDescent="0.15">
      <c r="B26" s="184" t="s">
        <v>237</v>
      </c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</row>
    <row r="27" spans="2:13" ht="41.25" customHeight="1" x14ac:dyDescent="0.15">
      <c r="B27" s="184" t="s">
        <v>238</v>
      </c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</row>
    <row r="28" spans="2:13" ht="41.25" customHeight="1" x14ac:dyDescent="0.15">
      <c r="B28" s="184" t="s">
        <v>239</v>
      </c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</row>
    <row r="29" spans="2:13" ht="41.25" customHeight="1" x14ac:dyDescent="0.15">
      <c r="B29" s="184" t="s">
        <v>240</v>
      </c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</row>
    <row r="30" spans="2:13" ht="41.25" customHeight="1" x14ac:dyDescent="0.15">
      <c r="B30" s="184" t="s">
        <v>241</v>
      </c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</row>
    <row r="31" spans="2:13" ht="41.25" customHeight="1" x14ac:dyDescent="0.15">
      <c r="B31" s="184" t="s">
        <v>242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</row>
    <row r="32" spans="2:13" ht="41.25" customHeight="1" x14ac:dyDescent="0.15">
      <c r="B32" s="184" t="s">
        <v>243</v>
      </c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</row>
    <row r="33" spans="2:13" ht="41.25" customHeight="1" x14ac:dyDescent="0.15">
      <c r="B33" s="184" t="s">
        <v>244</v>
      </c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</row>
    <row r="34" spans="2:13" ht="41.25" customHeight="1" x14ac:dyDescent="0.15">
      <c r="B34" s="184" t="s">
        <v>245</v>
      </c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</row>
  </sheetData>
  <mergeCells count="1">
    <mergeCell ref="E2:I2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8761D"/>
    <outlinePr summaryBelow="0" summaryRight="0"/>
    <pageSetUpPr fitToPage="1"/>
  </sheetPr>
  <dimension ref="B2:N34"/>
  <sheetViews>
    <sheetView showGridLines="0" workbookViewId="0"/>
  </sheetViews>
  <sheetFormatPr baseColWidth="10" defaultColWidth="12.6640625" defaultRowHeight="15.75" customHeight="1" x14ac:dyDescent="0.15"/>
  <cols>
    <col min="1" max="1" width="9.1640625" customWidth="1"/>
    <col min="2" max="2" width="10.6640625" customWidth="1"/>
    <col min="3" max="3" width="14.33203125" customWidth="1"/>
    <col min="4" max="4" width="10.6640625" customWidth="1"/>
    <col min="5" max="5" width="14.33203125" customWidth="1"/>
    <col min="6" max="6" width="10.6640625" customWidth="1"/>
    <col min="7" max="7" width="14.33203125" customWidth="1"/>
    <col min="8" max="8" width="10.6640625" customWidth="1"/>
    <col min="9" max="9" width="14.33203125" customWidth="1"/>
    <col min="10" max="10" width="10.6640625" customWidth="1"/>
    <col min="11" max="11" width="14.33203125" customWidth="1"/>
    <col min="12" max="12" width="10.6640625" customWidth="1"/>
    <col min="13" max="13" width="14.33203125" customWidth="1"/>
    <col min="14" max="14" width="9.1640625" customWidth="1"/>
  </cols>
  <sheetData>
    <row r="2" spans="2:14" ht="42.75" customHeight="1" x14ac:dyDescent="0.15">
      <c r="B2" s="320"/>
      <c r="C2" s="321"/>
      <c r="D2" s="323" t="e">
        <f ca="1">getfilename()</f>
        <v>#NAME?</v>
      </c>
      <c r="E2" s="321"/>
      <c r="F2" s="321"/>
      <c r="G2" s="321"/>
      <c r="H2" s="321"/>
      <c r="I2" s="321"/>
      <c r="J2" s="321"/>
      <c r="K2" s="324"/>
      <c r="L2" s="325"/>
      <c r="M2" s="324"/>
    </row>
    <row r="3" spans="2:14" ht="42.75" customHeight="1" x14ac:dyDescent="0.15">
      <c r="B3" s="317"/>
      <c r="C3" s="322"/>
      <c r="D3" s="327" t="s">
        <v>246</v>
      </c>
      <c r="E3" s="322"/>
      <c r="F3" s="322"/>
      <c r="G3" s="322"/>
      <c r="H3" s="322"/>
      <c r="I3" s="322"/>
      <c r="J3" s="322"/>
      <c r="K3" s="326"/>
      <c r="L3" s="322"/>
      <c r="M3" s="326"/>
    </row>
    <row r="4" spans="2:14" ht="27.75" customHeight="1" x14ac:dyDescent="0.15"/>
    <row r="5" spans="2:14" ht="21" x14ac:dyDescent="0.25">
      <c r="B5" s="187" t="s">
        <v>247</v>
      </c>
      <c r="C5" s="188">
        <v>1</v>
      </c>
      <c r="D5" s="328" t="s">
        <v>248</v>
      </c>
      <c r="E5" s="329"/>
      <c r="F5" s="329"/>
      <c r="G5" s="329"/>
      <c r="H5" s="329"/>
      <c r="I5" s="329"/>
      <c r="J5" s="329"/>
      <c r="K5" s="329"/>
      <c r="L5" s="329"/>
      <c r="M5" s="330"/>
    </row>
    <row r="6" spans="2:14" ht="15" x14ac:dyDescent="0.2">
      <c r="B6" s="190" t="s">
        <v>249</v>
      </c>
      <c r="C6" s="191">
        <v>1</v>
      </c>
      <c r="D6" s="192" t="s">
        <v>249</v>
      </c>
      <c r="E6" s="191">
        <v>2</v>
      </c>
      <c r="F6" s="193" t="s">
        <v>249</v>
      </c>
      <c r="G6" s="191">
        <v>5</v>
      </c>
      <c r="H6" s="192" t="s">
        <v>249</v>
      </c>
      <c r="I6" s="191">
        <v>6</v>
      </c>
      <c r="J6" s="193" t="s">
        <v>249</v>
      </c>
      <c r="K6" s="191">
        <v>9</v>
      </c>
      <c r="L6" s="192" t="s">
        <v>249</v>
      </c>
      <c r="M6" s="191">
        <v>10</v>
      </c>
    </row>
    <row r="7" spans="2:14" ht="15" x14ac:dyDescent="0.2">
      <c r="B7" s="194" t="s">
        <v>250</v>
      </c>
      <c r="C7" s="195"/>
      <c r="D7" s="196" t="s">
        <v>250</v>
      </c>
      <c r="E7" s="195"/>
      <c r="F7" s="197" t="s">
        <v>250</v>
      </c>
      <c r="G7" s="195"/>
      <c r="H7" s="196" t="s">
        <v>250</v>
      </c>
      <c r="I7" s="195"/>
      <c r="J7" s="197" t="s">
        <v>250</v>
      </c>
      <c r="K7" s="195"/>
      <c r="L7" s="196" t="s">
        <v>250</v>
      </c>
      <c r="M7" s="195"/>
    </row>
    <row r="8" spans="2:14" ht="15" x14ac:dyDescent="0.2">
      <c r="B8" s="194" t="s">
        <v>251</v>
      </c>
      <c r="C8" s="195"/>
      <c r="D8" s="196" t="s">
        <v>251</v>
      </c>
      <c r="E8" s="195"/>
      <c r="F8" s="197" t="s">
        <v>251</v>
      </c>
      <c r="G8" s="195"/>
      <c r="H8" s="196" t="s">
        <v>251</v>
      </c>
      <c r="I8" s="195"/>
      <c r="J8" s="197" t="s">
        <v>251</v>
      </c>
      <c r="K8" s="195"/>
      <c r="L8" s="196" t="s">
        <v>251</v>
      </c>
      <c r="M8" s="195"/>
    </row>
    <row r="9" spans="2:14" ht="15" x14ac:dyDescent="0.2">
      <c r="B9" s="198" t="s">
        <v>252</v>
      </c>
      <c r="C9" s="199"/>
      <c r="D9" s="200" t="s">
        <v>252</v>
      </c>
      <c r="E9" s="199"/>
      <c r="F9" s="201" t="s">
        <v>252</v>
      </c>
      <c r="G9" s="199"/>
      <c r="H9" s="200" t="s">
        <v>252</v>
      </c>
      <c r="I9" s="199"/>
      <c r="J9" s="201" t="s">
        <v>252</v>
      </c>
      <c r="K9" s="199"/>
      <c r="L9" s="200" t="s">
        <v>252</v>
      </c>
      <c r="M9" s="199"/>
      <c r="N9" s="73" t="s">
        <v>253</v>
      </c>
    </row>
    <row r="10" spans="2:14" ht="15" x14ac:dyDescent="0.2">
      <c r="B10" s="190" t="s">
        <v>249</v>
      </c>
      <c r="C10" s="191">
        <v>3</v>
      </c>
      <c r="D10" s="192" t="s">
        <v>249</v>
      </c>
      <c r="E10" s="191">
        <v>4</v>
      </c>
      <c r="F10" s="193" t="s">
        <v>249</v>
      </c>
      <c r="G10" s="191">
        <v>7</v>
      </c>
      <c r="H10" s="192" t="s">
        <v>249</v>
      </c>
      <c r="I10" s="191">
        <v>8</v>
      </c>
      <c r="J10" s="193" t="s">
        <v>249</v>
      </c>
      <c r="K10" s="191">
        <v>11</v>
      </c>
      <c r="L10" s="192" t="s">
        <v>249</v>
      </c>
      <c r="M10" s="191">
        <v>12</v>
      </c>
    </row>
    <row r="11" spans="2:14" ht="15" x14ac:dyDescent="0.2">
      <c r="B11" s="194" t="s">
        <v>250</v>
      </c>
      <c r="C11" s="195"/>
      <c r="D11" s="196" t="s">
        <v>250</v>
      </c>
      <c r="E11" s="195"/>
      <c r="F11" s="197" t="s">
        <v>250</v>
      </c>
      <c r="G11" s="195"/>
      <c r="H11" s="196" t="s">
        <v>250</v>
      </c>
      <c r="I11" s="195"/>
      <c r="J11" s="197" t="s">
        <v>250</v>
      </c>
      <c r="K11" s="195"/>
      <c r="L11" s="196" t="s">
        <v>250</v>
      </c>
      <c r="M11" s="195"/>
    </row>
    <row r="12" spans="2:14" ht="15" x14ac:dyDescent="0.2">
      <c r="B12" s="194" t="s">
        <v>251</v>
      </c>
      <c r="C12" s="195"/>
      <c r="D12" s="196" t="s">
        <v>251</v>
      </c>
      <c r="E12" s="195"/>
      <c r="F12" s="197" t="s">
        <v>251</v>
      </c>
      <c r="G12" s="195"/>
      <c r="H12" s="196" t="s">
        <v>251</v>
      </c>
      <c r="I12" s="195"/>
      <c r="J12" s="197" t="s">
        <v>251</v>
      </c>
      <c r="K12" s="195"/>
      <c r="L12" s="196" t="s">
        <v>251</v>
      </c>
      <c r="M12" s="195"/>
    </row>
    <row r="13" spans="2:14" ht="15" x14ac:dyDescent="0.2">
      <c r="B13" s="202" t="s">
        <v>252</v>
      </c>
      <c r="C13" s="203"/>
      <c r="D13" s="204" t="s">
        <v>252</v>
      </c>
      <c r="E13" s="203"/>
      <c r="F13" s="205" t="s">
        <v>252</v>
      </c>
      <c r="G13" s="203"/>
      <c r="H13" s="204" t="s">
        <v>252</v>
      </c>
      <c r="I13" s="203"/>
      <c r="J13" s="205" t="s">
        <v>252</v>
      </c>
      <c r="K13" s="203"/>
      <c r="L13" s="204" t="s">
        <v>252</v>
      </c>
      <c r="M13" s="203"/>
    </row>
    <row r="14" spans="2:14" ht="15" x14ac:dyDescent="0.2">
      <c r="B14" s="206"/>
      <c r="C14" s="206"/>
      <c r="D14" s="206"/>
      <c r="E14" s="206"/>
      <c r="F14" s="206"/>
      <c r="G14" s="206"/>
      <c r="H14" s="206"/>
      <c r="I14" s="206"/>
      <c r="J14" s="206"/>
      <c r="K14" s="206"/>
      <c r="L14" s="206"/>
      <c r="M14" s="206"/>
    </row>
    <row r="15" spans="2:14" ht="21" x14ac:dyDescent="0.25">
      <c r="B15" s="187" t="s">
        <v>247</v>
      </c>
      <c r="C15" s="188">
        <v>2</v>
      </c>
      <c r="D15" s="328" t="s">
        <v>248</v>
      </c>
      <c r="E15" s="329"/>
      <c r="F15" s="329"/>
      <c r="G15" s="329"/>
      <c r="H15" s="329"/>
      <c r="I15" s="329"/>
      <c r="J15" s="329"/>
      <c r="K15" s="329"/>
      <c r="L15" s="329"/>
      <c r="M15" s="330"/>
    </row>
    <row r="16" spans="2:14" ht="15" x14ac:dyDescent="0.2">
      <c r="B16" s="190" t="s">
        <v>249</v>
      </c>
      <c r="C16" s="191">
        <v>1</v>
      </c>
      <c r="D16" s="192" t="s">
        <v>249</v>
      </c>
      <c r="E16" s="191">
        <v>2</v>
      </c>
      <c r="F16" s="193" t="s">
        <v>249</v>
      </c>
      <c r="G16" s="191">
        <v>5</v>
      </c>
      <c r="H16" s="192" t="s">
        <v>249</v>
      </c>
      <c r="I16" s="191">
        <v>6</v>
      </c>
      <c r="J16" s="193" t="s">
        <v>249</v>
      </c>
      <c r="K16" s="191">
        <v>9</v>
      </c>
      <c r="L16" s="192" t="s">
        <v>249</v>
      </c>
      <c r="M16" s="191">
        <v>10</v>
      </c>
    </row>
    <row r="17" spans="2:13" ht="15" x14ac:dyDescent="0.2">
      <c r="B17" s="194" t="s">
        <v>250</v>
      </c>
      <c r="C17" s="195"/>
      <c r="D17" s="196" t="s">
        <v>250</v>
      </c>
      <c r="E17" s="195"/>
      <c r="F17" s="197" t="s">
        <v>250</v>
      </c>
      <c r="G17" s="195"/>
      <c r="H17" s="196" t="s">
        <v>250</v>
      </c>
      <c r="I17" s="195"/>
      <c r="J17" s="197" t="s">
        <v>250</v>
      </c>
      <c r="K17" s="195"/>
      <c r="L17" s="196" t="s">
        <v>250</v>
      </c>
      <c r="M17" s="195"/>
    </row>
    <row r="18" spans="2:13" ht="15" x14ac:dyDescent="0.2">
      <c r="B18" s="194" t="s">
        <v>251</v>
      </c>
      <c r="C18" s="195"/>
      <c r="D18" s="196" t="s">
        <v>251</v>
      </c>
      <c r="E18" s="195"/>
      <c r="F18" s="197" t="s">
        <v>251</v>
      </c>
      <c r="G18" s="195"/>
      <c r="H18" s="196" t="s">
        <v>251</v>
      </c>
      <c r="I18" s="195"/>
      <c r="J18" s="197" t="s">
        <v>251</v>
      </c>
      <c r="K18" s="195"/>
      <c r="L18" s="196" t="s">
        <v>251</v>
      </c>
      <c r="M18" s="195"/>
    </row>
    <row r="19" spans="2:13" ht="15" x14ac:dyDescent="0.2">
      <c r="B19" s="198" t="s">
        <v>252</v>
      </c>
      <c r="C19" s="199"/>
      <c r="D19" s="200" t="s">
        <v>252</v>
      </c>
      <c r="E19" s="199"/>
      <c r="F19" s="201" t="s">
        <v>252</v>
      </c>
      <c r="G19" s="199"/>
      <c r="H19" s="200" t="s">
        <v>252</v>
      </c>
      <c r="I19" s="199"/>
      <c r="J19" s="201" t="s">
        <v>252</v>
      </c>
      <c r="K19" s="199"/>
      <c r="L19" s="200" t="s">
        <v>252</v>
      </c>
      <c r="M19" s="199"/>
    </row>
    <row r="20" spans="2:13" ht="15" x14ac:dyDescent="0.2">
      <c r="B20" s="190" t="s">
        <v>249</v>
      </c>
      <c r="C20" s="191">
        <v>3</v>
      </c>
      <c r="D20" s="192" t="s">
        <v>249</v>
      </c>
      <c r="E20" s="191">
        <v>4</v>
      </c>
      <c r="F20" s="193" t="s">
        <v>249</v>
      </c>
      <c r="G20" s="191">
        <v>7</v>
      </c>
      <c r="H20" s="192" t="s">
        <v>249</v>
      </c>
      <c r="I20" s="191">
        <v>8</v>
      </c>
      <c r="J20" s="193" t="s">
        <v>249</v>
      </c>
      <c r="K20" s="191">
        <v>11</v>
      </c>
      <c r="L20" s="192" t="s">
        <v>249</v>
      </c>
      <c r="M20" s="191">
        <v>12</v>
      </c>
    </row>
    <row r="21" spans="2:13" ht="15" x14ac:dyDescent="0.2">
      <c r="B21" s="194" t="s">
        <v>250</v>
      </c>
      <c r="C21" s="195"/>
      <c r="D21" s="196" t="s">
        <v>250</v>
      </c>
      <c r="E21" s="195"/>
      <c r="F21" s="197" t="s">
        <v>250</v>
      </c>
      <c r="G21" s="195"/>
      <c r="H21" s="196" t="s">
        <v>250</v>
      </c>
      <c r="I21" s="195"/>
      <c r="J21" s="197" t="s">
        <v>250</v>
      </c>
      <c r="K21" s="195"/>
      <c r="L21" s="196" t="s">
        <v>250</v>
      </c>
      <c r="M21" s="195"/>
    </row>
    <row r="22" spans="2:13" ht="15" x14ac:dyDescent="0.2">
      <c r="B22" s="194" t="s">
        <v>251</v>
      </c>
      <c r="C22" s="195"/>
      <c r="D22" s="196" t="s">
        <v>251</v>
      </c>
      <c r="E22" s="195"/>
      <c r="F22" s="197" t="s">
        <v>251</v>
      </c>
      <c r="G22" s="195"/>
      <c r="H22" s="196" t="s">
        <v>251</v>
      </c>
      <c r="I22" s="195"/>
      <c r="J22" s="197" t="s">
        <v>251</v>
      </c>
      <c r="K22" s="195"/>
      <c r="L22" s="196" t="s">
        <v>251</v>
      </c>
      <c r="M22" s="195"/>
    </row>
    <row r="23" spans="2:13" ht="15" x14ac:dyDescent="0.2">
      <c r="B23" s="202" t="s">
        <v>252</v>
      </c>
      <c r="C23" s="203"/>
      <c r="D23" s="204" t="s">
        <v>252</v>
      </c>
      <c r="E23" s="203"/>
      <c r="F23" s="205" t="s">
        <v>252</v>
      </c>
      <c r="G23" s="203"/>
      <c r="H23" s="204" t="s">
        <v>252</v>
      </c>
      <c r="I23" s="203"/>
      <c r="J23" s="205" t="s">
        <v>252</v>
      </c>
      <c r="K23" s="203"/>
      <c r="L23" s="204" t="s">
        <v>252</v>
      </c>
      <c r="M23" s="203"/>
    </row>
    <row r="24" spans="2:13" ht="15" x14ac:dyDescent="0.2">
      <c r="B24" s="207"/>
      <c r="C24" s="207"/>
      <c r="D24" s="207"/>
      <c r="E24" s="207"/>
      <c r="F24" s="207"/>
      <c r="G24" s="207"/>
      <c r="H24" s="207"/>
      <c r="I24" s="207"/>
      <c r="J24" s="207"/>
      <c r="K24" s="207"/>
      <c r="L24" s="207"/>
      <c r="M24" s="207"/>
    </row>
    <row r="25" spans="2:13" ht="21" x14ac:dyDescent="0.25">
      <c r="B25" s="187" t="s">
        <v>247</v>
      </c>
      <c r="C25" s="188">
        <v>3</v>
      </c>
      <c r="D25" s="328" t="s">
        <v>248</v>
      </c>
      <c r="E25" s="329"/>
      <c r="F25" s="329"/>
      <c r="G25" s="329"/>
      <c r="H25" s="329"/>
      <c r="I25" s="329"/>
      <c r="J25" s="329"/>
      <c r="K25" s="329"/>
      <c r="L25" s="329"/>
      <c r="M25" s="330"/>
    </row>
    <row r="26" spans="2:13" ht="15" x14ac:dyDescent="0.2">
      <c r="B26" s="190" t="s">
        <v>249</v>
      </c>
      <c r="C26" s="191">
        <v>1</v>
      </c>
      <c r="D26" s="192" t="s">
        <v>249</v>
      </c>
      <c r="E26" s="191">
        <v>2</v>
      </c>
      <c r="F26" s="193" t="s">
        <v>249</v>
      </c>
      <c r="G26" s="191">
        <v>5</v>
      </c>
      <c r="H26" s="192" t="s">
        <v>249</v>
      </c>
      <c r="I26" s="191">
        <v>6</v>
      </c>
      <c r="J26" s="193" t="s">
        <v>249</v>
      </c>
      <c r="K26" s="191">
        <v>9</v>
      </c>
      <c r="L26" s="192" t="s">
        <v>249</v>
      </c>
      <c r="M26" s="191">
        <v>10</v>
      </c>
    </row>
    <row r="27" spans="2:13" ht="15" x14ac:dyDescent="0.2">
      <c r="B27" s="194" t="s">
        <v>250</v>
      </c>
      <c r="C27" s="195"/>
      <c r="D27" s="196" t="s">
        <v>250</v>
      </c>
      <c r="E27" s="195"/>
      <c r="F27" s="197" t="s">
        <v>250</v>
      </c>
      <c r="G27" s="195"/>
      <c r="H27" s="196" t="s">
        <v>250</v>
      </c>
      <c r="I27" s="195"/>
      <c r="J27" s="197" t="s">
        <v>250</v>
      </c>
      <c r="K27" s="195"/>
      <c r="L27" s="196" t="s">
        <v>250</v>
      </c>
      <c r="M27" s="195"/>
    </row>
    <row r="28" spans="2:13" ht="15" x14ac:dyDescent="0.2">
      <c r="B28" s="194" t="s">
        <v>251</v>
      </c>
      <c r="C28" s="195"/>
      <c r="D28" s="196" t="s">
        <v>251</v>
      </c>
      <c r="E28" s="195"/>
      <c r="F28" s="197" t="s">
        <v>251</v>
      </c>
      <c r="G28" s="195"/>
      <c r="H28" s="196" t="s">
        <v>251</v>
      </c>
      <c r="I28" s="195"/>
      <c r="J28" s="197" t="s">
        <v>251</v>
      </c>
      <c r="K28" s="195"/>
      <c r="L28" s="196" t="s">
        <v>251</v>
      </c>
      <c r="M28" s="195"/>
    </row>
    <row r="29" spans="2:13" ht="15" x14ac:dyDescent="0.2">
      <c r="B29" s="198" t="s">
        <v>252</v>
      </c>
      <c r="C29" s="199"/>
      <c r="D29" s="200" t="s">
        <v>252</v>
      </c>
      <c r="E29" s="199"/>
      <c r="F29" s="201" t="s">
        <v>252</v>
      </c>
      <c r="G29" s="199"/>
      <c r="H29" s="200" t="s">
        <v>252</v>
      </c>
      <c r="I29" s="199"/>
      <c r="J29" s="201" t="s">
        <v>252</v>
      </c>
      <c r="K29" s="199"/>
      <c r="L29" s="200" t="s">
        <v>252</v>
      </c>
      <c r="M29" s="199"/>
    </row>
    <row r="30" spans="2:13" ht="15" x14ac:dyDescent="0.2">
      <c r="B30" s="190" t="s">
        <v>249</v>
      </c>
      <c r="C30" s="191">
        <v>3</v>
      </c>
      <c r="D30" s="192" t="s">
        <v>249</v>
      </c>
      <c r="E30" s="191">
        <v>4</v>
      </c>
      <c r="F30" s="193" t="s">
        <v>249</v>
      </c>
      <c r="G30" s="191">
        <v>7</v>
      </c>
      <c r="H30" s="192" t="s">
        <v>249</v>
      </c>
      <c r="I30" s="191">
        <v>8</v>
      </c>
      <c r="J30" s="193" t="s">
        <v>249</v>
      </c>
      <c r="K30" s="191">
        <v>11</v>
      </c>
      <c r="L30" s="192" t="s">
        <v>249</v>
      </c>
      <c r="M30" s="191">
        <v>12</v>
      </c>
    </row>
    <row r="31" spans="2:13" ht="15" x14ac:dyDescent="0.2">
      <c r="B31" s="194" t="s">
        <v>250</v>
      </c>
      <c r="C31" s="195"/>
      <c r="D31" s="196" t="s">
        <v>250</v>
      </c>
      <c r="E31" s="195"/>
      <c r="F31" s="197" t="s">
        <v>250</v>
      </c>
      <c r="G31" s="195"/>
      <c r="H31" s="196" t="s">
        <v>250</v>
      </c>
      <c r="I31" s="195"/>
      <c r="J31" s="197" t="s">
        <v>250</v>
      </c>
      <c r="K31" s="195"/>
      <c r="L31" s="196" t="s">
        <v>250</v>
      </c>
      <c r="M31" s="195"/>
    </row>
    <row r="32" spans="2:13" ht="15" x14ac:dyDescent="0.2">
      <c r="B32" s="194" t="s">
        <v>251</v>
      </c>
      <c r="C32" s="195"/>
      <c r="D32" s="196" t="s">
        <v>251</v>
      </c>
      <c r="E32" s="195"/>
      <c r="F32" s="197" t="s">
        <v>251</v>
      </c>
      <c r="G32" s="195"/>
      <c r="H32" s="196" t="s">
        <v>251</v>
      </c>
      <c r="I32" s="195"/>
      <c r="J32" s="197" t="s">
        <v>251</v>
      </c>
      <c r="K32" s="195"/>
      <c r="L32" s="196" t="s">
        <v>251</v>
      </c>
      <c r="M32" s="195"/>
    </row>
    <row r="33" spans="2:13" ht="15" x14ac:dyDescent="0.2">
      <c r="B33" s="202" t="s">
        <v>252</v>
      </c>
      <c r="C33" s="203"/>
      <c r="D33" s="204" t="s">
        <v>252</v>
      </c>
      <c r="E33" s="203"/>
      <c r="F33" s="205" t="s">
        <v>252</v>
      </c>
      <c r="G33" s="203"/>
      <c r="H33" s="204" t="s">
        <v>252</v>
      </c>
      <c r="I33" s="203"/>
      <c r="J33" s="205" t="s">
        <v>252</v>
      </c>
      <c r="K33" s="203"/>
      <c r="L33" s="204" t="s">
        <v>252</v>
      </c>
      <c r="M33" s="203"/>
    </row>
    <row r="34" spans="2:13" ht="13" x14ac:dyDescent="0.15">
      <c r="B34" s="73" t="s">
        <v>253</v>
      </c>
    </row>
  </sheetData>
  <mergeCells count="7">
    <mergeCell ref="D15:M15"/>
    <mergeCell ref="D25:M25"/>
    <mergeCell ref="B2:C3"/>
    <mergeCell ref="D2:K2"/>
    <mergeCell ref="L2:M3"/>
    <mergeCell ref="D3:K3"/>
    <mergeCell ref="D5:M5"/>
  </mergeCells>
  <printOptions horizontalCentered="1" gridLines="1"/>
  <pageMargins left="0.7" right="0.7" top="0.75" bottom="0.75" header="0" footer="0"/>
  <pageSetup paperSize="8" fitToHeight="0" pageOrder="overThenDown" orientation="landscape" cellComments="atEnd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61C00"/>
    <outlinePr summaryBelow="0" summaryRight="0"/>
    <pageSetUpPr fitToPage="1"/>
  </sheetPr>
  <dimension ref="B2:S40"/>
  <sheetViews>
    <sheetView showGridLines="0" workbookViewId="0"/>
  </sheetViews>
  <sheetFormatPr baseColWidth="10" defaultColWidth="12.6640625" defaultRowHeight="15.75" customHeight="1" x14ac:dyDescent="0.15"/>
  <cols>
    <col min="1" max="1" width="9.1640625" customWidth="1"/>
    <col min="2" max="2" width="10.6640625" customWidth="1"/>
    <col min="3" max="3" width="14.33203125" customWidth="1"/>
    <col min="4" max="4" width="10.6640625" customWidth="1"/>
    <col min="5" max="5" width="14.33203125" customWidth="1"/>
    <col min="6" max="6" width="10.6640625" customWidth="1"/>
    <col min="7" max="7" width="14.33203125" customWidth="1"/>
    <col min="8" max="8" width="10.6640625" customWidth="1"/>
    <col min="9" max="9" width="14.33203125" customWidth="1"/>
    <col min="10" max="10" width="9.1640625" customWidth="1"/>
    <col min="11" max="11" width="10.6640625" customWidth="1"/>
    <col min="12" max="12" width="14.33203125" customWidth="1"/>
    <col min="13" max="13" width="10.6640625" customWidth="1"/>
    <col min="14" max="14" width="14.33203125" customWidth="1"/>
    <col min="15" max="15" width="10.6640625" customWidth="1"/>
    <col min="16" max="16" width="14.33203125" customWidth="1"/>
    <col min="17" max="17" width="10.6640625" customWidth="1"/>
    <col min="18" max="18" width="14.33203125" customWidth="1"/>
    <col min="19" max="19" width="9.1640625" customWidth="1"/>
  </cols>
  <sheetData>
    <row r="2" spans="2:19" ht="42.75" customHeight="1" x14ac:dyDescent="0.15">
      <c r="B2" s="320"/>
      <c r="C2" s="321"/>
      <c r="D2" s="323" t="e">
        <f ca="1">getfilename()</f>
        <v>#NAME?</v>
      </c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4"/>
      <c r="Q2" s="331"/>
      <c r="R2" s="332"/>
    </row>
    <row r="3" spans="2:19" ht="42.75" customHeight="1" x14ac:dyDescent="0.15">
      <c r="B3" s="317"/>
      <c r="C3" s="322"/>
      <c r="D3" s="327" t="s">
        <v>254</v>
      </c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6"/>
      <c r="Q3" s="322"/>
      <c r="R3" s="333"/>
    </row>
    <row r="4" spans="2:19" ht="27.75" customHeight="1" x14ac:dyDescent="0.15"/>
    <row r="5" spans="2:19" ht="21" x14ac:dyDescent="0.25">
      <c r="B5" s="187" t="s">
        <v>255</v>
      </c>
      <c r="C5" s="188">
        <v>1</v>
      </c>
      <c r="D5" s="328" t="s">
        <v>248</v>
      </c>
      <c r="E5" s="329"/>
      <c r="F5" s="329"/>
      <c r="G5" s="329"/>
      <c r="H5" s="329"/>
      <c r="I5" s="330"/>
      <c r="K5" s="187" t="s">
        <v>255</v>
      </c>
      <c r="L5" s="188">
        <v>2</v>
      </c>
      <c r="M5" s="328" t="s">
        <v>248</v>
      </c>
      <c r="N5" s="329"/>
      <c r="O5" s="329"/>
      <c r="P5" s="329"/>
      <c r="Q5" s="329"/>
      <c r="R5" s="330"/>
    </row>
    <row r="6" spans="2:19" ht="15" x14ac:dyDescent="0.2">
      <c r="B6" s="190" t="s">
        <v>249</v>
      </c>
      <c r="C6" s="191">
        <v>1</v>
      </c>
      <c r="D6" s="192" t="s">
        <v>249</v>
      </c>
      <c r="E6" s="191">
        <v>2</v>
      </c>
      <c r="F6" s="193" t="s">
        <v>249</v>
      </c>
      <c r="G6" s="191">
        <v>3</v>
      </c>
      <c r="H6" s="192" t="s">
        <v>249</v>
      </c>
      <c r="I6" s="208">
        <v>4</v>
      </c>
      <c r="K6" s="190" t="s">
        <v>249</v>
      </c>
      <c r="L6" s="191">
        <v>1</v>
      </c>
      <c r="M6" s="192" t="s">
        <v>249</v>
      </c>
      <c r="N6" s="191">
        <v>2</v>
      </c>
      <c r="O6" s="193" t="s">
        <v>249</v>
      </c>
      <c r="P6" s="191">
        <v>3</v>
      </c>
      <c r="Q6" s="192" t="s">
        <v>249</v>
      </c>
      <c r="R6" s="208">
        <v>4</v>
      </c>
    </row>
    <row r="7" spans="2:19" ht="15" x14ac:dyDescent="0.2">
      <c r="B7" s="194" t="s">
        <v>250</v>
      </c>
      <c r="C7" s="195"/>
      <c r="D7" s="196" t="s">
        <v>250</v>
      </c>
      <c r="E7" s="195"/>
      <c r="F7" s="197" t="s">
        <v>250</v>
      </c>
      <c r="G7" s="195"/>
      <c r="H7" s="196" t="s">
        <v>250</v>
      </c>
      <c r="I7" s="209"/>
      <c r="K7" s="194" t="s">
        <v>250</v>
      </c>
      <c r="L7" s="195"/>
      <c r="M7" s="196" t="s">
        <v>250</v>
      </c>
      <c r="N7" s="195"/>
      <c r="O7" s="197" t="s">
        <v>250</v>
      </c>
      <c r="P7" s="195"/>
      <c r="Q7" s="196" t="s">
        <v>250</v>
      </c>
      <c r="R7" s="209"/>
    </row>
    <row r="8" spans="2:19" ht="15" x14ac:dyDescent="0.2">
      <c r="B8" s="194" t="s">
        <v>251</v>
      </c>
      <c r="C8" s="195"/>
      <c r="D8" s="196" t="s">
        <v>251</v>
      </c>
      <c r="E8" s="195"/>
      <c r="F8" s="197" t="s">
        <v>251</v>
      </c>
      <c r="G8" s="195"/>
      <c r="H8" s="196" t="s">
        <v>251</v>
      </c>
      <c r="I8" s="209"/>
      <c r="K8" s="194" t="s">
        <v>251</v>
      </c>
      <c r="L8" s="195"/>
      <c r="M8" s="196" t="s">
        <v>251</v>
      </c>
      <c r="N8" s="195"/>
      <c r="O8" s="197" t="s">
        <v>251</v>
      </c>
      <c r="P8" s="195"/>
      <c r="Q8" s="196" t="s">
        <v>251</v>
      </c>
      <c r="R8" s="209"/>
    </row>
    <row r="9" spans="2:19" ht="15" x14ac:dyDescent="0.2">
      <c r="B9" s="202" t="s">
        <v>252</v>
      </c>
      <c r="C9" s="203"/>
      <c r="D9" s="204" t="s">
        <v>252</v>
      </c>
      <c r="E9" s="203"/>
      <c r="F9" s="205" t="s">
        <v>252</v>
      </c>
      <c r="G9" s="203"/>
      <c r="H9" s="204" t="s">
        <v>252</v>
      </c>
      <c r="I9" s="210"/>
      <c r="K9" s="202" t="s">
        <v>252</v>
      </c>
      <c r="L9" s="203"/>
      <c r="M9" s="204" t="s">
        <v>252</v>
      </c>
      <c r="N9" s="203"/>
      <c r="O9" s="205" t="s">
        <v>252</v>
      </c>
      <c r="P9" s="203"/>
      <c r="Q9" s="204" t="s">
        <v>252</v>
      </c>
      <c r="R9" s="210"/>
      <c r="S9" s="73" t="s">
        <v>253</v>
      </c>
    </row>
    <row r="10" spans="2:19" ht="15" x14ac:dyDescent="0.2">
      <c r="B10" s="206"/>
      <c r="C10" s="206"/>
      <c r="D10" s="206"/>
      <c r="E10" s="206"/>
      <c r="F10" s="206"/>
      <c r="G10" s="206"/>
      <c r="H10" s="206"/>
      <c r="I10" s="206"/>
      <c r="K10" s="206"/>
      <c r="L10" s="206"/>
      <c r="M10" s="206"/>
      <c r="N10" s="206"/>
      <c r="O10" s="206"/>
      <c r="P10" s="206"/>
      <c r="Q10" s="206"/>
      <c r="R10" s="206"/>
    </row>
    <row r="11" spans="2:19" ht="21" x14ac:dyDescent="0.25">
      <c r="B11" s="187" t="s">
        <v>255</v>
      </c>
      <c r="C11" s="188">
        <v>3</v>
      </c>
      <c r="D11" s="328" t="s">
        <v>248</v>
      </c>
      <c r="E11" s="329"/>
      <c r="F11" s="329"/>
      <c r="G11" s="329"/>
      <c r="H11" s="329"/>
      <c r="I11" s="330"/>
      <c r="K11" s="187" t="s">
        <v>255</v>
      </c>
      <c r="L11" s="188">
        <v>4</v>
      </c>
      <c r="M11" s="328" t="s">
        <v>248</v>
      </c>
      <c r="N11" s="329"/>
      <c r="O11" s="329"/>
      <c r="P11" s="329"/>
      <c r="Q11" s="329"/>
      <c r="R11" s="330"/>
    </row>
    <row r="12" spans="2:19" ht="15" x14ac:dyDescent="0.2">
      <c r="B12" s="190" t="s">
        <v>249</v>
      </c>
      <c r="C12" s="191">
        <v>1</v>
      </c>
      <c r="D12" s="192" t="s">
        <v>249</v>
      </c>
      <c r="E12" s="191">
        <v>2</v>
      </c>
      <c r="F12" s="193" t="s">
        <v>249</v>
      </c>
      <c r="G12" s="191">
        <v>3</v>
      </c>
      <c r="H12" s="192" t="s">
        <v>249</v>
      </c>
      <c r="I12" s="208">
        <v>4</v>
      </c>
      <c r="K12" s="190" t="s">
        <v>249</v>
      </c>
      <c r="L12" s="191">
        <v>1</v>
      </c>
      <c r="M12" s="192" t="s">
        <v>249</v>
      </c>
      <c r="N12" s="191">
        <v>2</v>
      </c>
      <c r="O12" s="193" t="s">
        <v>249</v>
      </c>
      <c r="P12" s="191">
        <v>3</v>
      </c>
      <c r="Q12" s="192" t="s">
        <v>249</v>
      </c>
      <c r="R12" s="208">
        <v>4</v>
      </c>
    </row>
    <row r="13" spans="2:19" ht="15" x14ac:dyDescent="0.2">
      <c r="B13" s="194" t="s">
        <v>250</v>
      </c>
      <c r="C13" s="195"/>
      <c r="D13" s="196" t="s">
        <v>250</v>
      </c>
      <c r="E13" s="195"/>
      <c r="F13" s="197" t="s">
        <v>250</v>
      </c>
      <c r="G13" s="195"/>
      <c r="H13" s="196" t="s">
        <v>250</v>
      </c>
      <c r="I13" s="209"/>
      <c r="K13" s="194" t="s">
        <v>250</v>
      </c>
      <c r="L13" s="195"/>
      <c r="M13" s="196" t="s">
        <v>250</v>
      </c>
      <c r="N13" s="195"/>
      <c r="O13" s="197" t="s">
        <v>250</v>
      </c>
      <c r="P13" s="195"/>
      <c r="Q13" s="196" t="s">
        <v>250</v>
      </c>
      <c r="R13" s="209"/>
    </row>
    <row r="14" spans="2:19" ht="15" x14ac:dyDescent="0.2">
      <c r="B14" s="194" t="s">
        <v>251</v>
      </c>
      <c r="C14" s="195"/>
      <c r="D14" s="196" t="s">
        <v>251</v>
      </c>
      <c r="E14" s="195"/>
      <c r="F14" s="197" t="s">
        <v>251</v>
      </c>
      <c r="G14" s="195"/>
      <c r="H14" s="196" t="s">
        <v>251</v>
      </c>
      <c r="I14" s="209"/>
      <c r="K14" s="194" t="s">
        <v>251</v>
      </c>
      <c r="L14" s="195"/>
      <c r="M14" s="196" t="s">
        <v>251</v>
      </c>
      <c r="N14" s="195"/>
      <c r="O14" s="197" t="s">
        <v>251</v>
      </c>
      <c r="P14" s="195"/>
      <c r="Q14" s="196" t="s">
        <v>251</v>
      </c>
      <c r="R14" s="209"/>
      <c r="S14" s="73" t="s">
        <v>253</v>
      </c>
    </row>
    <row r="15" spans="2:19" ht="15" x14ac:dyDescent="0.2">
      <c r="B15" s="202" t="s">
        <v>252</v>
      </c>
      <c r="C15" s="203"/>
      <c r="D15" s="204" t="s">
        <v>252</v>
      </c>
      <c r="E15" s="203"/>
      <c r="F15" s="205" t="s">
        <v>252</v>
      </c>
      <c r="G15" s="203"/>
      <c r="H15" s="204" t="s">
        <v>252</v>
      </c>
      <c r="I15" s="210"/>
      <c r="K15" s="202" t="s">
        <v>252</v>
      </c>
      <c r="L15" s="203"/>
      <c r="M15" s="204" t="s">
        <v>252</v>
      </c>
      <c r="N15" s="203"/>
      <c r="O15" s="205" t="s">
        <v>252</v>
      </c>
      <c r="P15" s="203"/>
      <c r="Q15" s="204" t="s">
        <v>252</v>
      </c>
      <c r="R15" s="210"/>
    </row>
    <row r="16" spans="2:19" ht="15" x14ac:dyDescent="0.2">
      <c r="B16" s="207"/>
      <c r="C16" s="207"/>
      <c r="D16" s="207"/>
      <c r="E16" s="207"/>
      <c r="F16" s="207"/>
      <c r="G16" s="207"/>
      <c r="H16" s="207"/>
      <c r="I16" s="207"/>
      <c r="K16" s="207"/>
      <c r="L16" s="207"/>
      <c r="M16" s="207"/>
      <c r="N16" s="207"/>
      <c r="O16" s="207"/>
      <c r="P16" s="207"/>
      <c r="Q16" s="207"/>
      <c r="R16" s="207"/>
    </row>
    <row r="17" spans="2:18" ht="21" x14ac:dyDescent="0.25">
      <c r="B17" s="187" t="s">
        <v>255</v>
      </c>
      <c r="C17" s="188">
        <v>5</v>
      </c>
      <c r="D17" s="328" t="s">
        <v>248</v>
      </c>
      <c r="E17" s="329"/>
      <c r="F17" s="329"/>
      <c r="G17" s="329"/>
      <c r="H17" s="329"/>
      <c r="I17" s="330"/>
      <c r="K17" s="187" t="s">
        <v>255</v>
      </c>
      <c r="L17" s="188">
        <v>6</v>
      </c>
      <c r="M17" s="328" t="s">
        <v>248</v>
      </c>
      <c r="N17" s="329"/>
      <c r="O17" s="329"/>
      <c r="P17" s="329"/>
      <c r="Q17" s="329"/>
      <c r="R17" s="330"/>
    </row>
    <row r="18" spans="2:18" ht="15" x14ac:dyDescent="0.2">
      <c r="B18" s="190" t="s">
        <v>249</v>
      </c>
      <c r="C18" s="191">
        <v>1</v>
      </c>
      <c r="D18" s="192" t="s">
        <v>249</v>
      </c>
      <c r="E18" s="191">
        <v>2</v>
      </c>
      <c r="F18" s="193" t="s">
        <v>249</v>
      </c>
      <c r="G18" s="191">
        <v>3</v>
      </c>
      <c r="H18" s="192" t="s">
        <v>249</v>
      </c>
      <c r="I18" s="208">
        <v>4</v>
      </c>
      <c r="K18" s="190" t="s">
        <v>249</v>
      </c>
      <c r="L18" s="191">
        <v>1</v>
      </c>
      <c r="M18" s="192" t="s">
        <v>249</v>
      </c>
      <c r="N18" s="191">
        <v>2</v>
      </c>
      <c r="O18" s="193" t="s">
        <v>249</v>
      </c>
      <c r="P18" s="191">
        <v>3</v>
      </c>
      <c r="Q18" s="192" t="s">
        <v>249</v>
      </c>
      <c r="R18" s="208">
        <v>4</v>
      </c>
    </row>
    <row r="19" spans="2:18" ht="15" x14ac:dyDescent="0.2">
      <c r="B19" s="194" t="s">
        <v>250</v>
      </c>
      <c r="C19" s="195"/>
      <c r="D19" s="196" t="s">
        <v>250</v>
      </c>
      <c r="E19" s="195"/>
      <c r="F19" s="197" t="s">
        <v>250</v>
      </c>
      <c r="G19" s="195"/>
      <c r="H19" s="196" t="s">
        <v>250</v>
      </c>
      <c r="I19" s="209"/>
      <c r="K19" s="194" t="s">
        <v>250</v>
      </c>
      <c r="L19" s="195"/>
      <c r="M19" s="196" t="s">
        <v>250</v>
      </c>
      <c r="N19" s="195"/>
      <c r="O19" s="197" t="s">
        <v>250</v>
      </c>
      <c r="P19" s="195"/>
      <c r="Q19" s="196" t="s">
        <v>250</v>
      </c>
      <c r="R19" s="209"/>
    </row>
    <row r="20" spans="2:18" ht="15" x14ac:dyDescent="0.2">
      <c r="B20" s="194" t="s">
        <v>251</v>
      </c>
      <c r="C20" s="195"/>
      <c r="D20" s="196" t="s">
        <v>251</v>
      </c>
      <c r="E20" s="195"/>
      <c r="F20" s="197" t="s">
        <v>251</v>
      </c>
      <c r="G20" s="195"/>
      <c r="H20" s="196" t="s">
        <v>251</v>
      </c>
      <c r="I20" s="209"/>
      <c r="K20" s="194" t="s">
        <v>251</v>
      </c>
      <c r="L20" s="195"/>
      <c r="M20" s="196" t="s">
        <v>251</v>
      </c>
      <c r="N20" s="195"/>
      <c r="O20" s="197" t="s">
        <v>251</v>
      </c>
      <c r="P20" s="195"/>
      <c r="Q20" s="196" t="s">
        <v>251</v>
      </c>
      <c r="R20" s="209"/>
    </row>
    <row r="21" spans="2:18" ht="15" x14ac:dyDescent="0.2">
      <c r="B21" s="202" t="s">
        <v>252</v>
      </c>
      <c r="C21" s="203"/>
      <c r="D21" s="204" t="s">
        <v>252</v>
      </c>
      <c r="E21" s="203"/>
      <c r="F21" s="205" t="s">
        <v>252</v>
      </c>
      <c r="G21" s="203"/>
      <c r="H21" s="204" t="s">
        <v>252</v>
      </c>
      <c r="I21" s="210"/>
      <c r="K21" s="202" t="s">
        <v>252</v>
      </c>
      <c r="L21" s="203"/>
      <c r="M21" s="204" t="s">
        <v>252</v>
      </c>
      <c r="N21" s="203"/>
      <c r="O21" s="205" t="s">
        <v>252</v>
      </c>
      <c r="P21" s="203"/>
      <c r="Q21" s="204" t="s">
        <v>252</v>
      </c>
      <c r="R21" s="210"/>
    </row>
    <row r="22" spans="2:18" ht="13" x14ac:dyDescent="0.15">
      <c r="B22" s="73" t="s">
        <v>253</v>
      </c>
      <c r="K22" s="73" t="s">
        <v>253</v>
      </c>
    </row>
    <row r="23" spans="2:18" ht="21" x14ac:dyDescent="0.25">
      <c r="B23" s="187" t="s">
        <v>255</v>
      </c>
      <c r="C23" s="188">
        <v>7</v>
      </c>
      <c r="D23" s="328" t="s">
        <v>248</v>
      </c>
      <c r="E23" s="329"/>
      <c r="F23" s="329"/>
      <c r="G23" s="329"/>
      <c r="H23" s="329"/>
      <c r="I23" s="330"/>
      <c r="K23" s="187" t="s">
        <v>255</v>
      </c>
      <c r="L23" s="188">
        <v>8</v>
      </c>
      <c r="M23" s="328" t="s">
        <v>248</v>
      </c>
      <c r="N23" s="329"/>
      <c r="O23" s="329"/>
      <c r="P23" s="329"/>
      <c r="Q23" s="329"/>
      <c r="R23" s="330"/>
    </row>
    <row r="24" spans="2:18" ht="15" x14ac:dyDescent="0.2">
      <c r="B24" s="190" t="s">
        <v>249</v>
      </c>
      <c r="C24" s="191">
        <v>1</v>
      </c>
      <c r="D24" s="192" t="s">
        <v>249</v>
      </c>
      <c r="E24" s="191">
        <v>2</v>
      </c>
      <c r="F24" s="193" t="s">
        <v>249</v>
      </c>
      <c r="G24" s="191">
        <v>3</v>
      </c>
      <c r="H24" s="192" t="s">
        <v>249</v>
      </c>
      <c r="I24" s="208">
        <v>4</v>
      </c>
      <c r="K24" s="190" t="s">
        <v>249</v>
      </c>
      <c r="L24" s="191">
        <v>1</v>
      </c>
      <c r="M24" s="192" t="s">
        <v>249</v>
      </c>
      <c r="N24" s="191">
        <v>2</v>
      </c>
      <c r="O24" s="193" t="s">
        <v>249</v>
      </c>
      <c r="P24" s="191">
        <v>3</v>
      </c>
      <c r="Q24" s="192" t="s">
        <v>249</v>
      </c>
      <c r="R24" s="208">
        <v>4</v>
      </c>
    </row>
    <row r="25" spans="2:18" ht="15" x14ac:dyDescent="0.2">
      <c r="B25" s="194" t="s">
        <v>250</v>
      </c>
      <c r="C25" s="195"/>
      <c r="D25" s="196" t="s">
        <v>250</v>
      </c>
      <c r="E25" s="195"/>
      <c r="F25" s="197" t="s">
        <v>250</v>
      </c>
      <c r="G25" s="195"/>
      <c r="H25" s="196" t="s">
        <v>250</v>
      </c>
      <c r="I25" s="209"/>
      <c r="K25" s="194" t="s">
        <v>250</v>
      </c>
      <c r="L25" s="195"/>
      <c r="M25" s="196" t="s">
        <v>250</v>
      </c>
      <c r="N25" s="195"/>
      <c r="O25" s="197" t="s">
        <v>250</v>
      </c>
      <c r="P25" s="195"/>
      <c r="Q25" s="196" t="s">
        <v>250</v>
      </c>
      <c r="R25" s="209"/>
    </row>
    <row r="26" spans="2:18" ht="15" x14ac:dyDescent="0.2">
      <c r="B26" s="194" t="s">
        <v>251</v>
      </c>
      <c r="C26" s="195"/>
      <c r="D26" s="196" t="s">
        <v>251</v>
      </c>
      <c r="E26" s="195"/>
      <c r="F26" s="197" t="s">
        <v>251</v>
      </c>
      <c r="G26" s="195"/>
      <c r="H26" s="196" t="s">
        <v>251</v>
      </c>
      <c r="I26" s="209"/>
      <c r="K26" s="194" t="s">
        <v>251</v>
      </c>
      <c r="L26" s="195"/>
      <c r="M26" s="196" t="s">
        <v>251</v>
      </c>
      <c r="N26" s="195"/>
      <c r="O26" s="197" t="s">
        <v>251</v>
      </c>
      <c r="P26" s="195"/>
      <c r="Q26" s="196" t="s">
        <v>251</v>
      </c>
      <c r="R26" s="209"/>
    </row>
    <row r="27" spans="2:18" ht="15" x14ac:dyDescent="0.2">
      <c r="B27" s="202" t="s">
        <v>252</v>
      </c>
      <c r="C27" s="203"/>
      <c r="D27" s="204" t="s">
        <v>252</v>
      </c>
      <c r="E27" s="203"/>
      <c r="F27" s="205" t="s">
        <v>252</v>
      </c>
      <c r="G27" s="203"/>
      <c r="H27" s="204" t="s">
        <v>252</v>
      </c>
      <c r="I27" s="210"/>
      <c r="K27" s="202" t="s">
        <v>252</v>
      </c>
      <c r="L27" s="203"/>
      <c r="M27" s="204" t="s">
        <v>252</v>
      </c>
      <c r="N27" s="203"/>
      <c r="O27" s="205" t="s">
        <v>252</v>
      </c>
      <c r="P27" s="203"/>
      <c r="Q27" s="204" t="s">
        <v>252</v>
      </c>
      <c r="R27" s="210"/>
    </row>
    <row r="28" spans="2:18" ht="15" x14ac:dyDescent="0.2">
      <c r="B28" s="206"/>
      <c r="C28" s="206"/>
      <c r="D28" s="206"/>
      <c r="E28" s="206"/>
      <c r="F28" s="206"/>
      <c r="G28" s="206"/>
      <c r="H28" s="206"/>
      <c r="I28" s="206"/>
      <c r="K28" s="206"/>
      <c r="L28" s="206"/>
      <c r="M28" s="206"/>
      <c r="N28" s="206"/>
      <c r="O28" s="206"/>
      <c r="P28" s="206"/>
      <c r="Q28" s="206"/>
      <c r="R28" s="206"/>
    </row>
    <row r="29" spans="2:18" ht="21" x14ac:dyDescent="0.25">
      <c r="B29" s="187" t="s">
        <v>255</v>
      </c>
      <c r="C29" s="188">
        <v>9</v>
      </c>
      <c r="D29" s="328" t="s">
        <v>248</v>
      </c>
      <c r="E29" s="329"/>
      <c r="F29" s="329"/>
      <c r="G29" s="329"/>
      <c r="H29" s="329"/>
      <c r="I29" s="330"/>
      <c r="K29" s="187" t="s">
        <v>255</v>
      </c>
      <c r="L29" s="188">
        <v>10</v>
      </c>
      <c r="M29" s="328" t="s">
        <v>248</v>
      </c>
      <c r="N29" s="329"/>
      <c r="O29" s="329"/>
      <c r="P29" s="329"/>
      <c r="Q29" s="329"/>
      <c r="R29" s="330"/>
    </row>
    <row r="30" spans="2:18" ht="15" x14ac:dyDescent="0.2">
      <c r="B30" s="190" t="s">
        <v>249</v>
      </c>
      <c r="C30" s="191">
        <v>1</v>
      </c>
      <c r="D30" s="192" t="s">
        <v>249</v>
      </c>
      <c r="E30" s="191">
        <v>2</v>
      </c>
      <c r="F30" s="193" t="s">
        <v>249</v>
      </c>
      <c r="G30" s="191">
        <v>3</v>
      </c>
      <c r="H30" s="192" t="s">
        <v>249</v>
      </c>
      <c r="I30" s="208">
        <v>4</v>
      </c>
      <c r="K30" s="190" t="s">
        <v>249</v>
      </c>
      <c r="L30" s="191">
        <v>1</v>
      </c>
      <c r="M30" s="192" t="s">
        <v>249</v>
      </c>
      <c r="N30" s="191">
        <v>2</v>
      </c>
      <c r="O30" s="193" t="s">
        <v>249</v>
      </c>
      <c r="P30" s="191">
        <v>3</v>
      </c>
      <c r="Q30" s="192" t="s">
        <v>249</v>
      </c>
      <c r="R30" s="208">
        <v>4</v>
      </c>
    </row>
    <row r="31" spans="2:18" ht="15" x14ac:dyDescent="0.2">
      <c r="B31" s="194" t="s">
        <v>250</v>
      </c>
      <c r="C31" s="195"/>
      <c r="D31" s="196" t="s">
        <v>250</v>
      </c>
      <c r="E31" s="195"/>
      <c r="F31" s="197" t="s">
        <v>250</v>
      </c>
      <c r="G31" s="195"/>
      <c r="H31" s="196" t="s">
        <v>250</v>
      </c>
      <c r="I31" s="209"/>
      <c r="K31" s="194" t="s">
        <v>250</v>
      </c>
      <c r="L31" s="195"/>
      <c r="M31" s="196" t="s">
        <v>250</v>
      </c>
      <c r="N31" s="195"/>
      <c r="O31" s="197" t="s">
        <v>250</v>
      </c>
      <c r="P31" s="195"/>
      <c r="Q31" s="196" t="s">
        <v>250</v>
      </c>
      <c r="R31" s="209"/>
    </row>
    <row r="32" spans="2:18" ht="15" x14ac:dyDescent="0.2">
      <c r="B32" s="194" t="s">
        <v>251</v>
      </c>
      <c r="C32" s="195"/>
      <c r="D32" s="196" t="s">
        <v>251</v>
      </c>
      <c r="E32" s="195"/>
      <c r="F32" s="197" t="s">
        <v>251</v>
      </c>
      <c r="G32" s="195"/>
      <c r="H32" s="196" t="s">
        <v>251</v>
      </c>
      <c r="I32" s="209"/>
      <c r="K32" s="194" t="s">
        <v>251</v>
      </c>
      <c r="L32" s="195"/>
      <c r="M32" s="196" t="s">
        <v>251</v>
      </c>
      <c r="N32" s="195"/>
      <c r="O32" s="197" t="s">
        <v>251</v>
      </c>
      <c r="P32" s="195"/>
      <c r="Q32" s="196" t="s">
        <v>251</v>
      </c>
      <c r="R32" s="209"/>
    </row>
    <row r="33" spans="2:18" ht="15" x14ac:dyDescent="0.2">
      <c r="B33" s="202" t="s">
        <v>252</v>
      </c>
      <c r="C33" s="203"/>
      <c r="D33" s="204" t="s">
        <v>252</v>
      </c>
      <c r="E33" s="203"/>
      <c r="F33" s="205" t="s">
        <v>252</v>
      </c>
      <c r="G33" s="203"/>
      <c r="H33" s="204" t="s">
        <v>252</v>
      </c>
      <c r="I33" s="210"/>
      <c r="K33" s="202" t="s">
        <v>252</v>
      </c>
      <c r="L33" s="203"/>
      <c r="M33" s="204" t="s">
        <v>252</v>
      </c>
      <c r="N33" s="203"/>
      <c r="O33" s="205" t="s">
        <v>252</v>
      </c>
      <c r="P33" s="203"/>
      <c r="Q33" s="204" t="s">
        <v>252</v>
      </c>
      <c r="R33" s="210"/>
    </row>
    <row r="34" spans="2:18" ht="15" x14ac:dyDescent="0.2">
      <c r="B34" s="207"/>
      <c r="C34" s="207"/>
      <c r="D34" s="207"/>
      <c r="E34" s="207"/>
      <c r="F34" s="207"/>
      <c r="G34" s="207"/>
      <c r="H34" s="207"/>
      <c r="I34" s="207"/>
      <c r="K34" s="207"/>
      <c r="L34" s="207"/>
      <c r="M34" s="207"/>
      <c r="N34" s="207"/>
      <c r="O34" s="207"/>
      <c r="P34" s="207"/>
      <c r="Q34" s="207"/>
      <c r="R34" s="207"/>
    </row>
    <row r="35" spans="2:18" ht="21" x14ac:dyDescent="0.25">
      <c r="B35" s="187" t="s">
        <v>255</v>
      </c>
      <c r="C35" s="188">
        <v>11</v>
      </c>
      <c r="D35" s="328" t="s">
        <v>248</v>
      </c>
      <c r="E35" s="329"/>
      <c r="F35" s="329"/>
      <c r="G35" s="329"/>
      <c r="H35" s="329"/>
      <c r="I35" s="330"/>
      <c r="K35" s="187" t="s">
        <v>255</v>
      </c>
      <c r="L35" s="188">
        <v>12</v>
      </c>
      <c r="M35" s="328" t="s">
        <v>248</v>
      </c>
      <c r="N35" s="329"/>
      <c r="O35" s="329"/>
      <c r="P35" s="329"/>
      <c r="Q35" s="329"/>
      <c r="R35" s="330"/>
    </row>
    <row r="36" spans="2:18" ht="15" x14ac:dyDescent="0.2">
      <c r="B36" s="190" t="s">
        <v>249</v>
      </c>
      <c r="C36" s="191">
        <v>1</v>
      </c>
      <c r="D36" s="192" t="s">
        <v>249</v>
      </c>
      <c r="E36" s="191">
        <v>2</v>
      </c>
      <c r="F36" s="193" t="s">
        <v>249</v>
      </c>
      <c r="G36" s="191">
        <v>3</v>
      </c>
      <c r="H36" s="192" t="s">
        <v>249</v>
      </c>
      <c r="I36" s="208">
        <v>4</v>
      </c>
      <c r="K36" s="190" t="s">
        <v>249</v>
      </c>
      <c r="L36" s="191">
        <v>1</v>
      </c>
      <c r="M36" s="192" t="s">
        <v>249</v>
      </c>
      <c r="N36" s="191">
        <v>2</v>
      </c>
      <c r="O36" s="193" t="s">
        <v>249</v>
      </c>
      <c r="P36" s="191">
        <v>3</v>
      </c>
      <c r="Q36" s="192" t="s">
        <v>249</v>
      </c>
      <c r="R36" s="208">
        <v>4</v>
      </c>
    </row>
    <row r="37" spans="2:18" ht="15" x14ac:dyDescent="0.2">
      <c r="B37" s="194" t="s">
        <v>250</v>
      </c>
      <c r="C37" s="195"/>
      <c r="D37" s="196" t="s">
        <v>250</v>
      </c>
      <c r="E37" s="195"/>
      <c r="F37" s="197" t="s">
        <v>250</v>
      </c>
      <c r="G37" s="195"/>
      <c r="H37" s="196" t="s">
        <v>250</v>
      </c>
      <c r="I37" s="209"/>
      <c r="K37" s="194" t="s">
        <v>250</v>
      </c>
      <c r="L37" s="195"/>
      <c r="M37" s="196" t="s">
        <v>250</v>
      </c>
      <c r="N37" s="195"/>
      <c r="O37" s="197" t="s">
        <v>250</v>
      </c>
      <c r="P37" s="195"/>
      <c r="Q37" s="196" t="s">
        <v>250</v>
      </c>
      <c r="R37" s="209"/>
    </row>
    <row r="38" spans="2:18" ht="15" x14ac:dyDescent="0.2">
      <c r="B38" s="194" t="s">
        <v>251</v>
      </c>
      <c r="C38" s="195"/>
      <c r="D38" s="196" t="s">
        <v>251</v>
      </c>
      <c r="E38" s="195"/>
      <c r="F38" s="197" t="s">
        <v>251</v>
      </c>
      <c r="G38" s="195"/>
      <c r="H38" s="196" t="s">
        <v>251</v>
      </c>
      <c r="I38" s="209"/>
      <c r="K38" s="194" t="s">
        <v>251</v>
      </c>
      <c r="L38" s="195"/>
      <c r="M38" s="196" t="s">
        <v>251</v>
      </c>
      <c r="N38" s="195"/>
      <c r="O38" s="197" t="s">
        <v>251</v>
      </c>
      <c r="P38" s="195"/>
      <c r="Q38" s="196" t="s">
        <v>251</v>
      </c>
      <c r="R38" s="209"/>
    </row>
    <row r="39" spans="2:18" ht="15" x14ac:dyDescent="0.2">
      <c r="B39" s="202" t="s">
        <v>252</v>
      </c>
      <c r="C39" s="203"/>
      <c r="D39" s="204" t="s">
        <v>252</v>
      </c>
      <c r="E39" s="203"/>
      <c r="F39" s="205" t="s">
        <v>252</v>
      </c>
      <c r="G39" s="203"/>
      <c r="H39" s="204" t="s">
        <v>252</v>
      </c>
      <c r="I39" s="210"/>
      <c r="K39" s="202" t="s">
        <v>252</v>
      </c>
      <c r="L39" s="203"/>
      <c r="M39" s="204" t="s">
        <v>252</v>
      </c>
      <c r="N39" s="203"/>
      <c r="O39" s="205" t="s">
        <v>252</v>
      </c>
      <c r="P39" s="203"/>
      <c r="Q39" s="204" t="s">
        <v>252</v>
      </c>
      <c r="R39" s="210"/>
    </row>
    <row r="40" spans="2:18" ht="13" x14ac:dyDescent="0.15">
      <c r="C40" s="73" t="s">
        <v>253</v>
      </c>
      <c r="L40" s="73" t="s">
        <v>253</v>
      </c>
    </row>
  </sheetData>
  <mergeCells count="16">
    <mergeCell ref="M11:R11"/>
    <mergeCell ref="D35:I35"/>
    <mergeCell ref="M35:R35"/>
    <mergeCell ref="D11:I11"/>
    <mergeCell ref="D17:I17"/>
    <mergeCell ref="M17:R17"/>
    <mergeCell ref="D23:I23"/>
    <mergeCell ref="M23:R23"/>
    <mergeCell ref="D29:I29"/>
    <mergeCell ref="M29:R29"/>
    <mergeCell ref="B2:C3"/>
    <mergeCell ref="D2:P2"/>
    <mergeCell ref="Q2:R3"/>
    <mergeCell ref="D3:P3"/>
    <mergeCell ref="D5:I5"/>
    <mergeCell ref="M5:R5"/>
  </mergeCells>
  <printOptions horizontalCentered="1" gridLines="1"/>
  <pageMargins left="0.7" right="0.7" top="0.75" bottom="0.75" header="0" footer="0"/>
  <pageSetup paperSize="8" fitToHeight="0" pageOrder="overThenDown" orientation="portrait" cellComments="atEnd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8761D"/>
    <outlinePr summaryBelow="0" summaryRight="0"/>
  </sheetPr>
  <dimension ref="A2:O32"/>
  <sheetViews>
    <sheetView showGridLines="0" workbookViewId="0"/>
  </sheetViews>
  <sheetFormatPr baseColWidth="10" defaultColWidth="12.6640625" defaultRowHeight="15.75" customHeight="1" x14ac:dyDescent="0.15"/>
  <cols>
    <col min="1" max="1" width="12.1640625" customWidth="1"/>
    <col min="2" max="2" width="10.6640625" customWidth="1"/>
    <col min="3" max="14" width="15.6640625" customWidth="1"/>
    <col min="15" max="15" width="12.1640625" customWidth="1"/>
  </cols>
  <sheetData>
    <row r="2" spans="1:15" ht="42.75" customHeight="1" x14ac:dyDescent="0.15">
      <c r="B2" s="320"/>
      <c r="C2" s="324"/>
      <c r="D2" s="331" t="e">
        <f ca="1">getfilename()</f>
        <v>#NAME?</v>
      </c>
      <c r="E2" s="321"/>
      <c r="F2" s="321"/>
      <c r="G2" s="321"/>
      <c r="H2" s="321"/>
      <c r="I2" s="321"/>
      <c r="J2" s="321"/>
      <c r="K2" s="321"/>
      <c r="L2" s="332"/>
      <c r="M2" s="320"/>
      <c r="N2" s="324"/>
    </row>
    <row r="3" spans="1:15" ht="42.75" customHeight="1" x14ac:dyDescent="0.15">
      <c r="B3" s="317"/>
      <c r="C3" s="326"/>
      <c r="D3" s="334" t="s">
        <v>256</v>
      </c>
      <c r="E3" s="322"/>
      <c r="F3" s="322"/>
      <c r="G3" s="322"/>
      <c r="H3" s="322"/>
      <c r="I3" s="322"/>
      <c r="J3" s="322"/>
      <c r="K3" s="322"/>
      <c r="L3" s="333"/>
      <c r="M3" s="317"/>
      <c r="N3" s="326"/>
    </row>
    <row r="4" spans="1:15" ht="27.75" customHeight="1" x14ac:dyDescent="0.15"/>
    <row r="5" spans="1:15" ht="21" x14ac:dyDescent="0.25">
      <c r="B5" s="187" t="s">
        <v>257</v>
      </c>
      <c r="C5" s="188">
        <v>1</v>
      </c>
      <c r="D5" s="189" t="s">
        <v>258</v>
      </c>
      <c r="E5" s="189"/>
      <c r="F5" s="189"/>
      <c r="G5" s="328" t="s">
        <v>259</v>
      </c>
      <c r="H5" s="329"/>
      <c r="I5" s="329"/>
      <c r="J5" s="329"/>
      <c r="K5" s="329"/>
      <c r="L5" s="329"/>
      <c r="M5" s="329"/>
      <c r="N5" s="330"/>
    </row>
    <row r="6" spans="1:15" ht="16" x14ac:dyDescent="0.2">
      <c r="B6" s="190"/>
      <c r="C6" s="211" t="s">
        <v>260</v>
      </c>
      <c r="D6" s="211" t="s">
        <v>261</v>
      </c>
      <c r="E6" s="211" t="s">
        <v>262</v>
      </c>
      <c r="F6" s="211" t="s">
        <v>263</v>
      </c>
      <c r="G6" s="211" t="s">
        <v>264</v>
      </c>
      <c r="H6" s="211" t="s">
        <v>265</v>
      </c>
      <c r="I6" s="211" t="s">
        <v>266</v>
      </c>
      <c r="J6" s="211" t="s">
        <v>267</v>
      </c>
      <c r="K6" s="211" t="s">
        <v>268</v>
      </c>
      <c r="L6" s="211" t="s">
        <v>269</v>
      </c>
      <c r="M6" s="211" t="s">
        <v>270</v>
      </c>
      <c r="N6" s="212" t="s">
        <v>271</v>
      </c>
    </row>
    <row r="7" spans="1:15" ht="15" x14ac:dyDescent="0.2">
      <c r="A7" s="73">
        <f>IF($C7="Disabled", 1, 0)</f>
        <v>0</v>
      </c>
      <c r="B7" s="194" t="s">
        <v>272</v>
      </c>
      <c r="C7" s="195" t="s">
        <v>273</v>
      </c>
      <c r="D7" s="195" t="s">
        <v>273</v>
      </c>
      <c r="E7" s="195" t="s">
        <v>273</v>
      </c>
      <c r="F7" s="195" t="s">
        <v>273</v>
      </c>
      <c r="G7" s="195" t="s">
        <v>273</v>
      </c>
      <c r="H7" s="195" t="s">
        <v>273</v>
      </c>
      <c r="I7" s="195" t="s">
        <v>273</v>
      </c>
      <c r="J7" s="195" t="s">
        <v>273</v>
      </c>
      <c r="K7" s="195" t="s">
        <v>273</v>
      </c>
      <c r="L7" s="195" t="s">
        <v>273</v>
      </c>
      <c r="M7" s="195" t="s">
        <v>273</v>
      </c>
      <c r="N7" s="209" t="s">
        <v>273</v>
      </c>
      <c r="O7" s="73" t="s">
        <v>253</v>
      </c>
    </row>
    <row r="8" spans="1:15" ht="15" x14ac:dyDescent="0.2">
      <c r="B8" s="194" t="s">
        <v>249</v>
      </c>
      <c r="C8" s="195" t="s">
        <v>274</v>
      </c>
      <c r="D8" s="195" t="s">
        <v>274</v>
      </c>
      <c r="E8" s="195" t="s">
        <v>274</v>
      </c>
      <c r="F8" s="195" t="s">
        <v>274</v>
      </c>
      <c r="G8" s="195" t="s">
        <v>274</v>
      </c>
      <c r="H8" s="195" t="s">
        <v>274</v>
      </c>
      <c r="I8" s="195" t="s">
        <v>274</v>
      </c>
      <c r="J8" s="195" t="s">
        <v>274</v>
      </c>
      <c r="K8" s="195" t="s">
        <v>274</v>
      </c>
      <c r="L8" s="195" t="s">
        <v>274</v>
      </c>
      <c r="M8" s="195" t="s">
        <v>274</v>
      </c>
      <c r="N8" s="209" t="s">
        <v>274</v>
      </c>
    </row>
    <row r="9" spans="1:15" ht="15" x14ac:dyDescent="0.2">
      <c r="B9" s="194" t="s">
        <v>250</v>
      </c>
      <c r="C9" s="213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4"/>
    </row>
    <row r="10" spans="1:15" ht="15" x14ac:dyDescent="0.2">
      <c r="B10" s="202" t="s">
        <v>275</v>
      </c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10"/>
      <c r="O10" s="73"/>
    </row>
    <row r="11" spans="1:15" ht="15" x14ac:dyDescent="0.2">
      <c r="B11" s="206"/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O11" s="73" t="s">
        <v>253</v>
      </c>
    </row>
    <row r="12" spans="1:15" ht="21" x14ac:dyDescent="0.25">
      <c r="A12" s="215"/>
      <c r="B12" s="216" t="s">
        <v>257</v>
      </c>
      <c r="C12" s="217">
        <v>2</v>
      </c>
      <c r="D12" s="189" t="s">
        <v>258</v>
      </c>
      <c r="E12" s="189"/>
      <c r="F12" s="189"/>
      <c r="G12" s="328" t="s">
        <v>259</v>
      </c>
      <c r="H12" s="329"/>
      <c r="I12" s="329"/>
      <c r="J12" s="329"/>
      <c r="K12" s="329"/>
      <c r="L12" s="329"/>
      <c r="M12" s="329"/>
      <c r="N12" s="330"/>
      <c r="O12" s="218"/>
    </row>
    <row r="13" spans="1:15" ht="16" x14ac:dyDescent="0.2">
      <c r="A13" s="215"/>
      <c r="B13" s="219"/>
      <c r="C13" s="211" t="s">
        <v>260</v>
      </c>
      <c r="D13" s="211" t="s">
        <v>261</v>
      </c>
      <c r="E13" s="211" t="s">
        <v>262</v>
      </c>
      <c r="F13" s="211" t="s">
        <v>263</v>
      </c>
      <c r="G13" s="211" t="s">
        <v>264</v>
      </c>
      <c r="H13" s="211" t="s">
        <v>265</v>
      </c>
      <c r="I13" s="211" t="s">
        <v>266</v>
      </c>
      <c r="J13" s="211" t="s">
        <v>267</v>
      </c>
      <c r="K13" s="211" t="s">
        <v>268</v>
      </c>
      <c r="L13" s="211" t="s">
        <v>269</v>
      </c>
      <c r="M13" s="211" t="s">
        <v>270</v>
      </c>
      <c r="N13" s="212" t="s">
        <v>271</v>
      </c>
      <c r="O13" s="218"/>
    </row>
    <row r="14" spans="1:15" ht="15" x14ac:dyDescent="0.2">
      <c r="A14" s="215"/>
      <c r="B14" s="220" t="s">
        <v>272</v>
      </c>
      <c r="C14" s="195" t="s">
        <v>276</v>
      </c>
      <c r="D14" s="195" t="s">
        <v>276</v>
      </c>
      <c r="E14" s="195" t="s">
        <v>276</v>
      </c>
      <c r="F14" s="195" t="s">
        <v>276</v>
      </c>
      <c r="G14" s="195" t="s">
        <v>276</v>
      </c>
      <c r="H14" s="195" t="s">
        <v>276</v>
      </c>
      <c r="I14" s="195" t="s">
        <v>276</v>
      </c>
      <c r="J14" s="195" t="s">
        <v>276</v>
      </c>
      <c r="K14" s="195" t="s">
        <v>276</v>
      </c>
      <c r="L14" s="195" t="s">
        <v>276</v>
      </c>
      <c r="M14" s="195" t="s">
        <v>276</v>
      </c>
      <c r="N14" s="209" t="s">
        <v>276</v>
      </c>
      <c r="O14" s="218"/>
    </row>
    <row r="15" spans="1:15" ht="15" x14ac:dyDescent="0.2">
      <c r="A15" s="215"/>
      <c r="B15" s="220" t="s">
        <v>249</v>
      </c>
      <c r="C15" s="221"/>
      <c r="D15" s="221"/>
      <c r="E15" s="221"/>
      <c r="F15" s="221"/>
      <c r="G15" s="221"/>
      <c r="H15" s="221"/>
      <c r="I15" s="221"/>
      <c r="J15" s="221"/>
      <c r="K15" s="221"/>
      <c r="L15" s="221"/>
      <c r="M15" s="221"/>
      <c r="N15" s="222"/>
      <c r="O15" s="218"/>
    </row>
    <row r="16" spans="1:15" ht="15" x14ac:dyDescent="0.2">
      <c r="A16" s="215"/>
      <c r="B16" s="220" t="s">
        <v>250</v>
      </c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4"/>
      <c r="O16" s="218"/>
    </row>
    <row r="17" spans="1:15" ht="15" x14ac:dyDescent="0.2">
      <c r="A17" s="215"/>
      <c r="B17" s="223" t="s">
        <v>275</v>
      </c>
      <c r="C17" s="224"/>
      <c r="D17" s="224"/>
      <c r="E17" s="224"/>
      <c r="F17" s="224"/>
      <c r="G17" s="224"/>
      <c r="H17" s="224"/>
      <c r="I17" s="224"/>
      <c r="J17" s="224"/>
      <c r="K17" s="224"/>
      <c r="L17" s="224"/>
      <c r="M17" s="224"/>
      <c r="N17" s="225"/>
      <c r="O17" s="218"/>
    </row>
    <row r="18" spans="1:15" ht="15" x14ac:dyDescent="0.2">
      <c r="B18" s="206"/>
      <c r="C18" s="206"/>
      <c r="D18" s="206"/>
      <c r="E18" s="206"/>
      <c r="F18" s="206"/>
      <c r="G18" s="206"/>
      <c r="H18" s="206"/>
      <c r="I18" s="206"/>
      <c r="J18" s="206"/>
      <c r="K18" s="206"/>
      <c r="L18" s="206"/>
      <c r="M18" s="206"/>
      <c r="O18" s="218"/>
    </row>
    <row r="19" spans="1:15" ht="21" x14ac:dyDescent="0.25">
      <c r="A19" s="215"/>
      <c r="B19" s="216" t="s">
        <v>257</v>
      </c>
      <c r="C19" s="217">
        <v>3</v>
      </c>
      <c r="D19" s="189" t="s">
        <v>258</v>
      </c>
      <c r="E19" s="189"/>
      <c r="F19" s="189"/>
      <c r="G19" s="328" t="s">
        <v>259</v>
      </c>
      <c r="H19" s="329"/>
      <c r="I19" s="329"/>
      <c r="J19" s="329"/>
      <c r="K19" s="329"/>
      <c r="L19" s="329"/>
      <c r="M19" s="329"/>
      <c r="N19" s="330"/>
      <c r="O19" s="218"/>
    </row>
    <row r="20" spans="1:15" ht="16" x14ac:dyDescent="0.2">
      <c r="A20" s="215"/>
      <c r="B20" s="219"/>
      <c r="C20" s="211" t="s">
        <v>260</v>
      </c>
      <c r="D20" s="211" t="s">
        <v>261</v>
      </c>
      <c r="E20" s="211" t="s">
        <v>262</v>
      </c>
      <c r="F20" s="211" t="s">
        <v>263</v>
      </c>
      <c r="G20" s="211" t="s">
        <v>264</v>
      </c>
      <c r="H20" s="211" t="s">
        <v>265</v>
      </c>
      <c r="I20" s="211" t="s">
        <v>266</v>
      </c>
      <c r="J20" s="211" t="s">
        <v>267</v>
      </c>
      <c r="K20" s="211" t="s">
        <v>268</v>
      </c>
      <c r="L20" s="211" t="s">
        <v>269</v>
      </c>
      <c r="M20" s="211" t="s">
        <v>270</v>
      </c>
      <c r="N20" s="212" t="s">
        <v>271</v>
      </c>
      <c r="O20" s="218"/>
    </row>
    <row r="21" spans="1:15" ht="15" x14ac:dyDescent="0.2">
      <c r="A21" s="215"/>
      <c r="B21" s="220" t="s">
        <v>272</v>
      </c>
      <c r="C21" s="195" t="s">
        <v>276</v>
      </c>
      <c r="D21" s="195" t="s">
        <v>276</v>
      </c>
      <c r="E21" s="195" t="s">
        <v>276</v>
      </c>
      <c r="F21" s="195" t="s">
        <v>276</v>
      </c>
      <c r="G21" s="195" t="s">
        <v>276</v>
      </c>
      <c r="H21" s="195" t="s">
        <v>276</v>
      </c>
      <c r="I21" s="195" t="s">
        <v>276</v>
      </c>
      <c r="J21" s="195" t="s">
        <v>276</v>
      </c>
      <c r="K21" s="195" t="s">
        <v>276</v>
      </c>
      <c r="L21" s="195" t="s">
        <v>276</v>
      </c>
      <c r="M21" s="195" t="s">
        <v>276</v>
      </c>
      <c r="N21" s="209" t="s">
        <v>276</v>
      </c>
      <c r="O21" s="218"/>
    </row>
    <row r="22" spans="1:15" ht="15" x14ac:dyDescent="0.2">
      <c r="A22" s="215"/>
      <c r="B22" s="220" t="s">
        <v>249</v>
      </c>
      <c r="C22" s="221"/>
      <c r="D22" s="221"/>
      <c r="E22" s="221"/>
      <c r="F22" s="221"/>
      <c r="G22" s="221"/>
      <c r="H22" s="221"/>
      <c r="I22" s="221"/>
      <c r="J22" s="221"/>
      <c r="K22" s="221"/>
      <c r="L22" s="221"/>
      <c r="M22" s="221"/>
      <c r="N22" s="222"/>
      <c r="O22" s="218"/>
    </row>
    <row r="23" spans="1:15" ht="15" x14ac:dyDescent="0.2">
      <c r="A23" s="215"/>
      <c r="B23" s="220" t="s">
        <v>250</v>
      </c>
      <c r="C23" s="213"/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4"/>
      <c r="O23" s="218"/>
    </row>
    <row r="24" spans="1:15" ht="15" x14ac:dyDescent="0.2">
      <c r="A24" s="215"/>
      <c r="B24" s="223" t="s">
        <v>275</v>
      </c>
      <c r="C24" s="224"/>
      <c r="D24" s="224"/>
      <c r="E24" s="224"/>
      <c r="F24" s="224"/>
      <c r="G24" s="224"/>
      <c r="H24" s="224"/>
      <c r="I24" s="224"/>
      <c r="J24" s="224"/>
      <c r="K24" s="224"/>
      <c r="L24" s="224"/>
      <c r="M24" s="224"/>
      <c r="N24" s="225"/>
      <c r="O24" s="218"/>
    </row>
    <row r="25" spans="1:15" ht="15" x14ac:dyDescent="0.2">
      <c r="B25" s="206"/>
      <c r="C25" s="206"/>
      <c r="D25" s="206"/>
      <c r="E25" s="206"/>
      <c r="F25" s="206"/>
      <c r="G25" s="206"/>
      <c r="H25" s="206"/>
      <c r="I25" s="206"/>
      <c r="J25" s="206"/>
      <c r="K25" s="206"/>
      <c r="L25" s="206"/>
      <c r="M25" s="206"/>
      <c r="O25" s="218"/>
    </row>
    <row r="26" spans="1:15" ht="21" x14ac:dyDescent="0.25">
      <c r="A26" s="215"/>
      <c r="B26" s="216" t="s">
        <v>257</v>
      </c>
      <c r="C26" s="217">
        <v>4</v>
      </c>
      <c r="D26" s="189" t="s">
        <v>258</v>
      </c>
      <c r="E26" s="189"/>
      <c r="F26" s="189"/>
      <c r="G26" s="328" t="s">
        <v>259</v>
      </c>
      <c r="H26" s="329"/>
      <c r="I26" s="329"/>
      <c r="J26" s="329"/>
      <c r="K26" s="329"/>
      <c r="L26" s="329"/>
      <c r="M26" s="329"/>
      <c r="N26" s="330"/>
      <c r="O26" s="218"/>
    </row>
    <row r="27" spans="1:15" ht="16" x14ac:dyDescent="0.2">
      <c r="A27" s="215"/>
      <c r="B27" s="219"/>
      <c r="C27" s="211" t="s">
        <v>260</v>
      </c>
      <c r="D27" s="211" t="s">
        <v>261</v>
      </c>
      <c r="E27" s="211" t="s">
        <v>262</v>
      </c>
      <c r="F27" s="211" t="s">
        <v>263</v>
      </c>
      <c r="G27" s="211" t="s">
        <v>264</v>
      </c>
      <c r="H27" s="211" t="s">
        <v>265</v>
      </c>
      <c r="I27" s="211" t="s">
        <v>266</v>
      </c>
      <c r="J27" s="211" t="s">
        <v>267</v>
      </c>
      <c r="K27" s="211" t="s">
        <v>268</v>
      </c>
      <c r="L27" s="211" t="s">
        <v>269</v>
      </c>
      <c r="M27" s="211" t="s">
        <v>270</v>
      </c>
      <c r="N27" s="212" t="s">
        <v>271</v>
      </c>
      <c r="O27" s="218"/>
    </row>
    <row r="28" spans="1:15" ht="15" x14ac:dyDescent="0.2">
      <c r="A28" s="215"/>
      <c r="B28" s="220" t="s">
        <v>272</v>
      </c>
      <c r="C28" s="195" t="s">
        <v>276</v>
      </c>
      <c r="D28" s="195" t="s">
        <v>276</v>
      </c>
      <c r="E28" s="195" t="s">
        <v>276</v>
      </c>
      <c r="F28" s="195" t="s">
        <v>276</v>
      </c>
      <c r="G28" s="195" t="s">
        <v>276</v>
      </c>
      <c r="H28" s="195" t="s">
        <v>276</v>
      </c>
      <c r="I28" s="195" t="s">
        <v>276</v>
      </c>
      <c r="J28" s="195" t="s">
        <v>276</v>
      </c>
      <c r="K28" s="195" t="s">
        <v>276</v>
      </c>
      <c r="L28" s="195" t="s">
        <v>276</v>
      </c>
      <c r="M28" s="195" t="s">
        <v>276</v>
      </c>
      <c r="N28" s="209" t="s">
        <v>276</v>
      </c>
      <c r="O28" s="218"/>
    </row>
    <row r="29" spans="1:15" ht="15" x14ac:dyDescent="0.2">
      <c r="A29" s="215"/>
      <c r="B29" s="220" t="s">
        <v>249</v>
      </c>
      <c r="C29" s="221"/>
      <c r="D29" s="221"/>
      <c r="E29" s="221"/>
      <c r="F29" s="221"/>
      <c r="G29" s="221"/>
      <c r="H29" s="221"/>
      <c r="I29" s="221"/>
      <c r="J29" s="221"/>
      <c r="K29" s="221"/>
      <c r="L29" s="221"/>
      <c r="M29" s="221"/>
      <c r="N29" s="222"/>
      <c r="O29" s="218"/>
    </row>
    <row r="30" spans="1:15" ht="15" x14ac:dyDescent="0.2">
      <c r="A30" s="215"/>
      <c r="B30" s="220" t="s">
        <v>250</v>
      </c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4"/>
      <c r="O30" s="218"/>
    </row>
    <row r="31" spans="1:15" ht="15" x14ac:dyDescent="0.2">
      <c r="A31" s="215"/>
      <c r="B31" s="223" t="s">
        <v>275</v>
      </c>
      <c r="C31" s="224"/>
      <c r="D31" s="224"/>
      <c r="E31" s="224"/>
      <c r="F31" s="224"/>
      <c r="G31" s="224"/>
      <c r="H31" s="224"/>
      <c r="I31" s="224"/>
      <c r="J31" s="224"/>
      <c r="K31" s="224"/>
      <c r="L31" s="224"/>
      <c r="M31" s="224"/>
      <c r="N31" s="225"/>
      <c r="O31" s="218"/>
    </row>
    <row r="32" spans="1:15" ht="15" x14ac:dyDescent="0.2"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O32" s="218"/>
    </row>
  </sheetData>
  <mergeCells count="8">
    <mergeCell ref="G12:N12"/>
    <mergeCell ref="G19:N19"/>
    <mergeCell ref="G26:N26"/>
    <mergeCell ref="B2:C3"/>
    <mergeCell ref="D2:L2"/>
    <mergeCell ref="M2:N3"/>
    <mergeCell ref="D3:L3"/>
    <mergeCell ref="G5:N5"/>
  </mergeCells>
  <conditionalFormatting sqref="C7:D10">
    <cfRule type="expression" dxfId="0" priority="1">
      <formula>IF(C7="Disabled", 1, 0)</formula>
    </cfRule>
  </conditionalFormatting>
  <dataValidations count="2">
    <dataValidation type="list" allowBlank="1" showErrorMessage="1" sqref="C8:N8" xr:uid="{00000000-0002-0000-0700-000000000000}">
      <formula1>"Output,Input"</formula1>
    </dataValidation>
    <dataValidation type="list" allowBlank="1" showErrorMessage="1" sqref="C7:N7 C14:N14 C21:N21 C28:N28" xr:uid="{00000000-0002-0000-0700-000001000000}">
      <formula1>"Disabled,MA-Net,sACN,ArtNet"</formula1>
    </dataValidation>
  </dataValidations>
  <printOptions horizontalCentered="1" gridLines="1"/>
  <pageMargins left="0.7" right="0.7" top="0.75" bottom="0.75" header="0" footer="0"/>
  <pageSetup paperSize="8" pageOrder="overThenDown" orientation="landscape" cellComments="atEnd"/>
  <colBreaks count="2" manualBreakCount="2">
    <brk man="1"/>
    <brk id="15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  <outlinePr summaryBelow="0" summaryRight="0"/>
  </sheetPr>
  <dimension ref="B2:G212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10" defaultColWidth="12.6640625" defaultRowHeight="15.75" customHeight="1" x14ac:dyDescent="0.15"/>
  <cols>
    <col min="1" max="1" width="7.6640625" customWidth="1"/>
    <col min="2" max="2" width="19.1640625" customWidth="1"/>
    <col min="3" max="3" width="31.83203125" customWidth="1"/>
    <col min="4" max="4" width="12.6640625" customWidth="1"/>
    <col min="8" max="8" width="8.33203125" customWidth="1"/>
  </cols>
  <sheetData>
    <row r="2" spans="2:7" ht="32.25" customHeight="1" x14ac:dyDescent="0.15">
      <c r="B2" s="335" t="s">
        <v>277</v>
      </c>
      <c r="C2" s="289"/>
      <c r="D2" s="289"/>
      <c r="E2" s="289"/>
      <c r="F2" s="289"/>
      <c r="G2" s="336"/>
    </row>
    <row r="4" spans="2:7" ht="21.75" customHeight="1" x14ac:dyDescent="0.2">
      <c r="B4" s="226" t="s">
        <v>278</v>
      </c>
      <c r="C4" s="227" t="s">
        <v>279</v>
      </c>
      <c r="D4" s="227" t="s">
        <v>280</v>
      </c>
      <c r="E4" s="228" t="s">
        <v>281</v>
      </c>
      <c r="F4" s="227" t="s">
        <v>282</v>
      </c>
      <c r="G4" s="229" t="s">
        <v>283</v>
      </c>
    </row>
    <row r="5" spans="2:7" ht="21.75" customHeight="1" x14ac:dyDescent="0.2">
      <c r="B5" s="230" t="s">
        <v>284</v>
      </c>
      <c r="C5" s="231" t="s">
        <v>285</v>
      </c>
      <c r="D5" s="232">
        <v>400</v>
      </c>
      <c r="E5" s="233">
        <v>1.7</v>
      </c>
      <c r="F5" s="231"/>
      <c r="G5" s="234">
        <v>6.5</v>
      </c>
    </row>
    <row r="6" spans="2:7" ht="21.75" customHeight="1" x14ac:dyDescent="0.2">
      <c r="B6" s="230" t="s">
        <v>284</v>
      </c>
      <c r="C6" s="231" t="s">
        <v>286</v>
      </c>
      <c r="D6" s="232">
        <v>260</v>
      </c>
      <c r="E6" s="233">
        <v>1.1000000000000001</v>
      </c>
      <c r="F6" s="231"/>
      <c r="G6" s="234">
        <v>5.6</v>
      </c>
    </row>
    <row r="7" spans="2:7" ht="21.75" customHeight="1" x14ac:dyDescent="0.2">
      <c r="B7" s="235" t="s">
        <v>284</v>
      </c>
      <c r="C7" s="236" t="s">
        <v>287</v>
      </c>
      <c r="D7" s="237">
        <v>340</v>
      </c>
      <c r="E7" s="238">
        <v>1.8</v>
      </c>
      <c r="F7" s="239"/>
      <c r="G7" s="240">
        <v>8.9499999999999993</v>
      </c>
    </row>
    <row r="8" spans="2:7" ht="21.75" customHeight="1" x14ac:dyDescent="0.2">
      <c r="B8" s="230" t="s">
        <v>284</v>
      </c>
      <c r="C8" s="231" t="s">
        <v>288</v>
      </c>
      <c r="D8" s="232">
        <v>400</v>
      </c>
      <c r="E8" s="233">
        <v>1.7</v>
      </c>
      <c r="F8" s="231"/>
      <c r="G8" s="234">
        <v>24</v>
      </c>
    </row>
    <row r="9" spans="2:7" ht="21.75" customHeight="1" x14ac:dyDescent="0.2">
      <c r="B9" s="230" t="s">
        <v>284</v>
      </c>
      <c r="C9" s="231" t="s">
        <v>289</v>
      </c>
      <c r="D9" s="232">
        <v>1450</v>
      </c>
      <c r="E9" s="233">
        <v>6.7</v>
      </c>
      <c r="F9" s="231"/>
      <c r="G9" s="234">
        <v>44</v>
      </c>
    </row>
    <row r="10" spans="2:7" ht="21.75" customHeight="1" x14ac:dyDescent="0.2">
      <c r="B10" s="230" t="s">
        <v>284</v>
      </c>
      <c r="C10" s="231" t="s">
        <v>290</v>
      </c>
      <c r="D10" s="232">
        <v>750</v>
      </c>
      <c r="E10" s="233">
        <v>2.5</v>
      </c>
      <c r="F10" s="231"/>
      <c r="G10" s="234"/>
    </row>
    <row r="11" spans="2:7" ht="21.75" customHeight="1" x14ac:dyDescent="0.2">
      <c r="B11" s="230" t="s">
        <v>284</v>
      </c>
      <c r="C11" s="231" t="s">
        <v>291</v>
      </c>
      <c r="D11" s="232">
        <v>1020</v>
      </c>
      <c r="E11" s="233">
        <v>3.8</v>
      </c>
      <c r="F11" s="231"/>
      <c r="G11" s="234"/>
    </row>
    <row r="12" spans="2:7" ht="21.75" customHeight="1" x14ac:dyDescent="0.2">
      <c r="B12" s="230" t="s">
        <v>284</v>
      </c>
      <c r="C12" s="231" t="s">
        <v>292</v>
      </c>
      <c r="D12" s="232">
        <v>560</v>
      </c>
      <c r="E12" s="233">
        <v>2.8</v>
      </c>
      <c r="F12" s="231"/>
      <c r="G12" s="234"/>
    </row>
    <row r="13" spans="2:7" ht="21.75" customHeight="1" x14ac:dyDescent="0.2">
      <c r="B13" s="230" t="s">
        <v>284</v>
      </c>
      <c r="C13" s="231" t="s">
        <v>293</v>
      </c>
      <c r="D13" s="232">
        <v>500</v>
      </c>
      <c r="E13" s="233">
        <v>2.1</v>
      </c>
      <c r="F13" s="231"/>
      <c r="G13" s="234"/>
    </row>
    <row r="14" spans="2:7" ht="21.75" customHeight="1" x14ac:dyDescent="0.2">
      <c r="B14" s="230" t="s">
        <v>284</v>
      </c>
      <c r="C14" s="231" t="s">
        <v>294</v>
      </c>
      <c r="D14" s="232">
        <v>1200</v>
      </c>
      <c r="E14" s="233">
        <v>5.2</v>
      </c>
      <c r="F14" s="231"/>
      <c r="G14" s="234"/>
    </row>
    <row r="15" spans="2:7" ht="21.75" customHeight="1" x14ac:dyDescent="0.2">
      <c r="B15" s="230" t="s">
        <v>284</v>
      </c>
      <c r="C15" s="231" t="s">
        <v>295</v>
      </c>
      <c r="D15" s="232">
        <v>1200</v>
      </c>
      <c r="E15" s="233">
        <v>5.2</v>
      </c>
      <c r="F15" s="231"/>
      <c r="G15" s="234"/>
    </row>
    <row r="16" spans="2:7" ht="21.75" customHeight="1" x14ac:dyDescent="0.2">
      <c r="B16" s="230" t="s">
        <v>284</v>
      </c>
      <c r="C16" s="231" t="s">
        <v>296</v>
      </c>
      <c r="D16" s="232">
        <v>600</v>
      </c>
      <c r="E16" s="233">
        <v>2.6</v>
      </c>
      <c r="F16" s="231"/>
      <c r="G16" s="234"/>
    </row>
    <row r="17" spans="2:7" ht="21.75" customHeight="1" x14ac:dyDescent="0.2">
      <c r="B17" s="230" t="s">
        <v>284</v>
      </c>
      <c r="C17" s="231" t="s">
        <v>297</v>
      </c>
      <c r="D17" s="232">
        <v>55</v>
      </c>
      <c r="E17" s="233">
        <v>0.23</v>
      </c>
      <c r="F17" s="231"/>
      <c r="G17" s="234"/>
    </row>
    <row r="18" spans="2:7" ht="21.75" customHeight="1" x14ac:dyDescent="0.2">
      <c r="B18" s="230" t="s">
        <v>284</v>
      </c>
      <c r="C18" s="231" t="s">
        <v>298</v>
      </c>
      <c r="D18" s="232">
        <v>400</v>
      </c>
      <c r="E18" s="233">
        <v>1.59</v>
      </c>
      <c r="F18" s="231"/>
      <c r="G18" s="234"/>
    </row>
    <row r="19" spans="2:7" ht="21.75" customHeight="1" x14ac:dyDescent="0.2">
      <c r="B19" s="230" t="s">
        <v>284</v>
      </c>
      <c r="C19" s="231" t="s">
        <v>299</v>
      </c>
      <c r="D19" s="232">
        <v>151</v>
      </c>
      <c r="E19" s="233">
        <v>0.7</v>
      </c>
      <c r="F19" s="231"/>
      <c r="G19" s="234"/>
    </row>
    <row r="20" spans="2:7" ht="21.75" customHeight="1" x14ac:dyDescent="0.2">
      <c r="B20" s="230" t="s">
        <v>284</v>
      </c>
      <c r="C20" s="231" t="s">
        <v>300</v>
      </c>
      <c r="D20" s="232">
        <v>1540</v>
      </c>
      <c r="E20" s="233">
        <v>6.56</v>
      </c>
      <c r="F20" s="231"/>
      <c r="G20" s="234"/>
    </row>
    <row r="21" spans="2:7" ht="21.75" customHeight="1" x14ac:dyDescent="0.2">
      <c r="B21" s="230" t="s">
        <v>284</v>
      </c>
      <c r="C21" s="231" t="s">
        <v>301</v>
      </c>
      <c r="D21" s="232">
        <v>0</v>
      </c>
      <c r="E21" s="233">
        <v>0</v>
      </c>
      <c r="F21" s="231"/>
      <c r="G21" s="234"/>
    </row>
    <row r="22" spans="2:7" ht="21.75" customHeight="1" x14ac:dyDescent="0.2">
      <c r="B22" s="230" t="s">
        <v>284</v>
      </c>
      <c r="C22" s="231" t="s">
        <v>302</v>
      </c>
      <c r="D22" s="232">
        <v>0</v>
      </c>
      <c r="E22" s="233">
        <v>0</v>
      </c>
      <c r="F22" s="231"/>
      <c r="G22" s="234"/>
    </row>
    <row r="23" spans="2:7" ht="21.75" customHeight="1" x14ac:dyDescent="0.2">
      <c r="B23" s="230" t="s">
        <v>284</v>
      </c>
      <c r="C23" s="231" t="s">
        <v>303</v>
      </c>
      <c r="D23" s="232">
        <v>0</v>
      </c>
      <c r="E23" s="233">
        <v>0</v>
      </c>
      <c r="F23" s="231"/>
      <c r="G23" s="234"/>
    </row>
    <row r="24" spans="2:7" ht="21.75" customHeight="1" x14ac:dyDescent="0.2">
      <c r="B24" s="230" t="s">
        <v>284</v>
      </c>
      <c r="C24" s="231" t="s">
        <v>304</v>
      </c>
      <c r="D24" s="232">
        <v>191</v>
      </c>
      <c r="E24" s="233">
        <v>1.94</v>
      </c>
      <c r="F24" s="231"/>
      <c r="G24" s="234"/>
    </row>
    <row r="25" spans="2:7" ht="21.75" customHeight="1" x14ac:dyDescent="0.2">
      <c r="B25" s="230" t="s">
        <v>284</v>
      </c>
      <c r="C25" s="231" t="s">
        <v>305</v>
      </c>
      <c r="D25" s="232">
        <v>3000</v>
      </c>
      <c r="E25" s="233">
        <v>8</v>
      </c>
      <c r="F25" s="231"/>
      <c r="G25" s="234">
        <v>7.5</v>
      </c>
    </row>
    <row r="26" spans="2:7" ht="21.75" customHeight="1" x14ac:dyDescent="0.2">
      <c r="B26" s="230" t="s">
        <v>306</v>
      </c>
      <c r="C26" s="231" t="s">
        <v>15</v>
      </c>
      <c r="D26" s="232">
        <v>284</v>
      </c>
      <c r="E26" s="233">
        <v>1.23</v>
      </c>
      <c r="F26" s="231">
        <v>11</v>
      </c>
      <c r="G26" s="234"/>
    </row>
    <row r="27" spans="2:7" ht="21.75" customHeight="1" x14ac:dyDescent="0.2">
      <c r="B27" s="230" t="s">
        <v>306</v>
      </c>
      <c r="C27" s="231" t="s">
        <v>307</v>
      </c>
      <c r="D27" s="232">
        <v>324</v>
      </c>
      <c r="E27" s="233">
        <v>1.5</v>
      </c>
      <c r="F27" s="231">
        <v>9</v>
      </c>
      <c r="G27" s="234"/>
    </row>
    <row r="28" spans="2:7" ht="21.75" customHeight="1" x14ac:dyDescent="0.2">
      <c r="B28" s="235" t="s">
        <v>306</v>
      </c>
      <c r="C28" s="236" t="s">
        <v>308</v>
      </c>
      <c r="D28" s="237">
        <v>342</v>
      </c>
      <c r="E28" s="233">
        <v>1.4</v>
      </c>
      <c r="F28" s="241">
        <v>9</v>
      </c>
      <c r="G28" s="240">
        <v>10.3</v>
      </c>
    </row>
    <row r="29" spans="2:7" ht="21.75" customHeight="1" x14ac:dyDescent="0.2">
      <c r="B29" s="230" t="s">
        <v>306</v>
      </c>
      <c r="C29" s="231" t="s">
        <v>309</v>
      </c>
      <c r="D29" s="232">
        <v>65</v>
      </c>
      <c r="E29" s="233">
        <v>0.3</v>
      </c>
      <c r="F29" s="231">
        <v>45</v>
      </c>
      <c r="G29" s="234">
        <v>5.4</v>
      </c>
    </row>
    <row r="30" spans="2:7" ht="21.75" customHeight="1" x14ac:dyDescent="0.2">
      <c r="B30" s="230" t="s">
        <v>306</v>
      </c>
      <c r="C30" s="231" t="s">
        <v>310</v>
      </c>
      <c r="D30" s="232">
        <v>175</v>
      </c>
      <c r="E30" s="233">
        <v>0.76</v>
      </c>
      <c r="F30" s="231">
        <v>17</v>
      </c>
      <c r="G30" s="234">
        <v>4.8</v>
      </c>
    </row>
    <row r="31" spans="2:7" ht="21.75" customHeight="1" x14ac:dyDescent="0.2">
      <c r="B31" s="230" t="s">
        <v>306</v>
      </c>
      <c r="C31" s="231" t="s">
        <v>311</v>
      </c>
      <c r="D31" s="232">
        <v>96</v>
      </c>
      <c r="E31" s="233">
        <v>0.41</v>
      </c>
      <c r="F31" s="231">
        <v>33</v>
      </c>
      <c r="G31" s="234">
        <v>2.2999999999999998</v>
      </c>
    </row>
    <row r="32" spans="2:7" ht="21.75" customHeight="1" x14ac:dyDescent="0.2">
      <c r="B32" s="230" t="s">
        <v>306</v>
      </c>
      <c r="C32" s="231" t="s">
        <v>312</v>
      </c>
      <c r="D32" s="232">
        <v>216</v>
      </c>
      <c r="E32" s="233">
        <v>0.35</v>
      </c>
      <c r="F32" s="231">
        <v>14</v>
      </c>
      <c r="G32" s="234">
        <v>12.2</v>
      </c>
    </row>
    <row r="33" spans="2:7" ht="21.75" customHeight="1" x14ac:dyDescent="0.2">
      <c r="B33" s="230" t="s">
        <v>306</v>
      </c>
      <c r="C33" s="231" t="s">
        <v>313</v>
      </c>
      <c r="D33" s="232">
        <v>696</v>
      </c>
      <c r="E33" s="233">
        <v>3.3</v>
      </c>
      <c r="F33" s="231"/>
      <c r="G33" s="234"/>
    </row>
    <row r="34" spans="2:7" ht="21.75" customHeight="1" x14ac:dyDescent="0.2">
      <c r="B34" s="242" t="s">
        <v>306</v>
      </c>
      <c r="C34" s="243" t="s">
        <v>314</v>
      </c>
      <c r="D34" s="244">
        <v>254</v>
      </c>
      <c r="E34" s="245">
        <v>1.1399999999999999</v>
      </c>
      <c r="F34" s="246">
        <v>5</v>
      </c>
      <c r="G34" s="247">
        <v>8.6</v>
      </c>
    </row>
    <row r="35" spans="2:7" ht="21.75" customHeight="1" x14ac:dyDescent="0.2">
      <c r="B35" s="230" t="s">
        <v>315</v>
      </c>
      <c r="C35" s="231" t="s">
        <v>316</v>
      </c>
      <c r="D35" s="232">
        <v>850</v>
      </c>
      <c r="E35" s="233">
        <v>3.68</v>
      </c>
      <c r="F35" s="231"/>
      <c r="G35" s="234"/>
    </row>
    <row r="36" spans="2:7" ht="21.75" customHeight="1" x14ac:dyDescent="0.2">
      <c r="B36" s="230" t="s">
        <v>315</v>
      </c>
      <c r="C36" s="231" t="s">
        <v>317</v>
      </c>
      <c r="D36" s="232">
        <v>2000</v>
      </c>
      <c r="E36" s="233">
        <v>8.64</v>
      </c>
      <c r="F36" s="231">
        <v>1</v>
      </c>
      <c r="G36" s="234">
        <v>49.5</v>
      </c>
    </row>
    <row r="37" spans="2:7" ht="21.75" customHeight="1" x14ac:dyDescent="0.2">
      <c r="B37" s="230" t="s">
        <v>315</v>
      </c>
      <c r="C37" s="231" t="s">
        <v>318</v>
      </c>
      <c r="D37" s="232">
        <v>2000</v>
      </c>
      <c r="E37" s="233">
        <v>8.6</v>
      </c>
      <c r="F37" s="231">
        <v>1</v>
      </c>
      <c r="G37" s="234">
        <v>49.5</v>
      </c>
    </row>
    <row r="38" spans="2:7" ht="21.75" customHeight="1" x14ac:dyDescent="0.2">
      <c r="B38" s="230" t="s">
        <v>315</v>
      </c>
      <c r="C38" s="231" t="s">
        <v>319</v>
      </c>
      <c r="D38" s="232">
        <v>1200</v>
      </c>
      <c r="E38" s="233">
        <v>5.28</v>
      </c>
      <c r="F38" s="231"/>
      <c r="G38" s="234"/>
    </row>
    <row r="39" spans="2:7" ht="21.75" customHeight="1" x14ac:dyDescent="0.2">
      <c r="B39" s="230" t="s">
        <v>315</v>
      </c>
      <c r="C39" s="231" t="s">
        <v>320</v>
      </c>
      <c r="D39" s="232">
        <v>215</v>
      </c>
      <c r="E39" s="233">
        <v>0.93</v>
      </c>
      <c r="F39" s="231"/>
      <c r="G39" s="234"/>
    </row>
    <row r="40" spans="2:7" ht="21.75" customHeight="1" x14ac:dyDescent="0.2">
      <c r="B40" s="230" t="s">
        <v>315</v>
      </c>
      <c r="C40" s="231" t="s">
        <v>171</v>
      </c>
      <c r="D40" s="232">
        <v>700</v>
      </c>
      <c r="E40" s="233">
        <v>3.04</v>
      </c>
      <c r="F40" s="231"/>
      <c r="G40" s="234"/>
    </row>
    <row r="41" spans="2:7" ht="21.75" customHeight="1" x14ac:dyDescent="0.2">
      <c r="B41" s="230" t="s">
        <v>315</v>
      </c>
      <c r="C41" s="231" t="s">
        <v>321</v>
      </c>
      <c r="D41" s="232">
        <v>520</v>
      </c>
      <c r="E41" s="233">
        <v>2.2599999999999998</v>
      </c>
      <c r="F41" s="231"/>
      <c r="G41" s="234"/>
    </row>
    <row r="42" spans="2:7" ht="21.75" customHeight="1" x14ac:dyDescent="0.2">
      <c r="B42" s="230" t="s">
        <v>322</v>
      </c>
      <c r="C42" s="231" t="s">
        <v>323</v>
      </c>
      <c r="D42" s="232">
        <v>400</v>
      </c>
      <c r="E42" s="233">
        <v>1.73</v>
      </c>
      <c r="F42" s="231"/>
      <c r="G42" s="234"/>
    </row>
    <row r="43" spans="2:7" ht="21.75" customHeight="1" x14ac:dyDescent="0.2">
      <c r="B43" s="230" t="s">
        <v>324</v>
      </c>
      <c r="C43" s="231" t="s">
        <v>325</v>
      </c>
      <c r="D43" s="232">
        <v>113</v>
      </c>
      <c r="E43" s="233">
        <v>0.49</v>
      </c>
      <c r="F43" s="231">
        <v>22</v>
      </c>
      <c r="G43" s="234">
        <v>7</v>
      </c>
    </row>
    <row r="44" spans="2:7" ht="21.75" customHeight="1" x14ac:dyDescent="0.2">
      <c r="B44" s="230" t="s">
        <v>326</v>
      </c>
      <c r="C44" s="231" t="s">
        <v>20</v>
      </c>
      <c r="D44" s="232">
        <v>550</v>
      </c>
      <c r="E44" s="233">
        <v>2.39</v>
      </c>
      <c r="F44" s="231"/>
      <c r="G44" s="234">
        <v>21.8</v>
      </c>
    </row>
    <row r="45" spans="2:7" ht="21.75" customHeight="1" x14ac:dyDescent="0.2">
      <c r="B45" s="230" t="s">
        <v>326</v>
      </c>
      <c r="C45" s="231" t="s">
        <v>327</v>
      </c>
      <c r="D45" s="232">
        <v>400</v>
      </c>
      <c r="E45" s="233">
        <v>1.73</v>
      </c>
      <c r="F45" s="231"/>
      <c r="G45" s="234">
        <v>13</v>
      </c>
    </row>
    <row r="46" spans="2:7" ht="21.75" customHeight="1" x14ac:dyDescent="0.2">
      <c r="B46" s="230" t="s">
        <v>326</v>
      </c>
      <c r="C46" s="231" t="s">
        <v>328</v>
      </c>
      <c r="D46" s="232">
        <v>200</v>
      </c>
      <c r="E46" s="233">
        <v>0.86</v>
      </c>
      <c r="F46" s="231"/>
      <c r="G46" s="234">
        <v>12</v>
      </c>
    </row>
    <row r="47" spans="2:7" ht="21.75" customHeight="1" x14ac:dyDescent="0.2">
      <c r="B47" s="230" t="s">
        <v>326</v>
      </c>
      <c r="C47" s="231" t="s">
        <v>329</v>
      </c>
      <c r="D47" s="232">
        <v>220</v>
      </c>
      <c r="E47" s="233">
        <v>0.95</v>
      </c>
      <c r="F47" s="231"/>
      <c r="G47" s="234">
        <v>8.9</v>
      </c>
    </row>
    <row r="48" spans="2:7" ht="21.75" customHeight="1" x14ac:dyDescent="0.2">
      <c r="B48" s="230" t="s">
        <v>330</v>
      </c>
      <c r="C48" s="231" t="s">
        <v>331</v>
      </c>
      <c r="D48" s="232">
        <v>120</v>
      </c>
      <c r="E48" s="233">
        <v>0.5</v>
      </c>
      <c r="F48" s="231"/>
      <c r="G48" s="234">
        <v>3.4</v>
      </c>
    </row>
    <row r="49" spans="2:7" ht="21.75" customHeight="1" x14ac:dyDescent="0.2">
      <c r="B49" s="230" t="s">
        <v>330</v>
      </c>
      <c r="C49" s="231" t="s">
        <v>174</v>
      </c>
      <c r="D49" s="232">
        <v>98</v>
      </c>
      <c r="E49" s="233">
        <v>0.5</v>
      </c>
      <c r="F49" s="231"/>
      <c r="G49" s="234">
        <v>3.4</v>
      </c>
    </row>
    <row r="50" spans="2:7" ht="21.75" customHeight="1" x14ac:dyDescent="0.2">
      <c r="B50" s="230" t="s">
        <v>330</v>
      </c>
      <c r="C50" s="231" t="s">
        <v>22</v>
      </c>
      <c r="D50" s="232">
        <v>75</v>
      </c>
      <c r="E50" s="233">
        <v>0.32</v>
      </c>
      <c r="F50" s="231"/>
      <c r="G50" s="234">
        <v>2.2999999999999998</v>
      </c>
    </row>
    <row r="51" spans="2:7" ht="21.75" customHeight="1" x14ac:dyDescent="0.2">
      <c r="B51" s="230" t="s">
        <v>330</v>
      </c>
      <c r="C51" s="231" t="s">
        <v>175</v>
      </c>
      <c r="D51" s="232">
        <v>150</v>
      </c>
      <c r="E51" s="233">
        <v>0.9</v>
      </c>
      <c r="F51" s="231"/>
      <c r="G51" s="234">
        <v>4.3</v>
      </c>
    </row>
    <row r="52" spans="2:7" ht="21.75" customHeight="1" x14ac:dyDescent="0.2">
      <c r="B52" s="230" t="s">
        <v>332</v>
      </c>
      <c r="C52" s="231" t="s">
        <v>333</v>
      </c>
      <c r="D52" s="232">
        <v>390</v>
      </c>
      <c r="E52" s="233">
        <v>1.69</v>
      </c>
      <c r="F52" s="231"/>
      <c r="G52" s="234"/>
    </row>
    <row r="53" spans="2:7" ht="21.75" customHeight="1" x14ac:dyDescent="0.2">
      <c r="B53" s="230" t="s">
        <v>334</v>
      </c>
      <c r="C53" s="231" t="s">
        <v>335</v>
      </c>
      <c r="D53" s="232">
        <v>1250</v>
      </c>
      <c r="E53" s="233"/>
      <c r="F53" s="231"/>
      <c r="G53" s="234">
        <v>10</v>
      </c>
    </row>
    <row r="54" spans="2:7" ht="21.75" customHeight="1" x14ac:dyDescent="0.2">
      <c r="B54" s="230" t="s">
        <v>336</v>
      </c>
      <c r="C54" s="231" t="s">
        <v>337</v>
      </c>
      <c r="D54" s="232">
        <v>960</v>
      </c>
      <c r="E54" s="233"/>
      <c r="F54" s="231"/>
      <c r="G54" s="234">
        <v>4.5</v>
      </c>
    </row>
    <row r="55" spans="2:7" ht="21.75" customHeight="1" x14ac:dyDescent="0.2">
      <c r="B55" s="230" t="s">
        <v>338</v>
      </c>
      <c r="C55" s="231" t="s">
        <v>339</v>
      </c>
      <c r="D55" s="232">
        <v>2600</v>
      </c>
      <c r="E55" s="233"/>
      <c r="F55" s="231"/>
      <c r="G55" s="234"/>
    </row>
    <row r="56" spans="2:7" ht="21.75" customHeight="1" x14ac:dyDescent="0.2">
      <c r="B56" s="230" t="s">
        <v>338</v>
      </c>
      <c r="C56" s="231" t="s">
        <v>340</v>
      </c>
      <c r="D56" s="232">
        <f>650*2</f>
        <v>1300</v>
      </c>
      <c r="E56" s="233"/>
      <c r="F56" s="231"/>
      <c r="G56" s="234"/>
    </row>
    <row r="57" spans="2:7" ht="21.75" customHeight="1" x14ac:dyDescent="0.2">
      <c r="B57" s="230" t="s">
        <v>338</v>
      </c>
      <c r="C57" s="231" t="s">
        <v>341</v>
      </c>
      <c r="D57" s="232">
        <v>2600</v>
      </c>
      <c r="E57" s="233"/>
      <c r="F57" s="231"/>
      <c r="G57" s="234"/>
    </row>
    <row r="58" spans="2:7" ht="21.75" customHeight="1" x14ac:dyDescent="0.2">
      <c r="B58" s="230" t="s">
        <v>342</v>
      </c>
      <c r="C58" s="231" t="s">
        <v>343</v>
      </c>
      <c r="D58" s="232">
        <v>1100</v>
      </c>
      <c r="E58" s="233"/>
      <c r="F58" s="231"/>
      <c r="G58" s="234"/>
    </row>
    <row r="59" spans="2:7" ht="21.75" customHeight="1" x14ac:dyDescent="0.2">
      <c r="B59" s="230" t="s">
        <v>344</v>
      </c>
      <c r="C59" s="231" t="s">
        <v>345</v>
      </c>
      <c r="D59" s="232">
        <v>1500</v>
      </c>
      <c r="E59" s="233"/>
      <c r="F59" s="231"/>
      <c r="G59" s="234"/>
    </row>
    <row r="60" spans="2:7" ht="21.75" customHeight="1" x14ac:dyDescent="0.2">
      <c r="B60" s="230" t="s">
        <v>344</v>
      </c>
      <c r="C60" s="231" t="s">
        <v>346</v>
      </c>
      <c r="D60" s="232">
        <v>3000</v>
      </c>
      <c r="E60" s="233"/>
      <c r="F60" s="231"/>
      <c r="G60" s="234">
        <v>22</v>
      </c>
    </row>
    <row r="61" spans="2:7" ht="21.75" customHeight="1" x14ac:dyDescent="0.2">
      <c r="B61" s="230" t="s">
        <v>347</v>
      </c>
      <c r="C61" s="231" t="s">
        <v>348</v>
      </c>
      <c r="D61" s="232">
        <v>715</v>
      </c>
      <c r="E61" s="233"/>
      <c r="F61" s="231"/>
      <c r="G61" s="248">
        <v>44789</v>
      </c>
    </row>
    <row r="62" spans="2:7" ht="21.75" customHeight="1" x14ac:dyDescent="0.2">
      <c r="B62" s="230" t="s">
        <v>347</v>
      </c>
      <c r="C62" s="231" t="s">
        <v>349</v>
      </c>
      <c r="D62" s="232">
        <v>715</v>
      </c>
      <c r="E62" s="233"/>
      <c r="F62" s="231"/>
      <c r="G62" s="248">
        <v>44789</v>
      </c>
    </row>
    <row r="63" spans="2:7" ht="21.75" customHeight="1" x14ac:dyDescent="0.2">
      <c r="B63" s="230" t="s">
        <v>350</v>
      </c>
      <c r="C63" s="231" t="s">
        <v>351</v>
      </c>
      <c r="D63" s="232">
        <v>150</v>
      </c>
      <c r="E63" s="233"/>
      <c r="F63" s="231"/>
      <c r="G63" s="234">
        <v>13</v>
      </c>
    </row>
    <row r="64" spans="2:7" ht="21.75" customHeight="1" x14ac:dyDescent="0.2">
      <c r="B64" s="230" t="s">
        <v>352</v>
      </c>
      <c r="C64" s="231" t="s">
        <v>353</v>
      </c>
      <c r="D64" s="232">
        <v>2000</v>
      </c>
      <c r="E64" s="233"/>
      <c r="F64" s="231"/>
      <c r="G64" s="234"/>
    </row>
    <row r="65" spans="2:7" ht="21.75" customHeight="1" x14ac:dyDescent="0.2">
      <c r="B65" s="230" t="s">
        <v>352</v>
      </c>
      <c r="C65" s="231" t="s">
        <v>354</v>
      </c>
      <c r="D65" s="232">
        <v>1000</v>
      </c>
      <c r="E65" s="233"/>
      <c r="F65" s="231"/>
      <c r="G65" s="234"/>
    </row>
    <row r="66" spans="2:7" ht="21.75" customHeight="1" x14ac:dyDescent="0.2">
      <c r="B66" s="230" t="s">
        <v>355</v>
      </c>
      <c r="C66" s="231" t="s">
        <v>356</v>
      </c>
      <c r="D66" s="232">
        <v>750</v>
      </c>
      <c r="E66" s="233"/>
      <c r="F66" s="231"/>
      <c r="G66" s="234"/>
    </row>
    <row r="67" spans="2:7" ht="21.75" customHeight="1" x14ac:dyDescent="0.2">
      <c r="B67" s="230" t="s">
        <v>355</v>
      </c>
      <c r="C67" s="231" t="s">
        <v>357</v>
      </c>
      <c r="D67" s="232">
        <v>575</v>
      </c>
      <c r="E67" s="233"/>
      <c r="F67" s="231"/>
      <c r="G67" s="234"/>
    </row>
    <row r="68" spans="2:7" ht="21.75" customHeight="1" x14ac:dyDescent="0.2">
      <c r="B68" s="230" t="s">
        <v>358</v>
      </c>
      <c r="C68" s="231" t="s">
        <v>359</v>
      </c>
      <c r="D68" s="232">
        <v>350</v>
      </c>
      <c r="E68" s="233"/>
      <c r="F68" s="231"/>
      <c r="G68" s="234"/>
    </row>
    <row r="69" spans="2:7" ht="21.75" customHeight="1" x14ac:dyDescent="0.2">
      <c r="B69" s="230" t="s">
        <v>358</v>
      </c>
      <c r="C69" s="231" t="s">
        <v>360</v>
      </c>
      <c r="D69" s="232">
        <v>350</v>
      </c>
      <c r="E69" s="233"/>
      <c r="F69" s="231"/>
      <c r="G69" s="234"/>
    </row>
    <row r="70" spans="2:7" ht="21.75" customHeight="1" x14ac:dyDescent="0.2">
      <c r="B70" s="230" t="s">
        <v>358</v>
      </c>
      <c r="C70" s="231" t="s">
        <v>361</v>
      </c>
      <c r="D70" s="232">
        <v>350</v>
      </c>
      <c r="E70" s="233"/>
      <c r="F70" s="231"/>
      <c r="G70" s="234"/>
    </row>
    <row r="71" spans="2:7" ht="21.75" customHeight="1" x14ac:dyDescent="0.2">
      <c r="B71" s="230" t="s">
        <v>358</v>
      </c>
      <c r="C71" s="231" t="s">
        <v>362</v>
      </c>
      <c r="D71" s="232">
        <v>150</v>
      </c>
      <c r="E71" s="233"/>
      <c r="F71" s="231"/>
      <c r="G71" s="234"/>
    </row>
    <row r="72" spans="2:7" ht="21.75" customHeight="1" x14ac:dyDescent="0.2">
      <c r="B72" s="230" t="s">
        <v>358</v>
      </c>
      <c r="C72" s="231" t="s">
        <v>363</v>
      </c>
      <c r="D72" s="232">
        <v>100</v>
      </c>
      <c r="E72" s="233"/>
      <c r="F72" s="231"/>
      <c r="G72" s="234"/>
    </row>
    <row r="73" spans="2:7" ht="21.75" customHeight="1" x14ac:dyDescent="0.2">
      <c r="B73" s="230" t="s">
        <v>358</v>
      </c>
      <c r="C73" s="231" t="s">
        <v>364</v>
      </c>
      <c r="D73" s="232">
        <v>100</v>
      </c>
      <c r="E73" s="233"/>
      <c r="F73" s="231"/>
      <c r="G73" s="234"/>
    </row>
    <row r="74" spans="2:7" ht="21.75" customHeight="1" x14ac:dyDescent="0.2">
      <c r="B74" s="230" t="s">
        <v>358</v>
      </c>
      <c r="C74" s="231" t="s">
        <v>365</v>
      </c>
      <c r="D74" s="232">
        <v>15</v>
      </c>
      <c r="E74" s="233"/>
      <c r="F74" s="231"/>
      <c r="G74" s="234"/>
    </row>
    <row r="75" spans="2:7" ht="21.75" customHeight="1" x14ac:dyDescent="0.2">
      <c r="B75" s="230" t="s">
        <v>358</v>
      </c>
      <c r="C75" s="231" t="s">
        <v>366</v>
      </c>
      <c r="D75" s="232">
        <v>15</v>
      </c>
      <c r="E75" s="233"/>
      <c r="F75" s="231"/>
      <c r="G75" s="234"/>
    </row>
    <row r="76" spans="2:7" ht="21.75" customHeight="1" x14ac:dyDescent="0.2">
      <c r="B76" s="230" t="s">
        <v>358</v>
      </c>
      <c r="C76" s="231" t="s">
        <v>367</v>
      </c>
      <c r="D76" s="232">
        <v>200</v>
      </c>
      <c r="E76" s="233"/>
      <c r="F76" s="231"/>
      <c r="G76" s="234"/>
    </row>
    <row r="77" spans="2:7" ht="21.75" customHeight="1" x14ac:dyDescent="0.2">
      <c r="B77" s="230" t="s">
        <v>358</v>
      </c>
      <c r="C77" s="231" t="s">
        <v>366</v>
      </c>
      <c r="D77" s="232">
        <v>15</v>
      </c>
      <c r="E77" s="233"/>
      <c r="F77" s="231"/>
      <c r="G77" s="234"/>
    </row>
    <row r="78" spans="2:7" ht="21.75" customHeight="1" x14ac:dyDescent="0.2">
      <c r="B78" s="230" t="s">
        <v>358</v>
      </c>
      <c r="C78" s="231" t="s">
        <v>368</v>
      </c>
      <c r="D78" s="232">
        <v>300</v>
      </c>
      <c r="E78" s="233"/>
      <c r="F78" s="231"/>
      <c r="G78" s="234">
        <v>33</v>
      </c>
    </row>
    <row r="79" spans="2:7" ht="21.75" customHeight="1" x14ac:dyDescent="0.2">
      <c r="B79" s="230" t="s">
        <v>358</v>
      </c>
      <c r="C79" s="231" t="s">
        <v>369</v>
      </c>
      <c r="D79" s="232">
        <v>250</v>
      </c>
      <c r="E79" s="233"/>
      <c r="F79" s="231"/>
      <c r="G79" s="234">
        <v>16</v>
      </c>
    </row>
    <row r="80" spans="2:7" ht="21.75" customHeight="1" x14ac:dyDescent="0.2">
      <c r="B80" s="230" t="s">
        <v>370</v>
      </c>
      <c r="C80" s="231" t="s">
        <v>26</v>
      </c>
      <c r="D80" s="232">
        <v>2600</v>
      </c>
      <c r="E80" s="233"/>
      <c r="F80" s="231"/>
      <c r="G80" s="234"/>
    </row>
    <row r="81" spans="2:7" ht="21.75" customHeight="1" x14ac:dyDescent="0.2">
      <c r="B81" s="230" t="s">
        <v>352</v>
      </c>
      <c r="C81" s="231" t="s">
        <v>371</v>
      </c>
      <c r="D81" s="232">
        <v>3000</v>
      </c>
      <c r="E81" s="233"/>
      <c r="F81" s="231"/>
      <c r="G81" s="234"/>
    </row>
    <row r="82" spans="2:7" ht="21.75" customHeight="1" x14ac:dyDescent="0.2">
      <c r="B82" s="230"/>
      <c r="C82" s="231" t="s">
        <v>28</v>
      </c>
      <c r="D82" s="232">
        <v>1000</v>
      </c>
      <c r="E82" s="233"/>
      <c r="F82" s="231"/>
      <c r="G82" s="234"/>
    </row>
    <row r="83" spans="2:7" ht="21.75" customHeight="1" x14ac:dyDescent="0.2">
      <c r="B83" s="242" t="s">
        <v>372</v>
      </c>
      <c r="C83" s="243" t="s">
        <v>373</v>
      </c>
      <c r="D83" s="244">
        <v>120</v>
      </c>
      <c r="E83" s="233"/>
      <c r="F83" s="231"/>
      <c r="G83" s="234"/>
    </row>
    <row r="84" spans="2:7" ht="21.75" customHeight="1" x14ac:dyDescent="0.2">
      <c r="B84" s="242" t="s">
        <v>374</v>
      </c>
      <c r="C84" s="243" t="s">
        <v>375</v>
      </c>
      <c r="D84" s="244">
        <v>300</v>
      </c>
      <c r="E84" s="233"/>
      <c r="F84" s="231"/>
      <c r="G84" s="234"/>
    </row>
    <row r="85" spans="2:7" ht="21.75" customHeight="1" x14ac:dyDescent="0.2">
      <c r="B85" s="242" t="s">
        <v>374</v>
      </c>
      <c r="C85" s="243" t="s">
        <v>376</v>
      </c>
      <c r="D85" s="244">
        <v>150</v>
      </c>
      <c r="E85" s="233"/>
      <c r="F85" s="231"/>
      <c r="G85" s="234"/>
    </row>
    <row r="86" spans="2:7" ht="21.75" customHeight="1" x14ac:dyDescent="0.2">
      <c r="B86" s="242" t="s">
        <v>377</v>
      </c>
      <c r="C86" s="243" t="s">
        <v>222</v>
      </c>
      <c r="D86" s="244">
        <v>13</v>
      </c>
      <c r="E86" s="233"/>
      <c r="F86" s="231"/>
      <c r="G86" s="234"/>
    </row>
    <row r="87" spans="2:7" ht="21.75" customHeight="1" x14ac:dyDescent="0.2">
      <c r="B87" s="235" t="s">
        <v>378</v>
      </c>
      <c r="C87" s="236" t="s">
        <v>379</v>
      </c>
      <c r="D87" s="237">
        <v>700</v>
      </c>
      <c r="E87" s="249"/>
      <c r="F87" s="239"/>
      <c r="G87" s="240">
        <v>27.2</v>
      </c>
    </row>
    <row r="88" spans="2:7" ht="21.75" customHeight="1" x14ac:dyDescent="0.2">
      <c r="B88" s="230"/>
      <c r="C88" s="250" t="s">
        <v>380</v>
      </c>
      <c r="D88" s="251">
        <v>1480</v>
      </c>
      <c r="E88" s="233"/>
      <c r="F88" s="231"/>
      <c r="G88" s="234"/>
    </row>
    <row r="89" spans="2:7" ht="21.75" customHeight="1" x14ac:dyDescent="0.2">
      <c r="B89" s="230"/>
      <c r="C89" s="252" t="s">
        <v>381</v>
      </c>
      <c r="D89" s="253">
        <v>1480</v>
      </c>
      <c r="E89" s="233"/>
      <c r="F89" s="231"/>
      <c r="G89" s="234"/>
    </row>
    <row r="90" spans="2:7" ht="21.75" customHeight="1" x14ac:dyDescent="0.2">
      <c r="B90" s="230"/>
      <c r="C90" s="250" t="s">
        <v>322</v>
      </c>
      <c r="D90" s="251">
        <v>350</v>
      </c>
      <c r="E90" s="233"/>
      <c r="F90" s="231"/>
      <c r="G90" s="234"/>
    </row>
    <row r="91" spans="2:7" ht="21.75" customHeight="1" x14ac:dyDescent="0.2">
      <c r="B91" s="230"/>
      <c r="C91" s="252" t="s">
        <v>382</v>
      </c>
      <c r="D91" s="253">
        <v>1300</v>
      </c>
      <c r="E91" s="233"/>
      <c r="F91" s="231"/>
      <c r="G91" s="234"/>
    </row>
    <row r="92" spans="2:7" ht="21.75" customHeight="1" x14ac:dyDescent="0.2">
      <c r="B92" s="230"/>
      <c r="C92" s="250" t="s">
        <v>383</v>
      </c>
      <c r="D92" s="251">
        <v>1000</v>
      </c>
      <c r="E92" s="233"/>
      <c r="F92" s="231"/>
      <c r="G92" s="234"/>
    </row>
    <row r="93" spans="2:7" ht="21.75" customHeight="1" x14ac:dyDescent="0.2">
      <c r="B93" s="230"/>
      <c r="C93" s="252" t="s">
        <v>384</v>
      </c>
      <c r="D93" s="253">
        <v>180</v>
      </c>
      <c r="E93" s="233"/>
      <c r="F93" s="231"/>
      <c r="G93" s="234"/>
    </row>
    <row r="94" spans="2:7" ht="21.75" customHeight="1" x14ac:dyDescent="0.2">
      <c r="B94" s="230"/>
      <c r="C94" s="250" t="s">
        <v>385</v>
      </c>
      <c r="D94" s="251">
        <v>835</v>
      </c>
      <c r="E94" s="233"/>
      <c r="F94" s="231"/>
      <c r="G94" s="234"/>
    </row>
    <row r="95" spans="2:7" ht="21.75" customHeight="1" x14ac:dyDescent="0.2">
      <c r="B95" s="230"/>
      <c r="C95" s="252" t="s">
        <v>386</v>
      </c>
      <c r="D95" s="253">
        <v>323</v>
      </c>
      <c r="E95" s="233"/>
      <c r="F95" s="231"/>
      <c r="G95" s="234"/>
    </row>
    <row r="96" spans="2:7" ht="21.75" customHeight="1" x14ac:dyDescent="0.2">
      <c r="B96" s="230"/>
      <c r="C96" s="250" t="s">
        <v>387</v>
      </c>
      <c r="D96" s="251">
        <v>581</v>
      </c>
      <c r="E96" s="233"/>
      <c r="F96" s="231"/>
      <c r="G96" s="234"/>
    </row>
    <row r="97" spans="2:7" ht="21.75" customHeight="1" x14ac:dyDescent="0.2">
      <c r="B97" s="230"/>
      <c r="C97" s="252" t="s">
        <v>388</v>
      </c>
      <c r="D97" s="253">
        <v>647</v>
      </c>
      <c r="E97" s="233"/>
      <c r="F97" s="231"/>
      <c r="G97" s="234"/>
    </row>
    <row r="98" spans="2:7" ht="21.75" customHeight="1" x14ac:dyDescent="0.2">
      <c r="B98" s="230"/>
      <c r="C98" s="250" t="s">
        <v>389</v>
      </c>
      <c r="D98" s="251">
        <v>1780</v>
      </c>
      <c r="E98" s="233"/>
      <c r="F98" s="231"/>
      <c r="G98" s="234"/>
    </row>
    <row r="99" spans="2:7" ht="21.75" customHeight="1" x14ac:dyDescent="0.2">
      <c r="B99" s="230"/>
      <c r="C99" s="252" t="s">
        <v>390</v>
      </c>
      <c r="D99" s="253">
        <v>800</v>
      </c>
      <c r="E99" s="233"/>
      <c r="F99" s="231"/>
      <c r="G99" s="234"/>
    </row>
    <row r="100" spans="2:7" ht="21.75" customHeight="1" x14ac:dyDescent="0.2">
      <c r="B100" s="230"/>
      <c r="C100" s="250" t="s">
        <v>391</v>
      </c>
      <c r="D100" s="251">
        <v>422</v>
      </c>
      <c r="E100" s="233"/>
      <c r="F100" s="231"/>
      <c r="G100" s="234"/>
    </row>
    <row r="101" spans="2:7" ht="21.75" customHeight="1" x14ac:dyDescent="0.2">
      <c r="B101" s="230"/>
      <c r="C101" s="252" t="s">
        <v>392</v>
      </c>
      <c r="D101" s="253">
        <v>367</v>
      </c>
      <c r="E101" s="233"/>
      <c r="F101" s="231"/>
      <c r="G101" s="234"/>
    </row>
    <row r="102" spans="2:7" ht="21.75" customHeight="1" x14ac:dyDescent="0.2">
      <c r="B102" s="230"/>
      <c r="C102" s="250" t="s">
        <v>393</v>
      </c>
      <c r="D102" s="251">
        <v>319</v>
      </c>
      <c r="E102" s="233"/>
      <c r="F102" s="231"/>
      <c r="G102" s="234"/>
    </row>
    <row r="103" spans="2:7" ht="21.75" customHeight="1" x14ac:dyDescent="0.2">
      <c r="B103" s="230"/>
      <c r="C103" s="252" t="s">
        <v>394</v>
      </c>
      <c r="D103" s="253">
        <v>654</v>
      </c>
      <c r="E103" s="233"/>
      <c r="F103" s="231"/>
      <c r="G103" s="234"/>
    </row>
    <row r="104" spans="2:7" ht="21.75" customHeight="1" x14ac:dyDescent="0.2">
      <c r="B104" s="230"/>
      <c r="C104" s="250" t="s">
        <v>395</v>
      </c>
      <c r="D104" s="251">
        <v>800</v>
      </c>
      <c r="E104" s="233"/>
      <c r="F104" s="231"/>
      <c r="G104" s="234"/>
    </row>
    <row r="105" spans="2:7" ht="21.75" customHeight="1" x14ac:dyDescent="0.2">
      <c r="B105" s="230"/>
      <c r="C105" s="252" t="s">
        <v>396</v>
      </c>
      <c r="D105" s="253">
        <v>704</v>
      </c>
      <c r="E105" s="233"/>
      <c r="F105" s="231"/>
      <c r="G105" s="234"/>
    </row>
    <row r="106" spans="2:7" ht="21.75" customHeight="1" x14ac:dyDescent="0.2">
      <c r="B106" s="230"/>
      <c r="C106" s="231"/>
      <c r="D106" s="232"/>
      <c r="E106" s="233"/>
      <c r="F106" s="231"/>
      <c r="G106" s="234"/>
    </row>
    <row r="107" spans="2:7" ht="21.75" customHeight="1" x14ac:dyDescent="0.2">
      <c r="B107" s="230"/>
      <c r="C107" s="231"/>
      <c r="D107" s="232"/>
      <c r="E107" s="233"/>
      <c r="F107" s="231"/>
      <c r="G107" s="234"/>
    </row>
    <row r="108" spans="2:7" ht="21.75" customHeight="1" x14ac:dyDescent="0.2">
      <c r="B108" s="230"/>
      <c r="C108" s="231"/>
      <c r="D108" s="232"/>
      <c r="E108" s="233"/>
      <c r="F108" s="231"/>
      <c r="G108" s="234"/>
    </row>
    <row r="109" spans="2:7" ht="21.75" customHeight="1" x14ac:dyDescent="0.2">
      <c r="B109" s="230"/>
      <c r="C109" s="231"/>
      <c r="D109" s="232"/>
      <c r="E109" s="233"/>
      <c r="F109" s="231"/>
      <c r="G109" s="234"/>
    </row>
    <row r="110" spans="2:7" ht="21.75" customHeight="1" x14ac:dyDescent="0.2">
      <c r="B110" s="230"/>
      <c r="C110" s="231"/>
      <c r="D110" s="232"/>
      <c r="E110" s="233"/>
      <c r="F110" s="231"/>
      <c r="G110" s="234"/>
    </row>
    <row r="111" spans="2:7" ht="21.75" customHeight="1" x14ac:dyDescent="0.2">
      <c r="B111" s="230"/>
      <c r="C111" s="231"/>
      <c r="D111" s="232"/>
      <c r="E111" s="233"/>
      <c r="F111" s="231"/>
      <c r="G111" s="234"/>
    </row>
    <row r="112" spans="2:7" ht="21.75" customHeight="1" x14ac:dyDescent="0.2">
      <c r="B112" s="230"/>
      <c r="C112" s="231"/>
      <c r="D112" s="232"/>
      <c r="E112" s="233"/>
      <c r="F112" s="231"/>
      <c r="G112" s="234"/>
    </row>
    <row r="113" spans="2:7" ht="21.75" customHeight="1" x14ac:dyDescent="0.2">
      <c r="B113" s="230"/>
      <c r="C113" s="231"/>
      <c r="D113" s="232"/>
      <c r="E113" s="233"/>
      <c r="F113" s="231"/>
      <c r="G113" s="234"/>
    </row>
    <row r="114" spans="2:7" ht="21.75" customHeight="1" x14ac:dyDescent="0.2">
      <c r="B114" s="230"/>
      <c r="C114" s="231"/>
      <c r="D114" s="232"/>
      <c r="E114" s="233"/>
      <c r="F114" s="231"/>
      <c r="G114" s="234"/>
    </row>
    <row r="115" spans="2:7" ht="21.75" customHeight="1" x14ac:dyDescent="0.2">
      <c r="B115" s="230"/>
      <c r="C115" s="231"/>
      <c r="D115" s="232"/>
      <c r="E115" s="233"/>
      <c r="F115" s="231"/>
      <c r="G115" s="234"/>
    </row>
    <row r="116" spans="2:7" ht="21.75" customHeight="1" x14ac:dyDescent="0.2">
      <c r="B116" s="230"/>
      <c r="C116" s="231"/>
      <c r="D116" s="232"/>
      <c r="E116" s="233"/>
      <c r="F116" s="231"/>
      <c r="G116" s="234"/>
    </row>
    <row r="117" spans="2:7" ht="21.75" customHeight="1" x14ac:dyDescent="0.2">
      <c r="B117" s="230"/>
      <c r="C117" s="231"/>
      <c r="D117" s="232"/>
      <c r="E117" s="233"/>
      <c r="F117" s="231"/>
      <c r="G117" s="234"/>
    </row>
    <row r="118" spans="2:7" ht="21.75" customHeight="1" x14ac:dyDescent="0.2">
      <c r="B118" s="230"/>
      <c r="C118" s="231"/>
      <c r="D118" s="232"/>
      <c r="E118" s="233"/>
      <c r="F118" s="231"/>
      <c r="G118" s="234"/>
    </row>
    <row r="119" spans="2:7" ht="21.75" customHeight="1" x14ac:dyDescent="0.2">
      <c r="B119" s="230"/>
      <c r="C119" s="231"/>
      <c r="D119" s="232"/>
      <c r="E119" s="233"/>
      <c r="F119" s="231"/>
      <c r="G119" s="234"/>
    </row>
    <row r="120" spans="2:7" ht="21.75" customHeight="1" x14ac:dyDescent="0.2">
      <c r="B120" s="230"/>
      <c r="C120" s="231"/>
      <c r="D120" s="232"/>
      <c r="E120" s="233"/>
      <c r="F120" s="231"/>
      <c r="G120" s="234"/>
    </row>
    <row r="121" spans="2:7" ht="21.75" customHeight="1" x14ac:dyDescent="0.2">
      <c r="B121" s="230"/>
      <c r="C121" s="231"/>
      <c r="D121" s="232"/>
      <c r="E121" s="233"/>
      <c r="F121" s="231"/>
      <c r="G121" s="234"/>
    </row>
    <row r="122" spans="2:7" ht="21.75" customHeight="1" x14ac:dyDescent="0.2">
      <c r="B122" s="230"/>
      <c r="C122" s="231"/>
      <c r="D122" s="232"/>
      <c r="E122" s="233"/>
      <c r="F122" s="231"/>
      <c r="G122" s="234"/>
    </row>
    <row r="123" spans="2:7" ht="21.75" customHeight="1" x14ac:dyDescent="0.2">
      <c r="B123" s="230"/>
      <c r="C123" s="231"/>
      <c r="D123" s="232"/>
      <c r="E123" s="233"/>
      <c r="F123" s="231"/>
      <c r="G123" s="234"/>
    </row>
    <row r="124" spans="2:7" ht="21.75" customHeight="1" x14ac:dyDescent="0.2">
      <c r="B124" s="230"/>
      <c r="C124" s="231"/>
      <c r="D124" s="232"/>
      <c r="E124" s="233"/>
      <c r="F124" s="231"/>
      <c r="G124" s="234"/>
    </row>
    <row r="125" spans="2:7" ht="21.75" customHeight="1" x14ac:dyDescent="0.2">
      <c r="B125" s="230"/>
      <c r="C125" s="231"/>
      <c r="D125" s="232"/>
      <c r="E125" s="233"/>
      <c r="F125" s="231"/>
      <c r="G125" s="234"/>
    </row>
    <row r="126" spans="2:7" ht="21.75" customHeight="1" x14ac:dyDescent="0.2">
      <c r="B126" s="230"/>
      <c r="C126" s="231"/>
      <c r="D126" s="232"/>
      <c r="E126" s="233"/>
      <c r="F126" s="231"/>
      <c r="G126" s="234"/>
    </row>
    <row r="127" spans="2:7" ht="21.75" customHeight="1" x14ac:dyDescent="0.2">
      <c r="B127" s="230"/>
      <c r="C127" s="231"/>
      <c r="D127" s="232"/>
      <c r="E127" s="233"/>
      <c r="F127" s="231"/>
      <c r="G127" s="234"/>
    </row>
    <row r="128" spans="2:7" ht="21.75" customHeight="1" x14ac:dyDescent="0.2">
      <c r="B128" s="230"/>
      <c r="C128" s="231"/>
      <c r="D128" s="232"/>
      <c r="E128" s="233"/>
      <c r="F128" s="231"/>
      <c r="G128" s="234"/>
    </row>
    <row r="129" spans="2:7" ht="21.75" customHeight="1" x14ac:dyDescent="0.2">
      <c r="B129" s="230"/>
      <c r="C129" s="231"/>
      <c r="D129" s="232"/>
      <c r="E129" s="233"/>
      <c r="F129" s="231"/>
      <c r="G129" s="234"/>
    </row>
    <row r="130" spans="2:7" ht="21.75" customHeight="1" x14ac:dyDescent="0.2">
      <c r="B130" s="230"/>
      <c r="C130" s="231"/>
      <c r="D130" s="232"/>
      <c r="E130" s="233"/>
      <c r="F130" s="231"/>
      <c r="G130" s="234"/>
    </row>
    <row r="131" spans="2:7" ht="21.75" customHeight="1" x14ac:dyDescent="0.2">
      <c r="B131" s="230"/>
      <c r="C131" s="231"/>
      <c r="D131" s="232"/>
      <c r="E131" s="233"/>
      <c r="F131" s="231"/>
      <c r="G131" s="234"/>
    </row>
    <row r="132" spans="2:7" ht="21.75" customHeight="1" x14ac:dyDescent="0.2">
      <c r="B132" s="230"/>
      <c r="C132" s="231"/>
      <c r="D132" s="232"/>
      <c r="E132" s="233"/>
      <c r="F132" s="231"/>
      <c r="G132" s="234"/>
    </row>
    <row r="133" spans="2:7" ht="21.75" customHeight="1" x14ac:dyDescent="0.2">
      <c r="B133" s="230"/>
      <c r="C133" s="231"/>
      <c r="D133" s="232"/>
      <c r="E133" s="233"/>
      <c r="F133" s="231"/>
      <c r="G133" s="234"/>
    </row>
    <row r="134" spans="2:7" ht="21.75" customHeight="1" x14ac:dyDescent="0.2">
      <c r="B134" s="230"/>
      <c r="C134" s="231"/>
      <c r="D134" s="232"/>
      <c r="E134" s="233"/>
      <c r="F134" s="231"/>
      <c r="G134" s="234"/>
    </row>
    <row r="135" spans="2:7" ht="21.75" customHeight="1" x14ac:dyDescent="0.2">
      <c r="B135" s="230"/>
      <c r="C135" s="231"/>
      <c r="D135" s="232"/>
      <c r="E135" s="233"/>
      <c r="F135" s="231"/>
      <c r="G135" s="234"/>
    </row>
    <row r="136" spans="2:7" ht="21.75" customHeight="1" x14ac:dyDescent="0.2">
      <c r="B136" s="230"/>
      <c r="C136" s="231"/>
      <c r="D136" s="232"/>
      <c r="E136" s="233"/>
      <c r="F136" s="231"/>
      <c r="G136" s="234"/>
    </row>
    <row r="137" spans="2:7" ht="21.75" customHeight="1" x14ac:dyDescent="0.2">
      <c r="B137" s="230"/>
      <c r="C137" s="231"/>
      <c r="D137" s="232"/>
      <c r="E137" s="233"/>
      <c r="F137" s="231"/>
      <c r="G137" s="234"/>
    </row>
    <row r="138" spans="2:7" ht="21.75" customHeight="1" x14ac:dyDescent="0.2">
      <c r="B138" s="230"/>
      <c r="C138" s="231"/>
      <c r="D138" s="232"/>
      <c r="E138" s="233"/>
      <c r="F138" s="231"/>
      <c r="G138" s="234"/>
    </row>
    <row r="139" spans="2:7" ht="21.75" customHeight="1" x14ac:dyDescent="0.2">
      <c r="B139" s="230"/>
      <c r="C139" s="231"/>
      <c r="D139" s="232"/>
      <c r="E139" s="233"/>
      <c r="F139" s="231"/>
      <c r="G139" s="234"/>
    </row>
    <row r="140" spans="2:7" ht="21.75" customHeight="1" x14ac:dyDescent="0.2">
      <c r="B140" s="230"/>
      <c r="C140" s="231"/>
      <c r="D140" s="232"/>
      <c r="E140" s="233"/>
      <c r="F140" s="231"/>
      <c r="G140" s="234"/>
    </row>
    <row r="141" spans="2:7" ht="21.75" customHeight="1" x14ac:dyDescent="0.2">
      <c r="B141" s="230"/>
      <c r="C141" s="231"/>
      <c r="D141" s="232"/>
      <c r="E141" s="233"/>
      <c r="F141" s="231"/>
      <c r="G141" s="234"/>
    </row>
    <row r="142" spans="2:7" ht="21.75" customHeight="1" x14ac:dyDescent="0.2">
      <c r="B142" s="230"/>
      <c r="C142" s="231"/>
      <c r="D142" s="232"/>
      <c r="E142" s="233"/>
      <c r="F142" s="231"/>
      <c r="G142" s="234"/>
    </row>
    <row r="143" spans="2:7" ht="21.75" customHeight="1" x14ac:dyDescent="0.2">
      <c r="B143" s="230"/>
      <c r="C143" s="231"/>
      <c r="D143" s="232"/>
      <c r="E143" s="233"/>
      <c r="F143" s="231"/>
      <c r="G143" s="234"/>
    </row>
    <row r="144" spans="2:7" ht="21.75" customHeight="1" x14ac:dyDescent="0.2">
      <c r="B144" s="230"/>
      <c r="C144" s="231"/>
      <c r="D144" s="232"/>
      <c r="E144" s="233"/>
      <c r="F144" s="231"/>
      <c r="G144" s="234"/>
    </row>
    <row r="145" spans="2:7" ht="21.75" customHeight="1" x14ac:dyDescent="0.2">
      <c r="B145" s="230"/>
      <c r="C145" s="231"/>
      <c r="D145" s="232"/>
      <c r="E145" s="233"/>
      <c r="F145" s="231"/>
      <c r="G145" s="234"/>
    </row>
    <row r="146" spans="2:7" ht="21.75" customHeight="1" x14ac:dyDescent="0.2">
      <c r="B146" s="230"/>
      <c r="C146" s="231"/>
      <c r="D146" s="232"/>
      <c r="E146" s="233"/>
      <c r="F146" s="231"/>
      <c r="G146" s="234"/>
    </row>
    <row r="147" spans="2:7" ht="21.75" customHeight="1" x14ac:dyDescent="0.2">
      <c r="B147" s="230"/>
      <c r="C147" s="231"/>
      <c r="D147" s="232"/>
      <c r="E147" s="233"/>
      <c r="F147" s="231"/>
      <c r="G147" s="234"/>
    </row>
    <row r="148" spans="2:7" ht="21.75" customHeight="1" x14ac:dyDescent="0.2">
      <c r="B148" s="230"/>
      <c r="C148" s="231"/>
      <c r="D148" s="232"/>
      <c r="E148" s="233"/>
      <c r="F148" s="231"/>
      <c r="G148" s="234"/>
    </row>
    <row r="149" spans="2:7" ht="21.75" customHeight="1" x14ac:dyDescent="0.2">
      <c r="B149" s="230"/>
      <c r="C149" s="231"/>
      <c r="D149" s="232"/>
      <c r="E149" s="233"/>
      <c r="F149" s="231"/>
      <c r="G149" s="234"/>
    </row>
    <row r="150" spans="2:7" ht="21.75" customHeight="1" x14ac:dyDescent="0.2">
      <c r="B150" s="230"/>
      <c r="C150" s="231"/>
      <c r="D150" s="232"/>
      <c r="E150" s="233"/>
      <c r="F150" s="231"/>
      <c r="G150" s="234"/>
    </row>
    <row r="151" spans="2:7" ht="21.75" customHeight="1" x14ac:dyDescent="0.2">
      <c r="B151" s="230"/>
      <c r="C151" s="231"/>
      <c r="D151" s="232"/>
      <c r="E151" s="233"/>
      <c r="F151" s="231"/>
      <c r="G151" s="234"/>
    </row>
    <row r="152" spans="2:7" ht="21.75" customHeight="1" x14ac:dyDescent="0.2">
      <c r="B152" s="230"/>
      <c r="C152" s="231"/>
      <c r="D152" s="232"/>
      <c r="E152" s="233"/>
      <c r="F152" s="231"/>
      <c r="G152" s="234"/>
    </row>
    <row r="153" spans="2:7" ht="21.75" customHeight="1" x14ac:dyDescent="0.2">
      <c r="B153" s="230"/>
      <c r="C153" s="231"/>
      <c r="D153" s="232"/>
      <c r="E153" s="233"/>
      <c r="F153" s="231"/>
      <c r="G153" s="234"/>
    </row>
    <row r="154" spans="2:7" ht="21.75" customHeight="1" x14ac:dyDescent="0.2">
      <c r="B154" s="230"/>
      <c r="C154" s="231"/>
      <c r="D154" s="232"/>
      <c r="E154" s="233"/>
      <c r="F154" s="231"/>
      <c r="G154" s="234"/>
    </row>
    <row r="155" spans="2:7" ht="21.75" customHeight="1" x14ac:dyDescent="0.2">
      <c r="B155" s="230"/>
      <c r="C155" s="231"/>
      <c r="D155" s="232"/>
      <c r="E155" s="233"/>
      <c r="F155" s="231"/>
      <c r="G155" s="234"/>
    </row>
    <row r="156" spans="2:7" ht="21.75" customHeight="1" x14ac:dyDescent="0.2">
      <c r="B156" s="230"/>
      <c r="C156" s="231"/>
      <c r="D156" s="232"/>
      <c r="E156" s="233"/>
      <c r="F156" s="231"/>
      <c r="G156" s="234"/>
    </row>
    <row r="157" spans="2:7" ht="21.75" customHeight="1" x14ac:dyDescent="0.2">
      <c r="B157" s="230"/>
      <c r="C157" s="231"/>
      <c r="D157" s="232"/>
      <c r="E157" s="233"/>
      <c r="F157" s="231"/>
      <c r="G157" s="234"/>
    </row>
    <row r="158" spans="2:7" ht="21.75" customHeight="1" x14ac:dyDescent="0.2">
      <c r="B158" s="230"/>
      <c r="C158" s="231"/>
      <c r="D158" s="232"/>
      <c r="E158" s="233"/>
      <c r="F158" s="231"/>
      <c r="G158" s="234"/>
    </row>
    <row r="159" spans="2:7" ht="21.75" customHeight="1" x14ac:dyDescent="0.2">
      <c r="B159" s="230"/>
      <c r="C159" s="231"/>
      <c r="D159" s="232"/>
      <c r="E159" s="233"/>
      <c r="F159" s="231"/>
      <c r="G159" s="234"/>
    </row>
    <row r="160" spans="2:7" ht="21.75" customHeight="1" x14ac:dyDescent="0.2">
      <c r="B160" s="230"/>
      <c r="C160" s="231"/>
      <c r="D160" s="232"/>
      <c r="E160" s="233"/>
      <c r="F160" s="231"/>
      <c r="G160" s="234"/>
    </row>
    <row r="161" spans="2:7" ht="21.75" customHeight="1" x14ac:dyDescent="0.2">
      <c r="B161" s="230"/>
      <c r="C161" s="231"/>
      <c r="D161" s="232"/>
      <c r="E161" s="233"/>
      <c r="F161" s="231"/>
      <c r="G161" s="234"/>
    </row>
    <row r="162" spans="2:7" ht="21.75" customHeight="1" x14ac:dyDescent="0.2">
      <c r="B162" s="230"/>
      <c r="C162" s="231"/>
      <c r="D162" s="232"/>
      <c r="E162" s="233"/>
      <c r="F162" s="231"/>
      <c r="G162" s="234"/>
    </row>
    <row r="163" spans="2:7" ht="21.75" customHeight="1" x14ac:dyDescent="0.2">
      <c r="B163" s="230"/>
      <c r="C163" s="231"/>
      <c r="D163" s="232"/>
      <c r="E163" s="233"/>
      <c r="F163" s="231"/>
      <c r="G163" s="234"/>
    </row>
    <row r="164" spans="2:7" ht="21.75" customHeight="1" x14ac:dyDescent="0.2">
      <c r="B164" s="230"/>
      <c r="C164" s="231"/>
      <c r="D164" s="232"/>
      <c r="E164" s="233"/>
      <c r="F164" s="231"/>
      <c r="G164" s="234"/>
    </row>
    <row r="165" spans="2:7" ht="21.75" customHeight="1" x14ac:dyDescent="0.2">
      <c r="B165" s="230"/>
      <c r="C165" s="231"/>
      <c r="D165" s="232"/>
      <c r="E165" s="233"/>
      <c r="F165" s="231"/>
      <c r="G165" s="234"/>
    </row>
    <row r="166" spans="2:7" ht="21.75" customHeight="1" x14ac:dyDescent="0.2">
      <c r="B166" s="230"/>
      <c r="C166" s="231"/>
      <c r="D166" s="232"/>
      <c r="E166" s="233"/>
      <c r="F166" s="231"/>
      <c r="G166" s="234"/>
    </row>
    <row r="167" spans="2:7" ht="21.75" customHeight="1" x14ac:dyDescent="0.2">
      <c r="B167" s="230"/>
      <c r="C167" s="231"/>
      <c r="D167" s="232"/>
      <c r="E167" s="233"/>
      <c r="F167" s="231"/>
      <c r="G167" s="234"/>
    </row>
    <row r="168" spans="2:7" ht="21.75" customHeight="1" x14ac:dyDescent="0.2">
      <c r="B168" s="230"/>
      <c r="C168" s="231"/>
      <c r="D168" s="232"/>
      <c r="E168" s="233"/>
      <c r="F168" s="231"/>
      <c r="G168" s="234"/>
    </row>
    <row r="169" spans="2:7" ht="21.75" customHeight="1" x14ac:dyDescent="0.2">
      <c r="B169" s="230"/>
      <c r="C169" s="231"/>
      <c r="D169" s="232"/>
      <c r="E169" s="233"/>
      <c r="F169" s="231"/>
      <c r="G169" s="234"/>
    </row>
    <row r="170" spans="2:7" ht="21.75" customHeight="1" x14ac:dyDescent="0.2">
      <c r="B170" s="230"/>
      <c r="C170" s="231"/>
      <c r="D170" s="232"/>
      <c r="E170" s="233"/>
      <c r="F170" s="231"/>
      <c r="G170" s="234"/>
    </row>
    <row r="171" spans="2:7" ht="21.75" customHeight="1" x14ac:dyDescent="0.2">
      <c r="B171" s="230"/>
      <c r="C171" s="231"/>
      <c r="D171" s="232"/>
      <c r="E171" s="233"/>
      <c r="F171" s="231"/>
      <c r="G171" s="234"/>
    </row>
    <row r="172" spans="2:7" ht="21.75" customHeight="1" x14ac:dyDescent="0.2">
      <c r="B172" s="230"/>
      <c r="C172" s="231"/>
      <c r="D172" s="232"/>
      <c r="E172" s="233"/>
      <c r="F172" s="231"/>
      <c r="G172" s="234"/>
    </row>
    <row r="173" spans="2:7" ht="21.75" customHeight="1" x14ac:dyDescent="0.2">
      <c r="B173" s="230"/>
      <c r="C173" s="231"/>
      <c r="D173" s="232"/>
      <c r="E173" s="233"/>
      <c r="F173" s="231"/>
      <c r="G173" s="234"/>
    </row>
    <row r="174" spans="2:7" ht="21.75" customHeight="1" x14ac:dyDescent="0.2">
      <c r="B174" s="230"/>
      <c r="C174" s="231"/>
      <c r="D174" s="232"/>
      <c r="E174" s="233"/>
      <c r="F174" s="231"/>
      <c r="G174" s="234"/>
    </row>
    <row r="175" spans="2:7" ht="21.75" customHeight="1" x14ac:dyDescent="0.2">
      <c r="B175" s="230"/>
      <c r="C175" s="231"/>
      <c r="D175" s="232"/>
      <c r="E175" s="233"/>
      <c r="F175" s="231"/>
      <c r="G175" s="234"/>
    </row>
    <row r="176" spans="2:7" ht="21.75" customHeight="1" x14ac:dyDescent="0.2">
      <c r="B176" s="230"/>
      <c r="C176" s="231"/>
      <c r="D176" s="232"/>
      <c r="E176" s="233"/>
      <c r="F176" s="231"/>
      <c r="G176" s="234"/>
    </row>
    <row r="177" spans="2:7" ht="21.75" customHeight="1" x14ac:dyDescent="0.2">
      <c r="B177" s="230"/>
      <c r="C177" s="231"/>
      <c r="D177" s="232"/>
      <c r="E177" s="233"/>
      <c r="F177" s="231"/>
      <c r="G177" s="234"/>
    </row>
    <row r="178" spans="2:7" ht="21.75" customHeight="1" x14ac:dyDescent="0.2">
      <c r="B178" s="230"/>
      <c r="C178" s="231"/>
      <c r="D178" s="232"/>
      <c r="E178" s="233"/>
      <c r="F178" s="231"/>
      <c r="G178" s="234"/>
    </row>
    <row r="179" spans="2:7" ht="21.75" customHeight="1" x14ac:dyDescent="0.2">
      <c r="B179" s="230"/>
      <c r="C179" s="231"/>
      <c r="D179" s="232"/>
      <c r="E179" s="233"/>
      <c r="F179" s="231"/>
      <c r="G179" s="234"/>
    </row>
    <row r="180" spans="2:7" ht="21.75" customHeight="1" x14ac:dyDescent="0.2">
      <c r="B180" s="230"/>
      <c r="C180" s="231"/>
      <c r="D180" s="232"/>
      <c r="E180" s="233"/>
      <c r="F180" s="231"/>
      <c r="G180" s="234"/>
    </row>
    <row r="181" spans="2:7" ht="21.75" customHeight="1" x14ac:dyDescent="0.2">
      <c r="B181" s="230"/>
      <c r="C181" s="231"/>
      <c r="D181" s="232"/>
      <c r="E181" s="233"/>
      <c r="F181" s="231"/>
      <c r="G181" s="234"/>
    </row>
    <row r="182" spans="2:7" ht="21.75" customHeight="1" x14ac:dyDescent="0.2">
      <c r="B182" s="230"/>
      <c r="C182" s="231"/>
      <c r="D182" s="232"/>
      <c r="E182" s="233"/>
      <c r="F182" s="231"/>
      <c r="G182" s="234"/>
    </row>
    <row r="183" spans="2:7" ht="21.75" customHeight="1" x14ac:dyDescent="0.2">
      <c r="B183" s="230"/>
      <c r="C183" s="231"/>
      <c r="D183" s="232"/>
      <c r="E183" s="233"/>
      <c r="F183" s="231"/>
      <c r="G183" s="234"/>
    </row>
    <row r="184" spans="2:7" ht="21.75" customHeight="1" x14ac:dyDescent="0.2">
      <c r="B184" s="230"/>
      <c r="C184" s="231"/>
      <c r="D184" s="232"/>
      <c r="E184" s="233"/>
      <c r="F184" s="231"/>
      <c r="G184" s="234"/>
    </row>
    <row r="185" spans="2:7" ht="21.75" customHeight="1" x14ac:dyDescent="0.2">
      <c r="B185" s="230"/>
      <c r="C185" s="231"/>
      <c r="D185" s="232"/>
      <c r="E185" s="233"/>
      <c r="F185" s="231"/>
      <c r="G185" s="234"/>
    </row>
    <row r="186" spans="2:7" ht="21.75" customHeight="1" x14ac:dyDescent="0.2">
      <c r="B186" s="230"/>
      <c r="C186" s="231"/>
      <c r="D186" s="232"/>
      <c r="E186" s="233"/>
      <c r="F186" s="231"/>
      <c r="G186" s="234"/>
    </row>
    <row r="187" spans="2:7" ht="21.75" customHeight="1" x14ac:dyDescent="0.2">
      <c r="B187" s="230"/>
      <c r="C187" s="231"/>
      <c r="D187" s="232"/>
      <c r="E187" s="233"/>
      <c r="F187" s="231"/>
      <c r="G187" s="234"/>
    </row>
    <row r="188" spans="2:7" ht="21.75" customHeight="1" x14ac:dyDescent="0.2">
      <c r="B188" s="230"/>
      <c r="C188" s="231"/>
      <c r="D188" s="232"/>
      <c r="E188" s="233"/>
      <c r="F188" s="231"/>
      <c r="G188" s="234"/>
    </row>
    <row r="189" spans="2:7" ht="21.75" customHeight="1" x14ac:dyDescent="0.2">
      <c r="B189" s="230"/>
      <c r="C189" s="231"/>
      <c r="D189" s="232"/>
      <c r="E189" s="233"/>
      <c r="F189" s="231"/>
      <c r="G189" s="234"/>
    </row>
    <row r="190" spans="2:7" ht="21.75" customHeight="1" x14ac:dyDescent="0.2">
      <c r="B190" s="230"/>
      <c r="C190" s="231"/>
      <c r="D190" s="232"/>
      <c r="E190" s="233"/>
      <c r="F190" s="231"/>
      <c r="G190" s="234"/>
    </row>
    <row r="191" spans="2:7" ht="21.75" customHeight="1" x14ac:dyDescent="0.2">
      <c r="B191" s="230"/>
      <c r="C191" s="231"/>
      <c r="D191" s="232"/>
      <c r="E191" s="233"/>
      <c r="F191" s="231"/>
      <c r="G191" s="234"/>
    </row>
    <row r="192" spans="2:7" ht="21.75" customHeight="1" x14ac:dyDescent="0.2">
      <c r="B192" s="230"/>
      <c r="C192" s="231"/>
      <c r="D192" s="232"/>
      <c r="E192" s="233"/>
      <c r="F192" s="231"/>
      <c r="G192" s="234"/>
    </row>
    <row r="193" spans="2:7" ht="21.75" customHeight="1" x14ac:dyDescent="0.2">
      <c r="B193" s="230"/>
      <c r="C193" s="231"/>
      <c r="D193" s="232"/>
      <c r="E193" s="233"/>
      <c r="F193" s="231"/>
      <c r="G193" s="234"/>
    </row>
    <row r="194" spans="2:7" ht="21.75" customHeight="1" x14ac:dyDescent="0.2">
      <c r="B194" s="230"/>
      <c r="C194" s="231"/>
      <c r="D194" s="232"/>
      <c r="E194" s="233"/>
      <c r="F194" s="231"/>
      <c r="G194" s="234"/>
    </row>
    <row r="195" spans="2:7" ht="21.75" customHeight="1" x14ac:dyDescent="0.2">
      <c r="B195" s="230"/>
      <c r="C195" s="231"/>
      <c r="D195" s="232"/>
      <c r="E195" s="233"/>
      <c r="F195" s="231"/>
      <c r="G195" s="234"/>
    </row>
    <row r="196" spans="2:7" ht="21.75" customHeight="1" x14ac:dyDescent="0.2">
      <c r="B196" s="230"/>
      <c r="C196" s="231"/>
      <c r="D196" s="232"/>
      <c r="E196" s="233"/>
      <c r="F196" s="231"/>
      <c r="G196" s="234"/>
    </row>
    <row r="197" spans="2:7" ht="21.75" customHeight="1" x14ac:dyDescent="0.2">
      <c r="B197" s="230"/>
      <c r="C197" s="231"/>
      <c r="D197" s="232"/>
      <c r="E197" s="233"/>
      <c r="F197" s="231"/>
      <c r="G197" s="234"/>
    </row>
    <row r="198" spans="2:7" ht="21.75" customHeight="1" x14ac:dyDescent="0.2">
      <c r="B198" s="230"/>
      <c r="C198" s="231"/>
      <c r="D198" s="232"/>
      <c r="E198" s="233"/>
      <c r="F198" s="231"/>
      <c r="G198" s="234"/>
    </row>
    <row r="199" spans="2:7" ht="21.75" customHeight="1" x14ac:dyDescent="0.2">
      <c r="B199" s="230"/>
      <c r="C199" s="231"/>
      <c r="D199" s="232"/>
      <c r="E199" s="233"/>
      <c r="F199" s="231"/>
      <c r="G199" s="234"/>
    </row>
    <row r="200" spans="2:7" ht="21.75" customHeight="1" x14ac:dyDescent="0.2">
      <c r="B200" s="230"/>
      <c r="C200" s="231"/>
      <c r="D200" s="232"/>
      <c r="E200" s="233"/>
      <c r="F200" s="231"/>
      <c r="G200" s="234"/>
    </row>
    <row r="201" spans="2:7" ht="21.75" customHeight="1" x14ac:dyDescent="0.2">
      <c r="B201" s="230"/>
      <c r="C201" s="231"/>
      <c r="D201" s="232"/>
      <c r="E201" s="233"/>
      <c r="F201" s="231"/>
      <c r="G201" s="234"/>
    </row>
    <row r="202" spans="2:7" ht="21.75" customHeight="1" x14ac:dyDescent="0.2">
      <c r="B202" s="230"/>
      <c r="C202" s="231"/>
      <c r="D202" s="232"/>
      <c r="E202" s="233"/>
      <c r="F202" s="231"/>
      <c r="G202" s="234"/>
    </row>
    <row r="203" spans="2:7" ht="21.75" customHeight="1" x14ac:dyDescent="0.2">
      <c r="B203" s="230"/>
      <c r="C203" s="231"/>
      <c r="D203" s="232"/>
      <c r="E203" s="233"/>
      <c r="F203" s="231"/>
      <c r="G203" s="234"/>
    </row>
    <row r="204" spans="2:7" ht="21.75" customHeight="1" x14ac:dyDescent="0.2">
      <c r="B204" s="230"/>
      <c r="C204" s="231"/>
      <c r="D204" s="232"/>
      <c r="E204" s="233"/>
      <c r="F204" s="231"/>
      <c r="G204" s="234"/>
    </row>
    <row r="205" spans="2:7" ht="21.75" customHeight="1" x14ac:dyDescent="0.2">
      <c r="B205" s="230"/>
      <c r="C205" s="231"/>
      <c r="D205" s="232"/>
      <c r="E205" s="233"/>
      <c r="F205" s="231"/>
      <c r="G205" s="234"/>
    </row>
    <row r="206" spans="2:7" ht="21.75" customHeight="1" x14ac:dyDescent="0.2">
      <c r="B206" s="230"/>
      <c r="C206" s="231"/>
      <c r="D206" s="232"/>
      <c r="E206" s="233"/>
      <c r="F206" s="231"/>
      <c r="G206" s="234"/>
    </row>
    <row r="207" spans="2:7" ht="21.75" customHeight="1" x14ac:dyDescent="0.2">
      <c r="B207" s="230"/>
      <c r="C207" s="231"/>
      <c r="D207" s="232"/>
      <c r="E207" s="233"/>
      <c r="F207" s="231"/>
      <c r="G207" s="234"/>
    </row>
    <row r="208" spans="2:7" ht="21.75" customHeight="1" x14ac:dyDescent="0.2">
      <c r="B208" s="230"/>
      <c r="C208" s="231"/>
      <c r="D208" s="232"/>
      <c r="E208" s="233"/>
      <c r="F208" s="231"/>
      <c r="G208" s="234"/>
    </row>
    <row r="209" spans="2:7" ht="21.75" customHeight="1" x14ac:dyDescent="0.2">
      <c r="B209" s="230"/>
      <c r="C209" s="231"/>
      <c r="D209" s="232"/>
      <c r="E209" s="233"/>
      <c r="F209" s="231"/>
      <c r="G209" s="234"/>
    </row>
    <row r="210" spans="2:7" ht="21.75" customHeight="1" x14ac:dyDescent="0.2">
      <c r="B210" s="230"/>
      <c r="C210" s="231"/>
      <c r="D210" s="232"/>
      <c r="E210" s="233"/>
      <c r="F210" s="231"/>
      <c r="G210" s="234"/>
    </row>
    <row r="211" spans="2:7" ht="21.75" customHeight="1" x14ac:dyDescent="0.2">
      <c r="B211" s="230"/>
      <c r="C211" s="231"/>
      <c r="D211" s="232"/>
      <c r="E211" s="233"/>
      <c r="F211" s="231"/>
      <c r="G211" s="234"/>
    </row>
    <row r="212" spans="2:7" ht="21.75" customHeight="1" x14ac:dyDescent="0.2">
      <c r="B212" s="254"/>
      <c r="C212" s="255"/>
      <c r="D212" s="256"/>
      <c r="E212" s="257"/>
      <c r="F212" s="255"/>
      <c r="G212" s="258"/>
    </row>
  </sheetData>
  <mergeCells count="1">
    <mergeCell ref="B2:G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outlinePr summaryBelow="0" summaryRight="0"/>
  </sheetPr>
  <dimension ref="B1:E201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10" defaultColWidth="12.6640625" defaultRowHeight="15.75" customHeight="1" x14ac:dyDescent="0.15"/>
  <cols>
    <col min="1" max="1" width="7.6640625" customWidth="1"/>
    <col min="2" max="2" width="19.1640625" customWidth="1"/>
    <col min="3" max="3" width="53.1640625" customWidth="1"/>
    <col min="4" max="4" width="17.6640625" customWidth="1"/>
    <col min="5" max="5" width="23.1640625" customWidth="1"/>
    <col min="6" max="6" width="8.33203125" customWidth="1"/>
  </cols>
  <sheetData>
    <row r="1" spans="2:5" ht="13" x14ac:dyDescent="0.15">
      <c r="E1" s="259"/>
    </row>
    <row r="2" spans="2:5" ht="32.25" customHeight="1" x14ac:dyDescent="0.15">
      <c r="B2" s="335" t="s">
        <v>397</v>
      </c>
      <c r="C2" s="289"/>
      <c r="D2" s="289"/>
      <c r="E2" s="336"/>
    </row>
    <row r="3" spans="2:5" ht="13" x14ac:dyDescent="0.15">
      <c r="E3" s="259"/>
    </row>
    <row r="4" spans="2:5" ht="21" customHeight="1" x14ac:dyDescent="0.15">
      <c r="B4" s="260" t="s">
        <v>278</v>
      </c>
      <c r="C4" s="261" t="s">
        <v>279</v>
      </c>
      <c r="D4" s="261" t="s">
        <v>280</v>
      </c>
      <c r="E4" s="262" t="s">
        <v>398</v>
      </c>
    </row>
    <row r="5" spans="2:5" ht="21" customHeight="1" x14ac:dyDescent="0.2">
      <c r="B5" s="230" t="s">
        <v>399</v>
      </c>
      <c r="C5" s="231" t="s">
        <v>400</v>
      </c>
      <c r="D5" s="232">
        <f>'Power Info'!D14</f>
        <v>22170.250336881629</v>
      </c>
      <c r="E5" s="263"/>
    </row>
    <row r="6" spans="2:5" ht="21" customHeight="1" x14ac:dyDescent="0.2">
      <c r="B6" s="230" t="s">
        <v>399</v>
      </c>
      <c r="C6" s="231" t="s">
        <v>401</v>
      </c>
      <c r="D6" s="232">
        <f>'Power Info'!D15</f>
        <v>11085.125168440814</v>
      </c>
      <c r="E6" s="263"/>
    </row>
    <row r="7" spans="2:5" ht="21" customHeight="1" x14ac:dyDescent="0.2">
      <c r="B7" s="230" t="s">
        <v>399</v>
      </c>
      <c r="C7" s="231" t="s">
        <v>402</v>
      </c>
      <c r="D7" s="232">
        <f>'Power Info'!D13</f>
        <v>43647.680350735704</v>
      </c>
      <c r="E7" s="263"/>
    </row>
    <row r="8" spans="2:5" ht="21" customHeight="1" x14ac:dyDescent="0.2">
      <c r="B8" s="230" t="s">
        <v>399</v>
      </c>
      <c r="C8" s="231" t="s">
        <v>403</v>
      </c>
      <c r="D8" s="232">
        <f>'Power Info'!D6</f>
        <v>25097.41620167303</v>
      </c>
      <c r="E8" s="263"/>
    </row>
    <row r="9" spans="2:5" ht="21" customHeight="1" x14ac:dyDescent="0.2">
      <c r="B9" s="230" t="s">
        <v>399</v>
      </c>
      <c r="C9" s="231" t="s">
        <v>404</v>
      </c>
      <c r="D9" s="232">
        <f>'Power Info'!D14</f>
        <v>22170.250336881629</v>
      </c>
      <c r="E9" s="263"/>
    </row>
    <row r="10" spans="2:5" ht="21" customHeight="1" x14ac:dyDescent="0.2">
      <c r="B10" s="230" t="s">
        <v>399</v>
      </c>
      <c r="C10" s="231" t="s">
        <v>97</v>
      </c>
      <c r="D10" s="232">
        <f>'Power Info'!D7</f>
        <v>12747.893943706937</v>
      </c>
      <c r="E10" s="263"/>
    </row>
    <row r="11" spans="2:5" ht="21" customHeight="1" x14ac:dyDescent="0.2">
      <c r="B11" s="230" t="s">
        <v>405</v>
      </c>
      <c r="C11" s="231" t="s">
        <v>406</v>
      </c>
      <c r="D11" s="232">
        <f>'Power Info'!D13</f>
        <v>43647.680350735704</v>
      </c>
      <c r="E11" s="263"/>
    </row>
    <row r="12" spans="2:5" ht="21" customHeight="1" x14ac:dyDescent="0.2">
      <c r="B12" s="230" t="s">
        <v>405</v>
      </c>
      <c r="C12" s="231" t="s">
        <v>407</v>
      </c>
      <c r="D12" s="232">
        <f>'Power Info'!D6</f>
        <v>25097.41620167303</v>
      </c>
      <c r="E12" s="263"/>
    </row>
    <row r="13" spans="2:5" ht="21" customHeight="1" x14ac:dyDescent="0.2">
      <c r="B13" s="230" t="s">
        <v>399</v>
      </c>
      <c r="C13" s="231" t="s">
        <v>408</v>
      </c>
      <c r="D13" s="232">
        <v>22170</v>
      </c>
      <c r="E13" s="263"/>
    </row>
    <row r="14" spans="2:5" ht="21" customHeight="1" x14ac:dyDescent="0.2">
      <c r="B14" s="230" t="s">
        <v>399</v>
      </c>
      <c r="C14" s="231" t="s">
        <v>409</v>
      </c>
      <c r="D14" s="232">
        <v>12748</v>
      </c>
      <c r="E14" s="263"/>
    </row>
    <row r="15" spans="2:5" ht="21" customHeight="1" x14ac:dyDescent="0.2">
      <c r="B15" s="230" t="s">
        <v>410</v>
      </c>
      <c r="C15" s="231" t="s">
        <v>411</v>
      </c>
      <c r="D15" s="232">
        <f>'Power Info'!D18</f>
        <v>277128.12921102036</v>
      </c>
      <c r="E15" s="263"/>
    </row>
    <row r="16" spans="2:5" ht="21" customHeight="1" x14ac:dyDescent="0.2">
      <c r="B16" s="230" t="s">
        <v>352</v>
      </c>
      <c r="C16" s="231" t="s">
        <v>412</v>
      </c>
      <c r="D16" s="232">
        <f>'Power Info'!D14</f>
        <v>22170.250336881629</v>
      </c>
      <c r="E16" s="263"/>
    </row>
    <row r="17" spans="2:5" ht="21" customHeight="1" x14ac:dyDescent="0.2">
      <c r="B17" s="230" t="s">
        <v>352</v>
      </c>
      <c r="C17" s="231" t="s">
        <v>413</v>
      </c>
      <c r="D17" s="232">
        <f>'Power Info'!D7</f>
        <v>12747.893943706937</v>
      </c>
      <c r="E17" s="263"/>
    </row>
    <row r="18" spans="2:5" ht="21" customHeight="1" x14ac:dyDescent="0.2">
      <c r="B18" s="230"/>
      <c r="C18" s="231"/>
      <c r="D18" s="232"/>
      <c r="E18" s="263"/>
    </row>
    <row r="19" spans="2:5" ht="21" customHeight="1" x14ac:dyDescent="0.2">
      <c r="B19" s="230"/>
      <c r="C19" s="231"/>
      <c r="D19" s="232"/>
      <c r="E19" s="263"/>
    </row>
    <row r="20" spans="2:5" ht="21" customHeight="1" x14ac:dyDescent="0.2">
      <c r="B20" s="230"/>
      <c r="C20" s="231"/>
      <c r="D20" s="232"/>
      <c r="E20" s="263"/>
    </row>
    <row r="21" spans="2:5" ht="21" customHeight="1" x14ac:dyDescent="0.2">
      <c r="B21" s="230"/>
      <c r="C21" s="231"/>
      <c r="D21" s="232"/>
      <c r="E21" s="263"/>
    </row>
    <row r="22" spans="2:5" ht="21" customHeight="1" x14ac:dyDescent="0.2">
      <c r="B22" s="230"/>
      <c r="C22" s="231"/>
      <c r="D22" s="232"/>
      <c r="E22" s="263"/>
    </row>
    <row r="23" spans="2:5" ht="21" customHeight="1" x14ac:dyDescent="0.2">
      <c r="B23" s="230"/>
      <c r="C23" s="231"/>
      <c r="D23" s="232"/>
      <c r="E23" s="263"/>
    </row>
    <row r="24" spans="2:5" ht="21" customHeight="1" x14ac:dyDescent="0.2">
      <c r="B24" s="230"/>
      <c r="C24" s="231"/>
      <c r="D24" s="232"/>
      <c r="E24" s="263"/>
    </row>
    <row r="25" spans="2:5" ht="21" customHeight="1" x14ac:dyDescent="0.2">
      <c r="B25" s="230"/>
      <c r="C25" s="231"/>
      <c r="D25" s="232"/>
      <c r="E25" s="263"/>
    </row>
    <row r="26" spans="2:5" ht="21" customHeight="1" x14ac:dyDescent="0.2">
      <c r="B26" s="230"/>
      <c r="C26" s="231"/>
      <c r="D26" s="232"/>
      <c r="E26" s="263"/>
    </row>
    <row r="27" spans="2:5" ht="21" customHeight="1" x14ac:dyDescent="0.2">
      <c r="B27" s="230"/>
      <c r="C27" s="231"/>
      <c r="D27" s="232"/>
      <c r="E27" s="263"/>
    </row>
    <row r="28" spans="2:5" ht="21" customHeight="1" x14ac:dyDescent="0.2">
      <c r="B28" s="230"/>
      <c r="C28" s="231"/>
      <c r="D28" s="232"/>
      <c r="E28" s="263"/>
    </row>
    <row r="29" spans="2:5" ht="21" customHeight="1" x14ac:dyDescent="0.2">
      <c r="B29" s="230"/>
      <c r="C29" s="231"/>
      <c r="D29" s="232"/>
      <c r="E29" s="263"/>
    </row>
    <row r="30" spans="2:5" ht="21" customHeight="1" x14ac:dyDescent="0.2">
      <c r="B30" s="230"/>
      <c r="C30" s="231"/>
      <c r="D30" s="232"/>
      <c r="E30" s="263"/>
    </row>
    <row r="31" spans="2:5" ht="21" customHeight="1" x14ac:dyDescent="0.2">
      <c r="B31" s="230"/>
      <c r="C31" s="231"/>
      <c r="D31" s="232"/>
      <c r="E31" s="263"/>
    </row>
    <row r="32" spans="2:5" ht="21" customHeight="1" x14ac:dyDescent="0.2">
      <c r="B32" s="230"/>
      <c r="C32" s="231"/>
      <c r="D32" s="232"/>
      <c r="E32" s="263"/>
    </row>
    <row r="33" spans="2:5" ht="21" customHeight="1" x14ac:dyDescent="0.2">
      <c r="B33" s="230"/>
      <c r="C33" s="231"/>
      <c r="D33" s="232"/>
      <c r="E33" s="263"/>
    </row>
    <row r="34" spans="2:5" ht="21" customHeight="1" x14ac:dyDescent="0.2">
      <c r="B34" s="230"/>
      <c r="C34" s="231"/>
      <c r="D34" s="232"/>
      <c r="E34" s="263"/>
    </row>
    <row r="35" spans="2:5" ht="21" customHeight="1" x14ac:dyDescent="0.2">
      <c r="B35" s="230"/>
      <c r="C35" s="231"/>
      <c r="D35" s="232"/>
      <c r="E35" s="263"/>
    </row>
    <row r="36" spans="2:5" ht="21" customHeight="1" x14ac:dyDescent="0.2">
      <c r="B36" s="230"/>
      <c r="C36" s="231"/>
      <c r="D36" s="232"/>
      <c r="E36" s="263"/>
    </row>
    <row r="37" spans="2:5" ht="21" customHeight="1" x14ac:dyDescent="0.2">
      <c r="B37" s="230"/>
      <c r="C37" s="231"/>
      <c r="D37" s="232"/>
      <c r="E37" s="263"/>
    </row>
    <row r="38" spans="2:5" ht="21" customHeight="1" x14ac:dyDescent="0.2">
      <c r="B38" s="230"/>
      <c r="C38" s="231"/>
      <c r="D38" s="232"/>
      <c r="E38" s="263"/>
    </row>
    <row r="39" spans="2:5" ht="21" customHeight="1" x14ac:dyDescent="0.2">
      <c r="B39" s="230"/>
      <c r="C39" s="231"/>
      <c r="D39" s="232"/>
      <c r="E39" s="263"/>
    </row>
    <row r="40" spans="2:5" ht="21" customHeight="1" x14ac:dyDescent="0.2">
      <c r="B40" s="230"/>
      <c r="C40" s="231"/>
      <c r="D40" s="232"/>
      <c r="E40" s="263"/>
    </row>
    <row r="41" spans="2:5" ht="21" customHeight="1" x14ac:dyDescent="0.2">
      <c r="B41" s="230"/>
      <c r="C41" s="231"/>
      <c r="D41" s="232"/>
      <c r="E41" s="263"/>
    </row>
    <row r="42" spans="2:5" ht="21" customHeight="1" x14ac:dyDescent="0.2">
      <c r="B42" s="230"/>
      <c r="C42" s="231"/>
      <c r="D42" s="232"/>
      <c r="E42" s="263"/>
    </row>
    <row r="43" spans="2:5" ht="21" customHeight="1" x14ac:dyDescent="0.2">
      <c r="B43" s="230"/>
      <c r="C43" s="231"/>
      <c r="D43" s="232"/>
      <c r="E43" s="263"/>
    </row>
    <row r="44" spans="2:5" ht="21" customHeight="1" x14ac:dyDescent="0.2">
      <c r="B44" s="230"/>
      <c r="C44" s="231"/>
      <c r="D44" s="232"/>
      <c r="E44" s="263"/>
    </row>
    <row r="45" spans="2:5" ht="21" customHeight="1" x14ac:dyDescent="0.2">
      <c r="B45" s="230"/>
      <c r="C45" s="231"/>
      <c r="D45" s="232"/>
      <c r="E45" s="263"/>
    </row>
    <row r="46" spans="2:5" ht="21" customHeight="1" x14ac:dyDescent="0.2">
      <c r="B46" s="230"/>
      <c r="C46" s="231"/>
      <c r="D46" s="232"/>
      <c r="E46" s="263"/>
    </row>
    <row r="47" spans="2:5" ht="21" customHeight="1" x14ac:dyDescent="0.2">
      <c r="B47" s="230"/>
      <c r="C47" s="231"/>
      <c r="D47" s="232"/>
      <c r="E47" s="263"/>
    </row>
    <row r="48" spans="2:5" ht="21" customHeight="1" x14ac:dyDescent="0.2">
      <c r="B48" s="230"/>
      <c r="C48" s="231"/>
      <c r="D48" s="232"/>
      <c r="E48" s="263"/>
    </row>
    <row r="49" spans="2:5" ht="21" customHeight="1" x14ac:dyDescent="0.2">
      <c r="B49" s="230"/>
      <c r="C49" s="231"/>
      <c r="D49" s="232"/>
      <c r="E49" s="263"/>
    </row>
    <row r="50" spans="2:5" ht="21" customHeight="1" x14ac:dyDescent="0.2">
      <c r="B50" s="230"/>
      <c r="C50" s="231"/>
      <c r="D50" s="232"/>
      <c r="E50" s="263"/>
    </row>
    <row r="51" spans="2:5" ht="21" customHeight="1" x14ac:dyDescent="0.2">
      <c r="B51" s="230"/>
      <c r="C51" s="231"/>
      <c r="D51" s="232"/>
      <c r="E51" s="263"/>
    </row>
    <row r="52" spans="2:5" ht="21" customHeight="1" x14ac:dyDescent="0.2">
      <c r="B52" s="230"/>
      <c r="C52" s="231"/>
      <c r="D52" s="232"/>
      <c r="E52" s="263"/>
    </row>
    <row r="53" spans="2:5" ht="21" customHeight="1" x14ac:dyDescent="0.2">
      <c r="B53" s="230"/>
      <c r="C53" s="231"/>
      <c r="D53" s="232"/>
      <c r="E53" s="263"/>
    </row>
    <row r="54" spans="2:5" ht="21" customHeight="1" x14ac:dyDescent="0.2">
      <c r="B54" s="230"/>
      <c r="C54" s="231"/>
      <c r="D54" s="232"/>
      <c r="E54" s="263"/>
    </row>
    <row r="55" spans="2:5" ht="21" customHeight="1" x14ac:dyDescent="0.2">
      <c r="B55" s="230"/>
      <c r="C55" s="231"/>
      <c r="D55" s="232"/>
      <c r="E55" s="263"/>
    </row>
    <row r="56" spans="2:5" ht="21" customHeight="1" x14ac:dyDescent="0.2">
      <c r="B56" s="230"/>
      <c r="C56" s="231"/>
      <c r="D56" s="232"/>
      <c r="E56" s="263"/>
    </row>
    <row r="57" spans="2:5" ht="21" customHeight="1" x14ac:dyDescent="0.2">
      <c r="B57" s="230"/>
      <c r="C57" s="231"/>
      <c r="D57" s="232"/>
      <c r="E57" s="263"/>
    </row>
    <row r="58" spans="2:5" ht="21" customHeight="1" x14ac:dyDescent="0.2">
      <c r="B58" s="230"/>
      <c r="C58" s="231"/>
      <c r="D58" s="232"/>
      <c r="E58" s="263"/>
    </row>
    <row r="59" spans="2:5" ht="21" customHeight="1" x14ac:dyDescent="0.2">
      <c r="B59" s="230"/>
      <c r="C59" s="231"/>
      <c r="D59" s="232"/>
      <c r="E59" s="263"/>
    </row>
    <row r="60" spans="2:5" ht="21" customHeight="1" x14ac:dyDescent="0.2">
      <c r="B60" s="230"/>
      <c r="C60" s="231"/>
      <c r="D60" s="232"/>
      <c r="E60" s="263"/>
    </row>
    <row r="61" spans="2:5" ht="21" customHeight="1" x14ac:dyDescent="0.2">
      <c r="B61" s="230"/>
      <c r="C61" s="231"/>
      <c r="D61" s="232"/>
      <c r="E61" s="263"/>
    </row>
    <row r="62" spans="2:5" ht="21" customHeight="1" x14ac:dyDescent="0.2">
      <c r="B62" s="230"/>
      <c r="C62" s="231"/>
      <c r="D62" s="232"/>
      <c r="E62" s="263"/>
    </row>
    <row r="63" spans="2:5" ht="21" customHeight="1" x14ac:dyDescent="0.2">
      <c r="B63" s="230"/>
      <c r="C63" s="231"/>
      <c r="D63" s="232"/>
      <c r="E63" s="263"/>
    </row>
    <row r="64" spans="2:5" ht="21" customHeight="1" x14ac:dyDescent="0.2">
      <c r="B64" s="230"/>
      <c r="C64" s="231"/>
      <c r="D64" s="232"/>
      <c r="E64" s="263"/>
    </row>
    <row r="65" spans="2:5" ht="21" customHeight="1" x14ac:dyDescent="0.2">
      <c r="B65" s="230"/>
      <c r="C65" s="231"/>
      <c r="D65" s="232"/>
      <c r="E65" s="263"/>
    </row>
    <row r="66" spans="2:5" ht="21" customHeight="1" x14ac:dyDescent="0.2">
      <c r="B66" s="230"/>
      <c r="C66" s="231"/>
      <c r="D66" s="232"/>
      <c r="E66" s="263"/>
    </row>
    <row r="67" spans="2:5" ht="21" customHeight="1" x14ac:dyDescent="0.2">
      <c r="B67" s="230"/>
      <c r="C67" s="231"/>
      <c r="D67" s="232"/>
      <c r="E67" s="263"/>
    </row>
    <row r="68" spans="2:5" ht="21" customHeight="1" x14ac:dyDescent="0.2">
      <c r="B68" s="230"/>
      <c r="C68" s="231"/>
      <c r="D68" s="232"/>
      <c r="E68" s="263"/>
    </row>
    <row r="69" spans="2:5" ht="21" customHeight="1" x14ac:dyDescent="0.2">
      <c r="B69" s="230"/>
      <c r="C69" s="231"/>
      <c r="D69" s="232"/>
      <c r="E69" s="263"/>
    </row>
    <row r="70" spans="2:5" ht="21" customHeight="1" x14ac:dyDescent="0.2">
      <c r="B70" s="230"/>
      <c r="C70" s="231"/>
      <c r="D70" s="232"/>
      <c r="E70" s="263"/>
    </row>
    <row r="71" spans="2:5" ht="21" customHeight="1" x14ac:dyDescent="0.2">
      <c r="B71" s="230"/>
      <c r="C71" s="231"/>
      <c r="D71" s="232"/>
      <c r="E71" s="263"/>
    </row>
    <row r="72" spans="2:5" ht="21" customHeight="1" x14ac:dyDescent="0.2">
      <c r="B72" s="230"/>
      <c r="C72" s="231"/>
      <c r="D72" s="232"/>
      <c r="E72" s="263"/>
    </row>
    <row r="73" spans="2:5" ht="21" customHeight="1" x14ac:dyDescent="0.2">
      <c r="B73" s="230"/>
      <c r="C73" s="231"/>
      <c r="D73" s="232"/>
      <c r="E73" s="263"/>
    </row>
    <row r="74" spans="2:5" ht="21" customHeight="1" x14ac:dyDescent="0.2">
      <c r="B74" s="230"/>
      <c r="C74" s="231"/>
      <c r="D74" s="232"/>
      <c r="E74" s="263"/>
    </row>
    <row r="75" spans="2:5" ht="21" customHeight="1" x14ac:dyDescent="0.2">
      <c r="B75" s="230"/>
      <c r="C75" s="231"/>
      <c r="D75" s="232"/>
      <c r="E75" s="263"/>
    </row>
    <row r="76" spans="2:5" ht="21" customHeight="1" x14ac:dyDescent="0.2">
      <c r="B76" s="230"/>
      <c r="C76" s="231"/>
      <c r="D76" s="232"/>
      <c r="E76" s="263"/>
    </row>
    <row r="77" spans="2:5" ht="21" customHeight="1" x14ac:dyDescent="0.2">
      <c r="B77" s="230"/>
      <c r="C77" s="231"/>
      <c r="D77" s="232"/>
      <c r="E77" s="263"/>
    </row>
    <row r="78" spans="2:5" ht="21" customHeight="1" x14ac:dyDescent="0.2">
      <c r="B78" s="230"/>
      <c r="C78" s="231"/>
      <c r="D78" s="232"/>
      <c r="E78" s="263"/>
    </row>
    <row r="79" spans="2:5" ht="21" customHeight="1" x14ac:dyDescent="0.2">
      <c r="B79" s="230"/>
      <c r="C79" s="231"/>
      <c r="D79" s="232"/>
      <c r="E79" s="263"/>
    </row>
    <row r="80" spans="2:5" ht="21" customHeight="1" x14ac:dyDescent="0.2">
      <c r="B80" s="230"/>
      <c r="C80" s="231"/>
      <c r="D80" s="232"/>
      <c r="E80" s="263"/>
    </row>
    <row r="81" spans="2:5" ht="21" customHeight="1" x14ac:dyDescent="0.2">
      <c r="B81" s="230"/>
      <c r="C81" s="231"/>
      <c r="D81" s="232"/>
      <c r="E81" s="263"/>
    </row>
    <row r="82" spans="2:5" ht="21" customHeight="1" x14ac:dyDescent="0.2">
      <c r="B82" s="230"/>
      <c r="C82" s="231"/>
      <c r="D82" s="232"/>
      <c r="E82" s="263"/>
    </row>
    <row r="83" spans="2:5" ht="21" customHeight="1" x14ac:dyDescent="0.2">
      <c r="B83" s="230"/>
      <c r="C83" s="231"/>
      <c r="D83" s="232"/>
      <c r="E83" s="263"/>
    </row>
    <row r="84" spans="2:5" ht="21" customHeight="1" x14ac:dyDescent="0.2">
      <c r="B84" s="230"/>
      <c r="C84" s="231"/>
      <c r="D84" s="232"/>
      <c r="E84" s="263"/>
    </row>
    <row r="85" spans="2:5" ht="21" customHeight="1" x14ac:dyDescent="0.2">
      <c r="B85" s="230"/>
      <c r="C85" s="231"/>
      <c r="D85" s="232"/>
      <c r="E85" s="263"/>
    </row>
    <row r="86" spans="2:5" ht="21" customHeight="1" x14ac:dyDescent="0.2">
      <c r="B86" s="230"/>
      <c r="C86" s="231"/>
      <c r="D86" s="232"/>
      <c r="E86" s="263"/>
    </row>
    <row r="87" spans="2:5" ht="21" customHeight="1" x14ac:dyDescent="0.2">
      <c r="B87" s="230"/>
      <c r="C87" s="231"/>
      <c r="D87" s="232"/>
      <c r="E87" s="263"/>
    </row>
    <row r="88" spans="2:5" ht="21" customHeight="1" x14ac:dyDescent="0.2">
      <c r="B88" s="230"/>
      <c r="C88" s="231"/>
      <c r="D88" s="232"/>
      <c r="E88" s="263"/>
    </row>
    <row r="89" spans="2:5" ht="21" customHeight="1" x14ac:dyDescent="0.2">
      <c r="B89" s="230"/>
      <c r="C89" s="231"/>
      <c r="D89" s="232"/>
      <c r="E89" s="263"/>
    </row>
    <row r="90" spans="2:5" ht="21" customHeight="1" x14ac:dyDescent="0.2">
      <c r="B90" s="230"/>
      <c r="C90" s="231"/>
      <c r="D90" s="232"/>
      <c r="E90" s="263"/>
    </row>
    <row r="91" spans="2:5" ht="21" customHeight="1" x14ac:dyDescent="0.2">
      <c r="B91" s="230"/>
      <c r="C91" s="231"/>
      <c r="D91" s="232"/>
      <c r="E91" s="263"/>
    </row>
    <row r="92" spans="2:5" ht="21" customHeight="1" x14ac:dyDescent="0.2">
      <c r="B92" s="230"/>
      <c r="C92" s="231"/>
      <c r="D92" s="232"/>
      <c r="E92" s="263"/>
    </row>
    <row r="93" spans="2:5" ht="21" customHeight="1" x14ac:dyDescent="0.2">
      <c r="B93" s="230"/>
      <c r="C93" s="231"/>
      <c r="D93" s="232"/>
      <c r="E93" s="263"/>
    </row>
    <row r="94" spans="2:5" ht="21" customHeight="1" x14ac:dyDescent="0.2">
      <c r="B94" s="230"/>
      <c r="C94" s="231"/>
      <c r="D94" s="232"/>
      <c r="E94" s="263"/>
    </row>
    <row r="95" spans="2:5" ht="21" customHeight="1" x14ac:dyDescent="0.2">
      <c r="B95" s="230"/>
      <c r="C95" s="231"/>
      <c r="D95" s="232"/>
      <c r="E95" s="263"/>
    </row>
    <row r="96" spans="2:5" ht="21" customHeight="1" x14ac:dyDescent="0.2">
      <c r="B96" s="230"/>
      <c r="C96" s="231"/>
      <c r="D96" s="232"/>
      <c r="E96" s="263"/>
    </row>
    <row r="97" spans="2:5" ht="21" customHeight="1" x14ac:dyDescent="0.2">
      <c r="B97" s="230"/>
      <c r="C97" s="231"/>
      <c r="D97" s="232"/>
      <c r="E97" s="263"/>
    </row>
    <row r="98" spans="2:5" ht="21" customHeight="1" x14ac:dyDescent="0.2">
      <c r="B98" s="230"/>
      <c r="C98" s="231"/>
      <c r="D98" s="232"/>
      <c r="E98" s="263"/>
    </row>
    <row r="99" spans="2:5" ht="21" customHeight="1" x14ac:dyDescent="0.2">
      <c r="B99" s="230"/>
      <c r="C99" s="231"/>
      <c r="D99" s="232"/>
      <c r="E99" s="263"/>
    </row>
    <row r="100" spans="2:5" ht="21" customHeight="1" x14ac:dyDescent="0.2">
      <c r="B100" s="230"/>
      <c r="C100" s="231"/>
      <c r="D100" s="232"/>
      <c r="E100" s="263"/>
    </row>
    <row r="101" spans="2:5" ht="21" customHeight="1" x14ac:dyDescent="0.2">
      <c r="B101" s="230"/>
      <c r="C101" s="231"/>
      <c r="D101" s="232"/>
      <c r="E101" s="263"/>
    </row>
    <row r="102" spans="2:5" ht="21" customHeight="1" x14ac:dyDescent="0.2">
      <c r="B102" s="230"/>
      <c r="C102" s="231"/>
      <c r="D102" s="232"/>
      <c r="E102" s="263"/>
    </row>
    <row r="103" spans="2:5" ht="21" customHeight="1" x14ac:dyDescent="0.2">
      <c r="B103" s="230"/>
      <c r="C103" s="231"/>
      <c r="D103" s="232"/>
      <c r="E103" s="263"/>
    </row>
    <row r="104" spans="2:5" ht="21" customHeight="1" x14ac:dyDescent="0.2">
      <c r="B104" s="230"/>
      <c r="C104" s="231"/>
      <c r="D104" s="232"/>
      <c r="E104" s="263"/>
    </row>
    <row r="105" spans="2:5" ht="21" customHeight="1" x14ac:dyDescent="0.2">
      <c r="B105" s="230"/>
      <c r="C105" s="231"/>
      <c r="D105" s="232"/>
      <c r="E105" s="263"/>
    </row>
    <row r="106" spans="2:5" ht="21" customHeight="1" x14ac:dyDescent="0.2">
      <c r="B106" s="230"/>
      <c r="C106" s="231"/>
      <c r="D106" s="232"/>
      <c r="E106" s="263"/>
    </row>
    <row r="107" spans="2:5" ht="21" customHeight="1" x14ac:dyDescent="0.2">
      <c r="B107" s="230"/>
      <c r="C107" s="231"/>
      <c r="D107" s="232"/>
      <c r="E107" s="263"/>
    </row>
    <row r="108" spans="2:5" ht="21" customHeight="1" x14ac:dyDescent="0.2">
      <c r="B108" s="230"/>
      <c r="C108" s="231"/>
      <c r="D108" s="232"/>
      <c r="E108" s="263"/>
    </row>
    <row r="109" spans="2:5" ht="21" customHeight="1" x14ac:dyDescent="0.2">
      <c r="B109" s="230"/>
      <c r="C109" s="231"/>
      <c r="D109" s="232"/>
      <c r="E109" s="263"/>
    </row>
    <row r="110" spans="2:5" ht="21" customHeight="1" x14ac:dyDescent="0.2">
      <c r="B110" s="230"/>
      <c r="C110" s="231"/>
      <c r="D110" s="232"/>
      <c r="E110" s="263"/>
    </row>
    <row r="111" spans="2:5" ht="21" customHeight="1" x14ac:dyDescent="0.2">
      <c r="B111" s="230"/>
      <c r="C111" s="231"/>
      <c r="D111" s="232"/>
      <c r="E111" s="263"/>
    </row>
    <row r="112" spans="2:5" ht="21" customHeight="1" x14ac:dyDescent="0.2">
      <c r="B112" s="230"/>
      <c r="C112" s="231"/>
      <c r="D112" s="232"/>
      <c r="E112" s="263"/>
    </row>
    <row r="113" spans="2:5" ht="21" customHeight="1" x14ac:dyDescent="0.2">
      <c r="B113" s="230"/>
      <c r="C113" s="231"/>
      <c r="D113" s="232"/>
      <c r="E113" s="263"/>
    </row>
    <row r="114" spans="2:5" ht="21" customHeight="1" x14ac:dyDescent="0.2">
      <c r="B114" s="230"/>
      <c r="C114" s="231"/>
      <c r="D114" s="232"/>
      <c r="E114" s="263"/>
    </row>
    <row r="115" spans="2:5" ht="21" customHeight="1" x14ac:dyDescent="0.2">
      <c r="B115" s="230"/>
      <c r="C115" s="231"/>
      <c r="D115" s="232"/>
      <c r="E115" s="263"/>
    </row>
    <row r="116" spans="2:5" ht="21" customHeight="1" x14ac:dyDescent="0.2">
      <c r="B116" s="230"/>
      <c r="C116" s="231"/>
      <c r="D116" s="232"/>
      <c r="E116" s="263"/>
    </row>
    <row r="117" spans="2:5" ht="21" customHeight="1" x14ac:dyDescent="0.2">
      <c r="B117" s="230"/>
      <c r="C117" s="231"/>
      <c r="D117" s="232"/>
      <c r="E117" s="263"/>
    </row>
    <row r="118" spans="2:5" ht="21" customHeight="1" x14ac:dyDescent="0.2">
      <c r="B118" s="230"/>
      <c r="C118" s="231"/>
      <c r="D118" s="232"/>
      <c r="E118" s="263"/>
    </row>
    <row r="119" spans="2:5" ht="21" customHeight="1" x14ac:dyDescent="0.2">
      <c r="B119" s="230"/>
      <c r="C119" s="231"/>
      <c r="D119" s="232"/>
      <c r="E119" s="263"/>
    </row>
    <row r="120" spans="2:5" ht="21" customHeight="1" x14ac:dyDescent="0.2">
      <c r="B120" s="230"/>
      <c r="C120" s="231"/>
      <c r="D120" s="232"/>
      <c r="E120" s="263"/>
    </row>
    <row r="121" spans="2:5" ht="21" customHeight="1" x14ac:dyDescent="0.2">
      <c r="B121" s="230"/>
      <c r="C121" s="231"/>
      <c r="D121" s="232"/>
      <c r="E121" s="263"/>
    </row>
    <row r="122" spans="2:5" ht="21" customHeight="1" x14ac:dyDescent="0.2">
      <c r="B122" s="230"/>
      <c r="C122" s="231"/>
      <c r="D122" s="232"/>
      <c r="E122" s="263"/>
    </row>
    <row r="123" spans="2:5" ht="21" customHeight="1" x14ac:dyDescent="0.2">
      <c r="B123" s="230"/>
      <c r="C123" s="231"/>
      <c r="D123" s="232"/>
      <c r="E123" s="263"/>
    </row>
    <row r="124" spans="2:5" ht="21" customHeight="1" x14ac:dyDescent="0.2">
      <c r="B124" s="230"/>
      <c r="C124" s="231"/>
      <c r="D124" s="232"/>
      <c r="E124" s="263"/>
    </row>
    <row r="125" spans="2:5" ht="21" customHeight="1" x14ac:dyDescent="0.2">
      <c r="B125" s="230"/>
      <c r="C125" s="231"/>
      <c r="D125" s="232"/>
      <c r="E125" s="263"/>
    </row>
    <row r="126" spans="2:5" ht="21" customHeight="1" x14ac:dyDescent="0.2">
      <c r="B126" s="230"/>
      <c r="C126" s="231"/>
      <c r="D126" s="232"/>
      <c r="E126" s="263"/>
    </row>
    <row r="127" spans="2:5" ht="21" customHeight="1" x14ac:dyDescent="0.2">
      <c r="B127" s="230"/>
      <c r="C127" s="231"/>
      <c r="D127" s="232"/>
      <c r="E127" s="263"/>
    </row>
    <row r="128" spans="2:5" ht="21" customHeight="1" x14ac:dyDescent="0.2">
      <c r="B128" s="230"/>
      <c r="C128" s="231"/>
      <c r="D128" s="232"/>
      <c r="E128" s="263"/>
    </row>
    <row r="129" spans="2:5" ht="21" customHeight="1" x14ac:dyDescent="0.2">
      <c r="B129" s="230"/>
      <c r="C129" s="231"/>
      <c r="D129" s="232"/>
      <c r="E129" s="263"/>
    </row>
    <row r="130" spans="2:5" ht="21" customHeight="1" x14ac:dyDescent="0.2">
      <c r="B130" s="230"/>
      <c r="C130" s="231"/>
      <c r="D130" s="232"/>
      <c r="E130" s="263"/>
    </row>
    <row r="131" spans="2:5" ht="21" customHeight="1" x14ac:dyDescent="0.2">
      <c r="B131" s="230"/>
      <c r="C131" s="231"/>
      <c r="D131" s="232"/>
      <c r="E131" s="263"/>
    </row>
    <row r="132" spans="2:5" ht="21" customHeight="1" x14ac:dyDescent="0.2">
      <c r="B132" s="230"/>
      <c r="C132" s="231"/>
      <c r="D132" s="232"/>
      <c r="E132" s="263"/>
    </row>
    <row r="133" spans="2:5" ht="21" customHeight="1" x14ac:dyDescent="0.2">
      <c r="B133" s="230"/>
      <c r="C133" s="231"/>
      <c r="D133" s="232"/>
      <c r="E133" s="263"/>
    </row>
    <row r="134" spans="2:5" ht="21" customHeight="1" x14ac:dyDescent="0.2">
      <c r="B134" s="230"/>
      <c r="C134" s="231"/>
      <c r="D134" s="232"/>
      <c r="E134" s="263"/>
    </row>
    <row r="135" spans="2:5" ht="21" customHeight="1" x14ac:dyDescent="0.2">
      <c r="B135" s="230"/>
      <c r="C135" s="231"/>
      <c r="D135" s="232"/>
      <c r="E135" s="263"/>
    </row>
    <row r="136" spans="2:5" ht="21" customHeight="1" x14ac:dyDescent="0.2">
      <c r="B136" s="230"/>
      <c r="C136" s="231"/>
      <c r="D136" s="232"/>
      <c r="E136" s="263"/>
    </row>
    <row r="137" spans="2:5" ht="21" customHeight="1" x14ac:dyDescent="0.2">
      <c r="B137" s="230"/>
      <c r="C137" s="231"/>
      <c r="D137" s="232"/>
      <c r="E137" s="263"/>
    </row>
    <row r="138" spans="2:5" ht="21" customHeight="1" x14ac:dyDescent="0.2">
      <c r="B138" s="230"/>
      <c r="C138" s="231"/>
      <c r="D138" s="232"/>
      <c r="E138" s="263"/>
    </row>
    <row r="139" spans="2:5" ht="21" customHeight="1" x14ac:dyDescent="0.2">
      <c r="B139" s="230"/>
      <c r="C139" s="231"/>
      <c r="D139" s="232"/>
      <c r="E139" s="263"/>
    </row>
    <row r="140" spans="2:5" ht="21" customHeight="1" x14ac:dyDescent="0.2">
      <c r="B140" s="230"/>
      <c r="C140" s="231"/>
      <c r="D140" s="232"/>
      <c r="E140" s="263"/>
    </row>
    <row r="141" spans="2:5" ht="21" customHeight="1" x14ac:dyDescent="0.2">
      <c r="B141" s="230"/>
      <c r="C141" s="231"/>
      <c r="D141" s="232"/>
      <c r="E141" s="263"/>
    </row>
    <row r="142" spans="2:5" ht="21" customHeight="1" x14ac:dyDescent="0.2">
      <c r="B142" s="230"/>
      <c r="C142" s="231"/>
      <c r="D142" s="232"/>
      <c r="E142" s="263"/>
    </row>
    <row r="143" spans="2:5" ht="21" customHeight="1" x14ac:dyDescent="0.2">
      <c r="B143" s="230"/>
      <c r="C143" s="231"/>
      <c r="D143" s="232"/>
      <c r="E143" s="263"/>
    </row>
    <row r="144" spans="2:5" ht="21" customHeight="1" x14ac:dyDescent="0.2">
      <c r="B144" s="230"/>
      <c r="C144" s="231"/>
      <c r="D144" s="232"/>
      <c r="E144" s="263"/>
    </row>
    <row r="145" spans="2:5" ht="21" customHeight="1" x14ac:dyDescent="0.2">
      <c r="B145" s="230"/>
      <c r="C145" s="231"/>
      <c r="D145" s="232"/>
      <c r="E145" s="263"/>
    </row>
    <row r="146" spans="2:5" ht="21" customHeight="1" x14ac:dyDescent="0.2">
      <c r="B146" s="230"/>
      <c r="C146" s="231"/>
      <c r="D146" s="232"/>
      <c r="E146" s="263"/>
    </row>
    <row r="147" spans="2:5" ht="21" customHeight="1" x14ac:dyDescent="0.2">
      <c r="B147" s="230"/>
      <c r="C147" s="231"/>
      <c r="D147" s="232"/>
      <c r="E147" s="263"/>
    </row>
    <row r="148" spans="2:5" ht="21" customHeight="1" x14ac:dyDescent="0.2">
      <c r="B148" s="230"/>
      <c r="C148" s="231"/>
      <c r="D148" s="232"/>
      <c r="E148" s="263"/>
    </row>
    <row r="149" spans="2:5" ht="21" customHeight="1" x14ac:dyDescent="0.2">
      <c r="B149" s="230"/>
      <c r="C149" s="231"/>
      <c r="D149" s="232"/>
      <c r="E149" s="263"/>
    </row>
    <row r="150" spans="2:5" ht="21" customHeight="1" x14ac:dyDescent="0.2">
      <c r="B150" s="230"/>
      <c r="C150" s="231"/>
      <c r="D150" s="232"/>
      <c r="E150" s="263"/>
    </row>
    <row r="151" spans="2:5" ht="21" customHeight="1" x14ac:dyDescent="0.2">
      <c r="B151" s="230"/>
      <c r="C151" s="231"/>
      <c r="D151" s="232"/>
      <c r="E151" s="263"/>
    </row>
    <row r="152" spans="2:5" ht="21" customHeight="1" x14ac:dyDescent="0.2">
      <c r="B152" s="230"/>
      <c r="C152" s="231"/>
      <c r="D152" s="232"/>
      <c r="E152" s="263"/>
    </row>
    <row r="153" spans="2:5" ht="21" customHeight="1" x14ac:dyDescent="0.2">
      <c r="B153" s="230"/>
      <c r="C153" s="231"/>
      <c r="D153" s="232"/>
      <c r="E153" s="263"/>
    </row>
    <row r="154" spans="2:5" ht="21" customHeight="1" x14ac:dyDescent="0.2">
      <c r="B154" s="230"/>
      <c r="C154" s="231"/>
      <c r="D154" s="232"/>
      <c r="E154" s="263"/>
    </row>
    <row r="155" spans="2:5" ht="21" customHeight="1" x14ac:dyDescent="0.2">
      <c r="B155" s="230"/>
      <c r="C155" s="231"/>
      <c r="D155" s="232"/>
      <c r="E155" s="263"/>
    </row>
    <row r="156" spans="2:5" ht="21" customHeight="1" x14ac:dyDescent="0.2">
      <c r="B156" s="230"/>
      <c r="C156" s="231"/>
      <c r="D156" s="232"/>
      <c r="E156" s="263"/>
    </row>
    <row r="157" spans="2:5" ht="21" customHeight="1" x14ac:dyDescent="0.2">
      <c r="B157" s="230"/>
      <c r="C157" s="231"/>
      <c r="D157" s="232"/>
      <c r="E157" s="263"/>
    </row>
    <row r="158" spans="2:5" ht="21" customHeight="1" x14ac:dyDescent="0.2">
      <c r="B158" s="230"/>
      <c r="C158" s="231"/>
      <c r="D158" s="232"/>
      <c r="E158" s="263"/>
    </row>
    <row r="159" spans="2:5" ht="21" customHeight="1" x14ac:dyDescent="0.2">
      <c r="B159" s="230"/>
      <c r="C159" s="231"/>
      <c r="D159" s="232"/>
      <c r="E159" s="263"/>
    </row>
    <row r="160" spans="2:5" ht="21" customHeight="1" x14ac:dyDescent="0.2">
      <c r="B160" s="230"/>
      <c r="C160" s="231"/>
      <c r="D160" s="232"/>
      <c r="E160" s="263"/>
    </row>
    <row r="161" spans="2:5" ht="21" customHeight="1" x14ac:dyDescent="0.2">
      <c r="B161" s="230"/>
      <c r="C161" s="231"/>
      <c r="D161" s="232"/>
      <c r="E161" s="263"/>
    </row>
    <row r="162" spans="2:5" ht="21" customHeight="1" x14ac:dyDescent="0.2">
      <c r="B162" s="230"/>
      <c r="C162" s="231"/>
      <c r="D162" s="232"/>
      <c r="E162" s="263"/>
    </row>
    <row r="163" spans="2:5" ht="21" customHeight="1" x14ac:dyDescent="0.2">
      <c r="B163" s="230"/>
      <c r="C163" s="231"/>
      <c r="D163" s="232"/>
      <c r="E163" s="263"/>
    </row>
    <row r="164" spans="2:5" ht="21" customHeight="1" x14ac:dyDescent="0.2">
      <c r="B164" s="230"/>
      <c r="C164" s="231"/>
      <c r="D164" s="232"/>
      <c r="E164" s="263"/>
    </row>
    <row r="165" spans="2:5" ht="21" customHeight="1" x14ac:dyDescent="0.2">
      <c r="B165" s="230"/>
      <c r="C165" s="231"/>
      <c r="D165" s="232"/>
      <c r="E165" s="263"/>
    </row>
    <row r="166" spans="2:5" ht="21" customHeight="1" x14ac:dyDescent="0.2">
      <c r="B166" s="230"/>
      <c r="C166" s="231"/>
      <c r="D166" s="232"/>
      <c r="E166" s="263"/>
    </row>
    <row r="167" spans="2:5" ht="21" customHeight="1" x14ac:dyDescent="0.2">
      <c r="B167" s="230"/>
      <c r="C167" s="231"/>
      <c r="D167" s="232"/>
      <c r="E167" s="263"/>
    </row>
    <row r="168" spans="2:5" ht="21" customHeight="1" x14ac:dyDescent="0.2">
      <c r="B168" s="230"/>
      <c r="C168" s="231"/>
      <c r="D168" s="232"/>
      <c r="E168" s="263"/>
    </row>
    <row r="169" spans="2:5" ht="21" customHeight="1" x14ac:dyDescent="0.2">
      <c r="B169" s="230"/>
      <c r="C169" s="231"/>
      <c r="D169" s="232"/>
      <c r="E169" s="263"/>
    </row>
    <row r="170" spans="2:5" ht="21" customHeight="1" x14ac:dyDescent="0.2">
      <c r="B170" s="230"/>
      <c r="C170" s="231"/>
      <c r="D170" s="232"/>
      <c r="E170" s="263"/>
    </row>
    <row r="171" spans="2:5" ht="21" customHeight="1" x14ac:dyDescent="0.2">
      <c r="B171" s="230"/>
      <c r="C171" s="231"/>
      <c r="D171" s="232"/>
      <c r="E171" s="263"/>
    </row>
    <row r="172" spans="2:5" ht="21" customHeight="1" x14ac:dyDescent="0.2">
      <c r="B172" s="230"/>
      <c r="C172" s="231"/>
      <c r="D172" s="232"/>
      <c r="E172" s="263"/>
    </row>
    <row r="173" spans="2:5" ht="21" customHeight="1" x14ac:dyDescent="0.2">
      <c r="B173" s="230"/>
      <c r="C173" s="231"/>
      <c r="D173" s="232"/>
      <c r="E173" s="263"/>
    </row>
    <row r="174" spans="2:5" ht="21" customHeight="1" x14ac:dyDescent="0.2">
      <c r="B174" s="230"/>
      <c r="C174" s="231"/>
      <c r="D174" s="232"/>
      <c r="E174" s="263"/>
    </row>
    <row r="175" spans="2:5" ht="21" customHeight="1" x14ac:dyDescent="0.2">
      <c r="B175" s="230"/>
      <c r="C175" s="231"/>
      <c r="D175" s="232"/>
      <c r="E175" s="263"/>
    </row>
    <row r="176" spans="2:5" ht="21" customHeight="1" x14ac:dyDescent="0.2">
      <c r="B176" s="230"/>
      <c r="C176" s="231"/>
      <c r="D176" s="232"/>
      <c r="E176" s="263"/>
    </row>
    <row r="177" spans="2:5" ht="21" customHeight="1" x14ac:dyDescent="0.2">
      <c r="B177" s="230"/>
      <c r="C177" s="231"/>
      <c r="D177" s="232"/>
      <c r="E177" s="263"/>
    </row>
    <row r="178" spans="2:5" ht="21" customHeight="1" x14ac:dyDescent="0.2">
      <c r="B178" s="230"/>
      <c r="C178" s="231"/>
      <c r="D178" s="232"/>
      <c r="E178" s="263"/>
    </row>
    <row r="179" spans="2:5" ht="21" customHeight="1" x14ac:dyDescent="0.2">
      <c r="B179" s="230"/>
      <c r="C179" s="231"/>
      <c r="D179" s="232"/>
      <c r="E179" s="263"/>
    </row>
    <row r="180" spans="2:5" ht="21" customHeight="1" x14ac:dyDescent="0.2">
      <c r="B180" s="230"/>
      <c r="C180" s="231"/>
      <c r="D180" s="232"/>
      <c r="E180" s="263"/>
    </row>
    <row r="181" spans="2:5" ht="21" customHeight="1" x14ac:dyDescent="0.2">
      <c r="B181" s="230"/>
      <c r="C181" s="231"/>
      <c r="D181" s="232"/>
      <c r="E181" s="263"/>
    </row>
    <row r="182" spans="2:5" ht="21" customHeight="1" x14ac:dyDescent="0.2">
      <c r="B182" s="230"/>
      <c r="C182" s="231"/>
      <c r="D182" s="232"/>
      <c r="E182" s="263"/>
    </row>
    <row r="183" spans="2:5" ht="21" customHeight="1" x14ac:dyDescent="0.2">
      <c r="B183" s="230"/>
      <c r="C183" s="231"/>
      <c r="D183" s="232"/>
      <c r="E183" s="263"/>
    </row>
    <row r="184" spans="2:5" ht="21" customHeight="1" x14ac:dyDescent="0.2">
      <c r="B184" s="230"/>
      <c r="C184" s="231"/>
      <c r="D184" s="232"/>
      <c r="E184" s="263"/>
    </row>
    <row r="185" spans="2:5" ht="21" customHeight="1" x14ac:dyDescent="0.2">
      <c r="B185" s="230"/>
      <c r="C185" s="231"/>
      <c r="D185" s="232"/>
      <c r="E185" s="263"/>
    </row>
    <row r="186" spans="2:5" ht="21" customHeight="1" x14ac:dyDescent="0.2">
      <c r="B186" s="230"/>
      <c r="C186" s="231"/>
      <c r="D186" s="232"/>
      <c r="E186" s="263"/>
    </row>
    <row r="187" spans="2:5" ht="21" customHeight="1" x14ac:dyDescent="0.2">
      <c r="B187" s="230"/>
      <c r="C187" s="231"/>
      <c r="D187" s="232"/>
      <c r="E187" s="263"/>
    </row>
    <row r="188" spans="2:5" ht="21" customHeight="1" x14ac:dyDescent="0.2">
      <c r="B188" s="230"/>
      <c r="C188" s="231"/>
      <c r="D188" s="232"/>
      <c r="E188" s="263"/>
    </row>
    <row r="189" spans="2:5" ht="21" customHeight="1" x14ac:dyDescent="0.2">
      <c r="B189" s="230"/>
      <c r="C189" s="231"/>
      <c r="D189" s="232"/>
      <c r="E189" s="263"/>
    </row>
    <row r="190" spans="2:5" ht="21" customHeight="1" x14ac:dyDescent="0.2">
      <c r="B190" s="230"/>
      <c r="C190" s="231"/>
      <c r="D190" s="232"/>
      <c r="E190" s="263"/>
    </row>
    <row r="191" spans="2:5" ht="21" customHeight="1" x14ac:dyDescent="0.2">
      <c r="B191" s="230"/>
      <c r="C191" s="231"/>
      <c r="D191" s="232"/>
      <c r="E191" s="263"/>
    </row>
    <row r="192" spans="2:5" ht="21" customHeight="1" x14ac:dyDescent="0.2">
      <c r="B192" s="230"/>
      <c r="C192" s="231"/>
      <c r="D192" s="232"/>
      <c r="E192" s="263"/>
    </row>
    <row r="193" spans="2:5" ht="21" customHeight="1" x14ac:dyDescent="0.2">
      <c r="B193" s="230"/>
      <c r="C193" s="231"/>
      <c r="D193" s="232"/>
      <c r="E193" s="263"/>
    </row>
    <row r="194" spans="2:5" ht="21" customHeight="1" x14ac:dyDescent="0.2">
      <c r="B194" s="230"/>
      <c r="C194" s="231"/>
      <c r="D194" s="232"/>
      <c r="E194" s="263"/>
    </row>
    <row r="195" spans="2:5" ht="21" customHeight="1" x14ac:dyDescent="0.2">
      <c r="B195" s="230"/>
      <c r="C195" s="231"/>
      <c r="D195" s="232"/>
      <c r="E195" s="263"/>
    </row>
    <row r="196" spans="2:5" ht="21" customHeight="1" x14ac:dyDescent="0.2">
      <c r="B196" s="230"/>
      <c r="C196" s="231"/>
      <c r="D196" s="232"/>
      <c r="E196" s="263"/>
    </row>
    <row r="197" spans="2:5" ht="21" customHeight="1" x14ac:dyDescent="0.2">
      <c r="B197" s="230"/>
      <c r="C197" s="231"/>
      <c r="D197" s="232"/>
      <c r="E197" s="263"/>
    </row>
    <row r="198" spans="2:5" ht="21" customHeight="1" x14ac:dyDescent="0.2">
      <c r="B198" s="230"/>
      <c r="C198" s="231"/>
      <c r="D198" s="232"/>
      <c r="E198" s="263"/>
    </row>
    <row r="199" spans="2:5" ht="21" customHeight="1" x14ac:dyDescent="0.2">
      <c r="B199" s="230"/>
      <c r="C199" s="231"/>
      <c r="D199" s="232"/>
      <c r="E199" s="263"/>
    </row>
    <row r="200" spans="2:5" ht="21" customHeight="1" x14ac:dyDescent="0.2">
      <c r="B200" s="254"/>
      <c r="C200" s="255"/>
      <c r="D200" s="256"/>
      <c r="E200" s="264"/>
    </row>
    <row r="201" spans="2:5" ht="13" x14ac:dyDescent="0.15">
      <c r="E201" s="259"/>
    </row>
  </sheetData>
  <mergeCells count="1">
    <mergeCell ref="B2:E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B2:E2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10" defaultColWidth="12.6640625" defaultRowHeight="15.75" customHeight="1" x14ac:dyDescent="0.15"/>
  <cols>
    <col min="1" max="1" width="7.6640625" customWidth="1"/>
    <col min="2" max="2" width="19.1640625" customWidth="1"/>
    <col min="3" max="3" width="53.1640625" customWidth="1"/>
    <col min="4" max="4" width="17.6640625" customWidth="1"/>
    <col min="6" max="6" width="8.33203125" customWidth="1"/>
  </cols>
  <sheetData>
    <row r="2" spans="2:5" ht="32.25" customHeight="1" x14ac:dyDescent="0.15">
      <c r="B2" s="335" t="s">
        <v>414</v>
      </c>
      <c r="C2" s="289"/>
      <c r="D2" s="289"/>
      <c r="E2" s="336"/>
    </row>
    <row r="4" spans="2:5" ht="21" customHeight="1" x14ac:dyDescent="0.15">
      <c r="B4" s="260" t="s">
        <v>278</v>
      </c>
      <c r="C4" s="261" t="s">
        <v>279</v>
      </c>
      <c r="D4" s="261" t="s">
        <v>280</v>
      </c>
      <c r="E4" s="265"/>
    </row>
    <row r="5" spans="2:5" ht="21" customHeight="1" x14ac:dyDescent="0.2">
      <c r="B5" s="230" t="s">
        <v>415</v>
      </c>
      <c r="C5" s="231" t="s">
        <v>416</v>
      </c>
      <c r="D5" s="232">
        <f>'Power Info'!D13</f>
        <v>43647.680350735704</v>
      </c>
      <c r="E5" s="266">
        <f t="shared" ref="E5:E200" si="0">D5/3</f>
        <v>14549.226783578568</v>
      </c>
    </row>
    <row r="6" spans="2:5" ht="21" customHeight="1" x14ac:dyDescent="0.2">
      <c r="B6" s="230" t="s">
        <v>415</v>
      </c>
      <c r="C6" s="231" t="s">
        <v>417</v>
      </c>
      <c r="D6" s="232">
        <f>'Power Info'!D14</f>
        <v>22170.250336881629</v>
      </c>
      <c r="E6" s="266">
        <f t="shared" si="0"/>
        <v>7390.0834456272096</v>
      </c>
    </row>
    <row r="7" spans="2:5" ht="21" customHeight="1" x14ac:dyDescent="0.2">
      <c r="B7" s="230" t="s">
        <v>415</v>
      </c>
      <c r="C7" s="231" t="s">
        <v>418</v>
      </c>
      <c r="D7" s="232">
        <f>'Power Info'!D6</f>
        <v>25097.41620167303</v>
      </c>
      <c r="E7" s="266">
        <f t="shared" si="0"/>
        <v>8365.805400557676</v>
      </c>
    </row>
    <row r="8" spans="2:5" ht="21" customHeight="1" x14ac:dyDescent="0.2">
      <c r="B8" s="230" t="s">
        <v>415</v>
      </c>
      <c r="C8" s="231" t="s">
        <v>84</v>
      </c>
      <c r="D8" s="232">
        <f>'Power Info'!D7</f>
        <v>12747.893943706937</v>
      </c>
      <c r="E8" s="266">
        <f t="shared" si="0"/>
        <v>4249.2979812356452</v>
      </c>
    </row>
    <row r="9" spans="2:5" ht="21" customHeight="1" x14ac:dyDescent="0.2">
      <c r="B9" s="230" t="s">
        <v>415</v>
      </c>
      <c r="C9" s="231" t="s">
        <v>419</v>
      </c>
      <c r="D9" s="232">
        <f>'Power Info'!D17</f>
        <v>86602.540378443853</v>
      </c>
      <c r="E9" s="266">
        <f t="shared" si="0"/>
        <v>28867.513459481284</v>
      </c>
    </row>
    <row r="10" spans="2:5" ht="21" customHeight="1" x14ac:dyDescent="0.2">
      <c r="B10" s="230" t="s">
        <v>415</v>
      </c>
      <c r="C10" s="231" t="s">
        <v>420</v>
      </c>
      <c r="D10" s="232">
        <f>'Power Info'!D10</f>
        <v>49796.460717605216</v>
      </c>
      <c r="E10" s="266">
        <f t="shared" si="0"/>
        <v>16598.820239201737</v>
      </c>
    </row>
    <row r="11" spans="2:5" ht="21" customHeight="1" x14ac:dyDescent="0.2">
      <c r="B11" s="230" t="s">
        <v>415</v>
      </c>
      <c r="C11" s="231" t="s">
        <v>421</v>
      </c>
      <c r="D11" s="232">
        <f>'Power Info'!D18</f>
        <v>277128.12921102036</v>
      </c>
      <c r="E11" s="266">
        <f t="shared" si="0"/>
        <v>92376.043070340122</v>
      </c>
    </row>
    <row r="12" spans="2:5" ht="21" customHeight="1" x14ac:dyDescent="0.2">
      <c r="B12" s="230"/>
      <c r="C12" s="231"/>
      <c r="D12" s="232"/>
      <c r="E12" s="266">
        <f t="shared" si="0"/>
        <v>0</v>
      </c>
    </row>
    <row r="13" spans="2:5" ht="21" customHeight="1" x14ac:dyDescent="0.2">
      <c r="B13" s="230"/>
      <c r="C13" s="231"/>
      <c r="D13" s="232"/>
      <c r="E13" s="266">
        <f t="shared" si="0"/>
        <v>0</v>
      </c>
    </row>
    <row r="14" spans="2:5" ht="21" customHeight="1" x14ac:dyDescent="0.2">
      <c r="B14" s="230"/>
      <c r="C14" s="231"/>
      <c r="D14" s="232"/>
      <c r="E14" s="266">
        <f t="shared" si="0"/>
        <v>0</v>
      </c>
    </row>
    <row r="15" spans="2:5" ht="21" customHeight="1" x14ac:dyDescent="0.2">
      <c r="B15" s="230"/>
      <c r="C15" s="231"/>
      <c r="D15" s="232"/>
      <c r="E15" s="266">
        <f t="shared" si="0"/>
        <v>0</v>
      </c>
    </row>
    <row r="16" spans="2:5" ht="21" customHeight="1" x14ac:dyDescent="0.2">
      <c r="B16" s="230"/>
      <c r="C16" s="231"/>
      <c r="D16" s="232"/>
      <c r="E16" s="266">
        <f t="shared" si="0"/>
        <v>0</v>
      </c>
    </row>
    <row r="17" spans="2:5" ht="21" customHeight="1" x14ac:dyDescent="0.2">
      <c r="B17" s="230"/>
      <c r="C17" s="231"/>
      <c r="D17" s="232"/>
      <c r="E17" s="266">
        <f t="shared" si="0"/>
        <v>0</v>
      </c>
    </row>
    <row r="18" spans="2:5" ht="21" customHeight="1" x14ac:dyDescent="0.2">
      <c r="B18" s="230"/>
      <c r="C18" s="231"/>
      <c r="D18" s="232"/>
      <c r="E18" s="266">
        <f t="shared" si="0"/>
        <v>0</v>
      </c>
    </row>
    <row r="19" spans="2:5" ht="21" customHeight="1" x14ac:dyDescent="0.2">
      <c r="B19" s="230"/>
      <c r="C19" s="231"/>
      <c r="D19" s="232"/>
      <c r="E19" s="266">
        <f t="shared" si="0"/>
        <v>0</v>
      </c>
    </row>
    <row r="20" spans="2:5" ht="21" customHeight="1" x14ac:dyDescent="0.2">
      <c r="B20" s="230"/>
      <c r="C20" s="231"/>
      <c r="D20" s="232"/>
      <c r="E20" s="266">
        <f t="shared" si="0"/>
        <v>0</v>
      </c>
    </row>
    <row r="21" spans="2:5" ht="21" customHeight="1" x14ac:dyDescent="0.2">
      <c r="B21" s="230"/>
      <c r="C21" s="231"/>
      <c r="D21" s="232"/>
      <c r="E21" s="266">
        <f t="shared" si="0"/>
        <v>0</v>
      </c>
    </row>
    <row r="22" spans="2:5" ht="21" customHeight="1" x14ac:dyDescent="0.2">
      <c r="B22" s="230"/>
      <c r="C22" s="231"/>
      <c r="D22" s="232"/>
      <c r="E22" s="266">
        <f t="shared" si="0"/>
        <v>0</v>
      </c>
    </row>
    <row r="23" spans="2:5" ht="21" customHeight="1" x14ac:dyDescent="0.2">
      <c r="B23" s="230"/>
      <c r="C23" s="231"/>
      <c r="D23" s="232"/>
      <c r="E23" s="266">
        <f t="shared" si="0"/>
        <v>0</v>
      </c>
    </row>
    <row r="24" spans="2:5" ht="21" customHeight="1" x14ac:dyDescent="0.2">
      <c r="B24" s="230"/>
      <c r="C24" s="231"/>
      <c r="D24" s="232"/>
      <c r="E24" s="266">
        <f t="shared" si="0"/>
        <v>0</v>
      </c>
    </row>
    <row r="25" spans="2:5" ht="21" customHeight="1" x14ac:dyDescent="0.2">
      <c r="B25" s="230"/>
      <c r="C25" s="231"/>
      <c r="D25" s="232"/>
      <c r="E25" s="266">
        <f t="shared" si="0"/>
        <v>0</v>
      </c>
    </row>
    <row r="26" spans="2:5" ht="21" customHeight="1" x14ac:dyDescent="0.2">
      <c r="B26" s="230"/>
      <c r="C26" s="231"/>
      <c r="D26" s="232"/>
      <c r="E26" s="266">
        <f t="shared" si="0"/>
        <v>0</v>
      </c>
    </row>
    <row r="27" spans="2:5" ht="21" customHeight="1" x14ac:dyDescent="0.2">
      <c r="B27" s="230"/>
      <c r="C27" s="231"/>
      <c r="D27" s="232"/>
      <c r="E27" s="266">
        <f t="shared" si="0"/>
        <v>0</v>
      </c>
    </row>
    <row r="28" spans="2:5" ht="21" customHeight="1" x14ac:dyDescent="0.2">
      <c r="B28" s="230"/>
      <c r="C28" s="231"/>
      <c r="D28" s="232"/>
      <c r="E28" s="266">
        <f t="shared" si="0"/>
        <v>0</v>
      </c>
    </row>
    <row r="29" spans="2:5" ht="21" customHeight="1" x14ac:dyDescent="0.2">
      <c r="B29" s="230"/>
      <c r="C29" s="231"/>
      <c r="D29" s="232"/>
      <c r="E29" s="266">
        <f t="shared" si="0"/>
        <v>0</v>
      </c>
    </row>
    <row r="30" spans="2:5" ht="21" customHeight="1" x14ac:dyDescent="0.2">
      <c r="B30" s="230"/>
      <c r="C30" s="231"/>
      <c r="D30" s="232"/>
      <c r="E30" s="266">
        <f t="shared" si="0"/>
        <v>0</v>
      </c>
    </row>
    <row r="31" spans="2:5" ht="21" customHeight="1" x14ac:dyDescent="0.2">
      <c r="B31" s="230"/>
      <c r="C31" s="231"/>
      <c r="D31" s="232"/>
      <c r="E31" s="266">
        <f t="shared" si="0"/>
        <v>0</v>
      </c>
    </row>
    <row r="32" spans="2:5" ht="21" customHeight="1" x14ac:dyDescent="0.2">
      <c r="B32" s="230"/>
      <c r="C32" s="231"/>
      <c r="D32" s="232"/>
      <c r="E32" s="266">
        <f t="shared" si="0"/>
        <v>0</v>
      </c>
    </row>
    <row r="33" spans="2:5" ht="21" customHeight="1" x14ac:dyDescent="0.2">
      <c r="B33" s="230"/>
      <c r="C33" s="231"/>
      <c r="D33" s="232"/>
      <c r="E33" s="266">
        <f t="shared" si="0"/>
        <v>0</v>
      </c>
    </row>
    <row r="34" spans="2:5" ht="21" customHeight="1" x14ac:dyDescent="0.2">
      <c r="B34" s="230"/>
      <c r="C34" s="231"/>
      <c r="D34" s="232"/>
      <c r="E34" s="266">
        <f t="shared" si="0"/>
        <v>0</v>
      </c>
    </row>
    <row r="35" spans="2:5" ht="21" customHeight="1" x14ac:dyDescent="0.2">
      <c r="B35" s="230"/>
      <c r="C35" s="231"/>
      <c r="D35" s="232"/>
      <c r="E35" s="266">
        <f t="shared" si="0"/>
        <v>0</v>
      </c>
    </row>
    <row r="36" spans="2:5" ht="21" customHeight="1" x14ac:dyDescent="0.2">
      <c r="B36" s="230"/>
      <c r="C36" s="231"/>
      <c r="D36" s="232"/>
      <c r="E36" s="266">
        <f t="shared" si="0"/>
        <v>0</v>
      </c>
    </row>
    <row r="37" spans="2:5" ht="21" customHeight="1" x14ac:dyDescent="0.2">
      <c r="B37" s="230"/>
      <c r="C37" s="231"/>
      <c r="D37" s="232"/>
      <c r="E37" s="266">
        <f t="shared" si="0"/>
        <v>0</v>
      </c>
    </row>
    <row r="38" spans="2:5" ht="21" customHeight="1" x14ac:dyDescent="0.2">
      <c r="B38" s="230"/>
      <c r="C38" s="231"/>
      <c r="D38" s="232"/>
      <c r="E38" s="266">
        <f t="shared" si="0"/>
        <v>0</v>
      </c>
    </row>
    <row r="39" spans="2:5" ht="21" customHeight="1" x14ac:dyDescent="0.2">
      <c r="B39" s="230"/>
      <c r="C39" s="231"/>
      <c r="D39" s="232"/>
      <c r="E39" s="266">
        <f t="shared" si="0"/>
        <v>0</v>
      </c>
    </row>
    <row r="40" spans="2:5" ht="21" customHeight="1" x14ac:dyDescent="0.2">
      <c r="B40" s="230"/>
      <c r="C40" s="231"/>
      <c r="D40" s="232"/>
      <c r="E40" s="266">
        <f t="shared" si="0"/>
        <v>0</v>
      </c>
    </row>
    <row r="41" spans="2:5" ht="21" customHeight="1" x14ac:dyDescent="0.2">
      <c r="B41" s="230"/>
      <c r="C41" s="231"/>
      <c r="D41" s="232"/>
      <c r="E41" s="266">
        <f t="shared" si="0"/>
        <v>0</v>
      </c>
    </row>
    <row r="42" spans="2:5" ht="21" customHeight="1" x14ac:dyDescent="0.2">
      <c r="B42" s="230"/>
      <c r="C42" s="231"/>
      <c r="D42" s="232"/>
      <c r="E42" s="266">
        <f t="shared" si="0"/>
        <v>0</v>
      </c>
    </row>
    <row r="43" spans="2:5" ht="21" customHeight="1" x14ac:dyDescent="0.2">
      <c r="B43" s="230"/>
      <c r="C43" s="231"/>
      <c r="D43" s="232"/>
      <c r="E43" s="266">
        <f t="shared" si="0"/>
        <v>0</v>
      </c>
    </row>
    <row r="44" spans="2:5" ht="21" customHeight="1" x14ac:dyDescent="0.2">
      <c r="B44" s="230"/>
      <c r="C44" s="231"/>
      <c r="D44" s="232"/>
      <c r="E44" s="266">
        <f t="shared" si="0"/>
        <v>0</v>
      </c>
    </row>
    <row r="45" spans="2:5" ht="21" customHeight="1" x14ac:dyDescent="0.2">
      <c r="B45" s="230"/>
      <c r="C45" s="231"/>
      <c r="D45" s="232"/>
      <c r="E45" s="266">
        <f t="shared" si="0"/>
        <v>0</v>
      </c>
    </row>
    <row r="46" spans="2:5" ht="21" customHeight="1" x14ac:dyDescent="0.2">
      <c r="B46" s="230"/>
      <c r="C46" s="231"/>
      <c r="D46" s="232"/>
      <c r="E46" s="266">
        <f t="shared" si="0"/>
        <v>0</v>
      </c>
    </row>
    <row r="47" spans="2:5" ht="21" customHeight="1" x14ac:dyDescent="0.2">
      <c r="B47" s="230"/>
      <c r="C47" s="231"/>
      <c r="D47" s="232"/>
      <c r="E47" s="266">
        <f t="shared" si="0"/>
        <v>0</v>
      </c>
    </row>
    <row r="48" spans="2:5" ht="21" customHeight="1" x14ac:dyDescent="0.2">
      <c r="B48" s="230"/>
      <c r="C48" s="231"/>
      <c r="D48" s="232"/>
      <c r="E48" s="266">
        <f t="shared" si="0"/>
        <v>0</v>
      </c>
    </row>
    <row r="49" spans="2:5" ht="21" customHeight="1" x14ac:dyDescent="0.2">
      <c r="B49" s="230"/>
      <c r="C49" s="231"/>
      <c r="D49" s="232"/>
      <c r="E49" s="266">
        <f t="shared" si="0"/>
        <v>0</v>
      </c>
    </row>
    <row r="50" spans="2:5" ht="21" customHeight="1" x14ac:dyDescent="0.2">
      <c r="B50" s="230"/>
      <c r="C50" s="231"/>
      <c r="D50" s="232"/>
      <c r="E50" s="266">
        <f t="shared" si="0"/>
        <v>0</v>
      </c>
    </row>
    <row r="51" spans="2:5" ht="21" customHeight="1" x14ac:dyDescent="0.2">
      <c r="B51" s="230"/>
      <c r="C51" s="231"/>
      <c r="D51" s="232"/>
      <c r="E51" s="266">
        <f t="shared" si="0"/>
        <v>0</v>
      </c>
    </row>
    <row r="52" spans="2:5" ht="21" customHeight="1" x14ac:dyDescent="0.2">
      <c r="B52" s="230"/>
      <c r="C52" s="231"/>
      <c r="D52" s="232"/>
      <c r="E52" s="266">
        <f t="shared" si="0"/>
        <v>0</v>
      </c>
    </row>
    <row r="53" spans="2:5" ht="21" customHeight="1" x14ac:dyDescent="0.2">
      <c r="B53" s="230"/>
      <c r="C53" s="231"/>
      <c r="D53" s="232"/>
      <c r="E53" s="266">
        <f t="shared" si="0"/>
        <v>0</v>
      </c>
    </row>
    <row r="54" spans="2:5" ht="21" customHeight="1" x14ac:dyDescent="0.2">
      <c r="B54" s="230"/>
      <c r="C54" s="231"/>
      <c r="D54" s="232"/>
      <c r="E54" s="266">
        <f t="shared" si="0"/>
        <v>0</v>
      </c>
    </row>
    <row r="55" spans="2:5" ht="21" customHeight="1" x14ac:dyDescent="0.2">
      <c r="B55" s="230"/>
      <c r="C55" s="231"/>
      <c r="D55" s="232"/>
      <c r="E55" s="266">
        <f t="shared" si="0"/>
        <v>0</v>
      </c>
    </row>
    <row r="56" spans="2:5" ht="21" customHeight="1" x14ac:dyDescent="0.2">
      <c r="B56" s="230"/>
      <c r="C56" s="231"/>
      <c r="D56" s="232"/>
      <c r="E56" s="266">
        <f t="shared" si="0"/>
        <v>0</v>
      </c>
    </row>
    <row r="57" spans="2:5" ht="21" customHeight="1" x14ac:dyDescent="0.2">
      <c r="B57" s="230"/>
      <c r="C57" s="231"/>
      <c r="D57" s="232"/>
      <c r="E57" s="266">
        <f t="shared" si="0"/>
        <v>0</v>
      </c>
    </row>
    <row r="58" spans="2:5" ht="21" customHeight="1" x14ac:dyDescent="0.2">
      <c r="B58" s="230"/>
      <c r="C58" s="231"/>
      <c r="D58" s="232"/>
      <c r="E58" s="266">
        <f t="shared" si="0"/>
        <v>0</v>
      </c>
    </row>
    <row r="59" spans="2:5" ht="21" customHeight="1" x14ac:dyDescent="0.2">
      <c r="B59" s="230"/>
      <c r="C59" s="231"/>
      <c r="D59" s="232"/>
      <c r="E59" s="266">
        <f t="shared" si="0"/>
        <v>0</v>
      </c>
    </row>
    <row r="60" spans="2:5" ht="21" customHeight="1" x14ac:dyDescent="0.2">
      <c r="B60" s="230"/>
      <c r="C60" s="231"/>
      <c r="D60" s="232"/>
      <c r="E60" s="266">
        <f t="shared" si="0"/>
        <v>0</v>
      </c>
    </row>
    <row r="61" spans="2:5" ht="21" customHeight="1" x14ac:dyDescent="0.2">
      <c r="B61" s="230"/>
      <c r="C61" s="231"/>
      <c r="D61" s="232"/>
      <c r="E61" s="266">
        <f t="shared" si="0"/>
        <v>0</v>
      </c>
    </row>
    <row r="62" spans="2:5" ht="21" customHeight="1" x14ac:dyDescent="0.2">
      <c r="B62" s="230"/>
      <c r="C62" s="231"/>
      <c r="D62" s="232"/>
      <c r="E62" s="266">
        <f t="shared" si="0"/>
        <v>0</v>
      </c>
    </row>
    <row r="63" spans="2:5" ht="21" customHeight="1" x14ac:dyDescent="0.2">
      <c r="B63" s="230"/>
      <c r="C63" s="231"/>
      <c r="D63" s="232"/>
      <c r="E63" s="266">
        <f t="shared" si="0"/>
        <v>0</v>
      </c>
    </row>
    <row r="64" spans="2:5" ht="21" customHeight="1" x14ac:dyDescent="0.2">
      <c r="B64" s="230"/>
      <c r="C64" s="231"/>
      <c r="D64" s="232"/>
      <c r="E64" s="266">
        <f t="shared" si="0"/>
        <v>0</v>
      </c>
    </row>
    <row r="65" spans="2:5" ht="21" customHeight="1" x14ac:dyDescent="0.2">
      <c r="B65" s="230"/>
      <c r="C65" s="231"/>
      <c r="D65" s="232"/>
      <c r="E65" s="266">
        <f t="shared" si="0"/>
        <v>0</v>
      </c>
    </row>
    <row r="66" spans="2:5" ht="21" customHeight="1" x14ac:dyDescent="0.2">
      <c r="B66" s="230"/>
      <c r="C66" s="231"/>
      <c r="D66" s="232"/>
      <c r="E66" s="266">
        <f t="shared" si="0"/>
        <v>0</v>
      </c>
    </row>
    <row r="67" spans="2:5" ht="21" customHeight="1" x14ac:dyDescent="0.2">
      <c r="B67" s="230"/>
      <c r="C67" s="231"/>
      <c r="D67" s="232"/>
      <c r="E67" s="266">
        <f t="shared" si="0"/>
        <v>0</v>
      </c>
    </row>
    <row r="68" spans="2:5" ht="21" customHeight="1" x14ac:dyDescent="0.2">
      <c r="B68" s="230"/>
      <c r="C68" s="231"/>
      <c r="D68" s="232"/>
      <c r="E68" s="266">
        <f t="shared" si="0"/>
        <v>0</v>
      </c>
    </row>
    <row r="69" spans="2:5" ht="21" customHeight="1" x14ac:dyDescent="0.2">
      <c r="B69" s="230"/>
      <c r="C69" s="231"/>
      <c r="D69" s="232"/>
      <c r="E69" s="266">
        <f t="shared" si="0"/>
        <v>0</v>
      </c>
    </row>
    <row r="70" spans="2:5" ht="21" customHeight="1" x14ac:dyDescent="0.2">
      <c r="B70" s="230"/>
      <c r="C70" s="231"/>
      <c r="D70" s="232"/>
      <c r="E70" s="266">
        <f t="shared" si="0"/>
        <v>0</v>
      </c>
    </row>
    <row r="71" spans="2:5" ht="21" customHeight="1" x14ac:dyDescent="0.2">
      <c r="B71" s="230"/>
      <c r="C71" s="231"/>
      <c r="D71" s="232"/>
      <c r="E71" s="266">
        <f t="shared" si="0"/>
        <v>0</v>
      </c>
    </row>
    <row r="72" spans="2:5" ht="21" customHeight="1" x14ac:dyDescent="0.2">
      <c r="B72" s="230"/>
      <c r="C72" s="231"/>
      <c r="D72" s="232"/>
      <c r="E72" s="266">
        <f t="shared" si="0"/>
        <v>0</v>
      </c>
    </row>
    <row r="73" spans="2:5" ht="21" customHeight="1" x14ac:dyDescent="0.2">
      <c r="B73" s="230"/>
      <c r="C73" s="231"/>
      <c r="D73" s="232"/>
      <c r="E73" s="266">
        <f t="shared" si="0"/>
        <v>0</v>
      </c>
    </row>
    <row r="74" spans="2:5" ht="21" customHeight="1" x14ac:dyDescent="0.2">
      <c r="B74" s="230"/>
      <c r="C74" s="231"/>
      <c r="D74" s="232"/>
      <c r="E74" s="266">
        <f t="shared" si="0"/>
        <v>0</v>
      </c>
    </row>
    <row r="75" spans="2:5" ht="21" customHeight="1" x14ac:dyDescent="0.2">
      <c r="B75" s="230"/>
      <c r="C75" s="231"/>
      <c r="D75" s="232"/>
      <c r="E75" s="266">
        <f t="shared" si="0"/>
        <v>0</v>
      </c>
    </row>
    <row r="76" spans="2:5" ht="21" customHeight="1" x14ac:dyDescent="0.2">
      <c r="B76" s="230"/>
      <c r="C76" s="231"/>
      <c r="D76" s="232"/>
      <c r="E76" s="266">
        <f t="shared" si="0"/>
        <v>0</v>
      </c>
    </row>
    <row r="77" spans="2:5" ht="21" customHeight="1" x14ac:dyDescent="0.2">
      <c r="B77" s="230"/>
      <c r="C77" s="231"/>
      <c r="D77" s="232"/>
      <c r="E77" s="266">
        <f t="shared" si="0"/>
        <v>0</v>
      </c>
    </row>
    <row r="78" spans="2:5" ht="21" customHeight="1" x14ac:dyDescent="0.2">
      <c r="B78" s="230"/>
      <c r="C78" s="231"/>
      <c r="D78" s="232"/>
      <c r="E78" s="266">
        <f t="shared" si="0"/>
        <v>0</v>
      </c>
    </row>
    <row r="79" spans="2:5" ht="21" customHeight="1" x14ac:dyDescent="0.2">
      <c r="B79" s="230"/>
      <c r="C79" s="231"/>
      <c r="D79" s="232"/>
      <c r="E79" s="266">
        <f t="shared" si="0"/>
        <v>0</v>
      </c>
    </row>
    <row r="80" spans="2:5" ht="21" customHeight="1" x14ac:dyDescent="0.2">
      <c r="B80" s="230"/>
      <c r="C80" s="231"/>
      <c r="D80" s="232"/>
      <c r="E80" s="266">
        <f t="shared" si="0"/>
        <v>0</v>
      </c>
    </row>
    <row r="81" spans="2:5" ht="21" customHeight="1" x14ac:dyDescent="0.2">
      <c r="B81" s="230"/>
      <c r="C81" s="231"/>
      <c r="D81" s="232"/>
      <c r="E81" s="266">
        <f t="shared" si="0"/>
        <v>0</v>
      </c>
    </row>
    <row r="82" spans="2:5" ht="21" customHeight="1" x14ac:dyDescent="0.2">
      <c r="B82" s="230"/>
      <c r="C82" s="231"/>
      <c r="D82" s="232"/>
      <c r="E82" s="266">
        <f t="shared" si="0"/>
        <v>0</v>
      </c>
    </row>
    <row r="83" spans="2:5" ht="21" customHeight="1" x14ac:dyDescent="0.2">
      <c r="B83" s="230"/>
      <c r="C83" s="231"/>
      <c r="D83" s="232"/>
      <c r="E83" s="266">
        <f t="shared" si="0"/>
        <v>0</v>
      </c>
    </row>
    <row r="84" spans="2:5" ht="21" customHeight="1" x14ac:dyDescent="0.2">
      <c r="B84" s="230"/>
      <c r="C84" s="231"/>
      <c r="D84" s="232"/>
      <c r="E84" s="266">
        <f t="shared" si="0"/>
        <v>0</v>
      </c>
    </row>
    <row r="85" spans="2:5" ht="21" customHeight="1" x14ac:dyDescent="0.2">
      <c r="B85" s="230"/>
      <c r="C85" s="231"/>
      <c r="D85" s="232"/>
      <c r="E85" s="266">
        <f t="shared" si="0"/>
        <v>0</v>
      </c>
    </row>
    <row r="86" spans="2:5" ht="21" customHeight="1" x14ac:dyDescent="0.2">
      <c r="B86" s="230"/>
      <c r="C86" s="231"/>
      <c r="D86" s="232"/>
      <c r="E86" s="266">
        <f t="shared" si="0"/>
        <v>0</v>
      </c>
    </row>
    <row r="87" spans="2:5" ht="21" customHeight="1" x14ac:dyDescent="0.2">
      <c r="B87" s="230"/>
      <c r="C87" s="231"/>
      <c r="D87" s="232"/>
      <c r="E87" s="266">
        <f t="shared" si="0"/>
        <v>0</v>
      </c>
    </row>
    <row r="88" spans="2:5" ht="21" customHeight="1" x14ac:dyDescent="0.2">
      <c r="B88" s="230"/>
      <c r="C88" s="231"/>
      <c r="D88" s="232"/>
      <c r="E88" s="266">
        <f t="shared" si="0"/>
        <v>0</v>
      </c>
    </row>
    <row r="89" spans="2:5" ht="21" customHeight="1" x14ac:dyDescent="0.2">
      <c r="B89" s="230"/>
      <c r="C89" s="231"/>
      <c r="D89" s="232"/>
      <c r="E89" s="266">
        <f t="shared" si="0"/>
        <v>0</v>
      </c>
    </row>
    <row r="90" spans="2:5" ht="21" customHeight="1" x14ac:dyDescent="0.2">
      <c r="B90" s="230"/>
      <c r="C90" s="231"/>
      <c r="D90" s="232"/>
      <c r="E90" s="266">
        <f t="shared" si="0"/>
        <v>0</v>
      </c>
    </row>
    <row r="91" spans="2:5" ht="21" customHeight="1" x14ac:dyDescent="0.2">
      <c r="B91" s="230"/>
      <c r="C91" s="231"/>
      <c r="D91" s="232"/>
      <c r="E91" s="266">
        <f t="shared" si="0"/>
        <v>0</v>
      </c>
    </row>
    <row r="92" spans="2:5" ht="21" customHeight="1" x14ac:dyDescent="0.2">
      <c r="B92" s="230"/>
      <c r="C92" s="231"/>
      <c r="D92" s="232"/>
      <c r="E92" s="266">
        <f t="shared" si="0"/>
        <v>0</v>
      </c>
    </row>
    <row r="93" spans="2:5" ht="21" customHeight="1" x14ac:dyDescent="0.2">
      <c r="B93" s="230"/>
      <c r="C93" s="231"/>
      <c r="D93" s="232"/>
      <c r="E93" s="266">
        <f t="shared" si="0"/>
        <v>0</v>
      </c>
    </row>
    <row r="94" spans="2:5" ht="21" customHeight="1" x14ac:dyDescent="0.2">
      <c r="B94" s="230"/>
      <c r="C94" s="231"/>
      <c r="D94" s="232"/>
      <c r="E94" s="266">
        <f t="shared" si="0"/>
        <v>0</v>
      </c>
    </row>
    <row r="95" spans="2:5" ht="21" customHeight="1" x14ac:dyDescent="0.2">
      <c r="B95" s="230"/>
      <c r="C95" s="231"/>
      <c r="D95" s="232"/>
      <c r="E95" s="266">
        <f t="shared" si="0"/>
        <v>0</v>
      </c>
    </row>
    <row r="96" spans="2:5" ht="21" customHeight="1" x14ac:dyDescent="0.2">
      <c r="B96" s="230"/>
      <c r="C96" s="231"/>
      <c r="D96" s="232"/>
      <c r="E96" s="266">
        <f t="shared" si="0"/>
        <v>0</v>
      </c>
    </row>
    <row r="97" spans="2:5" ht="21" customHeight="1" x14ac:dyDescent="0.2">
      <c r="B97" s="230"/>
      <c r="C97" s="231"/>
      <c r="D97" s="232"/>
      <c r="E97" s="266">
        <f t="shared" si="0"/>
        <v>0</v>
      </c>
    </row>
    <row r="98" spans="2:5" ht="21" customHeight="1" x14ac:dyDescent="0.2">
      <c r="B98" s="230"/>
      <c r="C98" s="231"/>
      <c r="D98" s="232"/>
      <c r="E98" s="266">
        <f t="shared" si="0"/>
        <v>0</v>
      </c>
    </row>
    <row r="99" spans="2:5" ht="21" customHeight="1" x14ac:dyDescent="0.2">
      <c r="B99" s="230"/>
      <c r="C99" s="231"/>
      <c r="D99" s="232"/>
      <c r="E99" s="266">
        <f t="shared" si="0"/>
        <v>0</v>
      </c>
    </row>
    <row r="100" spans="2:5" ht="21" customHeight="1" x14ac:dyDescent="0.2">
      <c r="B100" s="230"/>
      <c r="C100" s="231"/>
      <c r="D100" s="232"/>
      <c r="E100" s="266">
        <f t="shared" si="0"/>
        <v>0</v>
      </c>
    </row>
    <row r="101" spans="2:5" ht="21" customHeight="1" x14ac:dyDescent="0.2">
      <c r="B101" s="230"/>
      <c r="C101" s="231"/>
      <c r="D101" s="232"/>
      <c r="E101" s="266">
        <f t="shared" si="0"/>
        <v>0</v>
      </c>
    </row>
    <row r="102" spans="2:5" ht="21" customHeight="1" x14ac:dyDescent="0.2">
      <c r="B102" s="230"/>
      <c r="C102" s="231"/>
      <c r="D102" s="232"/>
      <c r="E102" s="266">
        <f t="shared" si="0"/>
        <v>0</v>
      </c>
    </row>
    <row r="103" spans="2:5" ht="21" customHeight="1" x14ac:dyDescent="0.2">
      <c r="B103" s="230"/>
      <c r="C103" s="231"/>
      <c r="D103" s="232"/>
      <c r="E103" s="266">
        <f t="shared" si="0"/>
        <v>0</v>
      </c>
    </row>
    <row r="104" spans="2:5" ht="21" customHeight="1" x14ac:dyDescent="0.2">
      <c r="B104" s="230"/>
      <c r="C104" s="231"/>
      <c r="D104" s="232"/>
      <c r="E104" s="266">
        <f t="shared" si="0"/>
        <v>0</v>
      </c>
    </row>
    <row r="105" spans="2:5" ht="21" customHeight="1" x14ac:dyDescent="0.2">
      <c r="B105" s="230"/>
      <c r="C105" s="231"/>
      <c r="D105" s="232"/>
      <c r="E105" s="266">
        <f t="shared" si="0"/>
        <v>0</v>
      </c>
    </row>
    <row r="106" spans="2:5" ht="21" customHeight="1" x14ac:dyDescent="0.2">
      <c r="B106" s="230"/>
      <c r="C106" s="231"/>
      <c r="D106" s="232"/>
      <c r="E106" s="266">
        <f t="shared" si="0"/>
        <v>0</v>
      </c>
    </row>
    <row r="107" spans="2:5" ht="21" customHeight="1" x14ac:dyDescent="0.2">
      <c r="B107" s="230"/>
      <c r="C107" s="231"/>
      <c r="D107" s="232"/>
      <c r="E107" s="266">
        <f t="shared" si="0"/>
        <v>0</v>
      </c>
    </row>
    <row r="108" spans="2:5" ht="21" customHeight="1" x14ac:dyDescent="0.2">
      <c r="B108" s="230"/>
      <c r="C108" s="231"/>
      <c r="D108" s="232"/>
      <c r="E108" s="266">
        <f t="shared" si="0"/>
        <v>0</v>
      </c>
    </row>
    <row r="109" spans="2:5" ht="21" customHeight="1" x14ac:dyDescent="0.2">
      <c r="B109" s="230"/>
      <c r="C109" s="231"/>
      <c r="D109" s="232"/>
      <c r="E109" s="266">
        <f t="shared" si="0"/>
        <v>0</v>
      </c>
    </row>
    <row r="110" spans="2:5" ht="21" customHeight="1" x14ac:dyDescent="0.2">
      <c r="B110" s="230"/>
      <c r="C110" s="231"/>
      <c r="D110" s="232"/>
      <c r="E110" s="266">
        <f t="shared" si="0"/>
        <v>0</v>
      </c>
    </row>
    <row r="111" spans="2:5" ht="21" customHeight="1" x14ac:dyDescent="0.2">
      <c r="B111" s="230"/>
      <c r="C111" s="231"/>
      <c r="D111" s="232"/>
      <c r="E111" s="266">
        <f t="shared" si="0"/>
        <v>0</v>
      </c>
    </row>
    <row r="112" spans="2:5" ht="21" customHeight="1" x14ac:dyDescent="0.2">
      <c r="B112" s="230"/>
      <c r="C112" s="231"/>
      <c r="D112" s="232"/>
      <c r="E112" s="266">
        <f t="shared" si="0"/>
        <v>0</v>
      </c>
    </row>
    <row r="113" spans="2:5" ht="21" customHeight="1" x14ac:dyDescent="0.2">
      <c r="B113" s="230"/>
      <c r="C113" s="231"/>
      <c r="D113" s="232"/>
      <c r="E113" s="266">
        <f t="shared" si="0"/>
        <v>0</v>
      </c>
    </row>
    <row r="114" spans="2:5" ht="21" customHeight="1" x14ac:dyDescent="0.2">
      <c r="B114" s="230"/>
      <c r="C114" s="231"/>
      <c r="D114" s="232"/>
      <c r="E114" s="266">
        <f t="shared" si="0"/>
        <v>0</v>
      </c>
    </row>
    <row r="115" spans="2:5" ht="21" customHeight="1" x14ac:dyDescent="0.2">
      <c r="B115" s="230"/>
      <c r="C115" s="231"/>
      <c r="D115" s="232"/>
      <c r="E115" s="266">
        <f t="shared" si="0"/>
        <v>0</v>
      </c>
    </row>
    <row r="116" spans="2:5" ht="21" customHeight="1" x14ac:dyDescent="0.2">
      <c r="B116" s="230"/>
      <c r="C116" s="231"/>
      <c r="D116" s="232"/>
      <c r="E116" s="266">
        <f t="shared" si="0"/>
        <v>0</v>
      </c>
    </row>
    <row r="117" spans="2:5" ht="21" customHeight="1" x14ac:dyDescent="0.2">
      <c r="B117" s="230"/>
      <c r="C117" s="231"/>
      <c r="D117" s="232"/>
      <c r="E117" s="266">
        <f t="shared" si="0"/>
        <v>0</v>
      </c>
    </row>
    <row r="118" spans="2:5" ht="21" customHeight="1" x14ac:dyDescent="0.2">
      <c r="B118" s="230"/>
      <c r="C118" s="231"/>
      <c r="D118" s="232"/>
      <c r="E118" s="266">
        <f t="shared" si="0"/>
        <v>0</v>
      </c>
    </row>
    <row r="119" spans="2:5" ht="21" customHeight="1" x14ac:dyDescent="0.2">
      <c r="B119" s="230"/>
      <c r="C119" s="231"/>
      <c r="D119" s="232"/>
      <c r="E119" s="266">
        <f t="shared" si="0"/>
        <v>0</v>
      </c>
    </row>
    <row r="120" spans="2:5" ht="21" customHeight="1" x14ac:dyDescent="0.2">
      <c r="B120" s="230"/>
      <c r="C120" s="231"/>
      <c r="D120" s="232"/>
      <c r="E120" s="266">
        <f t="shared" si="0"/>
        <v>0</v>
      </c>
    </row>
    <row r="121" spans="2:5" ht="21" customHeight="1" x14ac:dyDescent="0.2">
      <c r="B121" s="230"/>
      <c r="C121" s="231"/>
      <c r="D121" s="232"/>
      <c r="E121" s="266">
        <f t="shared" si="0"/>
        <v>0</v>
      </c>
    </row>
    <row r="122" spans="2:5" ht="21" customHeight="1" x14ac:dyDescent="0.2">
      <c r="B122" s="230"/>
      <c r="C122" s="231"/>
      <c r="D122" s="232"/>
      <c r="E122" s="266">
        <f t="shared" si="0"/>
        <v>0</v>
      </c>
    </row>
    <row r="123" spans="2:5" ht="21" customHeight="1" x14ac:dyDescent="0.2">
      <c r="B123" s="230"/>
      <c r="C123" s="231"/>
      <c r="D123" s="232"/>
      <c r="E123" s="266">
        <f t="shared" si="0"/>
        <v>0</v>
      </c>
    </row>
    <row r="124" spans="2:5" ht="21" customHeight="1" x14ac:dyDescent="0.2">
      <c r="B124" s="230"/>
      <c r="C124" s="231"/>
      <c r="D124" s="232"/>
      <c r="E124" s="266">
        <f t="shared" si="0"/>
        <v>0</v>
      </c>
    </row>
    <row r="125" spans="2:5" ht="21" customHeight="1" x14ac:dyDescent="0.2">
      <c r="B125" s="230"/>
      <c r="C125" s="231"/>
      <c r="D125" s="232"/>
      <c r="E125" s="266">
        <f t="shared" si="0"/>
        <v>0</v>
      </c>
    </row>
    <row r="126" spans="2:5" ht="21" customHeight="1" x14ac:dyDescent="0.2">
      <c r="B126" s="230"/>
      <c r="C126" s="231"/>
      <c r="D126" s="232"/>
      <c r="E126" s="266">
        <f t="shared" si="0"/>
        <v>0</v>
      </c>
    </row>
    <row r="127" spans="2:5" ht="21" customHeight="1" x14ac:dyDescent="0.2">
      <c r="B127" s="230"/>
      <c r="C127" s="231"/>
      <c r="D127" s="232"/>
      <c r="E127" s="266">
        <f t="shared" si="0"/>
        <v>0</v>
      </c>
    </row>
    <row r="128" spans="2:5" ht="21" customHeight="1" x14ac:dyDescent="0.2">
      <c r="B128" s="230"/>
      <c r="C128" s="231"/>
      <c r="D128" s="232"/>
      <c r="E128" s="266">
        <f t="shared" si="0"/>
        <v>0</v>
      </c>
    </row>
    <row r="129" spans="2:5" ht="21" customHeight="1" x14ac:dyDescent="0.2">
      <c r="B129" s="230"/>
      <c r="C129" s="231"/>
      <c r="D129" s="232"/>
      <c r="E129" s="266">
        <f t="shared" si="0"/>
        <v>0</v>
      </c>
    </row>
    <row r="130" spans="2:5" ht="21" customHeight="1" x14ac:dyDescent="0.2">
      <c r="B130" s="230"/>
      <c r="C130" s="231"/>
      <c r="D130" s="232"/>
      <c r="E130" s="266">
        <f t="shared" si="0"/>
        <v>0</v>
      </c>
    </row>
    <row r="131" spans="2:5" ht="21" customHeight="1" x14ac:dyDescent="0.2">
      <c r="B131" s="230"/>
      <c r="C131" s="231"/>
      <c r="D131" s="232"/>
      <c r="E131" s="266">
        <f t="shared" si="0"/>
        <v>0</v>
      </c>
    </row>
    <row r="132" spans="2:5" ht="21" customHeight="1" x14ac:dyDescent="0.2">
      <c r="B132" s="230"/>
      <c r="C132" s="231"/>
      <c r="D132" s="232"/>
      <c r="E132" s="266">
        <f t="shared" si="0"/>
        <v>0</v>
      </c>
    </row>
    <row r="133" spans="2:5" ht="21" customHeight="1" x14ac:dyDescent="0.2">
      <c r="B133" s="230"/>
      <c r="C133" s="231"/>
      <c r="D133" s="232"/>
      <c r="E133" s="266">
        <f t="shared" si="0"/>
        <v>0</v>
      </c>
    </row>
    <row r="134" spans="2:5" ht="21" customHeight="1" x14ac:dyDescent="0.2">
      <c r="B134" s="230"/>
      <c r="C134" s="231"/>
      <c r="D134" s="232"/>
      <c r="E134" s="266">
        <f t="shared" si="0"/>
        <v>0</v>
      </c>
    </row>
    <row r="135" spans="2:5" ht="21" customHeight="1" x14ac:dyDescent="0.2">
      <c r="B135" s="230"/>
      <c r="C135" s="231"/>
      <c r="D135" s="232"/>
      <c r="E135" s="266">
        <f t="shared" si="0"/>
        <v>0</v>
      </c>
    </row>
    <row r="136" spans="2:5" ht="21" customHeight="1" x14ac:dyDescent="0.2">
      <c r="B136" s="230"/>
      <c r="C136" s="231"/>
      <c r="D136" s="232"/>
      <c r="E136" s="266">
        <f t="shared" si="0"/>
        <v>0</v>
      </c>
    </row>
    <row r="137" spans="2:5" ht="21" customHeight="1" x14ac:dyDescent="0.2">
      <c r="B137" s="230"/>
      <c r="C137" s="231"/>
      <c r="D137" s="232"/>
      <c r="E137" s="266">
        <f t="shared" si="0"/>
        <v>0</v>
      </c>
    </row>
    <row r="138" spans="2:5" ht="21" customHeight="1" x14ac:dyDescent="0.2">
      <c r="B138" s="230"/>
      <c r="C138" s="231"/>
      <c r="D138" s="232"/>
      <c r="E138" s="266">
        <f t="shared" si="0"/>
        <v>0</v>
      </c>
    </row>
    <row r="139" spans="2:5" ht="21" customHeight="1" x14ac:dyDescent="0.2">
      <c r="B139" s="230"/>
      <c r="C139" s="231"/>
      <c r="D139" s="232"/>
      <c r="E139" s="266">
        <f t="shared" si="0"/>
        <v>0</v>
      </c>
    </row>
    <row r="140" spans="2:5" ht="21" customHeight="1" x14ac:dyDescent="0.2">
      <c r="B140" s="230"/>
      <c r="C140" s="231"/>
      <c r="D140" s="232"/>
      <c r="E140" s="266">
        <f t="shared" si="0"/>
        <v>0</v>
      </c>
    </row>
    <row r="141" spans="2:5" ht="21" customHeight="1" x14ac:dyDescent="0.2">
      <c r="B141" s="230"/>
      <c r="C141" s="231"/>
      <c r="D141" s="232"/>
      <c r="E141" s="266">
        <f t="shared" si="0"/>
        <v>0</v>
      </c>
    </row>
    <row r="142" spans="2:5" ht="21" customHeight="1" x14ac:dyDescent="0.2">
      <c r="B142" s="230"/>
      <c r="C142" s="231"/>
      <c r="D142" s="232"/>
      <c r="E142" s="266">
        <f t="shared" si="0"/>
        <v>0</v>
      </c>
    </row>
    <row r="143" spans="2:5" ht="21" customHeight="1" x14ac:dyDescent="0.2">
      <c r="B143" s="230"/>
      <c r="C143" s="231"/>
      <c r="D143" s="232"/>
      <c r="E143" s="266">
        <f t="shared" si="0"/>
        <v>0</v>
      </c>
    </row>
    <row r="144" spans="2:5" ht="21" customHeight="1" x14ac:dyDescent="0.2">
      <c r="B144" s="230"/>
      <c r="C144" s="231"/>
      <c r="D144" s="232"/>
      <c r="E144" s="266">
        <f t="shared" si="0"/>
        <v>0</v>
      </c>
    </row>
    <row r="145" spans="2:5" ht="21" customHeight="1" x14ac:dyDescent="0.2">
      <c r="B145" s="230"/>
      <c r="C145" s="231"/>
      <c r="D145" s="232"/>
      <c r="E145" s="266">
        <f t="shared" si="0"/>
        <v>0</v>
      </c>
    </row>
    <row r="146" spans="2:5" ht="21" customHeight="1" x14ac:dyDescent="0.2">
      <c r="B146" s="230"/>
      <c r="C146" s="231"/>
      <c r="D146" s="232"/>
      <c r="E146" s="266">
        <f t="shared" si="0"/>
        <v>0</v>
      </c>
    </row>
    <row r="147" spans="2:5" ht="21" customHeight="1" x14ac:dyDescent="0.2">
      <c r="B147" s="230"/>
      <c r="C147" s="231"/>
      <c r="D147" s="232"/>
      <c r="E147" s="266">
        <f t="shared" si="0"/>
        <v>0</v>
      </c>
    </row>
    <row r="148" spans="2:5" ht="21" customHeight="1" x14ac:dyDescent="0.2">
      <c r="B148" s="230"/>
      <c r="C148" s="231"/>
      <c r="D148" s="232"/>
      <c r="E148" s="266">
        <f t="shared" si="0"/>
        <v>0</v>
      </c>
    </row>
    <row r="149" spans="2:5" ht="21" customHeight="1" x14ac:dyDescent="0.2">
      <c r="B149" s="230"/>
      <c r="C149" s="231"/>
      <c r="D149" s="232"/>
      <c r="E149" s="266">
        <f t="shared" si="0"/>
        <v>0</v>
      </c>
    </row>
    <row r="150" spans="2:5" ht="21" customHeight="1" x14ac:dyDescent="0.2">
      <c r="B150" s="230"/>
      <c r="C150" s="231"/>
      <c r="D150" s="232"/>
      <c r="E150" s="266">
        <f t="shared" si="0"/>
        <v>0</v>
      </c>
    </row>
    <row r="151" spans="2:5" ht="21" customHeight="1" x14ac:dyDescent="0.2">
      <c r="B151" s="230"/>
      <c r="C151" s="231"/>
      <c r="D151" s="232"/>
      <c r="E151" s="266">
        <f t="shared" si="0"/>
        <v>0</v>
      </c>
    </row>
    <row r="152" spans="2:5" ht="21" customHeight="1" x14ac:dyDescent="0.2">
      <c r="B152" s="230"/>
      <c r="C152" s="231"/>
      <c r="D152" s="232"/>
      <c r="E152" s="266">
        <f t="shared" si="0"/>
        <v>0</v>
      </c>
    </row>
    <row r="153" spans="2:5" ht="21" customHeight="1" x14ac:dyDescent="0.2">
      <c r="B153" s="230"/>
      <c r="C153" s="231"/>
      <c r="D153" s="232"/>
      <c r="E153" s="266">
        <f t="shared" si="0"/>
        <v>0</v>
      </c>
    </row>
    <row r="154" spans="2:5" ht="21" customHeight="1" x14ac:dyDescent="0.2">
      <c r="B154" s="230"/>
      <c r="C154" s="231"/>
      <c r="D154" s="232"/>
      <c r="E154" s="266">
        <f t="shared" si="0"/>
        <v>0</v>
      </c>
    </row>
    <row r="155" spans="2:5" ht="21" customHeight="1" x14ac:dyDescent="0.2">
      <c r="B155" s="230"/>
      <c r="C155" s="231"/>
      <c r="D155" s="232"/>
      <c r="E155" s="266">
        <f t="shared" si="0"/>
        <v>0</v>
      </c>
    </row>
    <row r="156" spans="2:5" ht="21" customHeight="1" x14ac:dyDescent="0.2">
      <c r="B156" s="230"/>
      <c r="C156" s="231"/>
      <c r="D156" s="232"/>
      <c r="E156" s="266">
        <f t="shared" si="0"/>
        <v>0</v>
      </c>
    </row>
    <row r="157" spans="2:5" ht="21" customHeight="1" x14ac:dyDescent="0.2">
      <c r="B157" s="230"/>
      <c r="C157" s="231"/>
      <c r="D157" s="232"/>
      <c r="E157" s="266">
        <f t="shared" si="0"/>
        <v>0</v>
      </c>
    </row>
    <row r="158" spans="2:5" ht="21" customHeight="1" x14ac:dyDescent="0.2">
      <c r="B158" s="230"/>
      <c r="C158" s="231"/>
      <c r="D158" s="232"/>
      <c r="E158" s="266">
        <f t="shared" si="0"/>
        <v>0</v>
      </c>
    </row>
    <row r="159" spans="2:5" ht="21" customHeight="1" x14ac:dyDescent="0.2">
      <c r="B159" s="230"/>
      <c r="C159" s="231"/>
      <c r="D159" s="232"/>
      <c r="E159" s="266">
        <f t="shared" si="0"/>
        <v>0</v>
      </c>
    </row>
    <row r="160" spans="2:5" ht="21" customHeight="1" x14ac:dyDescent="0.2">
      <c r="B160" s="230"/>
      <c r="C160" s="231"/>
      <c r="D160" s="232"/>
      <c r="E160" s="266">
        <f t="shared" si="0"/>
        <v>0</v>
      </c>
    </row>
    <row r="161" spans="2:5" ht="21" customHeight="1" x14ac:dyDescent="0.2">
      <c r="B161" s="230"/>
      <c r="C161" s="231"/>
      <c r="D161" s="232"/>
      <c r="E161" s="266">
        <f t="shared" si="0"/>
        <v>0</v>
      </c>
    </row>
    <row r="162" spans="2:5" ht="21" customHeight="1" x14ac:dyDescent="0.2">
      <c r="B162" s="230"/>
      <c r="C162" s="231"/>
      <c r="D162" s="232"/>
      <c r="E162" s="266">
        <f t="shared" si="0"/>
        <v>0</v>
      </c>
    </row>
    <row r="163" spans="2:5" ht="21" customHeight="1" x14ac:dyDescent="0.2">
      <c r="B163" s="230"/>
      <c r="C163" s="231"/>
      <c r="D163" s="232"/>
      <c r="E163" s="266">
        <f t="shared" si="0"/>
        <v>0</v>
      </c>
    </row>
    <row r="164" spans="2:5" ht="21" customHeight="1" x14ac:dyDescent="0.2">
      <c r="B164" s="230"/>
      <c r="C164" s="231"/>
      <c r="D164" s="232"/>
      <c r="E164" s="266">
        <f t="shared" si="0"/>
        <v>0</v>
      </c>
    </row>
    <row r="165" spans="2:5" ht="21" customHeight="1" x14ac:dyDescent="0.2">
      <c r="B165" s="230"/>
      <c r="C165" s="231"/>
      <c r="D165" s="232"/>
      <c r="E165" s="266">
        <f t="shared" si="0"/>
        <v>0</v>
      </c>
    </row>
    <row r="166" spans="2:5" ht="21" customHeight="1" x14ac:dyDescent="0.2">
      <c r="B166" s="230"/>
      <c r="C166" s="231"/>
      <c r="D166" s="232"/>
      <c r="E166" s="266">
        <f t="shared" si="0"/>
        <v>0</v>
      </c>
    </row>
    <row r="167" spans="2:5" ht="21" customHeight="1" x14ac:dyDescent="0.2">
      <c r="B167" s="230"/>
      <c r="C167" s="231"/>
      <c r="D167" s="232"/>
      <c r="E167" s="266">
        <f t="shared" si="0"/>
        <v>0</v>
      </c>
    </row>
    <row r="168" spans="2:5" ht="21" customHeight="1" x14ac:dyDescent="0.2">
      <c r="B168" s="230"/>
      <c r="C168" s="231"/>
      <c r="D168" s="232"/>
      <c r="E168" s="266">
        <f t="shared" si="0"/>
        <v>0</v>
      </c>
    </row>
    <row r="169" spans="2:5" ht="21" customHeight="1" x14ac:dyDescent="0.2">
      <c r="B169" s="230"/>
      <c r="C169" s="231"/>
      <c r="D169" s="232"/>
      <c r="E169" s="266">
        <f t="shared" si="0"/>
        <v>0</v>
      </c>
    </row>
    <row r="170" spans="2:5" ht="21" customHeight="1" x14ac:dyDescent="0.2">
      <c r="B170" s="230"/>
      <c r="C170" s="231"/>
      <c r="D170" s="232"/>
      <c r="E170" s="266">
        <f t="shared" si="0"/>
        <v>0</v>
      </c>
    </row>
    <row r="171" spans="2:5" ht="21" customHeight="1" x14ac:dyDescent="0.2">
      <c r="B171" s="230"/>
      <c r="C171" s="231"/>
      <c r="D171" s="232"/>
      <c r="E171" s="266">
        <f t="shared" si="0"/>
        <v>0</v>
      </c>
    </row>
    <row r="172" spans="2:5" ht="21" customHeight="1" x14ac:dyDescent="0.2">
      <c r="B172" s="230"/>
      <c r="C172" s="231"/>
      <c r="D172" s="232"/>
      <c r="E172" s="266">
        <f t="shared" si="0"/>
        <v>0</v>
      </c>
    </row>
    <row r="173" spans="2:5" ht="21" customHeight="1" x14ac:dyDescent="0.2">
      <c r="B173" s="230"/>
      <c r="C173" s="231"/>
      <c r="D173" s="232"/>
      <c r="E173" s="266">
        <f t="shared" si="0"/>
        <v>0</v>
      </c>
    </row>
    <row r="174" spans="2:5" ht="21" customHeight="1" x14ac:dyDescent="0.2">
      <c r="B174" s="230"/>
      <c r="C174" s="231"/>
      <c r="D174" s="232"/>
      <c r="E174" s="266">
        <f t="shared" si="0"/>
        <v>0</v>
      </c>
    </row>
    <row r="175" spans="2:5" ht="21" customHeight="1" x14ac:dyDescent="0.2">
      <c r="B175" s="230"/>
      <c r="C175" s="231"/>
      <c r="D175" s="232"/>
      <c r="E175" s="266">
        <f t="shared" si="0"/>
        <v>0</v>
      </c>
    </row>
    <row r="176" spans="2:5" ht="21" customHeight="1" x14ac:dyDescent="0.2">
      <c r="B176" s="230"/>
      <c r="C176" s="231"/>
      <c r="D176" s="232"/>
      <c r="E176" s="266">
        <f t="shared" si="0"/>
        <v>0</v>
      </c>
    </row>
    <row r="177" spans="2:5" ht="21" customHeight="1" x14ac:dyDescent="0.2">
      <c r="B177" s="230"/>
      <c r="C177" s="231"/>
      <c r="D177" s="232"/>
      <c r="E177" s="266">
        <f t="shared" si="0"/>
        <v>0</v>
      </c>
    </row>
    <row r="178" spans="2:5" ht="21" customHeight="1" x14ac:dyDescent="0.2">
      <c r="B178" s="230"/>
      <c r="C178" s="231"/>
      <c r="D178" s="232"/>
      <c r="E178" s="266">
        <f t="shared" si="0"/>
        <v>0</v>
      </c>
    </row>
    <row r="179" spans="2:5" ht="21" customHeight="1" x14ac:dyDescent="0.2">
      <c r="B179" s="230"/>
      <c r="C179" s="231"/>
      <c r="D179" s="232"/>
      <c r="E179" s="266">
        <f t="shared" si="0"/>
        <v>0</v>
      </c>
    </row>
    <row r="180" spans="2:5" ht="21" customHeight="1" x14ac:dyDescent="0.2">
      <c r="B180" s="230"/>
      <c r="C180" s="231"/>
      <c r="D180" s="232"/>
      <c r="E180" s="266">
        <f t="shared" si="0"/>
        <v>0</v>
      </c>
    </row>
    <row r="181" spans="2:5" ht="21" customHeight="1" x14ac:dyDescent="0.2">
      <c r="B181" s="230"/>
      <c r="C181" s="231"/>
      <c r="D181" s="232"/>
      <c r="E181" s="266">
        <f t="shared" si="0"/>
        <v>0</v>
      </c>
    </row>
    <row r="182" spans="2:5" ht="21" customHeight="1" x14ac:dyDescent="0.2">
      <c r="B182" s="230"/>
      <c r="C182" s="231"/>
      <c r="D182" s="232"/>
      <c r="E182" s="266">
        <f t="shared" si="0"/>
        <v>0</v>
      </c>
    </row>
    <row r="183" spans="2:5" ht="21" customHeight="1" x14ac:dyDescent="0.2">
      <c r="B183" s="230"/>
      <c r="C183" s="231"/>
      <c r="D183" s="232"/>
      <c r="E183" s="266">
        <f t="shared" si="0"/>
        <v>0</v>
      </c>
    </row>
    <row r="184" spans="2:5" ht="21" customHeight="1" x14ac:dyDescent="0.2">
      <c r="B184" s="230"/>
      <c r="C184" s="231"/>
      <c r="D184" s="232"/>
      <c r="E184" s="266">
        <f t="shared" si="0"/>
        <v>0</v>
      </c>
    </row>
    <row r="185" spans="2:5" ht="21" customHeight="1" x14ac:dyDescent="0.2">
      <c r="B185" s="230"/>
      <c r="C185" s="231"/>
      <c r="D185" s="232"/>
      <c r="E185" s="266">
        <f t="shared" si="0"/>
        <v>0</v>
      </c>
    </row>
    <row r="186" spans="2:5" ht="21" customHeight="1" x14ac:dyDescent="0.2">
      <c r="B186" s="230"/>
      <c r="C186" s="231"/>
      <c r="D186" s="232"/>
      <c r="E186" s="266">
        <f t="shared" si="0"/>
        <v>0</v>
      </c>
    </row>
    <row r="187" spans="2:5" ht="21" customHeight="1" x14ac:dyDescent="0.2">
      <c r="B187" s="230"/>
      <c r="C187" s="231"/>
      <c r="D187" s="232"/>
      <c r="E187" s="266">
        <f t="shared" si="0"/>
        <v>0</v>
      </c>
    </row>
    <row r="188" spans="2:5" ht="21" customHeight="1" x14ac:dyDescent="0.2">
      <c r="B188" s="230"/>
      <c r="C188" s="231"/>
      <c r="D188" s="232"/>
      <c r="E188" s="266">
        <f t="shared" si="0"/>
        <v>0</v>
      </c>
    </row>
    <row r="189" spans="2:5" ht="21" customHeight="1" x14ac:dyDescent="0.2">
      <c r="B189" s="230"/>
      <c r="C189" s="231"/>
      <c r="D189" s="232"/>
      <c r="E189" s="266">
        <f t="shared" si="0"/>
        <v>0</v>
      </c>
    </row>
    <row r="190" spans="2:5" ht="21" customHeight="1" x14ac:dyDescent="0.2">
      <c r="B190" s="230"/>
      <c r="C190" s="231"/>
      <c r="D190" s="232"/>
      <c r="E190" s="266">
        <f t="shared" si="0"/>
        <v>0</v>
      </c>
    </row>
    <row r="191" spans="2:5" ht="21" customHeight="1" x14ac:dyDescent="0.2">
      <c r="B191" s="230"/>
      <c r="C191" s="231"/>
      <c r="D191" s="232"/>
      <c r="E191" s="266">
        <f t="shared" si="0"/>
        <v>0</v>
      </c>
    </row>
    <row r="192" spans="2:5" ht="21" customHeight="1" x14ac:dyDescent="0.2">
      <c r="B192" s="230"/>
      <c r="C192" s="231"/>
      <c r="D192" s="232"/>
      <c r="E192" s="266">
        <f t="shared" si="0"/>
        <v>0</v>
      </c>
    </row>
    <row r="193" spans="2:5" ht="21" customHeight="1" x14ac:dyDescent="0.2">
      <c r="B193" s="230"/>
      <c r="C193" s="231"/>
      <c r="D193" s="232"/>
      <c r="E193" s="266">
        <f t="shared" si="0"/>
        <v>0</v>
      </c>
    </row>
    <row r="194" spans="2:5" ht="21" customHeight="1" x14ac:dyDescent="0.2">
      <c r="B194" s="230"/>
      <c r="C194" s="231"/>
      <c r="D194" s="232"/>
      <c r="E194" s="266">
        <f t="shared" si="0"/>
        <v>0</v>
      </c>
    </row>
    <row r="195" spans="2:5" ht="21" customHeight="1" x14ac:dyDescent="0.2">
      <c r="B195" s="230"/>
      <c r="C195" s="231"/>
      <c r="D195" s="232"/>
      <c r="E195" s="266">
        <f t="shared" si="0"/>
        <v>0</v>
      </c>
    </row>
    <row r="196" spans="2:5" ht="21" customHeight="1" x14ac:dyDescent="0.2">
      <c r="B196" s="230"/>
      <c r="C196" s="231"/>
      <c r="D196" s="232"/>
      <c r="E196" s="266">
        <f t="shared" si="0"/>
        <v>0</v>
      </c>
    </row>
    <row r="197" spans="2:5" ht="21" customHeight="1" x14ac:dyDescent="0.2">
      <c r="B197" s="230"/>
      <c r="C197" s="231"/>
      <c r="D197" s="232"/>
      <c r="E197" s="266">
        <f t="shared" si="0"/>
        <v>0</v>
      </c>
    </row>
    <row r="198" spans="2:5" ht="21" customHeight="1" x14ac:dyDescent="0.2">
      <c r="B198" s="230"/>
      <c r="C198" s="231"/>
      <c r="D198" s="232"/>
      <c r="E198" s="266">
        <f t="shared" si="0"/>
        <v>0</v>
      </c>
    </row>
    <row r="199" spans="2:5" ht="21" customHeight="1" x14ac:dyDescent="0.2">
      <c r="B199" s="230"/>
      <c r="C199" s="231"/>
      <c r="D199" s="232"/>
      <c r="E199" s="266">
        <f t="shared" si="0"/>
        <v>0</v>
      </c>
    </row>
    <row r="200" spans="2:5" ht="21" customHeight="1" x14ac:dyDescent="0.2">
      <c r="B200" s="254"/>
      <c r="C200" s="255"/>
      <c r="D200" s="256"/>
      <c r="E200" s="266">
        <f t="shared" si="0"/>
        <v>0</v>
      </c>
    </row>
  </sheetData>
  <mergeCells count="1">
    <mergeCell ref="B2:E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 summaryRight="0"/>
  </sheetPr>
  <dimension ref="A2:H30"/>
  <sheetViews>
    <sheetView workbookViewId="0"/>
  </sheetViews>
  <sheetFormatPr baseColWidth="10" defaultColWidth="12.6640625" defaultRowHeight="15.75" customHeight="1" x14ac:dyDescent="0.15"/>
  <cols>
    <col min="5" max="5" width="16" customWidth="1"/>
  </cols>
  <sheetData>
    <row r="2" spans="2:6" ht="15.75" customHeight="1" x14ac:dyDescent="0.15">
      <c r="E2" s="73" t="s">
        <v>422</v>
      </c>
    </row>
    <row r="3" spans="2:6" ht="15.75" customHeight="1" x14ac:dyDescent="0.15">
      <c r="E3" s="73">
        <f>SQRT(3)</f>
        <v>1.7320508075688772</v>
      </c>
    </row>
    <row r="5" spans="2:6" ht="15.75" customHeight="1" x14ac:dyDescent="0.15">
      <c r="B5" s="337">
        <v>230</v>
      </c>
      <c r="C5" s="2" t="s">
        <v>281</v>
      </c>
      <c r="D5" s="2" t="s">
        <v>280</v>
      </c>
      <c r="E5" s="2" t="s">
        <v>423</v>
      </c>
    </row>
    <row r="6" spans="2:6" ht="15.75" customHeight="1" x14ac:dyDescent="0.15">
      <c r="B6" s="303"/>
      <c r="C6" s="267">
        <v>63</v>
      </c>
      <c r="D6" s="268">
        <f t="shared" ref="D6:D8" si="0">$B$5*C6*$E$3</f>
        <v>25097.41620167303</v>
      </c>
      <c r="E6" s="73" t="s">
        <v>424</v>
      </c>
      <c r="F6" s="269"/>
    </row>
    <row r="7" spans="2:6" ht="15.75" customHeight="1" x14ac:dyDescent="0.15">
      <c r="B7" s="303"/>
      <c r="C7" s="267">
        <v>32</v>
      </c>
      <c r="D7" s="268">
        <f t="shared" si="0"/>
        <v>12747.893943706937</v>
      </c>
      <c r="E7" s="73" t="s">
        <v>424</v>
      </c>
    </row>
    <row r="8" spans="2:6" ht="15.75" customHeight="1" x14ac:dyDescent="0.15">
      <c r="B8" s="303"/>
      <c r="C8" s="267">
        <v>16</v>
      </c>
      <c r="D8" s="268">
        <f t="shared" si="0"/>
        <v>6373.9469718534683</v>
      </c>
      <c r="E8" s="73" t="s">
        <v>424</v>
      </c>
    </row>
    <row r="9" spans="2:6" ht="15.75" customHeight="1" x14ac:dyDescent="0.15">
      <c r="B9" s="303"/>
      <c r="C9" s="267">
        <v>16</v>
      </c>
      <c r="D9" s="268">
        <f>$B$5*C9</f>
        <v>3680</v>
      </c>
      <c r="E9" s="73" t="s">
        <v>425</v>
      </c>
    </row>
    <row r="10" spans="2:6" ht="15.75" customHeight="1" x14ac:dyDescent="0.15">
      <c r="C10" s="267">
        <v>125</v>
      </c>
      <c r="D10" s="268">
        <f>$B$5*C10*E3</f>
        <v>49796.460717605216</v>
      </c>
      <c r="E10" s="73" t="s">
        <v>424</v>
      </c>
    </row>
    <row r="12" spans="2:6" ht="15.75" customHeight="1" x14ac:dyDescent="0.15">
      <c r="B12" s="337">
        <v>400</v>
      </c>
      <c r="C12" s="2" t="s">
        <v>281</v>
      </c>
      <c r="D12" s="2" t="s">
        <v>280</v>
      </c>
      <c r="E12" s="2" t="s">
        <v>423</v>
      </c>
    </row>
    <row r="13" spans="2:6" ht="15.75" customHeight="1" x14ac:dyDescent="0.15">
      <c r="B13" s="303"/>
      <c r="C13" s="267">
        <v>63</v>
      </c>
      <c r="D13" s="268">
        <f t="shared" ref="D13:D15" si="1">$B$12*C13*$E$3</f>
        <v>43647.680350735704</v>
      </c>
      <c r="E13" s="73" t="s">
        <v>424</v>
      </c>
    </row>
    <row r="14" spans="2:6" ht="15.75" customHeight="1" x14ac:dyDescent="0.15">
      <c r="B14" s="303"/>
      <c r="C14" s="267">
        <v>32</v>
      </c>
      <c r="D14" s="268">
        <f t="shared" si="1"/>
        <v>22170.250336881629</v>
      </c>
      <c r="E14" s="73" t="s">
        <v>424</v>
      </c>
    </row>
    <row r="15" spans="2:6" ht="15.75" customHeight="1" x14ac:dyDescent="0.15">
      <c r="B15" s="303"/>
      <c r="C15" s="267">
        <v>16</v>
      </c>
      <c r="D15" s="268">
        <f t="shared" si="1"/>
        <v>11085.125168440814</v>
      </c>
      <c r="E15" s="73" t="s">
        <v>424</v>
      </c>
    </row>
    <row r="16" spans="2:6" ht="15.75" customHeight="1" x14ac:dyDescent="0.15">
      <c r="B16" s="303"/>
      <c r="C16" s="267">
        <v>16</v>
      </c>
      <c r="D16" s="268">
        <f>$B$12*C16</f>
        <v>6400</v>
      </c>
      <c r="E16" s="73" t="s">
        <v>425</v>
      </c>
    </row>
    <row r="17" spans="1:8" ht="15.75" customHeight="1" x14ac:dyDescent="0.15">
      <c r="C17" s="267">
        <v>125</v>
      </c>
      <c r="D17" s="268">
        <f>B12*C17*E3</f>
        <v>86602.540378443853</v>
      </c>
      <c r="E17" s="73" t="s">
        <v>424</v>
      </c>
    </row>
    <row r="18" spans="1:8" ht="15.75" customHeight="1" x14ac:dyDescent="0.15">
      <c r="A18" s="73" t="s">
        <v>426</v>
      </c>
      <c r="B18" s="270">
        <v>400</v>
      </c>
      <c r="C18" s="267">
        <v>400</v>
      </c>
      <c r="D18" s="268">
        <f>B18*C18*E3</f>
        <v>277128.12921102036</v>
      </c>
    </row>
    <row r="20" spans="1:8" ht="15.75" customHeight="1" x14ac:dyDescent="0.15">
      <c r="B20" s="271" t="s">
        <v>427</v>
      </c>
      <c r="C20" s="272" t="s">
        <v>8</v>
      </c>
    </row>
    <row r="21" spans="1:8" ht="15.75" customHeight="1" x14ac:dyDescent="0.15">
      <c r="B21" s="273" t="s">
        <v>428</v>
      </c>
      <c r="C21" s="274">
        <f>D7</f>
        <v>12747.893943706937</v>
      </c>
    </row>
    <row r="22" spans="1:8" ht="15.75" customHeight="1" x14ac:dyDescent="0.15">
      <c r="B22" s="275" t="s">
        <v>429</v>
      </c>
      <c r="C22" s="276">
        <f>D14</f>
        <v>22170.250336881629</v>
      </c>
    </row>
    <row r="23" spans="1:8" ht="15.75" customHeight="1" x14ac:dyDescent="0.15">
      <c r="F23" s="2" t="s">
        <v>430</v>
      </c>
    </row>
    <row r="24" spans="1:8" ht="15.75" customHeight="1" x14ac:dyDescent="0.15">
      <c r="F24" s="73" t="s">
        <v>431</v>
      </c>
      <c r="G24" s="73" t="s">
        <v>432</v>
      </c>
    </row>
    <row r="25" spans="1:8" ht="15.75" customHeight="1" x14ac:dyDescent="0.15">
      <c r="F25" s="73" t="s">
        <v>433</v>
      </c>
      <c r="G25" s="73" t="s">
        <v>434</v>
      </c>
    </row>
    <row r="26" spans="1:8" ht="15.75" customHeight="1" x14ac:dyDescent="0.15">
      <c r="F26" s="73" t="s">
        <v>435</v>
      </c>
      <c r="G26" s="73" t="s">
        <v>436</v>
      </c>
    </row>
    <row r="27" spans="1:8" ht="15.75" customHeight="1" x14ac:dyDescent="0.15">
      <c r="F27" s="73" t="s">
        <v>437</v>
      </c>
      <c r="G27" s="73" t="s">
        <v>438</v>
      </c>
    </row>
    <row r="28" spans="1:8" ht="15.75" customHeight="1" x14ac:dyDescent="0.15">
      <c r="F28" s="73" t="s">
        <v>439</v>
      </c>
      <c r="G28" s="73" t="s">
        <v>440</v>
      </c>
    </row>
    <row r="30" spans="1:8" ht="15.75" customHeight="1" x14ac:dyDescent="0.15">
      <c r="H30" s="73" t="s">
        <v>253</v>
      </c>
    </row>
  </sheetData>
  <mergeCells count="2">
    <mergeCell ref="B5:B9"/>
    <mergeCell ref="B12:B1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B2:J8"/>
  <sheetViews>
    <sheetView workbookViewId="0"/>
  </sheetViews>
  <sheetFormatPr baseColWidth="10" defaultColWidth="12.6640625" defaultRowHeight="15.75" customHeight="1" x14ac:dyDescent="0.15"/>
  <cols>
    <col min="4" max="4" width="21.6640625" customWidth="1"/>
  </cols>
  <sheetData>
    <row r="2" spans="2:10" ht="15.75" customHeight="1" x14ac:dyDescent="0.15">
      <c r="B2" s="73" t="s">
        <v>441</v>
      </c>
      <c r="C2" s="73" t="s">
        <v>442</v>
      </c>
      <c r="D2" s="73" t="s">
        <v>443</v>
      </c>
      <c r="E2" s="73" t="s">
        <v>444</v>
      </c>
      <c r="F2" s="73" t="s">
        <v>164</v>
      </c>
      <c r="I2" s="73" t="s">
        <v>445</v>
      </c>
    </row>
    <row r="3" spans="2:10" ht="15.75" customHeight="1" x14ac:dyDescent="0.15">
      <c r="B3" s="73" t="s">
        <v>141</v>
      </c>
      <c r="D3" s="73">
        <f t="shared" ref="D3:D8" si="0">C3*0.1</f>
        <v>0</v>
      </c>
      <c r="F3" s="73">
        <f t="shared" ref="F3:F8" si="1">SUM(C3:E3)</f>
        <v>0</v>
      </c>
      <c r="I3" s="73" t="s">
        <v>181</v>
      </c>
      <c r="J3" s="73">
        <v>14.2</v>
      </c>
    </row>
    <row r="4" spans="2:10" ht="15.75" customHeight="1" x14ac:dyDescent="0.15">
      <c r="B4" s="73" t="s">
        <v>142</v>
      </c>
      <c r="D4" s="73">
        <f t="shared" si="0"/>
        <v>0</v>
      </c>
      <c r="F4" s="73">
        <f t="shared" si="1"/>
        <v>0</v>
      </c>
      <c r="I4" s="73" t="s">
        <v>188</v>
      </c>
      <c r="J4" s="73">
        <v>9.9</v>
      </c>
    </row>
    <row r="5" spans="2:10" ht="15.75" customHeight="1" x14ac:dyDescent="0.15">
      <c r="B5" s="73" t="s">
        <v>143</v>
      </c>
      <c r="D5" s="73">
        <f t="shared" si="0"/>
        <v>0</v>
      </c>
      <c r="F5" s="73">
        <f t="shared" si="1"/>
        <v>0</v>
      </c>
      <c r="I5" s="73" t="s">
        <v>194</v>
      </c>
      <c r="J5" s="73">
        <v>5.6</v>
      </c>
    </row>
    <row r="6" spans="2:10" ht="15.75" customHeight="1" x14ac:dyDescent="0.15">
      <c r="B6" s="73" t="s">
        <v>144</v>
      </c>
      <c r="D6" s="73">
        <f t="shared" si="0"/>
        <v>0</v>
      </c>
      <c r="F6" s="73">
        <f t="shared" si="1"/>
        <v>0</v>
      </c>
      <c r="I6" s="73" t="s">
        <v>179</v>
      </c>
      <c r="J6" s="73">
        <v>3.3</v>
      </c>
    </row>
    <row r="7" spans="2:10" ht="15.75" customHeight="1" x14ac:dyDescent="0.15">
      <c r="B7" s="73" t="s">
        <v>145</v>
      </c>
      <c r="D7" s="73">
        <f t="shared" si="0"/>
        <v>0</v>
      </c>
      <c r="E7" s="73">
        <v>20</v>
      </c>
      <c r="F7" s="73">
        <f t="shared" si="1"/>
        <v>20</v>
      </c>
    </row>
    <row r="8" spans="2:10" ht="15.75" customHeight="1" x14ac:dyDescent="0.15">
      <c r="B8" s="73" t="s">
        <v>146</v>
      </c>
      <c r="D8" s="73">
        <f t="shared" si="0"/>
        <v>0</v>
      </c>
      <c r="F8" s="73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13</vt:i4>
      </vt:variant>
    </vt:vector>
  </HeadingPairs>
  <TitlesOfParts>
    <vt:vector size="13" baseType="lpstr">
      <vt:lpstr>Power Calculation</vt:lpstr>
      <vt:lpstr>Soca Draw</vt:lpstr>
      <vt:lpstr>DISTRO</vt:lpstr>
      <vt:lpstr>Gear Count</vt:lpstr>
      <vt:lpstr>Shoppinglist</vt:lpstr>
      <vt:lpstr>LK Patch</vt:lpstr>
      <vt:lpstr>SneakSnake Patch</vt:lpstr>
      <vt:lpstr>Node Patch</vt:lpstr>
      <vt:lpstr>Unit Database</vt:lpstr>
      <vt:lpstr>Distro Database</vt:lpstr>
      <vt:lpstr>Source Power Database</vt:lpstr>
      <vt:lpstr>Power Info</vt:lpstr>
      <vt:lpstr>Trusse vektberegning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Edvin Hoff Hasle (Elev)</cp:lastModifiedBy>
  <dcterms:created xsi:type="dcterms:W3CDTF">2026-04-28T10:12:29Z</dcterms:created>
  <dcterms:modified xsi:type="dcterms:W3CDTF">2026-04-28T10:13:22Z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05046c-7758-4c69-bef0-f1b8587ca14e_Enabled">
    <vt:lpwstr>true</vt:lpwstr>
  </property>
  <property fmtid="{D5CDD505-2E9C-101B-9397-08002B2CF9AE}" pid="3" name="MSIP_Label_fd05046c-7758-4c69-bef0-f1b8587ca14e_SetDate">
    <vt:lpwstr>2026-04-28T10:12:28Z</vt:lpwstr>
  </property>
  <property fmtid="{D5CDD505-2E9C-101B-9397-08002B2CF9AE}" pid="4" name="MSIP_Label_fd05046c-7758-4c69-bef0-f1b8587ca14e_Method">
    <vt:lpwstr>Privileged</vt:lpwstr>
  </property>
  <property fmtid="{D5CDD505-2E9C-101B-9397-08002B2CF9AE}" pid="5" name="MSIP_Label_fd05046c-7758-4c69-bef0-f1b8587ca14e_Name">
    <vt:lpwstr>Intern</vt:lpwstr>
  </property>
  <property fmtid="{D5CDD505-2E9C-101B-9397-08002B2CF9AE}" pid="6" name="MSIP_Label_fd05046c-7758-4c69-bef0-f1b8587ca14e_SiteId">
    <vt:lpwstr>4d6d8a90-10fd-4f78-8fc1-5e28844e0292</vt:lpwstr>
  </property>
  <property fmtid="{D5CDD505-2E9C-101B-9397-08002B2CF9AE}" pid="7" name="MSIP_Label_fd05046c-7758-4c69-bef0-f1b8587ca14e_ActionId">
    <vt:lpwstr>acad2d16-217e-410f-b223-8d86541f3a1c</vt:lpwstr>
  </property>
  <property fmtid="{D5CDD505-2E9C-101B-9397-08002B2CF9AE}" pid="8" name="MSIP_Label_fd05046c-7758-4c69-bef0-f1b8587ca14e_ContentBits">
    <vt:lpwstr>0</vt:lpwstr>
  </property>
  <property fmtid="{D5CDD505-2E9C-101B-9397-08002B2CF9AE}" pid="9" name="MSIP_Label_fd05046c-7758-4c69-bef0-f1b8587ca14e_Tag">
    <vt:lpwstr>50, 0, 1, 1</vt:lpwstr>
  </property>
</Properties>
</file>