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1640" windowHeight="7050" firstSheet="2" activeTab="5"/>
  </bookViews>
  <sheets>
    <sheet name="Resumen POA 2021" sheetId="2" r:id="rId1"/>
    <sheet name="Eval Bien,Reg,Mal" sheetId="3" r:id="rId2"/>
    <sheet name="Productos Estr y Op" sheetId="4" r:id="rId3"/>
    <sheet name="Cuadro por productos I " sheetId="5" r:id="rId4"/>
    <sheet name="Cuadro por productos II" sheetId="7" state="hidden" r:id="rId5"/>
    <sheet name="Evaluación por Dirección " sheetId="8" r:id="rId6"/>
  </sheets>
  <definedNames>
    <definedName name="_xlnm._FilterDatabase" localSheetId="0" hidden="1">'Resumen POA 2021'!$A$8:$E$22</definedName>
    <definedName name="_xlnm.Print_Titles" localSheetId="3">'Cuadro por productos I '!$7:$7</definedName>
    <definedName name="_xlnm.Print_Titles" localSheetId="4">'Cuadro por productos II'!$7:$7</definedName>
    <definedName name="_xlnm.Print_Titles" localSheetId="0">'Resumen POA 2021'!$8:$8</definedName>
  </definedNames>
  <calcPr calcId="145621"/>
</workbook>
</file>

<file path=xl/calcChain.xml><?xml version="1.0" encoding="utf-8"?>
<calcChain xmlns="http://schemas.openxmlformats.org/spreadsheetml/2006/main">
  <c r="H24" i="8" l="1"/>
  <c r="I24" i="8" s="1"/>
  <c r="F24" i="8"/>
  <c r="G24" i="8" s="1"/>
  <c r="E24" i="8"/>
  <c r="D24" i="8"/>
  <c r="C24" i="8"/>
  <c r="G23" i="8"/>
  <c r="E23" i="8"/>
  <c r="E22" i="8"/>
  <c r="E20" i="8"/>
  <c r="G19" i="8"/>
  <c r="E19" i="8"/>
  <c r="I18" i="8"/>
  <c r="G18" i="8"/>
  <c r="E18" i="8"/>
  <c r="E17" i="8"/>
  <c r="G16" i="8"/>
  <c r="E16" i="8"/>
  <c r="G15" i="8"/>
  <c r="E15" i="8"/>
  <c r="I14" i="8"/>
  <c r="G14" i="8"/>
  <c r="E14" i="8"/>
  <c r="E13" i="8"/>
  <c r="I12" i="8"/>
  <c r="G12" i="8"/>
  <c r="E12" i="8"/>
  <c r="I11" i="8"/>
  <c r="G11" i="8"/>
  <c r="E11" i="8"/>
  <c r="G10" i="8"/>
  <c r="E10" i="8"/>
  <c r="F22" i="4"/>
  <c r="E22" i="4"/>
  <c r="F21" i="4"/>
  <c r="E21" i="4"/>
  <c r="E18" i="4"/>
  <c r="F17" i="4"/>
  <c r="E17" i="4"/>
  <c r="E16" i="4"/>
  <c r="F15" i="4"/>
  <c r="E15" i="4"/>
  <c r="E14" i="4"/>
  <c r="F13" i="4"/>
  <c r="E13" i="4"/>
  <c r="E12" i="4"/>
  <c r="G11" i="4"/>
  <c r="E11" i="4"/>
  <c r="G10" i="4"/>
  <c r="E10" i="4"/>
  <c r="E9" i="4"/>
  <c r="H383" i="5"/>
  <c r="E383" i="5"/>
  <c r="H349" i="5"/>
  <c r="H330" i="5"/>
  <c r="H307" i="5"/>
  <c r="H291" i="5"/>
  <c r="H272" i="5"/>
  <c r="H225" i="5"/>
  <c r="H203" i="5"/>
  <c r="H173" i="5"/>
  <c r="H150" i="5"/>
  <c r="H118" i="5"/>
  <c r="H106" i="5"/>
  <c r="H65" i="5"/>
  <c r="H31" i="5"/>
  <c r="H8" i="5"/>
  <c r="D383" i="5" l="1"/>
  <c r="F31" i="3" l="1"/>
  <c r="G23" i="4" l="1"/>
  <c r="G383" i="5" l="1"/>
  <c r="C22" i="4" l="1"/>
  <c r="C10" i="4"/>
  <c r="C11" i="4"/>
  <c r="C12" i="4"/>
  <c r="C13" i="4"/>
  <c r="C14" i="4"/>
  <c r="C15" i="4"/>
  <c r="C16" i="4"/>
  <c r="C17" i="4"/>
  <c r="C18" i="4"/>
  <c r="C19" i="4"/>
  <c r="C20" i="4"/>
  <c r="C21" i="4"/>
  <c r="C9" i="4"/>
  <c r="H24" i="3" l="1"/>
  <c r="F24" i="3"/>
  <c r="D24" i="3"/>
  <c r="C24" i="3"/>
  <c r="G10" i="3"/>
  <c r="E10" i="3"/>
  <c r="E17" i="3"/>
  <c r="I18" i="3"/>
  <c r="G18" i="3"/>
  <c r="E18" i="3"/>
  <c r="I14" i="3"/>
  <c r="G14" i="3"/>
  <c r="E14" i="3"/>
  <c r="I24" i="3" l="1"/>
  <c r="E24" i="3"/>
  <c r="G24" i="3"/>
  <c r="G16" i="3"/>
  <c r="E16" i="3"/>
  <c r="G23" i="3" l="1"/>
  <c r="E23" i="3"/>
  <c r="E13" i="3" l="1"/>
  <c r="I11" i="3"/>
  <c r="G11" i="3"/>
  <c r="E11" i="3"/>
  <c r="E20" i="3"/>
  <c r="I12" i="3"/>
  <c r="G12" i="3"/>
  <c r="E12" i="3"/>
  <c r="G19" i="3" l="1"/>
  <c r="E19" i="3"/>
  <c r="E22" i="3" l="1"/>
  <c r="G15" i="3"/>
  <c r="E15" i="3"/>
  <c r="K23" i="4" l="1"/>
  <c r="D23" i="4" l="1"/>
  <c r="H23" i="4"/>
  <c r="C23" i="4"/>
  <c r="D23" i="2" l="1"/>
</calcChain>
</file>

<file path=xl/sharedStrings.xml><?xml version="1.0" encoding="utf-8"?>
<sst xmlns="http://schemas.openxmlformats.org/spreadsheetml/2006/main" count="818" uniqueCount="441">
  <si>
    <t xml:space="preserve">CORAASAN </t>
  </si>
  <si>
    <t xml:space="preserve">Totales </t>
  </si>
  <si>
    <t xml:space="preserve">Dirección General </t>
  </si>
  <si>
    <t xml:space="preserve">Dirección Recursos Humanos </t>
  </si>
  <si>
    <t xml:space="preserve">Dirección Planificación y Desarrollo </t>
  </si>
  <si>
    <t xml:space="preserve">Dirección Revisión y Análisis </t>
  </si>
  <si>
    <t xml:space="preserve">Dirección Administrativa y Finanicera </t>
  </si>
  <si>
    <t xml:space="preserve">Dirección Acueductos </t>
  </si>
  <si>
    <t xml:space="preserve">Dirección Aguas Residuales </t>
  </si>
  <si>
    <t xml:space="preserve">Dirección Ingeniería </t>
  </si>
  <si>
    <t xml:space="preserve">Dirección Comercial </t>
  </si>
  <si>
    <t xml:space="preserve">Dirección Acueductos Rurales </t>
  </si>
  <si>
    <t xml:space="preserve">Dirección Tecnología de la Información y Comunicaciones </t>
  </si>
  <si>
    <t xml:space="preserve">Dirección Gestión Ambiental </t>
  </si>
  <si>
    <t>Corporación del Acueducto y Alcantarillado de Santiago</t>
  </si>
  <si>
    <t>Bien</t>
  </si>
  <si>
    <t>Plan Operativo Anual 2021</t>
  </si>
  <si>
    <t xml:space="preserve">Dirección Programas y Proyectos Especiales </t>
  </si>
  <si>
    <t>NRO.</t>
  </si>
  <si>
    <t>DIRECCIÓN</t>
  </si>
  <si>
    <t>BIEN</t>
  </si>
  <si>
    <t>REG</t>
  </si>
  <si>
    <t>MAL</t>
  </si>
  <si>
    <t>Dirección Recursos Humanos</t>
  </si>
  <si>
    <t>Dirección Planificación y Desarrollo</t>
  </si>
  <si>
    <t>Dirección Administrativa y Financiera</t>
  </si>
  <si>
    <t>Dirección Acueductos</t>
  </si>
  <si>
    <t>Dirección Aguas Residuales</t>
  </si>
  <si>
    <t>Dirección Ingeniería</t>
  </si>
  <si>
    <t>Dirección Comercial</t>
  </si>
  <si>
    <t>Dirección Gestión Ambiental</t>
  </si>
  <si>
    <t>Dirección Acueductos Rurales</t>
  </si>
  <si>
    <t xml:space="preserve">Dirección Tecnología de la Información y Comunicación </t>
  </si>
  <si>
    <t>Totales</t>
  </si>
  <si>
    <t>%  BIEN</t>
  </si>
  <si>
    <t>% REG</t>
  </si>
  <si>
    <t>% MAL</t>
  </si>
  <si>
    <t>TOTAL PRODUCTOS EVALUADOS</t>
  </si>
  <si>
    <t>PRODUCTOS OPERATIVOS</t>
  </si>
  <si>
    <t>CANTIDAD</t>
  </si>
  <si>
    <t>% BIEN</t>
  </si>
  <si>
    <t xml:space="preserve">% MAL </t>
  </si>
  <si>
    <t xml:space="preserve">PRODUCTOS ESTRATEGICOS </t>
  </si>
  <si>
    <t xml:space="preserve">PRODUCTO </t>
  </si>
  <si>
    <t xml:space="preserve">TOTAL PRODUCTOS </t>
  </si>
  <si>
    <t xml:space="preserve">Acuerdos de Desempeño elaborados </t>
  </si>
  <si>
    <t>Solicitudes de exoneraciones de las mercancías requeridas por la institución realizadas a tiempo.</t>
  </si>
  <si>
    <t xml:space="preserve"> Aprobaciones y acuerdos arribados por el Consejo Directores Ejecutados.  </t>
  </si>
  <si>
    <t xml:space="preserve">Saneamiento de las propiedades de la Institución incrementados. </t>
  </si>
  <si>
    <t>Documentos legales elaborados</t>
  </si>
  <si>
    <t xml:space="preserve">Contratos elaborados </t>
  </si>
  <si>
    <t>Representación institucional en procesos legales realizada</t>
  </si>
  <si>
    <t>Portal web actualizado</t>
  </si>
  <si>
    <t xml:space="preserve"> Solicitudes de información de personas externas completadas.</t>
  </si>
  <si>
    <t>Programas de radio y televisión monitoriados.</t>
  </si>
  <si>
    <t>Actividades y trabajos en todos los medios difundidas  y administradas las redes sociales</t>
  </si>
  <si>
    <t>Estructura de comunicación Corporativa realizada</t>
  </si>
  <si>
    <t xml:space="preserve">Eventos organizados </t>
  </si>
  <si>
    <t>Medidas para evitar propagacion de la pandemia COVID-19 implementadas</t>
  </si>
  <si>
    <t xml:space="preserve">Mantenimiento de equipo de control de incendio realizado </t>
  </si>
  <si>
    <t>Equipos de protección personal entregados.</t>
  </si>
  <si>
    <t>Matriz de Riesgos de los distintas áreas creadas.</t>
  </si>
  <si>
    <t xml:space="preserve">Botiquines de medicamentos suplidos </t>
  </si>
  <si>
    <t xml:space="preserve">Areas de la institución señalizadas </t>
  </si>
  <si>
    <t xml:space="preserve">Nómina de pago procesada </t>
  </si>
  <si>
    <t>Pagos por descuento de nómina solicitados</t>
  </si>
  <si>
    <t xml:space="preserve">Acciones de personal, recibidas </t>
  </si>
  <si>
    <t xml:space="preserve">Cierre de nómina, procesado </t>
  </si>
  <si>
    <t xml:space="preserve">Nóminas de arriendamiento, preparadas </t>
  </si>
  <si>
    <t xml:space="preserve">Aplicación de normas disciplinarias, actualizadas </t>
  </si>
  <si>
    <t xml:space="preserve">Licencias médicas, certificadas y aprobadas </t>
  </si>
  <si>
    <t xml:space="preserve">Registro de entradas y salidas de los empleados, actualizados </t>
  </si>
  <si>
    <t xml:space="preserve">Empleados nuevos registrados  en los relojes de ponches.  </t>
  </si>
  <si>
    <t xml:space="preserve">Control de las amonestaciones del personal y entrevistar a los mismos, actualizadas </t>
  </si>
  <si>
    <t>Indice de ausentismo generado</t>
  </si>
  <si>
    <t xml:space="preserve">Programa deportivo implementado </t>
  </si>
  <si>
    <t xml:space="preserve">Programas de beneficios para los empleados,  implementados </t>
  </si>
  <si>
    <t>Solicitud de préstamos, elaboradas</t>
  </si>
  <si>
    <t>Programa de vacaciones, registradas</t>
  </si>
  <si>
    <t xml:space="preserve">Acciones de personal, recibidas y trabajadas </t>
  </si>
  <si>
    <t xml:space="preserve">Programa de DNAC, verificados </t>
  </si>
  <si>
    <t>Labores de personal a cargo, coordinadas</t>
  </si>
  <si>
    <t xml:space="preserve">Descriptivo de puesto de trabajo actualizados </t>
  </si>
  <si>
    <t>Mejoras de los procesos de la evaluación de los empleados implementadas.</t>
  </si>
  <si>
    <t>Informes mensuales de indicadores del SMMGP elaborados.</t>
  </si>
  <si>
    <t>Informes de seguimiento a la ejecución del POA DPyD elaborados.</t>
  </si>
  <si>
    <t>Informes de análisis de estructuras organizativas realizados</t>
  </si>
  <si>
    <t>Políticas y procedimientos actualizados</t>
  </si>
  <si>
    <t>Aplicación para Acuerdos y Evaluación de Desempeño implementada</t>
  </si>
  <si>
    <t>Plan Estratégico Institucional elaborado y difundido</t>
  </si>
  <si>
    <t>POA 2021 actualizado</t>
  </si>
  <si>
    <t>POA monitoreado y evaluado trimestralmente.</t>
  </si>
  <si>
    <t>PACC 2021 desplegado, monitoreado y evaluado trimestralmente</t>
  </si>
  <si>
    <t>Informes de ejecución presupuestaria elaborados</t>
  </si>
  <si>
    <t>Sistema de Gestión de Calidad (SGC) en los laboratorios recertificado.</t>
  </si>
  <si>
    <t xml:space="preserve">Carta compromiso al ciudadano actualizada. </t>
  </si>
  <si>
    <t>Informes de evaluación de agentes del Call Center elaborados.</t>
  </si>
  <si>
    <t>Informes de análisis de satisfacción de clientes notificados elaborados.</t>
  </si>
  <si>
    <t>Informes de órdenes abiertas del SRS emitidos</t>
  </si>
  <si>
    <t>Base de datos de las relaciones interinstitucionales implementada</t>
  </si>
  <si>
    <t>Programa de integración a organismos internacionales del sector agua implementado.</t>
  </si>
  <si>
    <t>Financiamiento de Proyectos PEI 21-24 captados.</t>
  </si>
  <si>
    <t>Actividades interinstitucionales e internacionales desarrolladas.</t>
  </si>
  <si>
    <t>Actividades y eventos de desarrollo interinstitucional realizados</t>
  </si>
  <si>
    <t>Acuerdos interinstitucionales monitoreados</t>
  </si>
  <si>
    <t>Matrices de Riesgo Realizadas</t>
  </si>
  <si>
    <t xml:space="preserve">Actas de Minutas de Sesiones de Comisión de Auditoria preparadas </t>
  </si>
  <si>
    <t xml:space="preserve">Estados Financieros Auditados </t>
  </si>
  <si>
    <t xml:space="preserve">Razones Financieras Preparadas </t>
  </si>
  <si>
    <t>Estados Financieros de la Institución elaborados.</t>
  </si>
  <si>
    <t xml:space="preserve">Conciliaciones bancarias realizadas. </t>
  </si>
  <si>
    <t>Revisión de la nómina, verificando exactitud de los montos y datos realizados.</t>
  </si>
  <si>
    <t>Ordenes de Compras revisadas.</t>
  </si>
  <si>
    <t>Portal Transaccional utilizado al 100%</t>
  </si>
  <si>
    <t>Pliegos para la adquisicion de bienes, servicios y obras revisados.</t>
  </si>
  <si>
    <t xml:space="preserve">Salida de Efectivo Concentrada en la Div. Tesorería </t>
  </si>
  <si>
    <t>Cuentas por Pagar a Proveedores Reducidas</t>
  </si>
  <si>
    <t xml:space="preserve"> Informe de Ejecución Presupuestaria elaborado </t>
  </si>
  <si>
    <t xml:space="preserve">Mantenimientos de las propiedades de la Institución realizados. </t>
  </si>
  <si>
    <t xml:space="preserve">Infraestructuras de la institución limpias y organizadas. </t>
  </si>
  <si>
    <t xml:space="preserve">Documentos institucionales distribuidos. </t>
  </si>
  <si>
    <t xml:space="preserve">Solicitudes de pagos a contratistas ejecutadas </t>
  </si>
  <si>
    <t xml:space="preserve">Vehículos y equipos de transportes disponibles </t>
  </si>
  <si>
    <t>Mantenimiento preventivo y correctivo del parque vehicular realizado</t>
  </si>
  <si>
    <t>Sistema geográfico del departamento Catastro de Redes actualizado.</t>
  </si>
  <si>
    <t>Mejoramiento de los procesos de pretratamiento,  ejecutado</t>
  </si>
  <si>
    <t xml:space="preserve">Mantenimiento preventivo de equipos en las plantas de tratamiento de  aguas residuales, implementado </t>
  </si>
  <si>
    <t xml:space="preserve">Tratamiento para potenciar las características nutricionales de los biosólidos producidos en la planta de tratamiento de aguas residuales Rafey y análisis de potencial de comercialización en la República Dominicana, realizado. </t>
  </si>
  <si>
    <t xml:space="preserve">Unidades de rehabilitación de bombeo, implementado </t>
  </si>
  <si>
    <t xml:space="preserve">Niveles requeridos de operación y funcionamiento de las plantas de tratamiento, actualizados </t>
  </si>
  <si>
    <t xml:space="preserve"> Niveles de seguridad requeridos en las instalaciones bajo su dependencia, actualizados </t>
  </si>
  <si>
    <t xml:space="preserve"> Cronogramas de trabajo, preparados </t>
  </si>
  <si>
    <t>Necesidades de las plantas de tratamiento de aguas residuales, coordinadas</t>
  </si>
  <si>
    <t xml:space="preserve"> Planes de mejoras de los sistemas de aguas residuales, actualizados  </t>
  </si>
  <si>
    <t xml:space="preserve"> Planes de mejoras de los sistemas de aguas residuales e identificación de las necesidades  y recopilación de informaciones, actualizadas</t>
  </si>
  <si>
    <t>Equipos de seguridad solicitados y en uso</t>
  </si>
  <si>
    <t xml:space="preserve"> Atención a los reportes generados por la población y áreas de su dependencia, coordinados </t>
  </si>
  <si>
    <t>Programa Control de Descargas Industriales al Alcantarillado Sanitario (PROCODESI) Fortalecido.</t>
  </si>
  <si>
    <t xml:space="preserve">Trabajos de mantenimiento electromecánico preventivo y correctivo a los equipos y maquinarias, coordinados y supervisados </t>
  </si>
  <si>
    <t>Reportes de averías eléctricas y mecánicas, generados por las diferentes áreas de aguas residuales, actualizadas</t>
  </si>
  <si>
    <t xml:space="preserve">Sseguimiento e Informe de Estatus de Proyectos realizados. </t>
  </si>
  <si>
    <t>Evaluación de proyectos particulares realizada.</t>
  </si>
  <si>
    <t xml:space="preserve">Informe de Estatus de los Levantamientos entregados </t>
  </si>
  <si>
    <t xml:space="preserve">Informe del Estatus de los Proyectos en ejecución entregados </t>
  </si>
  <si>
    <t xml:space="preserve">Clientes con atrasos normalizados </t>
  </si>
  <si>
    <t xml:space="preserve">Operativos  Ejecutados </t>
  </si>
  <si>
    <t>Sistema actualizado con reportes cerrados</t>
  </si>
  <si>
    <t>Clientes con correo digitado y teléfono actualizado.</t>
  </si>
  <si>
    <t>Clientes con pozo tubular facturados.</t>
  </si>
  <si>
    <t>Empleados con contratos al día registrados</t>
  </si>
  <si>
    <t xml:space="preserve">Visitas realizadas con la oficina móvil </t>
  </si>
  <si>
    <t>Estafetas de cobros funcionando</t>
  </si>
  <si>
    <t>Tarifas redefinidas y totalizadores en proyectos instalados</t>
  </si>
  <si>
    <t xml:space="preserve">Notas de débito y crédito revisadas y autorizadas. </t>
  </si>
  <si>
    <t xml:space="preserve">Reportes y proceso en lotes e individuales para reportar o actualizar clientes en DATA CREDITO generado </t>
  </si>
  <si>
    <t xml:space="preserve">Deudas de clientes comercializadas. </t>
  </si>
  <si>
    <t>Abonos a cuentas de clientes atrasados autorizado.</t>
  </si>
  <si>
    <t>Personal Dirección Comercial capacitado</t>
  </si>
  <si>
    <t>Proyecto reducción pérdidas comerciales implementado</t>
  </si>
  <si>
    <t>Medidores instalados.</t>
  </si>
  <si>
    <t>9.36.1</t>
  </si>
  <si>
    <t>9.36.2</t>
  </si>
  <si>
    <t>9.36.3</t>
  </si>
  <si>
    <t>9.36.4</t>
  </si>
  <si>
    <t>9.36.5</t>
  </si>
  <si>
    <t>9.36.6</t>
  </si>
  <si>
    <t xml:space="preserve">Clientes domésticos con nombres comerciales inspeccionados </t>
  </si>
  <si>
    <t>Catastro de Usuarios Actualizado</t>
  </si>
  <si>
    <t>Sistema de ubicación georeferenciada de los clientes implementado</t>
  </si>
  <si>
    <t>Banco de Clandestinos Reducidos</t>
  </si>
  <si>
    <t xml:space="preserve">Trabajos de captación y tramitación de proyectos de edificaciones del sector público y privado supervisados y coordinados. </t>
  </si>
  <si>
    <t xml:space="preserve">Base cartográfica del sistema de información geográfico (SIG) y el sistemas de información comercial (SIC), actualizada. </t>
  </si>
  <si>
    <t>Comercialización de deudas desmontado</t>
  </si>
  <si>
    <t xml:space="preserve">Quejas de clientes disminuidas </t>
  </si>
  <si>
    <t>Cartera de Clientes Recuperada</t>
  </si>
  <si>
    <t xml:space="preserve">Recaudaciones Cuentas Gubernamentales Aumentadas </t>
  </si>
  <si>
    <t xml:space="preserve">Clientes inactivos reitegrados </t>
  </si>
  <si>
    <t>Brigada especial de corte y monitoreo para proyectos funcionando</t>
  </si>
  <si>
    <t>Clientes medidos leidos de forma automatizada</t>
  </si>
  <si>
    <t xml:space="preserve">Análisis de facturas supervisadas. </t>
  </si>
  <si>
    <t>Reportes de filtraciones que afectan el consumo analizados.</t>
  </si>
  <si>
    <t xml:space="preserve">Facturaciones en cada fecha de realización revisadas. </t>
  </si>
  <si>
    <t xml:space="preserve">Informe de resultados y actividades del área preparadas. </t>
  </si>
  <si>
    <t>Seguimiento al funcionamiento del sistema de medicion en línea realizado</t>
  </si>
  <si>
    <t>Seguimiento a la construcción de registros para macromedidores inundados realizado</t>
  </si>
  <si>
    <t>Calculos de producción de Agua Potable realizado</t>
  </si>
  <si>
    <t>Balance de Agua No Contabilizada realizado</t>
  </si>
  <si>
    <t>Balance de Agua No Facturado realizado</t>
  </si>
  <si>
    <t>Seguimiento al Proyecto CORAASAN PA' LA CALLE realizado</t>
  </si>
  <si>
    <t>Campaña de Detección de Fugas realizada</t>
  </si>
  <si>
    <t>Seguimiento de Corrección de Fugas en Redes, Medidores  e Internas realizado</t>
  </si>
  <si>
    <t>Propuestas para la reduccion de perdidas fisicas y comerciales realizadas</t>
  </si>
  <si>
    <t xml:space="preserve">Transmisión confiable de la data para la determinación de las pérdidas de agua realizado </t>
  </si>
  <si>
    <t xml:space="preserve">Limpieza y Reforestación cuenca Yaque Del Norte y afluentes realizada. </t>
  </si>
  <si>
    <t>Estudios de impacto ambiental realizados.</t>
  </si>
  <si>
    <t>Plan de Charlas ejecutado</t>
  </si>
  <si>
    <t xml:space="preserve">Labores del personal, coordinadas </t>
  </si>
  <si>
    <t>Reportes con los indicadores de gestión, elaborados</t>
  </si>
  <si>
    <t xml:space="preserve">Informes de presupuesto y seguimiento de los proyectos en ejecución por la Dirección de Programas y Proyectos Especiales y la </t>
  </si>
  <si>
    <t>Plan Operativo Anual y evaluación de los objetivos institucionalesde la Dirección elaborado.</t>
  </si>
  <si>
    <t xml:space="preserve">Plan de Ejecución Plurianual (PEP) preparado. </t>
  </si>
  <si>
    <t xml:space="preserve">Contratación de consultorías, licitaciones de obras, ejecución y entrega de los Proyectos coordinados. </t>
  </si>
  <si>
    <t xml:space="preserve">Contratación de la auditoría externa del Proyecto gestionado. </t>
  </si>
  <si>
    <t xml:space="preserve">Disponibilidad de recursos financieros asegurando la actuación de las proyecciones de desembolso necesarias para cada ejercicio, gestionado. </t>
  </si>
  <si>
    <t>Creación y mantenimiento de la base de precio unitario realizadas.</t>
  </si>
  <si>
    <t>Mantenimiento preventivo y correctivo del sistema de operación y redes del Acueducto de Baitoa implementado.</t>
  </si>
  <si>
    <t>Mantenimiento Rutinario de la Planta de Tratamiento de Navarrete realizado.</t>
  </si>
  <si>
    <t>Mantenimiento Correctivo y Preventivo de los Equipos Instalados en los Acueductos Rurales Realizado.</t>
  </si>
  <si>
    <t xml:space="preserve"> Informe  de la situacion electromecanica presentados en el territorio de Acueductos Rurales actualizado.</t>
  </si>
  <si>
    <t>Averias de emergencia en horarios fuera del establecido por la institucion Realizadas.</t>
  </si>
  <si>
    <t>Propuesta de mejora en los equipos instalados en los Acueductos Rurales Realizda.</t>
  </si>
  <si>
    <t>Programación de la ejecución presupuestaria en los Acueductos Rurales Realizada</t>
  </si>
  <si>
    <t xml:space="preserve"> Capacitacion del  personal de trabajo realizado.</t>
  </si>
  <si>
    <t>Labores diarias del personal coordinadas.</t>
  </si>
  <si>
    <t>Agenda de visitas al terreno de la directora con distintas juntas de vecino, en busca de soluciones para la comunidad realizada.</t>
  </si>
  <si>
    <t xml:space="preserve"> Contacto con el equipo que labora en las diferentes dependencias de Acueductos Rurales, para coordinar acciones de mejora y soluciones a los problemas que afectan estos acueductos realizadas.</t>
  </si>
  <si>
    <t xml:space="preserve"> Asistencia técnica en conjunto con los ingenieros asignados a San Jose de Las Matas a los acueductos del Plan Sierra Realizada.</t>
  </si>
  <si>
    <t>Matríz del plan estrategico de la institucion relativo a Acueductos Rurales Realizada.</t>
  </si>
  <si>
    <t>Plan Operativo Anual Acueductos Rurales preparado y ejecutado.</t>
  </si>
  <si>
    <t>Equipos Críticos del Centro de Datos actualizados</t>
  </si>
  <si>
    <t>Equipos de Conectividad actualizados</t>
  </si>
  <si>
    <t>Aplicaciones de Ofimática, correo electrónico y mensajeria instantánea actualizadas</t>
  </si>
  <si>
    <t>Integridad y parches de los servidores, equipos de redes y base de datos, administrados</t>
  </si>
  <si>
    <t xml:space="preserve">Sistema de telecomunicaciones, administradas </t>
  </si>
  <si>
    <t>Monitorización de la infraestructura TIC, Mejorada</t>
  </si>
  <si>
    <t>Licencias y Contrato de soporte a software, renovados</t>
  </si>
  <si>
    <t>Sistemas de Detección de Malware ampliado</t>
  </si>
  <si>
    <t>Plan Seguridad TIC  finalizado</t>
  </si>
  <si>
    <t xml:space="preserve">Plataforma de Seguridad Perimetral, actualizada     </t>
  </si>
  <si>
    <t xml:space="preserve">Sistema de seguridad y sus componentes, actualizados </t>
  </si>
  <si>
    <t>Ciberseguridad, Implementada</t>
  </si>
  <si>
    <t xml:space="preserve">Hardware, software y política de seguridad para mitigar los riesgos, actualizados </t>
  </si>
  <si>
    <t>Sistema de Recursos Humanos modernizado</t>
  </si>
  <si>
    <t>Sistema Comercial modernizado</t>
  </si>
  <si>
    <t xml:space="preserve">Software de manejo de Inteligencia de Negocios (BI) implementado.    </t>
  </si>
  <si>
    <t>Sistema de Gestión de Intervenciones (SGI) modernizado</t>
  </si>
  <si>
    <t xml:space="preserve">Sistemas de Información en producción, Actualizados </t>
  </si>
  <si>
    <t>Tecnología  Móvil en Areas Esenciales implementada</t>
  </si>
  <si>
    <t xml:space="preserve">Documentación técnica y de usuarios de las aplicaciones, equipos e infraestructura, actualizadas </t>
  </si>
  <si>
    <t>Planes operativos,  elaborado y ejecutado</t>
  </si>
  <si>
    <t xml:space="preserve">Departamento de Servicio TIC reestructurado.     </t>
  </si>
  <si>
    <t xml:space="preserve">Acciones del proyecto GIS, coordinados </t>
  </si>
  <si>
    <t xml:space="preserve">Proyectos de la DTIC, coordinados </t>
  </si>
  <si>
    <t xml:space="preserve">Proyectos Web, coordinados </t>
  </si>
  <si>
    <t>Sistema de Gestión Servicios Administrado</t>
  </si>
  <si>
    <t>Repuesta rápida en la gestión de servicios, Realizado</t>
  </si>
  <si>
    <t>Sistemas de Gestión de Servicios TIC a usuarios avanzados,  Implementado</t>
  </si>
  <si>
    <t xml:space="preserve">Organizaciones comunitarias captadas. </t>
  </si>
  <si>
    <t>Clientes comercializados.</t>
  </si>
  <si>
    <t xml:space="preserve">Clientes nuevos captados </t>
  </si>
  <si>
    <t>Reuniones con el Director en comunicades orgaizadas.</t>
  </si>
  <si>
    <t xml:space="preserve">Reuniones evaluativas realizadas. </t>
  </si>
  <si>
    <t>Visitas de los gestores a comunidades realizadas</t>
  </si>
  <si>
    <t>NO.</t>
  </si>
  <si>
    <t>EQUIVALENCIA DE 100</t>
  </si>
  <si>
    <t xml:space="preserve">DIRECCIÓN </t>
  </si>
  <si>
    <t>CRITERIO DE EVALUACIÓN</t>
  </si>
  <si>
    <t>EVALUACIÓN</t>
  </si>
  <si>
    <t xml:space="preserve">Resumen Evaluación por Productos por Dirección </t>
  </si>
  <si>
    <t xml:space="preserve">Resumen Evaluación Tercer Trimestre </t>
  </si>
  <si>
    <t xml:space="preserve"> Evaluación Tercer Trimestre BIEN, REG, MAL</t>
  </si>
  <si>
    <t xml:space="preserve"> Evaluación Tercer Trimestre por Tipo de  Productos</t>
  </si>
  <si>
    <t xml:space="preserve">Dirección Control de Pérdidas </t>
  </si>
  <si>
    <t>Dirección Control de Pérdidas</t>
  </si>
  <si>
    <t>Regular</t>
  </si>
  <si>
    <t>Plan operativo de la Direccion y sus Dependencias Ejecutado</t>
  </si>
  <si>
    <t xml:space="preserve"> Ejecución Presupuestaria de la institucion realizada</t>
  </si>
  <si>
    <t xml:space="preserve">Gestión de la exención de ITBIS realizada. </t>
  </si>
  <si>
    <t>Seguridad y Salud en el trabajo certificada por el Ministerio de Trabajo</t>
  </si>
  <si>
    <t xml:space="preserve">Política y procedimiento de adiestramiento, diseñado </t>
  </si>
  <si>
    <t>Filosofía institucional difundida a nivel interno y externo</t>
  </si>
  <si>
    <t xml:space="preserve">Estructura Refrendada por el MAP y Documentos Aprobados </t>
  </si>
  <si>
    <t>Oportunidades de financiamento o aportes para proyectos Institucionales identificadas</t>
  </si>
  <si>
    <t>Plan de actores institucionales actualizado e implementado</t>
  </si>
  <si>
    <t xml:space="preserve">Encuesta Nacional de Servicios Públicos según requerimientos del MAP realizada. </t>
  </si>
  <si>
    <t>Autodiagnóstico CAF y el plan de mejora actualizados.</t>
  </si>
  <si>
    <t>POA 2022 formulado</t>
  </si>
  <si>
    <t xml:space="preserve">Unidad de Investigación Institucional en funcionamiento   </t>
  </si>
  <si>
    <t>Sistema de Gestión de Proyectos Implementado</t>
  </si>
  <si>
    <t>Informes de Auditoria Realizados</t>
  </si>
  <si>
    <t>Programas de Auditorias Realizados</t>
  </si>
  <si>
    <t>Políticas tributarias seleccionadas formalizadas</t>
  </si>
  <si>
    <t>Documentación que soporta las erogaciones estandarizadas.</t>
  </si>
  <si>
    <t>Reparaciones de anaqueles y techo a la estructura de tuberías PVC realizado.</t>
  </si>
  <si>
    <t xml:space="preserve">Almacenes de Materiales creados y funcionando. </t>
  </si>
  <si>
    <t>Informe Final de Inventario Propiedad Planta y Equipo elaborado</t>
  </si>
  <si>
    <t>Correcciones de fugas de control de perdidas realizadas</t>
  </si>
  <si>
    <t xml:space="preserve">Averías programadas reparadas </t>
  </si>
  <si>
    <t xml:space="preserve">Análisis y resultados de laboratorio realizados, según las normas establecidas </t>
  </si>
  <si>
    <t>Continuidad del servicio de agua potable a la población aumentada</t>
  </si>
  <si>
    <t xml:space="preserve">Cronogramas de trabajo, preparados </t>
  </si>
  <si>
    <t xml:space="preserve"> Análisis y resultados de laboratorio realizados, según las normas establecidas </t>
  </si>
  <si>
    <t>Acciones establecidas por el Sistema de Gestión de Calidad, (Norma ISO 9001 2015), cumplidas</t>
  </si>
  <si>
    <t>Catastro de Redes Aguas Residuales preparado.</t>
  </si>
  <si>
    <t>Equipo de trabajo conformado.</t>
  </si>
  <si>
    <t>Rehabilitación de las unidades de  desinfección de las PTARs</t>
  </si>
  <si>
    <t>Optimización de los sistemas de aireación extendida, implementado</t>
  </si>
  <si>
    <t xml:space="preserve">Espacios físicos readecuados y construidos </t>
  </si>
  <si>
    <t>Planta Tratamiento Agua Potable Cienfuegos construida</t>
  </si>
  <si>
    <t>Llaves o Válvulas Antifraudes Instalada</t>
  </si>
  <si>
    <t xml:space="preserve">Remisión de planos a las distintas áreas autorizadas y carpeta común de planos cartográficos actualizadas y supervisadas. </t>
  </si>
  <si>
    <t>Mantenimiento y pruebas en sitio a medidores realizadas</t>
  </si>
  <si>
    <t>Presupuesto de ingresos de la Institución preparado.</t>
  </si>
  <si>
    <t>Clientes domésticos que reciben subsidios disminuidos</t>
  </si>
  <si>
    <t xml:space="preserve">Cuentas por cobrar definidas y recuperadas </t>
  </si>
  <si>
    <t>Seguimiento a los planes para Reduccion de pérdidas realizado</t>
  </si>
  <si>
    <t>Seguimiento  a la Construción de los registros para Válvulas Reductoras de Presión  relizado</t>
  </si>
  <si>
    <t>Visitas de inspección a las obras a planificar y en proceso de ejecución realizadas.</t>
  </si>
  <si>
    <t xml:space="preserve">Informes técnicos preparados. </t>
  </si>
  <si>
    <t>Presupuestos de los proyectos de agua potable, aguas residuales revisados y coordinados.</t>
  </si>
  <si>
    <t xml:space="preserve">Diseños de los diferentes sistemas de alcantarillado sanitario, agua potable, edificaciones programados y coordinados. </t>
  </si>
  <si>
    <t>Presupuesto de la Dirección realizado y ejecutado.</t>
  </si>
  <si>
    <t>Proyectos SNIP formulados y tramitados</t>
  </si>
  <si>
    <t>Presupuesto anual de la Dirección de Acueductos Rurales y Sus Dependencias realizada.</t>
  </si>
  <si>
    <t xml:space="preserve">Licenciamiento de Software, regularizado     </t>
  </si>
  <si>
    <t>Nuevo Sistema de Gestión de Acueductos implementado</t>
  </si>
  <si>
    <t>Base de datos en producción, Inventariadas</t>
  </si>
  <si>
    <t>Control y Monitoreo Físico del Centro de Datos implementado</t>
  </si>
  <si>
    <t>Sistema de Gobierno Corporativo implementado</t>
  </si>
  <si>
    <t xml:space="preserve">Memoria anual de actividades y logros alcanzados elaborados </t>
  </si>
  <si>
    <t>Normas NORTIC A5 y automatizacion de los servicios publicos certificados</t>
  </si>
  <si>
    <t xml:space="preserve">Manual de Identidad corporativa modficiado e implementado </t>
  </si>
  <si>
    <t>Plan de comunicación estratégica implementado</t>
  </si>
  <si>
    <t>Medidas para evitar propagación de la pandemia COVID-19 implementadas</t>
  </si>
  <si>
    <t>Cheques de regalía generados</t>
  </si>
  <si>
    <t xml:space="preserve">Nóminas de arriendamiento preparadas </t>
  </si>
  <si>
    <t xml:space="preserve">Cierre de nómina  procesado </t>
  </si>
  <si>
    <t xml:space="preserve">Acciones de personal recibidas </t>
  </si>
  <si>
    <t xml:space="preserve">Aplicación de normas disciplinarias actualizadas </t>
  </si>
  <si>
    <t xml:space="preserve">Licencias médicas certificadas y aprobadas </t>
  </si>
  <si>
    <t xml:space="preserve">Registro de entradas y salidas de los empleados actualizados </t>
  </si>
  <si>
    <t xml:space="preserve">Control de las amonestaciones del personal y entrevistar a los mismos actualizadas </t>
  </si>
  <si>
    <t xml:space="preserve">Programas de beneficios para los empleados implementados </t>
  </si>
  <si>
    <t>Solicitud de préstamos elaboradas</t>
  </si>
  <si>
    <t>Programa de vacaciones registradas</t>
  </si>
  <si>
    <t xml:space="preserve">Acciones de personal, recibidas y trabajadas. </t>
  </si>
  <si>
    <t xml:space="preserve">Política y procedimiento de adiestramiento diseñado </t>
  </si>
  <si>
    <t xml:space="preserve">Programa de DNAC verificados </t>
  </si>
  <si>
    <t>Labores de personal a cargo coordinadas</t>
  </si>
  <si>
    <t xml:space="preserve">Evaluación de desempeño realizada. </t>
  </si>
  <si>
    <t>Sistema de Gestión de estrategia implementado</t>
  </si>
  <si>
    <t>Sistema de registro de la Memoria Anual Institucional implmentado</t>
  </si>
  <si>
    <t>Programa de Responsabilidad social implementado</t>
  </si>
  <si>
    <t>Memoria de rendición de cuentas elaborada de acuerdo a los lineamientos del MINPRE</t>
  </si>
  <si>
    <t>Aplicación para acuerdos y evaluación de desempeño implementada</t>
  </si>
  <si>
    <t>Sistema de Control de Gestión implementado</t>
  </si>
  <si>
    <t>Sistema de Gestión de Proyectos implementado</t>
  </si>
  <si>
    <t>Plan Anual de Compras formulado</t>
  </si>
  <si>
    <t xml:space="preserve">Normas Básicas de Control Interno implementadas y monitoradas </t>
  </si>
  <si>
    <t xml:space="preserve">Informaciones en el Sistema de Ruta del MEPyD actualizadas </t>
  </si>
  <si>
    <t>Encuentros de Benchmarking realizados</t>
  </si>
  <si>
    <t>Plan anual de auditoría por la Comisión de Auditoría</t>
  </si>
  <si>
    <t>Plan Anual de Auditoría preparado  y supervisado</t>
  </si>
  <si>
    <t>Informes de Auditoria realizados</t>
  </si>
  <si>
    <t>Programas de Auditorias realizados</t>
  </si>
  <si>
    <t>Matrices de Riesgo realizadas</t>
  </si>
  <si>
    <t>Matriz de Seguimiento a Planes de Acción elaboradas</t>
  </si>
  <si>
    <t>Plan Operativo Anaual de la Dirección ejecutado</t>
  </si>
  <si>
    <t xml:space="preserve">Sistema de Información de la Gestión Financiera (SIGEF) implementado </t>
  </si>
  <si>
    <t>Presupuesto de la Direción realizado y ejecutado</t>
  </si>
  <si>
    <t>Memoria anual de actividades y logros alcanzados elaborados</t>
  </si>
  <si>
    <t>Plan Operativo Anual de la Dirección ejecutado</t>
  </si>
  <si>
    <t>Costos reducidos en un 10%</t>
  </si>
  <si>
    <t>Gastos reducidos en un 20%</t>
  </si>
  <si>
    <t>Cuentas por cobrar reclasificadas y saldos saneados</t>
  </si>
  <si>
    <t>Oficina Compras y Contrataciones readecuada</t>
  </si>
  <si>
    <t xml:space="preserve">División de Catastro de Redes reestructurada y remodelada </t>
  </si>
  <si>
    <t>Area operativas (Acueductos) de las oficinas periféricas adecuadas y equipadas</t>
  </si>
  <si>
    <t>Tanques rehabilitados y limpios</t>
  </si>
  <si>
    <t>Programa de mantenimiento de válvulas implementado</t>
  </si>
  <si>
    <t>Programa de mantenimiento de tomas implementado</t>
  </si>
  <si>
    <t>Puntos de muestreos levantados ampliados</t>
  </si>
  <si>
    <t>Laboratorio remodelado</t>
  </si>
  <si>
    <t>Camiones Cisterna monitoreados</t>
  </si>
  <si>
    <t>Memoria actual de actividades y logros alcanzados elaborados</t>
  </si>
  <si>
    <t>Piezas mayores de 16 diámetros elaboradas en el taller a tiempo</t>
  </si>
  <si>
    <t>Programa de mantenimiento en las plantas implementado</t>
  </si>
  <si>
    <t>Asistentes y operadores de las plantas capacitados en el manejo de los equipos de la automatización de las plantas 25 10MGD La Noriega 1</t>
  </si>
  <si>
    <t>Sistema de arrancadores planta 25 MGD automatizdo</t>
  </si>
  <si>
    <t>Campo de los equipos de calidad planta 25 MGD instrumentado</t>
  </si>
  <si>
    <t>Rehabilitación de  filtros de banda realizado</t>
  </si>
  <si>
    <t>Plan de ampliación de la cobertura de las redes del alcantarillado sanitario elaborado</t>
  </si>
  <si>
    <t>Memoria anual de actividades y logros alcanzdos elaborados</t>
  </si>
  <si>
    <t>Plan operativo anual elaborado y ejecutado</t>
  </si>
  <si>
    <t>Planes de mejoras de los sistemas de aguas residuales y recopilación de infomaciones en procura de la preservación del medio ambiente actualizados</t>
  </si>
  <si>
    <t>Planta tratamiento agua potable Cienfuegos construida</t>
  </si>
  <si>
    <t>Estaciones de bombeo Agua Potable Don Jaime, Cienfuegos rehabilitadas</t>
  </si>
  <si>
    <t>Estaciones de bombeo Agua Potable PTAP La Barranquita rehabilitadas</t>
  </si>
  <si>
    <t>Estaciones de bombeo Agua Potable La Yaguita de Pastor, Santiago rehabilitadas</t>
  </si>
  <si>
    <t>Estaciones de bombeo Agua Potable Cerros de Gurabo1, Santiago rehabilitadas</t>
  </si>
  <si>
    <t>Estaciones de bombeo Agua Potable La Ceibita, Santiago rehabilitadas</t>
  </si>
  <si>
    <t>Estaciones de bombeo Agua Potable PTAP Villa Gonzalez 1 rehabilitadas</t>
  </si>
  <si>
    <t>Estaciones de bombeo Agua Potable Inoa, San José de las Matas rehabilitadas</t>
  </si>
  <si>
    <t>Redes de Agua Potable sector Los Jardines, Santiago rehabilitadas</t>
  </si>
  <si>
    <t>Redes del sistema de alcantarillado en Santiago rehabilitadas</t>
  </si>
  <si>
    <t>Redes de agua potable en la provincia de Santiago</t>
  </si>
  <si>
    <t>Registro para válvulas reductoras de presión y medidores de caudal construidos</t>
  </si>
  <si>
    <t>Memoria anual de actividades y logros elaborados</t>
  </si>
  <si>
    <t>Presupuesto de gastos de la Dirección realizado y ejecutado</t>
  </si>
  <si>
    <t>Laboratorio de Micromedición mejorado</t>
  </si>
  <si>
    <t>Perfiles de consumo realizado</t>
  </si>
  <si>
    <t>Infome de medidores levantados y prueba en banco</t>
  </si>
  <si>
    <t>Georadar adquirido</t>
  </si>
  <si>
    <t>Seguimiento a la instalación de válvulas reductoras de presión realizado</t>
  </si>
  <si>
    <t>Cálculos de producción de Agua Potable realizado</t>
  </si>
  <si>
    <t>Propuestas para la reducción de perdidas fisicas y comerciales realizadas</t>
  </si>
  <si>
    <t>Seguimiento a los planes para Reducción de pérdidas realizado</t>
  </si>
  <si>
    <t>Presupuesto de laDirección realizado y ejecutado</t>
  </si>
  <si>
    <t>Memoria anual de actividades y logros alcanzados</t>
  </si>
  <si>
    <t xml:space="preserve">Plan Operativo anualde la Dirección </t>
  </si>
  <si>
    <t>Instrumento de seguridad e higiene en uso</t>
  </si>
  <si>
    <t>Plan de trabajo de ornato y jardinería cumplido</t>
  </si>
  <si>
    <t>Proyectos que cumplan con la leyes ambientales vigentes  actualizadas</t>
  </si>
  <si>
    <t>Informes de cumplimiento ambientales (ICA) actualizados</t>
  </si>
  <si>
    <t>Políticas amnbientales de la Institución</t>
  </si>
  <si>
    <t>Políticas, planes, programas y proyectos de la Gestión de Cuentas ejecutados</t>
  </si>
  <si>
    <t>Planta de tratamiento de Noriega 1 rehabilitada</t>
  </si>
  <si>
    <t>Planta de tratamiento Pedro García rehabilitada</t>
  </si>
  <si>
    <t>Rehabilitación de 8 estaciones de Bombeo</t>
  </si>
  <si>
    <t xml:space="preserve">58.10 km de redes recolectoras instaladas </t>
  </si>
  <si>
    <t>Espacios de reuniones de la CORAASAN recaudados</t>
  </si>
  <si>
    <t>Memoria anual preparada</t>
  </si>
  <si>
    <t xml:space="preserve">Gestión de la disposición de recursos financieros asegurando la actuación de las proyecciones de desembolso necesarias para cada ejercicio gestionado. </t>
  </si>
  <si>
    <t>Diseños y presupuestos de los proyectos especiales sometidos a la institucion por organismos externos, nacionales o internacionales revisados</t>
  </si>
  <si>
    <t xml:space="preserve">Memoria Anual de actividades y logros alcanzados elaborados </t>
  </si>
  <si>
    <t xml:space="preserve">Sectorización Agua Potable San José de las Matas realizada </t>
  </si>
  <si>
    <t>Base de datos en producción, inventariadas</t>
  </si>
  <si>
    <t xml:space="preserve">Plataforma de Seguridad Perimetral actualizada     </t>
  </si>
  <si>
    <t xml:space="preserve">Sistema de seguridad y sus componentes actualizados </t>
  </si>
  <si>
    <t>Ciberseguridad implementada</t>
  </si>
  <si>
    <t xml:space="preserve">Hardware, software y política de seguridad para mitigar los riesgos actualizados </t>
  </si>
  <si>
    <t>Sistema Comercial modernizado.</t>
  </si>
  <si>
    <t xml:space="preserve">Sistemas de Información en producción actualizados </t>
  </si>
  <si>
    <t>Memoria Anual de actividades y logros alcanzados elaborados</t>
  </si>
  <si>
    <t xml:space="preserve">Licenciamiento de Software regularizado     </t>
  </si>
  <si>
    <t xml:space="preserve">Proyectos de la DTIC coordinados </t>
  </si>
  <si>
    <t xml:space="preserve">Acciones del proyecto GIS coordinados </t>
  </si>
  <si>
    <t>Sistema de Gestión Servicios administrado</t>
  </si>
  <si>
    <t>Repuesta rápida en la gestión de servicios realizado</t>
  </si>
  <si>
    <t xml:space="preserve">Operativos  ejecutados </t>
  </si>
  <si>
    <t>Reuniones con el Director en comunidades orgaizadas.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</si>
</sst>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2440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9" fontId="12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9" fontId="9" fillId="3" borderId="1" xfId="0" applyNumberFormat="1" applyFont="1" applyFill="1" applyBorder="1" applyAlignment="1">
      <alignment horizontal="center" vertical="center" wrapText="1"/>
    </xf>
    <xf numFmtId="9" fontId="9" fillId="3" borderId="1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2" fontId="9" fillId="3" borderId="1" xfId="0" applyNumberFormat="1" applyFont="1" applyFill="1" applyBorder="1" applyAlignment="1">
      <alignment horizontal="center" vertical="center" wrapText="1"/>
    </xf>
    <xf numFmtId="9" fontId="10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 wrapText="1"/>
    </xf>
    <xf numFmtId="9" fontId="11" fillId="5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9" fontId="14" fillId="6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2" fontId="9" fillId="3" borderId="3" xfId="0" applyNumberFormat="1" applyFont="1" applyFill="1" applyBorder="1" applyAlignment="1">
      <alignment horizontal="center" vertical="center" wrapText="1"/>
    </xf>
    <xf numFmtId="9" fontId="15" fillId="5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9" fontId="11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9" fontId="10" fillId="0" borderId="1" xfId="1" applyFont="1" applyBorder="1" applyAlignment="1">
      <alignment horizontal="center" vertical="center" wrapText="1"/>
    </xf>
    <xf numFmtId="9" fontId="10" fillId="6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9" fontId="0" fillId="0" borderId="0" xfId="0" applyNumberFormat="1"/>
    <xf numFmtId="9" fontId="0" fillId="0" borderId="0" xfId="1" applyFont="1"/>
    <xf numFmtId="9" fontId="8" fillId="2" borderId="1" xfId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9" fontId="10" fillId="8" borderId="1" xfId="0" applyNumberFormat="1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left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9" fontId="11" fillId="8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9" fontId="14" fillId="5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14" fillId="4" borderId="3" xfId="0" applyFont="1" applyFill="1" applyBorder="1" applyAlignment="1">
      <alignment horizontal="left" vertical="center" wrapText="1"/>
    </xf>
    <xf numFmtId="0" fontId="14" fillId="4" borderId="8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006600"/>
      <color rgb="FFDCE6F1"/>
      <color rgb="FF4BFF21"/>
      <color rgb="FFB8CCE4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15875</xdr:rowOff>
    </xdr:from>
    <xdr:to>
      <xdr:col>1</xdr:col>
      <xdr:colOff>873125</xdr:colOff>
      <xdr:row>4</xdr:row>
      <xdr:rowOff>142875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15875"/>
          <a:ext cx="1111250" cy="111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144303</xdr:rowOff>
    </xdr:from>
    <xdr:to>
      <xdr:col>1</xdr:col>
      <xdr:colOff>600075</xdr:colOff>
      <xdr:row>3</xdr:row>
      <xdr:rowOff>133349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44303"/>
          <a:ext cx="857250" cy="7415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144303</xdr:rowOff>
    </xdr:from>
    <xdr:to>
      <xdr:col>1</xdr:col>
      <xdr:colOff>600075</xdr:colOff>
      <xdr:row>3</xdr:row>
      <xdr:rowOff>133349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44303"/>
          <a:ext cx="857250" cy="7415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144303</xdr:rowOff>
    </xdr:from>
    <xdr:to>
      <xdr:col>1</xdr:col>
      <xdr:colOff>561975</xdr:colOff>
      <xdr:row>3</xdr:row>
      <xdr:rowOff>133349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44303"/>
          <a:ext cx="857250" cy="7415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144303</xdr:rowOff>
    </xdr:from>
    <xdr:to>
      <xdr:col>1</xdr:col>
      <xdr:colOff>600075</xdr:colOff>
      <xdr:row>3</xdr:row>
      <xdr:rowOff>133349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44303"/>
          <a:ext cx="857250" cy="7415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230028</xdr:rowOff>
    </xdr:from>
    <xdr:to>
      <xdr:col>2</xdr:col>
      <xdr:colOff>38100</xdr:colOff>
      <xdr:row>3</xdr:row>
      <xdr:rowOff>190499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30028"/>
          <a:ext cx="857250" cy="741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11" zoomScale="60" zoomScaleNormal="60" zoomScalePageLayoutView="73" workbookViewId="0">
      <selection activeCell="H30" sqref="H30"/>
    </sheetView>
  </sheetViews>
  <sheetFormatPr baseColWidth="10" defaultRowHeight="15" x14ac:dyDescent="0.25"/>
  <cols>
    <col min="1" max="1" width="7.28515625" style="4" customWidth="1"/>
    <col min="2" max="2" width="49.28515625" style="4" customWidth="1"/>
    <col min="3" max="3" width="24.5703125" style="4" customWidth="1"/>
    <col min="4" max="4" width="25.28515625" style="4" customWidth="1"/>
    <col min="5" max="5" width="27.85546875" style="5" customWidth="1"/>
    <col min="6" max="16384" width="11.42578125" style="1"/>
  </cols>
  <sheetData>
    <row r="1" spans="1:5" ht="24.75" customHeight="1" x14ac:dyDescent="0.25">
      <c r="A1" s="82" t="s">
        <v>14</v>
      </c>
      <c r="B1" s="82"/>
      <c r="C1" s="82"/>
      <c r="D1" s="82"/>
      <c r="E1" s="82"/>
    </row>
    <row r="2" spans="1:5" s="2" customFormat="1" ht="17.25" x14ac:dyDescent="0.25">
      <c r="A2" s="82" t="s">
        <v>0</v>
      </c>
      <c r="B2" s="82"/>
      <c r="C2" s="82"/>
      <c r="D2" s="82"/>
      <c r="E2" s="82"/>
    </row>
    <row r="3" spans="1:5" s="2" customFormat="1" ht="17.25" x14ac:dyDescent="0.25">
      <c r="A3" s="11"/>
      <c r="B3" s="11"/>
      <c r="C3" s="11"/>
      <c r="D3" s="11"/>
      <c r="E3" s="11"/>
    </row>
    <row r="4" spans="1:5" s="2" customFormat="1" ht="17.25" x14ac:dyDescent="0.25">
      <c r="A4" s="82" t="s">
        <v>16</v>
      </c>
      <c r="B4" s="82"/>
      <c r="C4" s="82"/>
      <c r="D4" s="82"/>
      <c r="E4" s="82"/>
    </row>
    <row r="5" spans="1:5" s="2" customFormat="1" ht="17.25" x14ac:dyDescent="0.25">
      <c r="A5" s="82" t="s">
        <v>259</v>
      </c>
      <c r="B5" s="82"/>
      <c r="C5" s="82"/>
      <c r="D5" s="82"/>
      <c r="E5" s="82"/>
    </row>
    <row r="6" spans="1:5" s="2" customFormat="1" ht="14.25" customHeight="1" x14ac:dyDescent="0.25">
      <c r="A6" s="3"/>
      <c r="B6" s="3"/>
      <c r="C6" s="3"/>
      <c r="D6" s="3"/>
      <c r="E6" s="3"/>
    </row>
    <row r="7" spans="1:5" x14ac:dyDescent="0.25">
      <c r="A7" s="85"/>
      <c r="B7" s="85"/>
      <c r="C7" s="85"/>
      <c r="D7" s="85"/>
      <c r="E7" s="85"/>
    </row>
    <row r="8" spans="1:5" ht="47.25" customHeight="1" x14ac:dyDescent="0.25">
      <c r="A8" s="9" t="s">
        <v>253</v>
      </c>
      <c r="B8" s="9" t="s">
        <v>255</v>
      </c>
      <c r="C8" s="9" t="s">
        <v>256</v>
      </c>
      <c r="D8" s="9" t="s">
        <v>257</v>
      </c>
      <c r="E8" s="9" t="s">
        <v>254</v>
      </c>
    </row>
    <row r="9" spans="1:5" ht="36.75" customHeight="1" x14ac:dyDescent="0.25">
      <c r="A9" s="6">
        <v>1</v>
      </c>
      <c r="B9" s="7" t="s">
        <v>2</v>
      </c>
      <c r="C9" s="6" t="s">
        <v>15</v>
      </c>
      <c r="D9" s="8">
        <v>1.94</v>
      </c>
      <c r="E9" s="8">
        <v>97</v>
      </c>
    </row>
    <row r="10" spans="1:5" ht="36.75" customHeight="1" x14ac:dyDescent="0.25">
      <c r="A10" s="6">
        <v>2</v>
      </c>
      <c r="B10" s="7" t="s">
        <v>3</v>
      </c>
      <c r="C10" s="6" t="s">
        <v>264</v>
      </c>
      <c r="D10" s="8">
        <v>1.76</v>
      </c>
      <c r="E10" s="8">
        <v>88</v>
      </c>
    </row>
    <row r="11" spans="1:5" ht="36.75" customHeight="1" x14ac:dyDescent="0.25">
      <c r="A11" s="6">
        <v>3</v>
      </c>
      <c r="B11" s="7" t="s">
        <v>4</v>
      </c>
      <c r="C11" s="6" t="s">
        <v>15</v>
      </c>
      <c r="D11" s="8">
        <v>1.87</v>
      </c>
      <c r="E11" s="8">
        <v>93</v>
      </c>
    </row>
    <row r="12" spans="1:5" ht="36.75" customHeight="1" x14ac:dyDescent="0.25">
      <c r="A12" s="6">
        <v>4</v>
      </c>
      <c r="B12" s="7" t="s">
        <v>5</v>
      </c>
      <c r="C12" s="6" t="s">
        <v>15</v>
      </c>
      <c r="D12" s="8">
        <v>2</v>
      </c>
      <c r="E12" s="8">
        <v>100</v>
      </c>
    </row>
    <row r="13" spans="1:5" ht="36.75" customHeight="1" x14ac:dyDescent="0.25">
      <c r="A13" s="6">
        <v>5</v>
      </c>
      <c r="B13" s="7" t="s">
        <v>6</v>
      </c>
      <c r="C13" s="6" t="s">
        <v>264</v>
      </c>
      <c r="D13" s="8">
        <v>1.7</v>
      </c>
      <c r="E13" s="8">
        <v>85</v>
      </c>
    </row>
    <row r="14" spans="1:5" ht="36.75" customHeight="1" x14ac:dyDescent="0.25">
      <c r="A14" s="6">
        <v>6</v>
      </c>
      <c r="B14" s="7" t="s">
        <v>7</v>
      </c>
      <c r="C14" s="6" t="s">
        <v>15</v>
      </c>
      <c r="D14" s="8">
        <v>1.83</v>
      </c>
      <c r="E14" s="8">
        <v>92</v>
      </c>
    </row>
    <row r="15" spans="1:5" ht="36.75" customHeight="1" x14ac:dyDescent="0.25">
      <c r="A15" s="6">
        <v>7</v>
      </c>
      <c r="B15" s="7" t="s">
        <v>8</v>
      </c>
      <c r="C15" s="6" t="s">
        <v>15</v>
      </c>
      <c r="D15" s="8">
        <v>1.96</v>
      </c>
      <c r="E15" s="8">
        <v>98</v>
      </c>
    </row>
    <row r="16" spans="1:5" ht="36.75" customHeight="1" x14ac:dyDescent="0.25">
      <c r="A16" s="6">
        <v>8</v>
      </c>
      <c r="B16" s="7" t="s">
        <v>9</v>
      </c>
      <c r="C16" s="6" t="s">
        <v>15</v>
      </c>
      <c r="D16" s="8">
        <v>2</v>
      </c>
      <c r="E16" s="8">
        <v>100</v>
      </c>
    </row>
    <row r="17" spans="1:7" ht="36.75" customHeight="1" x14ac:dyDescent="0.25">
      <c r="A17" s="6">
        <v>9</v>
      </c>
      <c r="B17" s="7" t="s">
        <v>10</v>
      </c>
      <c r="C17" s="6" t="s">
        <v>264</v>
      </c>
      <c r="D17" s="8">
        <v>1.64</v>
      </c>
      <c r="E17" s="8">
        <v>82</v>
      </c>
    </row>
    <row r="18" spans="1:7" ht="36.75" customHeight="1" x14ac:dyDescent="0.25">
      <c r="A18" s="6">
        <v>10</v>
      </c>
      <c r="B18" s="7" t="s">
        <v>263</v>
      </c>
      <c r="C18" s="6" t="s">
        <v>15</v>
      </c>
      <c r="D18" s="8">
        <v>1.93</v>
      </c>
      <c r="E18" s="8">
        <v>96</v>
      </c>
    </row>
    <row r="19" spans="1:7" ht="36.75" customHeight="1" x14ac:dyDescent="0.25">
      <c r="A19" s="6">
        <v>11</v>
      </c>
      <c r="B19" s="7" t="s">
        <v>13</v>
      </c>
      <c r="C19" s="6" t="s">
        <v>15</v>
      </c>
      <c r="D19" s="8">
        <v>2</v>
      </c>
      <c r="E19" s="8">
        <v>100</v>
      </c>
    </row>
    <row r="20" spans="1:7" ht="36.75" customHeight="1" x14ac:dyDescent="0.25">
      <c r="A20" s="6">
        <v>12</v>
      </c>
      <c r="B20" s="7" t="s">
        <v>17</v>
      </c>
      <c r="C20" s="6" t="s">
        <v>15</v>
      </c>
      <c r="D20" s="8">
        <v>2</v>
      </c>
      <c r="E20" s="8">
        <v>100</v>
      </c>
    </row>
    <row r="21" spans="1:7" ht="36.75" customHeight="1" x14ac:dyDescent="0.25">
      <c r="A21" s="6">
        <v>13</v>
      </c>
      <c r="B21" s="7" t="s">
        <v>11</v>
      </c>
      <c r="C21" s="6" t="s">
        <v>15</v>
      </c>
      <c r="D21" s="8">
        <v>1.94</v>
      </c>
      <c r="E21" s="8">
        <v>97</v>
      </c>
    </row>
    <row r="22" spans="1:7" ht="36.75" customHeight="1" x14ac:dyDescent="0.25">
      <c r="A22" s="6">
        <v>14</v>
      </c>
      <c r="B22" s="7" t="s">
        <v>12</v>
      </c>
      <c r="C22" s="6" t="s">
        <v>15</v>
      </c>
      <c r="D22" s="8">
        <v>1.88</v>
      </c>
      <c r="E22" s="8">
        <v>94</v>
      </c>
    </row>
    <row r="23" spans="1:7" ht="45.75" customHeight="1" x14ac:dyDescent="0.25">
      <c r="A23" s="83" t="s">
        <v>1</v>
      </c>
      <c r="B23" s="84"/>
      <c r="C23" s="10" t="s">
        <v>15</v>
      </c>
      <c r="D23" s="12">
        <f>AVERAGE(D9:D22)</f>
        <v>1.8892857142857142</v>
      </c>
      <c r="E23" s="66">
        <v>0.95</v>
      </c>
      <c r="G23" s="65"/>
    </row>
    <row r="26" spans="1:7" x14ac:dyDescent="0.25">
      <c r="F26" s="65"/>
    </row>
  </sheetData>
  <mergeCells count="6">
    <mergeCell ref="A5:E5"/>
    <mergeCell ref="A23:B23"/>
    <mergeCell ref="A1:E1"/>
    <mergeCell ref="A2:E2"/>
    <mergeCell ref="A7:E7"/>
    <mergeCell ref="A4:E4"/>
  </mergeCells>
  <pageMargins left="0.39370078740157483" right="0" top="0.59055118110236227" bottom="0.19685039370078741" header="0.31496062992125984" footer="0.31496062992125984"/>
  <pageSetup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7" workbookViewId="0">
      <selection activeCell="I21" sqref="I21"/>
    </sheetView>
  </sheetViews>
  <sheetFormatPr baseColWidth="10" defaultRowHeight="15" x14ac:dyDescent="0.25"/>
  <cols>
    <col min="1" max="1" width="6" customWidth="1"/>
  </cols>
  <sheetData>
    <row r="1" spans="1:9" s="1" customFormat="1" ht="24.75" customHeight="1" x14ac:dyDescent="0.25">
      <c r="A1" s="82" t="s">
        <v>14</v>
      </c>
      <c r="B1" s="82"/>
      <c r="C1" s="82"/>
      <c r="D1" s="82"/>
      <c r="E1" s="82"/>
      <c r="F1" s="82"/>
      <c r="G1" s="82"/>
      <c r="H1" s="82"/>
      <c r="I1" s="82"/>
    </row>
    <row r="2" spans="1:9" s="2" customFormat="1" ht="17.25" customHeight="1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s="2" customFormat="1" ht="17.25" x14ac:dyDescent="0.25">
      <c r="A3" s="11"/>
      <c r="B3" s="11"/>
      <c r="C3" s="11"/>
      <c r="D3" s="11"/>
      <c r="E3" s="11"/>
    </row>
    <row r="4" spans="1:9" s="2" customFormat="1" ht="17.25" customHeight="1" x14ac:dyDescent="0.25">
      <c r="A4" s="82" t="s">
        <v>16</v>
      </c>
      <c r="B4" s="82"/>
      <c r="C4" s="82"/>
      <c r="D4" s="82"/>
      <c r="E4" s="82"/>
      <c r="F4" s="82"/>
      <c r="G4" s="82"/>
      <c r="H4" s="82"/>
      <c r="I4" s="82"/>
    </row>
    <row r="5" spans="1:9" s="2" customFormat="1" ht="17.25" customHeight="1" x14ac:dyDescent="0.25">
      <c r="A5" s="82" t="s">
        <v>260</v>
      </c>
      <c r="B5" s="82"/>
      <c r="C5" s="82"/>
      <c r="D5" s="82"/>
      <c r="E5" s="82"/>
      <c r="F5" s="82"/>
      <c r="G5" s="82"/>
      <c r="H5" s="82"/>
      <c r="I5" s="82"/>
    </row>
    <row r="7" spans="1:9" x14ac:dyDescent="0.25">
      <c r="A7" s="90" t="s">
        <v>18</v>
      </c>
      <c r="B7" s="90" t="s">
        <v>19</v>
      </c>
      <c r="C7" s="90" t="s">
        <v>37</v>
      </c>
      <c r="D7" s="90" t="s">
        <v>20</v>
      </c>
      <c r="E7" s="87" t="s">
        <v>34</v>
      </c>
      <c r="F7" s="90" t="s">
        <v>21</v>
      </c>
      <c r="G7" s="87" t="s">
        <v>35</v>
      </c>
      <c r="H7" s="90" t="s">
        <v>22</v>
      </c>
      <c r="I7" s="87" t="s">
        <v>36</v>
      </c>
    </row>
    <row r="8" spans="1:9" x14ac:dyDescent="0.25">
      <c r="A8" s="90"/>
      <c r="B8" s="90"/>
      <c r="C8" s="90"/>
      <c r="D8" s="90"/>
      <c r="E8" s="88"/>
      <c r="F8" s="90"/>
      <c r="G8" s="88"/>
      <c r="H8" s="90"/>
      <c r="I8" s="88"/>
    </row>
    <row r="9" spans="1:9" x14ac:dyDescent="0.25">
      <c r="A9" s="90"/>
      <c r="B9" s="90"/>
      <c r="C9" s="90"/>
      <c r="D9" s="90"/>
      <c r="E9" s="89"/>
      <c r="F9" s="90"/>
      <c r="G9" s="89"/>
      <c r="H9" s="90"/>
      <c r="I9" s="89"/>
    </row>
    <row r="10" spans="1:9" ht="22.5" x14ac:dyDescent="0.25">
      <c r="A10" s="13">
        <v>1</v>
      </c>
      <c r="B10" s="14" t="s">
        <v>2</v>
      </c>
      <c r="C10" s="14">
        <v>16</v>
      </c>
      <c r="D10" s="14">
        <v>15</v>
      </c>
      <c r="E10" s="15">
        <f t="shared" ref="E10:E20" si="0">+D10/C10</f>
        <v>0.9375</v>
      </c>
      <c r="F10" s="14">
        <v>1</v>
      </c>
      <c r="G10" s="15">
        <f>+F10/C10</f>
        <v>6.25E-2</v>
      </c>
      <c r="H10" s="14">
        <v>0</v>
      </c>
      <c r="I10" s="15">
        <v>0</v>
      </c>
    </row>
    <row r="11" spans="1:9" ht="33.75" x14ac:dyDescent="0.25">
      <c r="A11" s="13">
        <v>2</v>
      </c>
      <c r="B11" s="14" t="s">
        <v>23</v>
      </c>
      <c r="C11" s="14">
        <v>29</v>
      </c>
      <c r="D11" s="14">
        <v>23</v>
      </c>
      <c r="E11" s="15">
        <f t="shared" si="0"/>
        <v>0.7931034482758621</v>
      </c>
      <c r="F11" s="14">
        <v>5</v>
      </c>
      <c r="G11" s="15">
        <f>+F11/C11</f>
        <v>0.17241379310344829</v>
      </c>
      <c r="H11" s="14">
        <v>1</v>
      </c>
      <c r="I11" s="15">
        <f>+H11/C11</f>
        <v>3.4482758620689655E-2</v>
      </c>
    </row>
    <row r="12" spans="1:9" ht="33.75" x14ac:dyDescent="0.25">
      <c r="A12" s="13">
        <v>3</v>
      </c>
      <c r="B12" s="14" t="s">
        <v>24</v>
      </c>
      <c r="C12" s="16">
        <v>30</v>
      </c>
      <c r="D12" s="16">
        <v>27</v>
      </c>
      <c r="E12" s="17">
        <f t="shared" si="0"/>
        <v>0.9</v>
      </c>
      <c r="F12" s="16">
        <v>2</v>
      </c>
      <c r="G12" s="17">
        <f>+F12/C12</f>
        <v>6.6666666666666666E-2</v>
      </c>
      <c r="H12" s="16">
        <v>1</v>
      </c>
      <c r="I12" s="17">
        <f>+H12/C12</f>
        <v>3.3333333333333333E-2</v>
      </c>
    </row>
    <row r="13" spans="1:9" ht="33.75" x14ac:dyDescent="0.25">
      <c r="A13" s="13">
        <v>4</v>
      </c>
      <c r="B13" s="14" t="s">
        <v>5</v>
      </c>
      <c r="C13" s="14">
        <v>5</v>
      </c>
      <c r="D13" s="14">
        <v>5</v>
      </c>
      <c r="E13" s="15">
        <f t="shared" si="0"/>
        <v>1</v>
      </c>
      <c r="F13" s="14">
        <v>0</v>
      </c>
      <c r="G13" s="15">
        <v>0</v>
      </c>
      <c r="H13" s="14">
        <v>0</v>
      </c>
      <c r="I13" s="15">
        <v>0</v>
      </c>
    </row>
    <row r="14" spans="1:9" ht="33.75" x14ac:dyDescent="0.25">
      <c r="A14" s="13">
        <v>5</v>
      </c>
      <c r="B14" s="14" t="s">
        <v>25</v>
      </c>
      <c r="C14" s="16">
        <v>23</v>
      </c>
      <c r="D14" s="16">
        <v>17</v>
      </c>
      <c r="E14" s="17">
        <f t="shared" si="0"/>
        <v>0.73913043478260865</v>
      </c>
      <c r="F14" s="16">
        <v>5</v>
      </c>
      <c r="G14" s="17">
        <f>+F14/C14</f>
        <v>0.21739130434782608</v>
      </c>
      <c r="H14" s="16">
        <v>1</v>
      </c>
      <c r="I14" s="17">
        <f>+H14/C14</f>
        <v>4.3478260869565216E-2</v>
      </c>
    </row>
    <row r="15" spans="1:9" ht="22.5" x14ac:dyDescent="0.25">
      <c r="A15" s="13">
        <v>6</v>
      </c>
      <c r="B15" s="14" t="s">
        <v>26</v>
      </c>
      <c r="C15" s="14">
        <v>6</v>
      </c>
      <c r="D15" s="14">
        <v>5</v>
      </c>
      <c r="E15" s="15">
        <f t="shared" si="0"/>
        <v>0.83333333333333337</v>
      </c>
      <c r="F15" s="14">
        <v>1</v>
      </c>
      <c r="G15" s="15">
        <f>+F15/C15</f>
        <v>0.16666666666666666</v>
      </c>
      <c r="H15" s="14">
        <v>0</v>
      </c>
      <c r="I15" s="15">
        <v>0</v>
      </c>
    </row>
    <row r="16" spans="1:9" ht="33.75" x14ac:dyDescent="0.25">
      <c r="A16" s="13">
        <v>7</v>
      </c>
      <c r="B16" s="14" t="s">
        <v>27</v>
      </c>
      <c r="C16" s="16">
        <v>23</v>
      </c>
      <c r="D16" s="16">
        <v>22</v>
      </c>
      <c r="E16" s="17">
        <f t="shared" si="0"/>
        <v>0.95652173913043481</v>
      </c>
      <c r="F16" s="16">
        <v>1</v>
      </c>
      <c r="G16" s="17">
        <f>+F16/C16</f>
        <v>4.3478260869565216E-2</v>
      </c>
      <c r="H16" s="16">
        <v>0</v>
      </c>
      <c r="I16" s="17">
        <v>0</v>
      </c>
    </row>
    <row r="17" spans="1:9" ht="22.5" x14ac:dyDescent="0.25">
      <c r="A17" s="13">
        <v>8</v>
      </c>
      <c r="B17" s="14" t="s">
        <v>28</v>
      </c>
      <c r="C17" s="14">
        <v>7</v>
      </c>
      <c r="D17" s="14">
        <v>7</v>
      </c>
      <c r="E17" s="15">
        <f t="shared" si="0"/>
        <v>1</v>
      </c>
      <c r="F17" s="14">
        <v>0</v>
      </c>
      <c r="G17" s="15">
        <v>0</v>
      </c>
      <c r="H17" s="14">
        <v>0</v>
      </c>
      <c r="I17" s="15">
        <v>0</v>
      </c>
    </row>
    <row r="18" spans="1:9" ht="22.5" x14ac:dyDescent="0.25">
      <c r="A18" s="13">
        <v>9</v>
      </c>
      <c r="B18" s="14" t="s">
        <v>29</v>
      </c>
      <c r="C18" s="14">
        <v>45</v>
      </c>
      <c r="D18" s="14">
        <v>32</v>
      </c>
      <c r="E18" s="15">
        <f t="shared" si="0"/>
        <v>0.71111111111111114</v>
      </c>
      <c r="F18" s="14">
        <v>10</v>
      </c>
      <c r="G18" s="15">
        <f>+F18/C18</f>
        <v>0.22222222222222221</v>
      </c>
      <c r="H18" s="14">
        <v>3</v>
      </c>
      <c r="I18" s="15">
        <f>+H18/C18</f>
        <v>6.6666666666666666E-2</v>
      </c>
    </row>
    <row r="19" spans="1:9" ht="33.75" x14ac:dyDescent="0.25">
      <c r="A19" s="13">
        <v>10</v>
      </c>
      <c r="B19" s="14" t="s">
        <v>262</v>
      </c>
      <c r="C19" s="14">
        <v>14</v>
      </c>
      <c r="D19" s="14">
        <v>13</v>
      </c>
      <c r="E19" s="15">
        <f t="shared" si="0"/>
        <v>0.9285714285714286</v>
      </c>
      <c r="F19" s="14">
        <v>1</v>
      </c>
      <c r="G19" s="15">
        <f>+F19/C19</f>
        <v>7.1428571428571425E-2</v>
      </c>
      <c r="H19" s="14">
        <v>0</v>
      </c>
      <c r="I19" s="15">
        <v>0</v>
      </c>
    </row>
    <row r="20" spans="1:9" ht="33.75" x14ac:dyDescent="0.25">
      <c r="A20" s="13">
        <v>11</v>
      </c>
      <c r="B20" s="14" t="s">
        <v>30</v>
      </c>
      <c r="C20" s="14">
        <v>6</v>
      </c>
      <c r="D20" s="14">
        <v>6</v>
      </c>
      <c r="E20" s="15">
        <f t="shared" si="0"/>
        <v>1</v>
      </c>
      <c r="F20" s="14">
        <v>0</v>
      </c>
      <c r="G20" s="15">
        <v>0</v>
      </c>
      <c r="H20" s="14">
        <v>0</v>
      </c>
      <c r="I20" s="15">
        <v>0</v>
      </c>
    </row>
    <row r="21" spans="1:9" ht="45" x14ac:dyDescent="0.25">
      <c r="A21" s="13">
        <v>12</v>
      </c>
      <c r="B21" s="14" t="s">
        <v>17</v>
      </c>
      <c r="C21" s="14">
        <v>14</v>
      </c>
      <c r="D21" s="14">
        <v>14</v>
      </c>
      <c r="E21" s="15">
        <v>1</v>
      </c>
      <c r="F21" s="14">
        <v>0</v>
      </c>
      <c r="G21" s="15">
        <v>0</v>
      </c>
      <c r="H21" s="14">
        <v>0</v>
      </c>
      <c r="I21" s="15">
        <v>0</v>
      </c>
    </row>
    <row r="22" spans="1:9" ht="33.75" x14ac:dyDescent="0.25">
      <c r="A22" s="13">
        <v>13</v>
      </c>
      <c r="B22" s="14" t="s">
        <v>31</v>
      </c>
      <c r="C22" s="14">
        <v>16</v>
      </c>
      <c r="D22" s="14">
        <v>15</v>
      </c>
      <c r="E22" s="15">
        <f>+D22/C22</f>
        <v>0.9375</v>
      </c>
      <c r="F22" s="14">
        <v>1</v>
      </c>
      <c r="G22" s="15">
        <v>0.06</v>
      </c>
      <c r="H22" s="14">
        <v>0</v>
      </c>
      <c r="I22" s="15">
        <v>0</v>
      </c>
    </row>
    <row r="23" spans="1:9" ht="56.25" x14ac:dyDescent="0.25">
      <c r="A23" s="13">
        <v>14</v>
      </c>
      <c r="B23" s="14" t="s">
        <v>32</v>
      </c>
      <c r="C23" s="14">
        <v>33</v>
      </c>
      <c r="D23" s="14">
        <v>29</v>
      </c>
      <c r="E23" s="15">
        <f>+D23/C23</f>
        <v>0.87878787878787878</v>
      </c>
      <c r="F23" s="14">
        <v>4</v>
      </c>
      <c r="G23" s="15">
        <f>+F23/C23</f>
        <v>0.12121212121212122</v>
      </c>
      <c r="H23" s="14">
        <v>0</v>
      </c>
      <c r="I23" s="15">
        <v>0</v>
      </c>
    </row>
    <row r="24" spans="1:9" x14ac:dyDescent="0.25">
      <c r="A24" s="86" t="s">
        <v>33</v>
      </c>
      <c r="B24" s="86"/>
      <c r="C24" s="18">
        <f>SUM(C10:C23)</f>
        <v>267</v>
      </c>
      <c r="D24" s="18">
        <f>SUM(D10:D23)</f>
        <v>230</v>
      </c>
      <c r="E24" s="19">
        <f>+D24/C24</f>
        <v>0.86142322097378277</v>
      </c>
      <c r="F24" s="18">
        <f>SUM(F10:F23)</f>
        <v>31</v>
      </c>
      <c r="G24" s="19">
        <f>+F24/C24</f>
        <v>0.11610486891385768</v>
      </c>
      <c r="H24" s="18">
        <f>SUM(H10:H23)</f>
        <v>6</v>
      </c>
      <c r="I24" s="19">
        <f>+H24/C24</f>
        <v>2.247191011235955E-2</v>
      </c>
    </row>
    <row r="31" spans="1:9" x14ac:dyDescent="0.25">
      <c r="F31">
        <f>+D24+F24+H24</f>
        <v>267</v>
      </c>
    </row>
  </sheetData>
  <mergeCells count="14">
    <mergeCell ref="A24:B24"/>
    <mergeCell ref="E7:E9"/>
    <mergeCell ref="G7:G9"/>
    <mergeCell ref="I7:I9"/>
    <mergeCell ref="A1:I1"/>
    <mergeCell ref="A2:I2"/>
    <mergeCell ref="A7:A9"/>
    <mergeCell ref="B7:B9"/>
    <mergeCell ref="C7:C9"/>
    <mergeCell ref="D7:D9"/>
    <mergeCell ref="F7:F9"/>
    <mergeCell ref="H7:H9"/>
    <mergeCell ref="A4:I4"/>
    <mergeCell ref="A5:I5"/>
  </mergeCells>
  <pageMargins left="0.7" right="0.7" top="0.75" bottom="0.75" header="0.3" footer="0.3"/>
  <pageSetup scale="9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7" workbookViewId="0">
      <selection activeCell="E24" sqref="E24"/>
    </sheetView>
  </sheetViews>
  <sheetFormatPr baseColWidth="10" defaultRowHeight="15" x14ac:dyDescent="0.25"/>
  <cols>
    <col min="1" max="1" width="6" customWidth="1"/>
    <col min="2" max="2" width="17.140625" customWidth="1"/>
  </cols>
  <sheetData>
    <row r="1" spans="1:11" s="1" customFormat="1" ht="24.75" customHeight="1" x14ac:dyDescent="0.25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s="2" customFormat="1" ht="17.25" customHeight="1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s="2" customFormat="1" ht="17.25" x14ac:dyDescent="0.25">
      <c r="A3" s="20"/>
      <c r="B3" s="20"/>
      <c r="C3" s="20"/>
      <c r="D3" s="20"/>
      <c r="E3" s="20"/>
    </row>
    <row r="4" spans="1:11" s="2" customFormat="1" ht="17.25" customHeight="1" x14ac:dyDescent="0.25">
      <c r="A4" s="82" t="s">
        <v>16</v>
      </c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1:11" s="2" customFormat="1" ht="17.25" customHeight="1" x14ac:dyDescent="0.25">
      <c r="A5" s="82" t="s">
        <v>261</v>
      </c>
      <c r="B5" s="82"/>
      <c r="C5" s="82"/>
      <c r="D5" s="82"/>
      <c r="E5" s="82"/>
      <c r="F5" s="82"/>
      <c r="G5" s="82"/>
      <c r="H5" s="82"/>
      <c r="I5" s="82"/>
      <c r="J5" s="82"/>
      <c r="K5" s="82"/>
    </row>
    <row r="7" spans="1:11" ht="20.25" customHeight="1" x14ac:dyDescent="0.25">
      <c r="A7" s="90" t="s">
        <v>18</v>
      </c>
      <c r="B7" s="90" t="s">
        <v>19</v>
      </c>
      <c r="C7" s="90" t="s">
        <v>37</v>
      </c>
      <c r="D7" s="90" t="s">
        <v>42</v>
      </c>
      <c r="E7" s="90"/>
      <c r="F7" s="90"/>
      <c r="G7" s="90"/>
      <c r="H7" s="90" t="s">
        <v>38</v>
      </c>
      <c r="I7" s="90"/>
      <c r="J7" s="90"/>
      <c r="K7" s="90"/>
    </row>
    <row r="8" spans="1:11" ht="18" customHeight="1" x14ac:dyDescent="0.25">
      <c r="A8" s="90"/>
      <c r="B8" s="90"/>
      <c r="C8" s="90"/>
      <c r="D8" s="21" t="s">
        <v>39</v>
      </c>
      <c r="E8" s="21" t="s">
        <v>40</v>
      </c>
      <c r="F8" s="21" t="s">
        <v>35</v>
      </c>
      <c r="G8" s="21" t="s">
        <v>41</v>
      </c>
      <c r="H8" s="21" t="s">
        <v>39</v>
      </c>
      <c r="I8" s="21" t="s">
        <v>40</v>
      </c>
      <c r="J8" s="21" t="s">
        <v>35</v>
      </c>
      <c r="K8" s="21" t="s">
        <v>41</v>
      </c>
    </row>
    <row r="9" spans="1:11" x14ac:dyDescent="0.25">
      <c r="A9" s="21">
        <v>1</v>
      </c>
      <c r="B9" s="14" t="s">
        <v>2</v>
      </c>
      <c r="C9" s="14">
        <f>+'Eval Bien,Reg,Mal'!C10</f>
        <v>16</v>
      </c>
      <c r="D9" s="14">
        <v>3</v>
      </c>
      <c r="E9" s="15">
        <f>3/3*100%</f>
        <v>1</v>
      </c>
      <c r="F9" s="15">
        <v>0</v>
      </c>
      <c r="G9" s="15">
        <v>0</v>
      </c>
      <c r="H9" s="14">
        <v>13</v>
      </c>
      <c r="I9" s="15">
        <v>0.92</v>
      </c>
      <c r="J9" s="15">
        <v>0.08</v>
      </c>
      <c r="K9" s="15">
        <v>0</v>
      </c>
    </row>
    <row r="10" spans="1:11" ht="22.5" x14ac:dyDescent="0.25">
      <c r="A10" s="21">
        <v>2</v>
      </c>
      <c r="B10" s="14" t="s">
        <v>23</v>
      </c>
      <c r="C10" s="14">
        <f>+'Eval Bien,Reg,Mal'!C11</f>
        <v>29</v>
      </c>
      <c r="D10" s="14">
        <v>2</v>
      </c>
      <c r="E10" s="15">
        <f>1/2*100%</f>
        <v>0.5</v>
      </c>
      <c r="F10" s="15">
        <v>0</v>
      </c>
      <c r="G10" s="15">
        <f>1/2*100%</f>
        <v>0.5</v>
      </c>
      <c r="H10" s="14">
        <v>27</v>
      </c>
      <c r="I10" s="15">
        <v>0.81</v>
      </c>
      <c r="J10" s="15">
        <v>0.19</v>
      </c>
      <c r="K10" s="15">
        <v>0</v>
      </c>
    </row>
    <row r="11" spans="1:11" ht="22.5" x14ac:dyDescent="0.25">
      <c r="A11" s="21">
        <v>3</v>
      </c>
      <c r="B11" s="14" t="s">
        <v>24</v>
      </c>
      <c r="C11" s="14">
        <f>+'Eval Bien,Reg,Mal'!C12</f>
        <v>30</v>
      </c>
      <c r="D11" s="16">
        <v>9</v>
      </c>
      <c r="E11" s="17">
        <f>8/9*100%</f>
        <v>0.88888888888888884</v>
      </c>
      <c r="F11" s="17">
        <v>0</v>
      </c>
      <c r="G11" s="17">
        <f>1/9*100%</f>
        <v>0.1111111111111111</v>
      </c>
      <c r="H11" s="16">
        <v>21</v>
      </c>
      <c r="I11" s="17">
        <v>0.9</v>
      </c>
      <c r="J11" s="17">
        <v>0.1</v>
      </c>
      <c r="K11" s="17">
        <v>0</v>
      </c>
    </row>
    <row r="12" spans="1:11" ht="22.5" x14ac:dyDescent="0.25">
      <c r="A12" s="21">
        <v>4</v>
      </c>
      <c r="B12" s="14" t="s">
        <v>5</v>
      </c>
      <c r="C12" s="14">
        <f>+'Eval Bien,Reg,Mal'!C13</f>
        <v>5</v>
      </c>
      <c r="D12" s="14">
        <v>1</v>
      </c>
      <c r="E12" s="15">
        <f>1/1*100%</f>
        <v>1</v>
      </c>
      <c r="F12" s="15">
        <v>0</v>
      </c>
      <c r="G12" s="15">
        <v>0</v>
      </c>
      <c r="H12" s="14">
        <v>4</v>
      </c>
      <c r="I12" s="15">
        <v>1</v>
      </c>
      <c r="J12" s="15">
        <v>0</v>
      </c>
      <c r="K12" s="15">
        <v>0</v>
      </c>
    </row>
    <row r="13" spans="1:11" ht="33.75" x14ac:dyDescent="0.25">
      <c r="A13" s="21">
        <v>5</v>
      </c>
      <c r="B13" s="14" t="s">
        <v>25</v>
      </c>
      <c r="C13" s="14">
        <f>+'Eval Bien,Reg,Mal'!C14</f>
        <v>23</v>
      </c>
      <c r="D13" s="16">
        <v>11</v>
      </c>
      <c r="E13" s="17">
        <f>7/11*100%</f>
        <v>0.63636363636363635</v>
      </c>
      <c r="F13" s="17">
        <f>4/11*100%</f>
        <v>0.36363636363636365</v>
      </c>
      <c r="G13" s="17">
        <v>0</v>
      </c>
      <c r="H13" s="16">
        <v>12</v>
      </c>
      <c r="I13" s="17">
        <v>0.84</v>
      </c>
      <c r="J13" s="17">
        <v>0.08</v>
      </c>
      <c r="K13" s="17">
        <v>0.08</v>
      </c>
    </row>
    <row r="14" spans="1:11" ht="22.5" customHeight="1" x14ac:dyDescent="0.25">
      <c r="A14" s="21">
        <v>6</v>
      </c>
      <c r="B14" s="14" t="s">
        <v>26</v>
      </c>
      <c r="C14" s="14">
        <f>+'Eval Bien,Reg,Mal'!C15</f>
        <v>6</v>
      </c>
      <c r="D14" s="14">
        <v>2</v>
      </c>
      <c r="E14" s="15">
        <f>2/2*100%</f>
        <v>1</v>
      </c>
      <c r="F14" s="15">
        <v>0</v>
      </c>
      <c r="G14" s="15">
        <v>0</v>
      </c>
      <c r="H14" s="14">
        <v>4</v>
      </c>
      <c r="I14" s="55">
        <v>0.75</v>
      </c>
      <c r="J14" s="15">
        <v>0.15</v>
      </c>
      <c r="K14" s="15">
        <v>0</v>
      </c>
    </row>
    <row r="15" spans="1:11" ht="22.5" x14ac:dyDescent="0.25">
      <c r="A15" s="21">
        <v>7</v>
      </c>
      <c r="B15" s="14" t="s">
        <v>27</v>
      </c>
      <c r="C15" s="14">
        <f>+'Eval Bien,Reg,Mal'!C16</f>
        <v>23</v>
      </c>
      <c r="D15" s="16">
        <v>9</v>
      </c>
      <c r="E15" s="17">
        <f>8/9*100%</f>
        <v>0.88888888888888884</v>
      </c>
      <c r="F15" s="17">
        <f>1/9*100%</f>
        <v>0.1111111111111111</v>
      </c>
      <c r="G15" s="17">
        <v>0</v>
      </c>
      <c r="H15" s="16">
        <v>14</v>
      </c>
      <c r="I15" s="17">
        <v>1</v>
      </c>
      <c r="J15" s="17">
        <v>0</v>
      </c>
      <c r="K15" s="17">
        <v>0</v>
      </c>
    </row>
    <row r="16" spans="1:11" x14ac:dyDescent="0.25">
      <c r="A16" s="21">
        <v>8</v>
      </c>
      <c r="B16" s="14" t="s">
        <v>28</v>
      </c>
      <c r="C16" s="14">
        <f>+'Eval Bien,Reg,Mal'!C17</f>
        <v>7</v>
      </c>
      <c r="D16" s="14">
        <v>2</v>
      </c>
      <c r="E16" s="15">
        <f>2/2*100%</f>
        <v>1</v>
      </c>
      <c r="F16" s="15">
        <v>0</v>
      </c>
      <c r="G16" s="15">
        <v>0</v>
      </c>
      <c r="H16" s="14">
        <v>5</v>
      </c>
      <c r="I16" s="15">
        <v>1</v>
      </c>
      <c r="J16" s="15">
        <v>0</v>
      </c>
      <c r="K16" s="15">
        <v>0</v>
      </c>
    </row>
    <row r="17" spans="1:15" x14ac:dyDescent="0.25">
      <c r="A17" s="21">
        <v>9</v>
      </c>
      <c r="B17" s="14" t="s">
        <v>29</v>
      </c>
      <c r="C17" s="14">
        <f>+'Eval Bien,Reg,Mal'!C18</f>
        <v>45</v>
      </c>
      <c r="D17" s="14">
        <v>23</v>
      </c>
      <c r="E17" s="15">
        <f>14/23*100%</f>
        <v>0.60869565217391308</v>
      </c>
      <c r="F17" s="15">
        <f>7/23*100%</f>
        <v>0.30434782608695654</v>
      </c>
      <c r="G17" s="15">
        <v>0.09</v>
      </c>
      <c r="H17" s="14">
        <v>22</v>
      </c>
      <c r="I17" s="15">
        <v>0.82</v>
      </c>
      <c r="J17" s="15">
        <v>0.14000000000000001</v>
      </c>
      <c r="K17" s="15">
        <v>0.04</v>
      </c>
    </row>
    <row r="18" spans="1:15" ht="22.5" x14ac:dyDescent="0.25">
      <c r="A18" s="21">
        <v>10</v>
      </c>
      <c r="B18" s="14" t="s">
        <v>263</v>
      </c>
      <c r="C18" s="14">
        <f>+'Eval Bien,Reg,Mal'!C19</f>
        <v>14</v>
      </c>
      <c r="D18" s="14">
        <v>1</v>
      </c>
      <c r="E18" s="15">
        <f>1/1*100%</f>
        <v>1</v>
      </c>
      <c r="F18" s="14">
        <v>0</v>
      </c>
      <c r="G18" s="15">
        <v>0</v>
      </c>
      <c r="H18" s="14">
        <v>13</v>
      </c>
      <c r="I18" s="15">
        <v>0.92</v>
      </c>
      <c r="J18" s="15">
        <v>0.08</v>
      </c>
      <c r="K18" s="15">
        <v>0</v>
      </c>
    </row>
    <row r="19" spans="1:15" ht="22.5" x14ac:dyDescent="0.25">
      <c r="A19" s="21">
        <v>11</v>
      </c>
      <c r="B19" s="14" t="s">
        <v>30</v>
      </c>
      <c r="C19" s="14">
        <f>+'Eval Bien,Reg,Mal'!C20</f>
        <v>6</v>
      </c>
      <c r="D19" s="14">
        <v>3</v>
      </c>
      <c r="E19" s="15">
        <v>1</v>
      </c>
      <c r="F19" s="15">
        <v>0</v>
      </c>
      <c r="G19" s="15">
        <v>0</v>
      </c>
      <c r="H19" s="14">
        <v>3</v>
      </c>
      <c r="I19" s="15">
        <v>1</v>
      </c>
      <c r="J19" s="15">
        <v>0</v>
      </c>
      <c r="K19" s="15">
        <v>0</v>
      </c>
    </row>
    <row r="20" spans="1:15" ht="22.5" x14ac:dyDescent="0.25">
      <c r="A20" s="21">
        <v>12</v>
      </c>
      <c r="B20" s="14" t="s">
        <v>17</v>
      </c>
      <c r="C20" s="14">
        <f>+'Eval Bien,Reg,Mal'!C21</f>
        <v>14</v>
      </c>
      <c r="D20" s="14">
        <v>0</v>
      </c>
      <c r="E20" s="15">
        <v>0</v>
      </c>
      <c r="F20" s="14">
        <v>0</v>
      </c>
      <c r="G20" s="15">
        <v>0</v>
      </c>
      <c r="H20" s="14">
        <v>14</v>
      </c>
      <c r="I20" s="15">
        <v>1</v>
      </c>
      <c r="J20" s="15">
        <v>0</v>
      </c>
      <c r="K20" s="15">
        <v>0</v>
      </c>
    </row>
    <row r="21" spans="1:15" ht="22.5" x14ac:dyDescent="0.25">
      <c r="A21" s="21">
        <v>13</v>
      </c>
      <c r="B21" s="14" t="s">
        <v>31</v>
      </c>
      <c r="C21" s="14">
        <f>+'Eval Bien,Reg,Mal'!C22</f>
        <v>16</v>
      </c>
      <c r="D21" s="14">
        <v>2</v>
      </c>
      <c r="E21" s="15">
        <f>1/2*100%</f>
        <v>0.5</v>
      </c>
      <c r="F21" s="15">
        <f>1/2*100%</f>
        <v>0.5</v>
      </c>
      <c r="G21" s="15">
        <v>0</v>
      </c>
      <c r="H21" s="14">
        <v>14</v>
      </c>
      <c r="I21" s="15">
        <v>1</v>
      </c>
      <c r="J21" s="15">
        <v>0</v>
      </c>
      <c r="K21" s="15">
        <v>0</v>
      </c>
    </row>
    <row r="22" spans="1:15" ht="33.75" x14ac:dyDescent="0.25">
      <c r="A22" s="21">
        <v>14</v>
      </c>
      <c r="B22" s="14" t="s">
        <v>32</v>
      </c>
      <c r="C22" s="14">
        <f>+'Eval Bien,Reg,Mal'!C23</f>
        <v>33</v>
      </c>
      <c r="D22" s="14">
        <v>14</v>
      </c>
      <c r="E22" s="15">
        <f>10/14*100%</f>
        <v>0.7142857142857143</v>
      </c>
      <c r="F22" s="15">
        <f>4/14*100%</f>
        <v>0.2857142857142857</v>
      </c>
      <c r="G22" s="15">
        <v>0</v>
      </c>
      <c r="H22" s="14">
        <v>19</v>
      </c>
      <c r="I22" s="15">
        <v>1</v>
      </c>
      <c r="J22" s="15">
        <v>0</v>
      </c>
      <c r="K22" s="15">
        <v>0</v>
      </c>
    </row>
    <row r="23" spans="1:15" x14ac:dyDescent="0.25">
      <c r="A23" s="90" t="s">
        <v>33</v>
      </c>
      <c r="B23" s="90"/>
      <c r="C23" s="21">
        <f>SUM(C9:C22)</f>
        <v>267</v>
      </c>
      <c r="D23" s="21">
        <f>SUM(D9:D22)</f>
        <v>82</v>
      </c>
      <c r="E23" s="22">
        <v>0.76</v>
      </c>
      <c r="F23" s="22">
        <v>0.19</v>
      </c>
      <c r="G23" s="22">
        <f>AVERAGE(G9:G22)</f>
        <v>5.0079365079365078E-2</v>
      </c>
      <c r="H23" s="21">
        <f>SUM(H9:H22)</f>
        <v>185</v>
      </c>
      <c r="I23" s="23">
        <v>0.91</v>
      </c>
      <c r="J23" s="23">
        <v>0.08</v>
      </c>
      <c r="K23" s="23">
        <f>AVERAGE(K9:K22)</f>
        <v>8.5714285714285719E-3</v>
      </c>
    </row>
    <row r="24" spans="1:15" x14ac:dyDescent="0.25">
      <c r="M24" s="65"/>
      <c r="N24" s="65"/>
      <c r="O24" s="65"/>
    </row>
    <row r="25" spans="1:15" x14ac:dyDescent="0.25">
      <c r="E25" s="64"/>
      <c r="F25" s="64"/>
    </row>
    <row r="26" spans="1:15" x14ac:dyDescent="0.25">
      <c r="F26" s="65"/>
      <c r="G26" s="64"/>
    </row>
    <row r="27" spans="1:15" x14ac:dyDescent="0.25">
      <c r="F27" s="64"/>
      <c r="H27" s="64"/>
    </row>
  </sheetData>
  <mergeCells count="10">
    <mergeCell ref="A23:B23"/>
    <mergeCell ref="D7:G7"/>
    <mergeCell ref="H7:K7"/>
    <mergeCell ref="A1:K1"/>
    <mergeCell ref="A2:K2"/>
    <mergeCell ref="A4:K4"/>
    <mergeCell ref="A5:K5"/>
    <mergeCell ref="A7:A8"/>
    <mergeCell ref="B7:B8"/>
    <mergeCell ref="C7:C8"/>
  </mergeCells>
  <pageMargins left="0.7" right="0.7" top="0.75" bottom="0.75" header="0.3" footer="0.3"/>
  <pageSetup scale="80" orientation="portrait" horizontalDpi="0" verticalDpi="0" r:id="rId1"/>
  <ignoredErrors>
    <ignoredError sqref="E15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6"/>
  <sheetViews>
    <sheetView topLeftCell="A364" workbookViewId="0">
      <selection activeCell="F388" sqref="F388"/>
    </sheetView>
  </sheetViews>
  <sheetFormatPr baseColWidth="10" defaultRowHeight="15" x14ac:dyDescent="0.25"/>
  <cols>
    <col min="1" max="1" width="6.5703125" customWidth="1"/>
    <col min="2" max="2" width="11.42578125" customWidth="1"/>
    <col min="3" max="3" width="34.140625" customWidth="1"/>
  </cols>
  <sheetData>
    <row r="1" spans="1:8" s="1" customFormat="1" ht="24.75" customHeight="1" x14ac:dyDescent="0.25">
      <c r="A1" s="82" t="s">
        <v>14</v>
      </c>
      <c r="B1" s="82"/>
      <c r="C1" s="82"/>
      <c r="D1" s="82"/>
      <c r="E1" s="82"/>
      <c r="F1" s="82"/>
      <c r="G1" s="82"/>
      <c r="H1" s="82"/>
    </row>
    <row r="2" spans="1:8" s="2" customFormat="1" ht="17.25" customHeight="1" x14ac:dyDescent="0.25">
      <c r="A2" s="82" t="s">
        <v>0</v>
      </c>
      <c r="B2" s="82"/>
      <c r="C2" s="82"/>
      <c r="D2" s="82"/>
      <c r="E2" s="82"/>
      <c r="F2" s="82"/>
      <c r="G2" s="82"/>
      <c r="H2" s="82"/>
    </row>
    <row r="3" spans="1:8" s="2" customFormat="1" ht="17.25" x14ac:dyDescent="0.25">
      <c r="A3" s="24"/>
      <c r="B3" s="24"/>
      <c r="C3" s="24"/>
      <c r="D3" s="24"/>
      <c r="E3" s="24"/>
      <c r="H3" s="24"/>
    </row>
    <row r="4" spans="1:8" s="2" customFormat="1" ht="17.25" customHeight="1" x14ac:dyDescent="0.25">
      <c r="A4" s="82" t="s">
        <v>16</v>
      </c>
      <c r="B4" s="82"/>
      <c r="C4" s="82"/>
      <c r="D4" s="82"/>
      <c r="E4" s="82"/>
      <c r="F4" s="82"/>
      <c r="G4" s="82"/>
      <c r="H4" s="82"/>
    </row>
    <row r="5" spans="1:8" s="2" customFormat="1" ht="17.25" customHeight="1" x14ac:dyDescent="0.25">
      <c r="A5" s="82" t="s">
        <v>258</v>
      </c>
      <c r="B5" s="82"/>
      <c r="C5" s="82"/>
      <c r="D5" s="82"/>
      <c r="E5" s="82"/>
      <c r="F5" s="82"/>
      <c r="G5" s="82"/>
      <c r="H5" s="82"/>
    </row>
    <row r="7" spans="1:8" ht="27.75" customHeight="1" x14ac:dyDescent="0.25">
      <c r="A7" s="27" t="s">
        <v>18</v>
      </c>
      <c r="B7" s="27" t="s">
        <v>19</v>
      </c>
      <c r="C7" s="27" t="s">
        <v>43</v>
      </c>
      <c r="D7" s="27" t="s">
        <v>44</v>
      </c>
      <c r="E7" s="27" t="s">
        <v>20</v>
      </c>
      <c r="F7" s="27" t="s">
        <v>21</v>
      </c>
      <c r="G7" s="27" t="s">
        <v>22</v>
      </c>
      <c r="H7" s="26" t="s">
        <v>34</v>
      </c>
    </row>
    <row r="8" spans="1:8" x14ac:dyDescent="0.25">
      <c r="A8" s="27">
        <v>1</v>
      </c>
      <c r="B8" s="91" t="s">
        <v>2</v>
      </c>
      <c r="C8" s="92"/>
      <c r="D8" s="30">
        <v>22</v>
      </c>
      <c r="E8" s="30">
        <v>22</v>
      </c>
      <c r="F8" s="30">
        <v>0</v>
      </c>
      <c r="G8" s="30">
        <v>0</v>
      </c>
      <c r="H8" s="32">
        <f xml:space="preserve"> 21/22*100%</f>
        <v>0.95454545454545459</v>
      </c>
    </row>
    <row r="9" spans="1:8" x14ac:dyDescent="0.25">
      <c r="A9" s="67">
        <v>1.1000000000000001</v>
      </c>
      <c r="B9" s="71"/>
      <c r="C9" s="70" t="s">
        <v>318</v>
      </c>
      <c r="D9" s="68"/>
      <c r="E9" s="68"/>
      <c r="F9" s="58"/>
      <c r="G9" s="68"/>
      <c r="H9" s="69"/>
    </row>
    <row r="10" spans="1:8" ht="22.5" x14ac:dyDescent="0.25">
      <c r="A10" s="27">
        <v>1.2</v>
      </c>
      <c r="B10" s="28"/>
      <c r="C10" s="29" t="s">
        <v>265</v>
      </c>
      <c r="D10" s="33"/>
      <c r="E10" s="59"/>
      <c r="F10" s="33"/>
      <c r="G10" s="33"/>
      <c r="H10" s="15"/>
    </row>
    <row r="11" spans="1:8" ht="22.5" x14ac:dyDescent="0.25">
      <c r="A11" s="27">
        <v>1.3</v>
      </c>
      <c r="B11" s="28"/>
      <c r="C11" s="29" t="s">
        <v>266</v>
      </c>
      <c r="D11" s="33"/>
      <c r="E11" s="59"/>
      <c r="F11" s="33"/>
      <c r="G11" s="33"/>
      <c r="H11" s="15"/>
    </row>
    <row r="12" spans="1:8" ht="22.5" x14ac:dyDescent="0.25">
      <c r="A12" s="67">
        <v>1.4</v>
      </c>
      <c r="B12" s="28"/>
      <c r="C12" s="29" t="s">
        <v>311</v>
      </c>
      <c r="D12" s="33"/>
      <c r="E12" s="59"/>
      <c r="F12" s="33"/>
      <c r="G12" s="33"/>
      <c r="H12" s="15"/>
    </row>
    <row r="13" spans="1:8" x14ac:dyDescent="0.25">
      <c r="A13" s="27">
        <v>1.5</v>
      </c>
      <c r="B13" s="28"/>
      <c r="C13" s="29" t="s">
        <v>45</v>
      </c>
      <c r="D13" s="33"/>
      <c r="E13" s="59"/>
      <c r="F13" s="33"/>
      <c r="G13" s="33"/>
      <c r="H13" s="15"/>
    </row>
    <row r="14" spans="1:8" ht="22.5" x14ac:dyDescent="0.25">
      <c r="A14" s="67">
        <v>1.6</v>
      </c>
      <c r="B14" s="28"/>
      <c r="C14" s="29" t="s">
        <v>319</v>
      </c>
      <c r="D14" s="33"/>
      <c r="E14" s="59"/>
      <c r="F14" s="33"/>
      <c r="G14" s="33"/>
      <c r="H14" s="15"/>
    </row>
    <row r="15" spans="1:8" ht="33.75" x14ac:dyDescent="0.25">
      <c r="A15" s="57">
        <v>1.7</v>
      </c>
      <c r="B15" s="28"/>
      <c r="C15" s="29" t="s">
        <v>46</v>
      </c>
      <c r="D15" s="33"/>
      <c r="E15" s="59"/>
      <c r="F15" s="33"/>
      <c r="G15" s="33"/>
      <c r="H15" s="15"/>
    </row>
    <row r="16" spans="1:8" ht="22.5" x14ac:dyDescent="0.25">
      <c r="A16" s="27">
        <v>1.8</v>
      </c>
      <c r="B16" s="28"/>
      <c r="C16" s="29" t="s">
        <v>47</v>
      </c>
      <c r="D16" s="33"/>
      <c r="E16" s="59"/>
      <c r="F16" s="33"/>
      <c r="G16" s="33"/>
      <c r="H16" s="15"/>
    </row>
    <row r="17" spans="1:8" x14ac:dyDescent="0.25">
      <c r="A17" s="27">
        <v>1.9</v>
      </c>
      <c r="B17" s="28"/>
      <c r="C17" s="29" t="s">
        <v>267</v>
      </c>
      <c r="D17" s="33"/>
      <c r="E17" s="59"/>
      <c r="F17" s="33"/>
      <c r="G17" s="33"/>
      <c r="H17" s="15"/>
    </row>
    <row r="18" spans="1:8" ht="22.5" x14ac:dyDescent="0.25">
      <c r="A18" s="31">
        <v>1.1000000000000001</v>
      </c>
      <c r="B18" s="28"/>
      <c r="C18" s="29" t="s">
        <v>48</v>
      </c>
      <c r="D18" s="33"/>
      <c r="E18" s="59"/>
      <c r="F18" s="33"/>
      <c r="G18" s="33"/>
      <c r="H18" s="15"/>
    </row>
    <row r="19" spans="1:8" x14ac:dyDescent="0.25">
      <c r="A19" s="27">
        <v>1.1200000000000001</v>
      </c>
      <c r="B19" s="28"/>
      <c r="C19" s="29" t="s">
        <v>49</v>
      </c>
      <c r="D19" s="33"/>
      <c r="E19" s="59"/>
      <c r="F19" s="33"/>
      <c r="G19" s="33"/>
      <c r="H19" s="15"/>
    </row>
    <row r="20" spans="1:8" x14ac:dyDescent="0.25">
      <c r="A20" s="27">
        <v>1.1299999999999999</v>
      </c>
      <c r="B20" s="28"/>
      <c r="C20" s="29" t="s">
        <v>50</v>
      </c>
      <c r="D20" s="33"/>
      <c r="E20" s="59"/>
      <c r="F20" s="33"/>
      <c r="G20" s="33"/>
      <c r="H20" s="15"/>
    </row>
    <row r="21" spans="1:8" ht="22.5" x14ac:dyDescent="0.25">
      <c r="A21" s="27">
        <v>1.1399999999999999</v>
      </c>
      <c r="B21" s="28"/>
      <c r="C21" s="29" t="s">
        <v>51</v>
      </c>
      <c r="D21" s="33"/>
      <c r="E21" s="59"/>
      <c r="F21" s="33"/>
      <c r="G21" s="33"/>
      <c r="H21" s="15"/>
    </row>
    <row r="22" spans="1:8" ht="22.5" x14ac:dyDescent="0.25">
      <c r="A22" s="67">
        <v>1.1599999999999999</v>
      </c>
      <c r="B22" s="28"/>
      <c r="C22" s="29" t="s">
        <v>320</v>
      </c>
      <c r="D22" s="33"/>
      <c r="E22" s="59"/>
      <c r="F22" s="33"/>
      <c r="G22" s="33"/>
      <c r="H22" s="15"/>
    </row>
    <row r="23" spans="1:8" x14ac:dyDescent="0.25">
      <c r="A23" s="48">
        <v>1.18</v>
      </c>
      <c r="B23" s="28"/>
      <c r="C23" s="29" t="s">
        <v>52</v>
      </c>
      <c r="D23" s="33"/>
      <c r="E23" s="59"/>
      <c r="F23" s="33"/>
      <c r="G23" s="33"/>
      <c r="H23" s="15"/>
    </row>
    <row r="24" spans="1:8" ht="22.5" x14ac:dyDescent="0.25">
      <c r="A24" s="48">
        <v>1.19</v>
      </c>
      <c r="B24" s="28"/>
      <c r="C24" s="29" t="s">
        <v>53</v>
      </c>
      <c r="D24" s="33"/>
      <c r="E24" s="59"/>
      <c r="F24" s="68"/>
      <c r="G24" s="33"/>
      <c r="H24" s="15"/>
    </row>
    <row r="25" spans="1:8" x14ac:dyDescent="0.25">
      <c r="A25" s="31">
        <v>1.2</v>
      </c>
      <c r="B25" s="28"/>
      <c r="C25" s="29" t="s">
        <v>54</v>
      </c>
      <c r="D25" s="33"/>
      <c r="E25" s="59"/>
      <c r="F25" s="33"/>
      <c r="G25" s="33"/>
      <c r="H25" s="15"/>
    </row>
    <row r="26" spans="1:8" ht="22.5" x14ac:dyDescent="0.25">
      <c r="A26" s="27">
        <v>1.21</v>
      </c>
      <c r="B26" s="28"/>
      <c r="C26" s="29" t="s">
        <v>55</v>
      </c>
      <c r="D26" s="33"/>
      <c r="E26" s="59"/>
      <c r="F26" s="33"/>
      <c r="G26" s="33"/>
      <c r="H26" s="15"/>
    </row>
    <row r="27" spans="1:8" ht="22.5" x14ac:dyDescent="0.25">
      <c r="A27" s="27">
        <v>1.22</v>
      </c>
      <c r="B27" s="28"/>
      <c r="C27" s="29" t="s">
        <v>56</v>
      </c>
      <c r="D27" s="33"/>
      <c r="E27" s="59"/>
      <c r="F27" s="33"/>
      <c r="G27" s="33"/>
      <c r="H27" s="15"/>
    </row>
    <row r="28" spans="1:8" ht="22.5" x14ac:dyDescent="0.25">
      <c r="A28" s="67">
        <v>1.23</v>
      </c>
      <c r="B28" s="28"/>
      <c r="C28" s="29" t="s">
        <v>321</v>
      </c>
      <c r="D28" s="33"/>
      <c r="E28" s="59"/>
      <c r="F28" s="33"/>
      <c r="G28" s="33"/>
      <c r="H28" s="15"/>
    </row>
    <row r="29" spans="1:8" ht="22.5" x14ac:dyDescent="0.25">
      <c r="A29" s="67">
        <v>1.24</v>
      </c>
      <c r="B29" s="28"/>
      <c r="C29" s="29" t="s">
        <v>322</v>
      </c>
      <c r="D29" s="33"/>
      <c r="E29" s="59"/>
      <c r="F29" s="33"/>
      <c r="G29" s="33"/>
      <c r="H29" s="15"/>
    </row>
    <row r="30" spans="1:8" x14ac:dyDescent="0.25">
      <c r="A30" s="67">
        <v>1.25</v>
      </c>
      <c r="B30" s="28"/>
      <c r="C30" s="29" t="s">
        <v>57</v>
      </c>
      <c r="D30" s="33"/>
      <c r="E30" s="59"/>
      <c r="F30" s="33"/>
      <c r="G30" s="33"/>
      <c r="H30" s="15"/>
    </row>
    <row r="31" spans="1:8" ht="15" customHeight="1" x14ac:dyDescent="0.25">
      <c r="A31" s="67">
        <v>2</v>
      </c>
      <c r="B31" s="91" t="s">
        <v>23</v>
      </c>
      <c r="C31" s="92"/>
      <c r="D31" s="30">
        <v>33</v>
      </c>
      <c r="E31" s="30">
        <v>32</v>
      </c>
      <c r="F31" s="30">
        <v>1</v>
      </c>
      <c r="G31" s="30">
        <v>0</v>
      </c>
      <c r="H31" s="32">
        <f>32/33*100%</f>
        <v>0.96969696969696972</v>
      </c>
    </row>
    <row r="32" spans="1:8" ht="15" customHeight="1" x14ac:dyDescent="0.25">
      <c r="A32" s="67">
        <v>2.1</v>
      </c>
      <c r="B32" s="71"/>
      <c r="C32" s="70" t="s">
        <v>311</v>
      </c>
      <c r="D32" s="68"/>
      <c r="E32" s="59"/>
      <c r="F32" s="68"/>
      <c r="G32" s="68"/>
      <c r="H32" s="69"/>
    </row>
    <row r="33" spans="1:8" ht="15" customHeight="1" x14ac:dyDescent="0.25">
      <c r="A33" s="67">
        <v>2.2000000000000002</v>
      </c>
      <c r="B33" s="35"/>
      <c r="C33" s="36" t="s">
        <v>45</v>
      </c>
      <c r="D33" s="33"/>
      <c r="E33" s="59"/>
      <c r="F33" s="33"/>
      <c r="G33" s="33"/>
      <c r="H33" s="34"/>
    </row>
    <row r="34" spans="1:8" ht="15" customHeight="1" x14ac:dyDescent="0.25">
      <c r="A34" s="67">
        <v>2.2999999999999998</v>
      </c>
      <c r="B34" s="35"/>
      <c r="C34" s="36" t="s">
        <v>319</v>
      </c>
      <c r="D34" s="33"/>
      <c r="E34" s="59"/>
      <c r="F34" s="33"/>
      <c r="G34" s="33"/>
      <c r="H34" s="34"/>
    </row>
    <row r="35" spans="1:8" ht="23.25" customHeight="1" x14ac:dyDescent="0.25">
      <c r="A35" s="67">
        <v>2.5</v>
      </c>
      <c r="B35" s="35"/>
      <c r="C35" s="36" t="s">
        <v>268</v>
      </c>
      <c r="D35" s="33"/>
      <c r="E35" s="59"/>
      <c r="F35" s="33"/>
      <c r="G35" s="33"/>
      <c r="H35" s="34"/>
    </row>
    <row r="36" spans="1:8" ht="24.75" customHeight="1" x14ac:dyDescent="0.25">
      <c r="A36" s="67">
        <v>2.6</v>
      </c>
      <c r="B36" s="35"/>
      <c r="C36" s="36" t="s">
        <v>323</v>
      </c>
      <c r="D36" s="33"/>
      <c r="E36" s="59"/>
      <c r="F36" s="33"/>
      <c r="G36" s="33"/>
      <c r="H36" s="34"/>
    </row>
    <row r="37" spans="1:8" ht="22.5" customHeight="1" x14ac:dyDescent="0.25">
      <c r="A37" s="67">
        <v>2.7</v>
      </c>
      <c r="B37" s="35"/>
      <c r="C37" s="36" t="s">
        <v>59</v>
      </c>
      <c r="D37" s="33"/>
      <c r="E37" s="59"/>
      <c r="F37" s="33"/>
      <c r="G37" s="33"/>
      <c r="H37" s="34"/>
    </row>
    <row r="38" spans="1:8" ht="15" customHeight="1" x14ac:dyDescent="0.25">
      <c r="A38" s="67">
        <v>2.8</v>
      </c>
      <c r="B38" s="35"/>
      <c r="C38" s="36" t="s">
        <v>60</v>
      </c>
      <c r="D38" s="33"/>
      <c r="E38" s="59"/>
      <c r="F38" s="33"/>
      <c r="G38" s="33"/>
      <c r="H38" s="34"/>
    </row>
    <row r="39" spans="1:8" ht="15" customHeight="1" x14ac:dyDescent="0.25">
      <c r="A39" s="67">
        <v>2.9</v>
      </c>
      <c r="B39" s="35"/>
      <c r="C39" s="36" t="s">
        <v>61</v>
      </c>
      <c r="D39" s="33"/>
      <c r="E39" s="59"/>
      <c r="F39" s="69"/>
      <c r="G39" s="33"/>
      <c r="H39" s="34"/>
    </row>
    <row r="40" spans="1:8" ht="15" customHeight="1" x14ac:dyDescent="0.25">
      <c r="A40" s="31">
        <v>2.1</v>
      </c>
      <c r="B40" s="35"/>
      <c r="C40" s="36" t="s">
        <v>62</v>
      </c>
      <c r="D40" s="33"/>
      <c r="E40" s="59"/>
      <c r="F40" s="33"/>
      <c r="G40" s="33"/>
      <c r="H40" s="34"/>
    </row>
    <row r="41" spans="1:8" ht="15" customHeight="1" x14ac:dyDescent="0.25">
      <c r="A41" s="67">
        <v>2.11</v>
      </c>
      <c r="B41" s="35"/>
      <c r="C41" s="36" t="s">
        <v>63</v>
      </c>
      <c r="D41" s="33"/>
      <c r="E41" s="59"/>
      <c r="F41" s="69"/>
      <c r="G41" s="33"/>
      <c r="H41" s="34"/>
    </row>
    <row r="42" spans="1:8" ht="15" customHeight="1" x14ac:dyDescent="0.25">
      <c r="A42" s="67">
        <v>2.12</v>
      </c>
      <c r="B42" s="35"/>
      <c r="C42" s="36" t="s">
        <v>64</v>
      </c>
      <c r="D42" s="33"/>
      <c r="E42" s="59"/>
      <c r="F42" s="33"/>
      <c r="G42" s="33"/>
      <c r="H42" s="34"/>
    </row>
    <row r="43" spans="1:8" ht="15" customHeight="1" x14ac:dyDescent="0.25">
      <c r="A43" s="67">
        <v>2.13</v>
      </c>
      <c r="B43" s="35"/>
      <c r="C43" s="36" t="s">
        <v>65</v>
      </c>
      <c r="D43" s="33"/>
      <c r="E43" s="59"/>
      <c r="F43" s="33"/>
      <c r="G43" s="33"/>
      <c r="H43" s="34"/>
    </row>
    <row r="44" spans="1:8" ht="15" customHeight="1" x14ac:dyDescent="0.25">
      <c r="A44" s="67">
        <v>2.14</v>
      </c>
      <c r="B44" s="35"/>
      <c r="C44" s="36" t="s">
        <v>327</v>
      </c>
      <c r="D44" s="33"/>
      <c r="E44" s="59"/>
      <c r="F44" s="33"/>
      <c r="G44" s="33"/>
      <c r="H44" s="34"/>
    </row>
    <row r="45" spans="1:8" ht="15" customHeight="1" x14ac:dyDescent="0.25">
      <c r="A45" s="67">
        <v>2.15</v>
      </c>
      <c r="B45" s="35"/>
      <c r="C45" s="36" t="s">
        <v>326</v>
      </c>
      <c r="D45" s="33"/>
      <c r="E45" s="59"/>
      <c r="F45" s="33"/>
      <c r="G45" s="33"/>
      <c r="H45" s="34"/>
    </row>
    <row r="46" spans="1:8" ht="15" customHeight="1" x14ac:dyDescent="0.25">
      <c r="A46" s="67">
        <v>2.16</v>
      </c>
      <c r="B46" s="35"/>
      <c r="C46" s="36" t="s">
        <v>324</v>
      </c>
      <c r="D46" s="33"/>
      <c r="E46" s="59"/>
      <c r="F46" s="33"/>
      <c r="G46" s="33"/>
      <c r="H46" s="34"/>
    </row>
    <row r="47" spans="1:8" ht="15" customHeight="1" x14ac:dyDescent="0.25">
      <c r="A47" s="67">
        <v>2.17</v>
      </c>
      <c r="B47" s="35"/>
      <c r="C47" s="36" t="s">
        <v>325</v>
      </c>
      <c r="D47" s="33"/>
      <c r="E47" s="59"/>
      <c r="F47" s="33"/>
      <c r="G47" s="33"/>
      <c r="H47" s="34"/>
    </row>
    <row r="48" spans="1:8" ht="15" customHeight="1" x14ac:dyDescent="0.25">
      <c r="A48" s="67">
        <v>2.1800000000000002</v>
      </c>
      <c r="B48" s="35"/>
      <c r="C48" s="36" t="s">
        <v>328</v>
      </c>
      <c r="D48" s="33"/>
      <c r="E48" s="59"/>
      <c r="F48" s="33"/>
      <c r="G48" s="33"/>
      <c r="H48" s="34"/>
    </row>
    <row r="49" spans="1:8" ht="15" customHeight="1" x14ac:dyDescent="0.25">
      <c r="A49" s="67">
        <v>2.19</v>
      </c>
      <c r="B49" s="35"/>
      <c r="C49" s="36" t="s">
        <v>329</v>
      </c>
      <c r="D49" s="33"/>
      <c r="E49" s="59"/>
      <c r="F49" s="33"/>
      <c r="G49" s="33"/>
      <c r="H49" s="34"/>
    </row>
    <row r="50" spans="1:8" ht="26.25" customHeight="1" x14ac:dyDescent="0.25">
      <c r="A50" s="31">
        <v>2.2000000000000002</v>
      </c>
      <c r="B50" s="35"/>
      <c r="C50" s="36" t="s">
        <v>330</v>
      </c>
      <c r="D50" s="33"/>
      <c r="E50" s="59"/>
      <c r="F50" s="33"/>
      <c r="G50" s="33"/>
      <c r="H50" s="34"/>
    </row>
    <row r="51" spans="1:8" ht="20.25" customHeight="1" x14ac:dyDescent="0.25">
      <c r="A51" s="27">
        <v>2.21</v>
      </c>
      <c r="B51" s="35"/>
      <c r="C51" s="36" t="s">
        <v>72</v>
      </c>
      <c r="D51" s="33"/>
      <c r="E51" s="59"/>
      <c r="F51" s="33"/>
      <c r="G51" s="33"/>
      <c r="H51" s="34"/>
    </row>
    <row r="52" spans="1:8" ht="21" customHeight="1" x14ac:dyDescent="0.25">
      <c r="A52" s="27">
        <v>2.2200000000000002</v>
      </c>
      <c r="B52" s="35"/>
      <c r="C52" s="36" t="s">
        <v>331</v>
      </c>
      <c r="D52" s="33"/>
      <c r="E52" s="59"/>
      <c r="F52" s="33"/>
      <c r="G52" s="33"/>
      <c r="H52" s="34"/>
    </row>
    <row r="53" spans="1:8" ht="15" customHeight="1" x14ac:dyDescent="0.25">
      <c r="A53" s="27">
        <v>2.23</v>
      </c>
      <c r="B53" s="35"/>
      <c r="C53" s="36" t="s">
        <v>74</v>
      </c>
      <c r="D53" s="33"/>
      <c r="E53" s="59"/>
      <c r="F53" s="69"/>
      <c r="G53" s="33"/>
      <c r="H53" s="34"/>
    </row>
    <row r="54" spans="1:8" ht="15" customHeight="1" x14ac:dyDescent="0.25">
      <c r="A54" s="27">
        <v>2.2400000000000002</v>
      </c>
      <c r="B54" s="35"/>
      <c r="C54" s="36" t="s">
        <v>75</v>
      </c>
      <c r="D54" s="33"/>
      <c r="E54" s="59"/>
      <c r="F54" s="33"/>
      <c r="G54" s="72"/>
      <c r="H54" s="34"/>
    </row>
    <row r="55" spans="1:8" ht="22.5" customHeight="1" x14ac:dyDescent="0.25">
      <c r="A55" s="27">
        <v>2.2599999999999998</v>
      </c>
      <c r="B55" s="35"/>
      <c r="C55" s="36" t="s">
        <v>332</v>
      </c>
      <c r="D55" s="33"/>
      <c r="E55" s="59"/>
      <c r="F55" s="33"/>
      <c r="G55" s="33"/>
      <c r="H55" s="34"/>
    </row>
    <row r="56" spans="1:8" ht="15" customHeight="1" x14ac:dyDescent="0.25">
      <c r="A56" s="27">
        <v>2.27</v>
      </c>
      <c r="B56" s="35"/>
      <c r="C56" s="36" t="s">
        <v>333</v>
      </c>
      <c r="D56" s="33"/>
      <c r="E56" s="59"/>
      <c r="F56" s="33"/>
      <c r="G56" s="33"/>
      <c r="H56" s="34"/>
    </row>
    <row r="57" spans="1:8" ht="15" customHeight="1" x14ac:dyDescent="0.25">
      <c r="A57" s="27">
        <v>2.2799999999999998</v>
      </c>
      <c r="B57" s="35"/>
      <c r="C57" s="36" t="s">
        <v>334</v>
      </c>
      <c r="D57" s="33"/>
      <c r="E57" s="59"/>
      <c r="F57" s="33"/>
      <c r="G57" s="33"/>
      <c r="H57" s="34"/>
    </row>
    <row r="58" spans="1:8" ht="15" customHeight="1" x14ac:dyDescent="0.25">
      <c r="A58" s="27">
        <v>2.29</v>
      </c>
      <c r="B58" s="35"/>
      <c r="C58" s="36" t="s">
        <v>335</v>
      </c>
      <c r="D58" s="33"/>
      <c r="E58" s="59"/>
      <c r="F58" s="33"/>
      <c r="G58" s="33"/>
      <c r="H58" s="34"/>
    </row>
    <row r="59" spans="1:8" ht="20.25" customHeight="1" x14ac:dyDescent="0.25">
      <c r="A59" s="31">
        <v>2.2999999999999998</v>
      </c>
      <c r="B59" s="35"/>
      <c r="C59" s="36" t="s">
        <v>336</v>
      </c>
      <c r="D59" s="33"/>
      <c r="E59" s="33"/>
      <c r="F59" s="56"/>
      <c r="G59" s="33"/>
      <c r="H59" s="34"/>
    </row>
    <row r="60" spans="1:8" ht="15" customHeight="1" x14ac:dyDescent="0.25">
      <c r="A60" s="27">
        <v>2.31</v>
      </c>
      <c r="B60" s="35"/>
      <c r="C60" s="36" t="s">
        <v>337</v>
      </c>
      <c r="D60" s="33"/>
      <c r="E60" s="59"/>
      <c r="F60" s="33"/>
      <c r="G60" s="33"/>
      <c r="H60" s="34"/>
    </row>
    <row r="61" spans="1:8" ht="15" customHeight="1" x14ac:dyDescent="0.25">
      <c r="A61" s="27">
        <v>2.33</v>
      </c>
      <c r="B61" s="35"/>
      <c r="C61" s="36" t="s">
        <v>338</v>
      </c>
      <c r="D61" s="33"/>
      <c r="E61" s="59"/>
      <c r="F61" s="33"/>
      <c r="G61" s="33"/>
      <c r="H61" s="34"/>
    </row>
    <row r="62" spans="1:8" ht="15" customHeight="1" x14ac:dyDescent="0.25">
      <c r="A62" s="27">
        <v>2.34</v>
      </c>
      <c r="B62" s="35"/>
      <c r="C62" s="36" t="s">
        <v>82</v>
      </c>
      <c r="D62" s="33"/>
      <c r="E62" s="59"/>
      <c r="F62" s="69"/>
      <c r="G62" s="33"/>
      <c r="H62" s="34"/>
    </row>
    <row r="63" spans="1:8" ht="20.25" customHeight="1" x14ac:dyDescent="0.25">
      <c r="A63" s="27">
        <v>2.35</v>
      </c>
      <c r="B63" s="35"/>
      <c r="C63" s="36" t="s">
        <v>83</v>
      </c>
      <c r="D63" s="33"/>
      <c r="E63" s="59"/>
      <c r="F63" s="33"/>
      <c r="G63" s="33"/>
      <c r="H63" s="34"/>
    </row>
    <row r="64" spans="1:8" ht="20.25" customHeight="1" x14ac:dyDescent="0.25">
      <c r="A64" s="67">
        <v>2.36</v>
      </c>
      <c r="B64" s="35"/>
      <c r="C64" s="36" t="s">
        <v>339</v>
      </c>
      <c r="D64" s="33"/>
      <c r="E64" s="59"/>
      <c r="F64" s="33"/>
      <c r="G64" s="33"/>
      <c r="H64" s="34"/>
    </row>
    <row r="65" spans="1:8" x14ac:dyDescent="0.25">
      <c r="A65" s="27">
        <v>3</v>
      </c>
      <c r="B65" s="91" t="s">
        <v>24</v>
      </c>
      <c r="C65" s="92"/>
      <c r="D65" s="37">
        <v>40</v>
      </c>
      <c r="E65" s="37">
        <v>35</v>
      </c>
      <c r="F65" s="37">
        <v>5</v>
      </c>
      <c r="G65" s="37">
        <v>0</v>
      </c>
      <c r="H65" s="38">
        <f>35/40*100%</f>
        <v>0.875</v>
      </c>
    </row>
    <row r="66" spans="1:8" x14ac:dyDescent="0.25">
      <c r="A66" s="67">
        <v>3.1</v>
      </c>
      <c r="B66" s="71"/>
      <c r="C66" s="70" t="s">
        <v>340</v>
      </c>
      <c r="D66" s="74"/>
      <c r="E66" s="73"/>
      <c r="F66" s="74"/>
      <c r="G66" s="74"/>
      <c r="H66" s="75"/>
    </row>
    <row r="67" spans="1:8" ht="22.5" x14ac:dyDescent="0.25">
      <c r="A67" s="67">
        <v>3.2</v>
      </c>
      <c r="B67" s="71"/>
      <c r="C67" s="70" t="s">
        <v>341</v>
      </c>
      <c r="D67" s="74"/>
      <c r="E67" s="73"/>
      <c r="F67" s="74"/>
      <c r="G67" s="74"/>
      <c r="H67" s="75"/>
    </row>
    <row r="68" spans="1:8" ht="22.5" x14ac:dyDescent="0.25">
      <c r="A68" s="67">
        <v>3.3</v>
      </c>
      <c r="B68" s="71"/>
      <c r="C68" s="70" t="s">
        <v>311</v>
      </c>
      <c r="D68" s="74"/>
      <c r="E68" s="73"/>
      <c r="F68" s="74"/>
      <c r="G68" s="74"/>
      <c r="H68" s="75"/>
    </row>
    <row r="69" spans="1:8" ht="22.5" x14ac:dyDescent="0.25">
      <c r="A69" s="67">
        <v>3.4</v>
      </c>
      <c r="B69" s="71"/>
      <c r="C69" s="70" t="s">
        <v>342</v>
      </c>
      <c r="D69" s="74"/>
      <c r="E69" s="73"/>
      <c r="F69" s="74"/>
      <c r="G69" s="74"/>
      <c r="H69" s="75"/>
    </row>
    <row r="70" spans="1:8" ht="22.5" x14ac:dyDescent="0.25">
      <c r="A70" s="67">
        <v>3.5</v>
      </c>
      <c r="B70" s="71"/>
      <c r="C70" s="70" t="s">
        <v>343</v>
      </c>
      <c r="D70" s="74"/>
      <c r="E70" s="73"/>
      <c r="F70" s="74"/>
      <c r="G70" s="74"/>
      <c r="H70" s="75"/>
    </row>
    <row r="71" spans="1:8" ht="22.5" x14ac:dyDescent="0.25">
      <c r="A71" s="67">
        <v>3.6</v>
      </c>
      <c r="B71" s="28"/>
      <c r="C71" s="29" t="s">
        <v>84</v>
      </c>
      <c r="D71" s="49"/>
      <c r="E71" s="59"/>
      <c r="F71" s="49"/>
      <c r="G71" s="49"/>
      <c r="H71" s="50"/>
    </row>
    <row r="72" spans="1:8" ht="22.5" x14ac:dyDescent="0.25">
      <c r="A72" s="67">
        <v>3.7</v>
      </c>
      <c r="B72" s="28"/>
      <c r="C72" s="29" t="s">
        <v>85</v>
      </c>
      <c r="D72" s="49"/>
      <c r="E72" s="59"/>
      <c r="F72" s="49"/>
      <c r="G72" s="49"/>
      <c r="H72" s="50"/>
    </row>
    <row r="73" spans="1:8" ht="22.5" x14ac:dyDescent="0.25">
      <c r="A73" s="67">
        <v>3.8</v>
      </c>
      <c r="B73" s="28"/>
      <c r="C73" s="29" t="s">
        <v>270</v>
      </c>
      <c r="D73" s="49"/>
      <c r="E73" s="59"/>
      <c r="F73" s="49"/>
      <c r="G73" s="49"/>
      <c r="H73" s="50"/>
    </row>
    <row r="74" spans="1:8" ht="22.5" x14ac:dyDescent="0.25">
      <c r="A74" s="67">
        <v>3.9</v>
      </c>
      <c r="B74" s="28"/>
      <c r="C74" s="29" t="s">
        <v>271</v>
      </c>
      <c r="D74" s="49"/>
      <c r="E74" s="68"/>
      <c r="F74" s="63"/>
      <c r="G74" s="49"/>
      <c r="H74" s="50"/>
    </row>
    <row r="75" spans="1:8" ht="22.5" x14ac:dyDescent="0.25">
      <c r="A75" s="31">
        <v>3.1</v>
      </c>
      <c r="B75" s="28"/>
      <c r="C75" s="29" t="s">
        <v>86</v>
      </c>
      <c r="D75" s="49"/>
      <c r="E75" s="59"/>
      <c r="F75" s="49"/>
      <c r="G75" s="49"/>
      <c r="H75" s="50"/>
    </row>
    <row r="76" spans="1:8" x14ac:dyDescent="0.25">
      <c r="A76" s="67">
        <v>3.11</v>
      </c>
      <c r="B76" s="28"/>
      <c r="C76" s="29" t="s">
        <v>87</v>
      </c>
      <c r="D76" s="49"/>
      <c r="E76" s="59"/>
      <c r="F76" s="49"/>
      <c r="G76" s="49"/>
      <c r="H76" s="50"/>
    </row>
    <row r="77" spans="1:8" ht="22.5" x14ac:dyDescent="0.25">
      <c r="A77" s="67">
        <v>3.12</v>
      </c>
      <c r="B77" s="28"/>
      <c r="C77" s="29" t="s">
        <v>344</v>
      </c>
      <c r="D77" s="49"/>
      <c r="E77" s="59"/>
      <c r="F77" s="49"/>
      <c r="G77" s="49"/>
      <c r="H77" s="50"/>
    </row>
    <row r="78" spans="1:8" x14ac:dyDescent="0.25">
      <c r="A78" s="67">
        <v>3.13</v>
      </c>
      <c r="B78" s="28"/>
      <c r="C78" s="29" t="s">
        <v>345</v>
      </c>
      <c r="D78" s="49"/>
      <c r="E78" s="59"/>
      <c r="F78" s="49"/>
      <c r="G78" s="49"/>
      <c r="H78" s="50"/>
    </row>
    <row r="79" spans="1:8" x14ac:dyDescent="0.25">
      <c r="A79" s="67">
        <v>3.14</v>
      </c>
      <c r="B79" s="28"/>
      <c r="C79" s="29" t="s">
        <v>346</v>
      </c>
      <c r="D79" s="49"/>
      <c r="E79" s="59"/>
      <c r="F79" s="49"/>
      <c r="G79" s="49"/>
      <c r="H79" s="50"/>
    </row>
    <row r="80" spans="1:8" ht="22.5" x14ac:dyDescent="0.25">
      <c r="A80" s="67">
        <v>3.15</v>
      </c>
      <c r="B80" s="28"/>
      <c r="C80" s="29" t="s">
        <v>277</v>
      </c>
      <c r="D80" s="49"/>
      <c r="E80" s="59"/>
      <c r="F80" s="49"/>
      <c r="G80" s="49"/>
      <c r="H80" s="50"/>
    </row>
    <row r="81" spans="1:8" ht="22.5" x14ac:dyDescent="0.25">
      <c r="A81" s="67">
        <v>3.16</v>
      </c>
      <c r="B81" s="28"/>
      <c r="C81" s="29" t="s">
        <v>89</v>
      </c>
      <c r="D81" s="49"/>
      <c r="E81" s="59"/>
      <c r="F81" s="49"/>
      <c r="G81" s="49"/>
      <c r="H81" s="50"/>
    </row>
    <row r="82" spans="1:8" x14ac:dyDescent="0.25">
      <c r="A82" s="67">
        <v>3.17</v>
      </c>
      <c r="B82" s="28"/>
      <c r="C82" s="29" t="s">
        <v>90</v>
      </c>
      <c r="D82" s="49"/>
      <c r="E82" s="59"/>
      <c r="F82" s="49"/>
      <c r="G82" s="49"/>
      <c r="H82" s="50"/>
    </row>
    <row r="83" spans="1:8" x14ac:dyDescent="0.25">
      <c r="A83" s="67">
        <v>3.18</v>
      </c>
      <c r="B83" s="28"/>
      <c r="C83" s="29" t="s">
        <v>276</v>
      </c>
      <c r="D83" s="49"/>
      <c r="E83" s="59"/>
      <c r="F83" s="49"/>
      <c r="G83" s="49"/>
      <c r="H83" s="50"/>
    </row>
    <row r="84" spans="1:8" x14ac:dyDescent="0.25">
      <c r="A84" s="67">
        <v>3.19</v>
      </c>
      <c r="B84" s="28"/>
      <c r="C84" s="29" t="s">
        <v>347</v>
      </c>
      <c r="D84" s="49"/>
      <c r="E84" s="59"/>
      <c r="F84" s="49"/>
      <c r="G84" s="49"/>
      <c r="H84" s="50"/>
    </row>
    <row r="85" spans="1:8" x14ac:dyDescent="0.25">
      <c r="A85" s="31">
        <v>3.2</v>
      </c>
      <c r="B85" s="28"/>
      <c r="C85" s="29" t="s">
        <v>91</v>
      </c>
      <c r="D85" s="49"/>
      <c r="E85" s="59"/>
      <c r="F85" s="49"/>
      <c r="G85" s="49"/>
      <c r="H85" s="50"/>
    </row>
    <row r="86" spans="1:8" ht="22.5" x14ac:dyDescent="0.25">
      <c r="A86" s="67">
        <v>3.21</v>
      </c>
      <c r="B86" s="28"/>
      <c r="C86" s="29" t="s">
        <v>92</v>
      </c>
      <c r="D86" s="49"/>
      <c r="E86" s="59"/>
      <c r="F86" s="49"/>
      <c r="G86" s="49"/>
      <c r="H86" s="50"/>
    </row>
    <row r="87" spans="1:8" ht="22.5" x14ac:dyDescent="0.25">
      <c r="A87" s="27">
        <v>3.22</v>
      </c>
      <c r="B87" s="28"/>
      <c r="C87" s="29" t="s">
        <v>93</v>
      </c>
      <c r="D87" s="49"/>
      <c r="E87" s="59"/>
      <c r="F87" s="49"/>
      <c r="G87" s="49"/>
      <c r="H87" s="50"/>
    </row>
    <row r="88" spans="1:8" ht="22.5" x14ac:dyDescent="0.25">
      <c r="A88" s="67">
        <v>3.23</v>
      </c>
      <c r="B88" s="28"/>
      <c r="C88" s="29" t="s">
        <v>348</v>
      </c>
      <c r="D88" s="49"/>
      <c r="E88" s="59"/>
      <c r="F88" s="49"/>
      <c r="G88" s="49"/>
      <c r="H88" s="50"/>
    </row>
    <row r="89" spans="1:8" ht="22.5" x14ac:dyDescent="0.25">
      <c r="A89" s="67">
        <v>3.24</v>
      </c>
      <c r="B89" s="28"/>
      <c r="C89" s="29" t="s">
        <v>349</v>
      </c>
      <c r="D89" s="49"/>
      <c r="E89" s="59"/>
      <c r="F89" s="49"/>
      <c r="G89" s="49"/>
      <c r="H89" s="50"/>
    </row>
    <row r="90" spans="1:8" ht="22.5" x14ac:dyDescent="0.25">
      <c r="A90" s="27">
        <v>3.25</v>
      </c>
      <c r="B90" s="28"/>
      <c r="C90" s="29" t="s">
        <v>94</v>
      </c>
      <c r="D90" s="49"/>
      <c r="E90" s="59"/>
      <c r="F90" s="49"/>
      <c r="G90" s="49"/>
      <c r="H90" s="50"/>
    </row>
    <row r="91" spans="1:8" ht="22.5" x14ac:dyDescent="0.25">
      <c r="A91" s="48">
        <v>3.26</v>
      </c>
      <c r="B91" s="28"/>
      <c r="C91" s="29" t="s">
        <v>275</v>
      </c>
      <c r="D91" s="49"/>
      <c r="E91" s="59"/>
      <c r="F91" s="49"/>
      <c r="G91" s="49"/>
      <c r="H91" s="50"/>
    </row>
    <row r="92" spans="1:8" x14ac:dyDescent="0.25">
      <c r="A92" s="27">
        <v>3.27</v>
      </c>
      <c r="B92" s="28"/>
      <c r="C92" s="29" t="s">
        <v>95</v>
      </c>
      <c r="D92" s="49"/>
      <c r="E92" s="59"/>
      <c r="F92" s="49"/>
      <c r="G92" s="49"/>
      <c r="H92" s="50"/>
    </row>
    <row r="93" spans="1:8" ht="22.5" x14ac:dyDescent="0.25">
      <c r="A93" s="48">
        <v>3.28</v>
      </c>
      <c r="B93" s="28"/>
      <c r="C93" s="29" t="s">
        <v>274</v>
      </c>
      <c r="D93" s="49"/>
      <c r="E93" s="59"/>
      <c r="F93" s="49"/>
      <c r="G93" s="49"/>
      <c r="H93" s="50"/>
    </row>
    <row r="94" spans="1:8" ht="22.5" x14ac:dyDescent="0.25">
      <c r="A94" s="27">
        <v>3.29</v>
      </c>
      <c r="B94" s="28"/>
      <c r="C94" s="29" t="s">
        <v>96</v>
      </c>
      <c r="D94" s="49"/>
      <c r="E94" s="59"/>
      <c r="F94" s="49"/>
      <c r="G94" s="49"/>
      <c r="H94" s="50"/>
    </row>
    <row r="95" spans="1:8" ht="22.5" x14ac:dyDescent="0.25">
      <c r="A95" s="31">
        <v>3.3</v>
      </c>
      <c r="B95" s="28"/>
      <c r="C95" s="29" t="s">
        <v>97</v>
      </c>
      <c r="D95" s="49"/>
      <c r="E95" s="59"/>
      <c r="F95" s="49"/>
      <c r="G95" s="49"/>
      <c r="H95" s="50"/>
    </row>
    <row r="96" spans="1:8" x14ac:dyDescent="0.25">
      <c r="A96" s="27">
        <v>3.31</v>
      </c>
      <c r="B96" s="28"/>
      <c r="C96" s="29" t="s">
        <v>98</v>
      </c>
      <c r="D96" s="49"/>
      <c r="E96" s="59"/>
      <c r="F96" s="49"/>
      <c r="G96" s="49"/>
      <c r="H96" s="50"/>
    </row>
    <row r="97" spans="1:8" ht="22.5" x14ac:dyDescent="0.25">
      <c r="A97" s="27">
        <v>3.32</v>
      </c>
      <c r="B97" s="28"/>
      <c r="C97" s="29" t="s">
        <v>99</v>
      </c>
      <c r="D97" s="49"/>
      <c r="E97" s="59"/>
      <c r="F97" s="49"/>
      <c r="G97" s="49"/>
      <c r="H97" s="50"/>
    </row>
    <row r="98" spans="1:8" ht="22.5" x14ac:dyDescent="0.25">
      <c r="A98" s="27">
        <v>3.33</v>
      </c>
      <c r="B98" s="28"/>
      <c r="C98" s="29" t="s">
        <v>100</v>
      </c>
      <c r="D98" s="49"/>
      <c r="E98" s="49"/>
      <c r="F98" s="63"/>
      <c r="G98" s="74"/>
      <c r="H98" s="50"/>
    </row>
    <row r="99" spans="1:8" ht="22.5" x14ac:dyDescent="0.25">
      <c r="A99" s="27">
        <v>3.34</v>
      </c>
      <c r="B99" s="28"/>
      <c r="C99" s="29" t="s">
        <v>101</v>
      </c>
      <c r="D99" s="49"/>
      <c r="E99" s="59"/>
      <c r="F99" s="49"/>
      <c r="G99" s="49"/>
      <c r="H99" s="50"/>
    </row>
    <row r="100" spans="1:8" ht="22.5" x14ac:dyDescent="0.25">
      <c r="A100" s="27">
        <v>3.35</v>
      </c>
      <c r="B100" s="28"/>
      <c r="C100" s="29" t="s">
        <v>102</v>
      </c>
      <c r="D100" s="49"/>
      <c r="E100" s="59"/>
      <c r="F100" s="49"/>
      <c r="G100" s="49"/>
      <c r="H100" s="50"/>
    </row>
    <row r="101" spans="1:8" ht="22.5" x14ac:dyDescent="0.25">
      <c r="A101" s="48">
        <v>3.36</v>
      </c>
      <c r="B101" s="28"/>
      <c r="C101" s="29" t="s">
        <v>273</v>
      </c>
      <c r="D101" s="49"/>
      <c r="E101" s="73"/>
      <c r="F101" s="72"/>
      <c r="G101" s="49"/>
      <c r="H101" s="50"/>
    </row>
    <row r="102" spans="1:8" ht="22.5" x14ac:dyDescent="0.25">
      <c r="A102" s="27">
        <v>3.37</v>
      </c>
      <c r="B102" s="28"/>
      <c r="C102" s="29" t="s">
        <v>103</v>
      </c>
      <c r="D102" s="49"/>
      <c r="E102" s="59"/>
      <c r="F102" s="49"/>
      <c r="G102" s="49"/>
      <c r="H102" s="50"/>
    </row>
    <row r="103" spans="1:8" x14ac:dyDescent="0.25">
      <c r="A103" s="48">
        <v>3.38</v>
      </c>
      <c r="B103" s="28"/>
      <c r="C103" s="29" t="s">
        <v>104</v>
      </c>
      <c r="D103" s="49"/>
      <c r="E103" s="49"/>
      <c r="F103" s="62"/>
      <c r="G103" s="49"/>
      <c r="H103" s="50"/>
    </row>
    <row r="104" spans="1:8" x14ac:dyDescent="0.25">
      <c r="A104" s="67">
        <v>3.39</v>
      </c>
      <c r="B104" s="28"/>
      <c r="C104" s="29" t="s">
        <v>350</v>
      </c>
      <c r="D104" s="49"/>
      <c r="E104" s="73"/>
      <c r="F104" s="72"/>
      <c r="G104" s="49"/>
      <c r="H104" s="50"/>
    </row>
    <row r="105" spans="1:8" ht="22.5" x14ac:dyDescent="0.25">
      <c r="A105" s="31">
        <v>3.4</v>
      </c>
      <c r="B105" s="28"/>
      <c r="C105" s="29" t="s">
        <v>272</v>
      </c>
      <c r="D105" s="49"/>
      <c r="E105" s="59"/>
      <c r="F105" s="49"/>
      <c r="G105" s="49"/>
      <c r="H105" s="50"/>
    </row>
    <row r="106" spans="1:8" x14ac:dyDescent="0.25">
      <c r="A106" s="27">
        <v>4</v>
      </c>
      <c r="B106" s="91" t="s">
        <v>5</v>
      </c>
      <c r="C106" s="92"/>
      <c r="D106" s="30">
        <v>11</v>
      </c>
      <c r="E106" s="30">
        <v>10</v>
      </c>
      <c r="F106" s="30">
        <v>1</v>
      </c>
      <c r="G106" s="30">
        <v>0</v>
      </c>
      <c r="H106" s="32">
        <f>10/11*100%</f>
        <v>0.90909090909090906</v>
      </c>
    </row>
    <row r="107" spans="1:8" ht="22.5" x14ac:dyDescent="0.25">
      <c r="A107" s="67">
        <v>4.0999999999999996</v>
      </c>
      <c r="B107" s="71"/>
      <c r="C107" s="70" t="s">
        <v>351</v>
      </c>
      <c r="D107" s="68"/>
      <c r="E107" s="59"/>
      <c r="F107" s="68"/>
      <c r="G107" s="68"/>
      <c r="H107" s="69"/>
    </row>
    <row r="108" spans="1:8" x14ac:dyDescent="0.25">
      <c r="A108" s="27">
        <v>4.2</v>
      </c>
      <c r="B108" s="28"/>
      <c r="C108" s="29" t="s">
        <v>353</v>
      </c>
      <c r="D108" s="33"/>
      <c r="E108" s="59"/>
      <c r="F108" s="33"/>
      <c r="G108" s="33"/>
      <c r="H108" s="15"/>
    </row>
    <row r="109" spans="1:8" x14ac:dyDescent="0.25">
      <c r="A109" s="48">
        <v>4.3</v>
      </c>
      <c r="B109" s="28"/>
      <c r="C109" s="29" t="s">
        <v>354</v>
      </c>
      <c r="D109" s="33"/>
      <c r="E109" s="59"/>
      <c r="F109" s="33"/>
      <c r="G109" s="33"/>
      <c r="H109" s="15"/>
    </row>
    <row r="110" spans="1:8" x14ac:dyDescent="0.25">
      <c r="A110" s="48">
        <v>4.4000000000000004</v>
      </c>
      <c r="B110" s="28"/>
      <c r="C110" s="29" t="s">
        <v>355</v>
      </c>
      <c r="D110" s="33"/>
      <c r="E110" s="59"/>
      <c r="F110" s="33"/>
      <c r="G110" s="33"/>
      <c r="H110" s="15"/>
    </row>
    <row r="111" spans="1:8" ht="22.5" x14ac:dyDescent="0.25">
      <c r="A111" s="67">
        <v>4.5</v>
      </c>
      <c r="B111" s="28"/>
      <c r="C111" s="29" t="s">
        <v>352</v>
      </c>
      <c r="D111" s="33"/>
      <c r="E111" s="59"/>
      <c r="F111" s="33"/>
      <c r="G111" s="33"/>
      <c r="H111" s="15"/>
    </row>
    <row r="112" spans="1:8" ht="22.5" x14ac:dyDescent="0.25">
      <c r="A112" s="27">
        <v>4.5999999999999996</v>
      </c>
      <c r="B112" s="28"/>
      <c r="C112" s="29" t="s">
        <v>106</v>
      </c>
      <c r="D112" s="33"/>
      <c r="E112" s="68"/>
      <c r="F112" s="58"/>
      <c r="G112" s="33"/>
      <c r="H112" s="15"/>
    </row>
    <row r="113" spans="1:8" ht="22.5" x14ac:dyDescent="0.25">
      <c r="A113" s="67">
        <v>4.7</v>
      </c>
      <c r="B113" s="28"/>
      <c r="C113" s="29" t="s">
        <v>356</v>
      </c>
      <c r="D113" s="33"/>
      <c r="E113" s="59"/>
      <c r="F113" s="33"/>
      <c r="G113" s="33"/>
      <c r="H113" s="15"/>
    </row>
    <row r="114" spans="1:8" ht="22.5" x14ac:dyDescent="0.25">
      <c r="A114" s="67">
        <v>4.8</v>
      </c>
      <c r="B114" s="28"/>
      <c r="C114" s="29" t="s">
        <v>311</v>
      </c>
      <c r="D114" s="33"/>
      <c r="E114" s="59"/>
      <c r="F114" s="33"/>
      <c r="G114" s="33"/>
      <c r="H114" s="15"/>
    </row>
    <row r="115" spans="1:8" x14ac:dyDescent="0.25">
      <c r="A115" s="27">
        <v>4.9000000000000004</v>
      </c>
      <c r="B115" s="28"/>
      <c r="C115" s="29" t="s">
        <v>45</v>
      </c>
      <c r="D115" s="33"/>
      <c r="E115" s="59"/>
      <c r="F115" s="33"/>
      <c r="G115" s="33"/>
      <c r="H115" s="15"/>
    </row>
    <row r="116" spans="1:8" ht="22.5" x14ac:dyDescent="0.25">
      <c r="A116" s="31">
        <v>4.0999999999999996</v>
      </c>
      <c r="B116" s="28"/>
      <c r="C116" s="29" t="s">
        <v>319</v>
      </c>
      <c r="D116" s="33"/>
      <c r="E116" s="59"/>
      <c r="F116" s="33"/>
      <c r="G116" s="33"/>
      <c r="H116" s="15"/>
    </row>
    <row r="117" spans="1:8" x14ac:dyDescent="0.25">
      <c r="A117" s="31">
        <v>4.1100000000000003</v>
      </c>
      <c r="B117" s="28"/>
      <c r="C117" s="29" t="s">
        <v>357</v>
      </c>
      <c r="D117" s="33"/>
      <c r="E117" s="59"/>
      <c r="F117" s="33"/>
      <c r="G117" s="33"/>
      <c r="H117" s="15"/>
    </row>
    <row r="118" spans="1:8" x14ac:dyDescent="0.25">
      <c r="A118" s="27">
        <v>5</v>
      </c>
      <c r="B118" s="91" t="s">
        <v>25</v>
      </c>
      <c r="C118" s="92"/>
      <c r="D118" s="37">
        <v>31</v>
      </c>
      <c r="E118" s="37">
        <v>24</v>
      </c>
      <c r="F118" s="37">
        <v>7</v>
      </c>
      <c r="G118" s="37">
        <v>1</v>
      </c>
      <c r="H118" s="40">
        <f>24/31*100%</f>
        <v>0.77419354838709675</v>
      </c>
    </row>
    <row r="119" spans="1:8" x14ac:dyDescent="0.25">
      <c r="A119" s="27">
        <v>5.0999999999999996</v>
      </c>
      <c r="B119" s="28"/>
      <c r="C119" s="29" t="s">
        <v>107</v>
      </c>
      <c r="D119" s="49"/>
      <c r="E119" s="59"/>
      <c r="F119" s="49"/>
      <c r="G119" s="49"/>
      <c r="H119" s="50"/>
    </row>
    <row r="120" spans="1:8" ht="22.5" x14ac:dyDescent="0.25">
      <c r="A120" s="67">
        <v>5.2</v>
      </c>
      <c r="B120" s="28"/>
      <c r="C120" s="29" t="s">
        <v>358</v>
      </c>
      <c r="D120" s="49"/>
      <c r="E120" s="59"/>
      <c r="F120" s="49"/>
      <c r="G120" s="49"/>
      <c r="H120" s="50"/>
    </row>
    <row r="121" spans="1:8" ht="22.5" x14ac:dyDescent="0.25">
      <c r="A121" s="67">
        <v>5.3</v>
      </c>
      <c r="B121" s="28"/>
      <c r="C121" s="29" t="s">
        <v>359</v>
      </c>
      <c r="D121" s="49"/>
      <c r="E121" s="59"/>
      <c r="F121" s="49"/>
      <c r="G121" s="49"/>
      <c r="H121" s="50"/>
    </row>
    <row r="122" spans="1:8" x14ac:dyDescent="0.25">
      <c r="A122" s="27">
        <v>5.4</v>
      </c>
      <c r="B122" s="28"/>
      <c r="C122" s="29" t="s">
        <v>45</v>
      </c>
      <c r="D122" s="49"/>
      <c r="E122" s="59"/>
      <c r="F122" s="49"/>
      <c r="G122" s="49"/>
      <c r="H122" s="50"/>
    </row>
    <row r="123" spans="1:8" ht="22.5" x14ac:dyDescent="0.25">
      <c r="A123" s="67">
        <v>5.5</v>
      </c>
      <c r="B123" s="28"/>
      <c r="C123" s="29" t="s">
        <v>360</v>
      </c>
      <c r="D123" s="49"/>
      <c r="E123" s="59"/>
      <c r="F123" s="49"/>
      <c r="G123" s="49"/>
      <c r="H123" s="50"/>
    </row>
    <row r="124" spans="1:8" x14ac:dyDescent="0.25">
      <c r="A124" s="67">
        <v>5.6</v>
      </c>
      <c r="B124" s="28"/>
      <c r="C124" s="29" t="s">
        <v>361</v>
      </c>
      <c r="D124" s="49"/>
      <c r="E124" s="59"/>
      <c r="F124" s="49"/>
      <c r="G124" s="49"/>
      <c r="H124" s="50"/>
    </row>
    <row r="125" spans="1:8" x14ac:dyDescent="0.25">
      <c r="A125" s="67">
        <v>5.7</v>
      </c>
      <c r="B125" s="28"/>
      <c r="C125" s="29" t="s">
        <v>362</v>
      </c>
      <c r="D125" s="49"/>
      <c r="E125" s="68"/>
      <c r="F125" s="63"/>
      <c r="G125" s="49"/>
      <c r="H125" s="50"/>
    </row>
    <row r="126" spans="1:8" x14ac:dyDescent="0.25">
      <c r="A126" s="67">
        <v>5.8</v>
      </c>
      <c r="B126" s="28"/>
      <c r="C126" s="29" t="s">
        <v>363</v>
      </c>
      <c r="D126" s="49"/>
      <c r="E126" s="59"/>
      <c r="F126" s="76"/>
      <c r="G126" s="49"/>
      <c r="H126" s="50"/>
    </row>
    <row r="127" spans="1:8" x14ac:dyDescent="0.25">
      <c r="A127" s="27">
        <v>5.9</v>
      </c>
      <c r="B127" s="28"/>
      <c r="C127" s="29" t="s">
        <v>108</v>
      </c>
      <c r="D127" s="49"/>
      <c r="E127" s="68"/>
      <c r="F127" s="63"/>
      <c r="G127" s="49"/>
      <c r="H127" s="50"/>
    </row>
    <row r="128" spans="1:8" ht="22.5" x14ac:dyDescent="0.25">
      <c r="A128" s="67">
        <v>5.12</v>
      </c>
      <c r="B128" s="28"/>
      <c r="C128" s="29" t="s">
        <v>364</v>
      </c>
      <c r="D128" s="49"/>
      <c r="E128" s="59"/>
      <c r="F128" s="49"/>
      <c r="G128" s="49"/>
      <c r="H128" s="50"/>
    </row>
    <row r="129" spans="1:8" ht="22.5" x14ac:dyDescent="0.25">
      <c r="A129" s="27">
        <v>5.13</v>
      </c>
      <c r="B129" s="28"/>
      <c r="C129" s="29" t="s">
        <v>109</v>
      </c>
      <c r="D129" s="49"/>
      <c r="E129" s="49"/>
      <c r="F129" s="63"/>
      <c r="G129" s="49"/>
      <c r="H129" s="50"/>
    </row>
    <row r="130" spans="1:8" x14ac:dyDescent="0.25">
      <c r="A130" s="27">
        <v>5.14</v>
      </c>
      <c r="B130" s="28"/>
      <c r="C130" s="29" t="s">
        <v>110</v>
      </c>
      <c r="D130" s="49"/>
      <c r="E130" s="49"/>
      <c r="F130" s="63"/>
      <c r="G130" s="74"/>
      <c r="H130" s="50"/>
    </row>
    <row r="131" spans="1:8" ht="22.5" x14ac:dyDescent="0.25">
      <c r="A131" s="27">
        <v>5.16</v>
      </c>
      <c r="B131" s="28"/>
      <c r="C131" s="29" t="s">
        <v>111</v>
      </c>
      <c r="D131" s="49"/>
      <c r="E131" s="59"/>
      <c r="F131" s="49"/>
      <c r="G131" s="49"/>
      <c r="H131" s="50"/>
    </row>
    <row r="132" spans="1:8" x14ac:dyDescent="0.25">
      <c r="A132" s="67">
        <v>5.17</v>
      </c>
      <c r="B132" s="28"/>
      <c r="C132" s="29" t="s">
        <v>365</v>
      </c>
      <c r="D132" s="49"/>
      <c r="E132" s="59"/>
      <c r="F132" s="49"/>
      <c r="G132" s="49"/>
      <c r="H132" s="50"/>
    </row>
    <row r="133" spans="1:8" x14ac:dyDescent="0.25">
      <c r="A133" s="27">
        <v>5.18</v>
      </c>
      <c r="B133" s="28"/>
      <c r="C133" s="29" t="s">
        <v>112</v>
      </c>
      <c r="D133" s="49"/>
      <c r="E133" s="59"/>
      <c r="F133" s="49"/>
      <c r="G133" s="49"/>
      <c r="H133" s="50"/>
    </row>
    <row r="134" spans="1:8" x14ac:dyDescent="0.25">
      <c r="A134" s="27">
        <v>5.19</v>
      </c>
      <c r="B134" s="28"/>
      <c r="C134" s="29" t="s">
        <v>113</v>
      </c>
      <c r="D134" s="49"/>
      <c r="E134" s="59"/>
      <c r="F134" s="49"/>
      <c r="G134" s="49"/>
      <c r="H134" s="50"/>
    </row>
    <row r="135" spans="1:8" ht="22.5" x14ac:dyDescent="0.25">
      <c r="A135" s="31">
        <v>5.2</v>
      </c>
      <c r="B135" s="28"/>
      <c r="C135" s="29" t="s">
        <v>114</v>
      </c>
      <c r="D135" s="49"/>
      <c r="E135" s="59"/>
      <c r="F135" s="49"/>
      <c r="G135" s="49"/>
      <c r="H135" s="50"/>
    </row>
    <row r="136" spans="1:8" ht="22.5" x14ac:dyDescent="0.25">
      <c r="A136" s="27">
        <v>5.22</v>
      </c>
      <c r="B136" s="28"/>
      <c r="C136" s="29" t="s">
        <v>115</v>
      </c>
      <c r="D136" s="49"/>
      <c r="E136" s="59"/>
      <c r="F136" s="49"/>
      <c r="G136" s="49"/>
      <c r="H136" s="50"/>
    </row>
    <row r="137" spans="1:8" ht="22.5" x14ac:dyDescent="0.25">
      <c r="A137" s="48">
        <v>5.23</v>
      </c>
      <c r="B137" s="28"/>
      <c r="C137" s="29" t="s">
        <v>285</v>
      </c>
      <c r="D137" s="49"/>
      <c r="E137" s="49"/>
      <c r="F137" s="63"/>
      <c r="G137" s="49"/>
      <c r="H137" s="50"/>
    </row>
    <row r="138" spans="1:8" ht="22.5" x14ac:dyDescent="0.25">
      <c r="A138" s="48">
        <v>5.24</v>
      </c>
      <c r="B138" s="28"/>
      <c r="C138" s="29" t="s">
        <v>284</v>
      </c>
      <c r="D138" s="49"/>
      <c r="E138" s="59"/>
      <c r="F138" s="49"/>
      <c r="G138" s="49"/>
      <c r="H138" s="50"/>
    </row>
    <row r="139" spans="1:8" ht="22.5" x14ac:dyDescent="0.25">
      <c r="A139" s="48">
        <v>5.25</v>
      </c>
      <c r="B139" s="28"/>
      <c r="C139" s="29" t="s">
        <v>283</v>
      </c>
      <c r="D139" s="49"/>
      <c r="E139" s="68"/>
      <c r="F139" s="63"/>
      <c r="G139" s="49"/>
      <c r="H139" s="50"/>
    </row>
    <row r="140" spans="1:8" x14ac:dyDescent="0.25">
      <c r="A140" s="27">
        <v>5.26</v>
      </c>
      <c r="B140" s="28"/>
      <c r="C140" s="29" t="s">
        <v>116</v>
      </c>
      <c r="D140" s="49"/>
      <c r="E140" s="49"/>
      <c r="F140" s="63"/>
      <c r="G140" s="49"/>
      <c r="H140" s="50"/>
    </row>
    <row r="141" spans="1:8" ht="22.5" x14ac:dyDescent="0.25">
      <c r="A141" s="48">
        <v>5.27</v>
      </c>
      <c r="B141" s="28"/>
      <c r="C141" s="29" t="s">
        <v>282</v>
      </c>
      <c r="D141" s="49"/>
      <c r="E141" s="73"/>
      <c r="F141" s="74"/>
      <c r="G141" s="49"/>
      <c r="H141" s="50"/>
    </row>
    <row r="142" spans="1:8" x14ac:dyDescent="0.25">
      <c r="A142" s="27">
        <v>5.28</v>
      </c>
      <c r="B142" s="28"/>
      <c r="C142" s="29" t="s">
        <v>117</v>
      </c>
      <c r="D142" s="49"/>
      <c r="E142" s="73"/>
      <c r="F142" s="74"/>
      <c r="G142" s="49"/>
      <c r="H142" s="50"/>
    </row>
    <row r="143" spans="1:8" x14ac:dyDescent="0.25">
      <c r="A143" s="48">
        <v>5.29</v>
      </c>
      <c r="B143" s="28"/>
      <c r="C143" s="29" t="s">
        <v>281</v>
      </c>
      <c r="D143" s="49"/>
      <c r="E143" s="59"/>
      <c r="F143" s="49"/>
      <c r="G143" s="49"/>
      <c r="H143" s="50"/>
    </row>
    <row r="144" spans="1:8" ht="22.5" x14ac:dyDescent="0.25">
      <c r="A144" s="31">
        <v>5.3</v>
      </c>
      <c r="B144" s="28"/>
      <c r="C144" s="29" t="s">
        <v>118</v>
      </c>
      <c r="D144" s="49"/>
      <c r="E144" s="59"/>
      <c r="F144" s="49"/>
      <c r="G144" s="49"/>
      <c r="H144" s="50"/>
    </row>
    <row r="145" spans="1:8" ht="22.5" x14ac:dyDescent="0.25">
      <c r="A145" s="27">
        <v>5.31</v>
      </c>
      <c r="B145" s="28"/>
      <c r="C145" s="29" t="s">
        <v>119</v>
      </c>
      <c r="D145" s="49"/>
      <c r="E145" s="59"/>
      <c r="F145" s="49"/>
      <c r="G145" s="49"/>
      <c r="H145" s="50"/>
    </row>
    <row r="146" spans="1:8" x14ac:dyDescent="0.25">
      <c r="A146" s="27">
        <v>5.32</v>
      </c>
      <c r="B146" s="28"/>
      <c r="C146" s="29" t="s">
        <v>120</v>
      </c>
      <c r="D146" s="49"/>
      <c r="E146" s="59"/>
      <c r="F146" s="49"/>
      <c r="G146" s="49"/>
      <c r="H146" s="50"/>
    </row>
    <row r="147" spans="1:8" x14ac:dyDescent="0.25">
      <c r="A147" s="27">
        <v>5.33</v>
      </c>
      <c r="B147" s="28"/>
      <c r="C147" s="29" t="s">
        <v>121</v>
      </c>
      <c r="D147" s="49"/>
      <c r="E147" s="59"/>
      <c r="F147" s="49"/>
      <c r="G147" s="49"/>
      <c r="H147" s="50"/>
    </row>
    <row r="148" spans="1:8" x14ac:dyDescent="0.25">
      <c r="A148" s="27">
        <v>5.35</v>
      </c>
      <c r="B148" s="28"/>
      <c r="C148" s="29" t="s">
        <v>122</v>
      </c>
      <c r="D148" s="49"/>
      <c r="E148" s="59"/>
      <c r="F148" s="49"/>
      <c r="G148" s="49"/>
      <c r="H148" s="50"/>
    </row>
    <row r="149" spans="1:8" ht="22.5" x14ac:dyDescent="0.25">
      <c r="A149" s="27">
        <v>5.36</v>
      </c>
      <c r="B149" s="28"/>
      <c r="C149" s="29" t="s">
        <v>123</v>
      </c>
      <c r="D149" s="49"/>
      <c r="E149" s="59"/>
      <c r="F149" s="49"/>
      <c r="G149" s="49"/>
      <c r="H149" s="50"/>
    </row>
    <row r="150" spans="1:8" x14ac:dyDescent="0.25">
      <c r="A150" s="27">
        <v>6</v>
      </c>
      <c r="B150" s="91" t="s">
        <v>26</v>
      </c>
      <c r="C150" s="92"/>
      <c r="D150" s="30">
        <v>22</v>
      </c>
      <c r="E150" s="30">
        <v>16</v>
      </c>
      <c r="F150" s="30">
        <v>6</v>
      </c>
      <c r="G150" s="30">
        <v>0</v>
      </c>
      <c r="H150" s="56">
        <f>16/22*100%</f>
        <v>0.72727272727272729</v>
      </c>
    </row>
    <row r="151" spans="1:8" ht="22.5" x14ac:dyDescent="0.25">
      <c r="A151" s="27">
        <v>6.1</v>
      </c>
      <c r="B151" s="28"/>
      <c r="C151" s="29" t="s">
        <v>124</v>
      </c>
      <c r="D151" s="33"/>
      <c r="E151" s="59"/>
      <c r="F151" s="33"/>
      <c r="G151" s="33"/>
      <c r="H151" s="34"/>
    </row>
    <row r="152" spans="1:8" ht="22.5" x14ac:dyDescent="0.25">
      <c r="A152" s="67">
        <v>6.2</v>
      </c>
      <c r="B152" s="28"/>
      <c r="C152" s="70" t="s">
        <v>366</v>
      </c>
      <c r="D152" s="33"/>
      <c r="E152" s="68"/>
      <c r="F152" s="58"/>
      <c r="G152" s="33"/>
      <c r="H152" s="34"/>
    </row>
    <row r="153" spans="1:8" ht="22.5" x14ac:dyDescent="0.25">
      <c r="A153" s="67">
        <v>6.3</v>
      </c>
      <c r="B153" s="28"/>
      <c r="C153" s="29" t="s">
        <v>367</v>
      </c>
      <c r="D153" s="33"/>
      <c r="E153" s="68"/>
      <c r="F153" s="58"/>
      <c r="G153" s="33"/>
      <c r="H153" s="34"/>
    </row>
    <row r="154" spans="1:8" ht="22.5" x14ac:dyDescent="0.25">
      <c r="A154" s="48">
        <v>6.4</v>
      </c>
      <c r="B154" s="28"/>
      <c r="C154" s="29" t="s">
        <v>289</v>
      </c>
      <c r="D154" s="33"/>
      <c r="E154" s="59"/>
      <c r="F154" s="33"/>
      <c r="G154" s="33"/>
      <c r="H154" s="34"/>
    </row>
    <row r="155" spans="1:8" x14ac:dyDescent="0.25">
      <c r="A155" s="67">
        <v>6.5</v>
      </c>
      <c r="B155" s="28"/>
      <c r="C155" s="29" t="s">
        <v>368</v>
      </c>
      <c r="D155" s="33"/>
      <c r="E155" s="59"/>
      <c r="F155" s="33"/>
      <c r="G155" s="33"/>
      <c r="H155" s="34"/>
    </row>
    <row r="156" spans="1:8" ht="22.5" x14ac:dyDescent="0.25">
      <c r="A156" s="67">
        <v>6.6</v>
      </c>
      <c r="B156" s="28"/>
      <c r="C156" s="29" t="s">
        <v>369</v>
      </c>
      <c r="D156" s="33"/>
      <c r="E156" s="59"/>
      <c r="F156" s="33"/>
      <c r="G156" s="33"/>
      <c r="H156" s="34"/>
    </row>
    <row r="157" spans="1:8" ht="22.5" x14ac:dyDescent="0.25">
      <c r="A157" s="67">
        <v>6.7</v>
      </c>
      <c r="B157" s="28"/>
      <c r="C157" s="29" t="s">
        <v>370</v>
      </c>
      <c r="D157" s="33"/>
      <c r="E157" s="59"/>
      <c r="F157" s="33"/>
      <c r="G157" s="33"/>
      <c r="H157" s="34"/>
    </row>
    <row r="158" spans="1:8" x14ac:dyDescent="0.25">
      <c r="A158" s="67">
        <v>6.8</v>
      </c>
      <c r="B158" s="28"/>
      <c r="C158" s="29" t="s">
        <v>371</v>
      </c>
      <c r="D158" s="33"/>
      <c r="E158" s="59"/>
      <c r="F158" s="33"/>
      <c r="G158" s="33"/>
      <c r="H158" s="34"/>
    </row>
    <row r="159" spans="1:8" x14ac:dyDescent="0.25">
      <c r="A159" s="67">
        <v>6.9</v>
      </c>
      <c r="B159" s="28"/>
      <c r="C159" s="29" t="s">
        <v>372</v>
      </c>
      <c r="D159" s="33"/>
      <c r="E159" s="68"/>
      <c r="F159" s="58"/>
      <c r="G159" s="33"/>
      <c r="H159" s="34"/>
    </row>
    <row r="160" spans="1:8" ht="22.5" x14ac:dyDescent="0.25">
      <c r="A160" s="31">
        <v>6.1</v>
      </c>
      <c r="B160" s="28"/>
      <c r="C160" s="29" t="s">
        <v>288</v>
      </c>
      <c r="D160" s="33"/>
      <c r="E160" s="59"/>
      <c r="F160" s="68"/>
      <c r="G160" s="33"/>
      <c r="H160" s="34"/>
    </row>
    <row r="161" spans="1:8" x14ac:dyDescent="0.25">
      <c r="A161" s="31">
        <v>6.11</v>
      </c>
      <c r="B161" s="28"/>
      <c r="C161" s="29" t="s">
        <v>373</v>
      </c>
      <c r="D161" s="33"/>
      <c r="E161" s="59"/>
      <c r="F161" s="68"/>
      <c r="G161" s="33"/>
      <c r="H161" s="34"/>
    </row>
    <row r="162" spans="1:8" ht="22.5" x14ac:dyDescent="0.25">
      <c r="A162" s="31">
        <v>6.12</v>
      </c>
      <c r="B162" s="28"/>
      <c r="C162" s="29" t="s">
        <v>311</v>
      </c>
      <c r="D162" s="33"/>
      <c r="E162" s="59"/>
      <c r="F162" s="68"/>
      <c r="G162" s="33"/>
      <c r="H162" s="34"/>
    </row>
    <row r="163" spans="1:8" x14ac:dyDescent="0.25">
      <c r="A163" s="31">
        <v>6.13</v>
      </c>
      <c r="B163" s="28"/>
      <c r="C163" s="29" t="s">
        <v>45</v>
      </c>
      <c r="D163" s="33"/>
      <c r="E163" s="59"/>
      <c r="F163" s="33"/>
      <c r="G163" s="33"/>
      <c r="H163" s="34"/>
    </row>
    <row r="164" spans="1:8" ht="22.5" x14ac:dyDescent="0.25">
      <c r="A164" s="31">
        <v>6.14</v>
      </c>
      <c r="B164" s="28"/>
      <c r="C164" s="29" t="s">
        <v>374</v>
      </c>
      <c r="D164" s="33"/>
      <c r="E164" s="59"/>
      <c r="F164" s="33"/>
      <c r="G164" s="33"/>
      <c r="H164" s="34"/>
    </row>
    <row r="165" spans="1:8" x14ac:dyDescent="0.25">
      <c r="A165" s="31">
        <v>6.15</v>
      </c>
      <c r="B165" s="28"/>
      <c r="C165" s="29" t="s">
        <v>361</v>
      </c>
      <c r="D165" s="33"/>
      <c r="E165" s="59"/>
      <c r="F165" s="33"/>
      <c r="G165" s="33"/>
      <c r="H165" s="34"/>
    </row>
    <row r="166" spans="1:8" ht="22.5" x14ac:dyDescent="0.25">
      <c r="A166" s="31">
        <v>6.18</v>
      </c>
      <c r="B166" s="28"/>
      <c r="C166" s="29" t="s">
        <v>375</v>
      </c>
      <c r="D166" s="33"/>
      <c r="E166" s="68"/>
      <c r="F166" s="58"/>
      <c r="G166" s="33"/>
      <c r="H166" s="34"/>
    </row>
    <row r="167" spans="1:8" ht="22.5" x14ac:dyDescent="0.25">
      <c r="A167" s="31">
        <v>6.19</v>
      </c>
      <c r="B167" s="28"/>
      <c r="C167" s="29" t="s">
        <v>376</v>
      </c>
      <c r="D167" s="33"/>
      <c r="E167" s="59"/>
      <c r="F167" s="68"/>
      <c r="G167" s="33"/>
      <c r="H167" s="34"/>
    </row>
    <row r="168" spans="1:8" ht="45" x14ac:dyDescent="0.25">
      <c r="A168" s="31">
        <v>6.2</v>
      </c>
      <c r="B168" s="28"/>
      <c r="C168" s="29" t="s">
        <v>377</v>
      </c>
      <c r="D168" s="33"/>
      <c r="E168" s="68"/>
      <c r="F168" s="58"/>
      <c r="G168" s="33"/>
      <c r="H168" s="34"/>
    </row>
    <row r="169" spans="1:8" ht="22.5" x14ac:dyDescent="0.25">
      <c r="A169" s="31">
        <v>6.21</v>
      </c>
      <c r="B169" s="28"/>
      <c r="C169" s="29" t="s">
        <v>378</v>
      </c>
      <c r="D169" s="33"/>
      <c r="E169" s="59"/>
      <c r="F169" s="68"/>
      <c r="G169" s="33"/>
      <c r="H169" s="34"/>
    </row>
    <row r="170" spans="1:8" ht="22.5" x14ac:dyDescent="0.25">
      <c r="A170" s="31">
        <v>6.22</v>
      </c>
      <c r="B170" s="28"/>
      <c r="C170" s="29" t="s">
        <v>379</v>
      </c>
      <c r="D170" s="33"/>
      <c r="E170" s="68"/>
      <c r="F170" s="58"/>
      <c r="G170" s="33"/>
      <c r="H170" s="34"/>
    </row>
    <row r="171" spans="1:8" x14ac:dyDescent="0.25">
      <c r="A171" s="31">
        <v>6.23</v>
      </c>
      <c r="B171" s="28"/>
      <c r="C171" s="29" t="s">
        <v>287</v>
      </c>
      <c r="D171" s="33"/>
      <c r="E171" s="59"/>
      <c r="F171" s="33"/>
      <c r="G171" s="33"/>
      <c r="H171" s="34"/>
    </row>
    <row r="172" spans="1:8" ht="22.5" x14ac:dyDescent="0.25">
      <c r="A172" s="27">
        <v>6.24</v>
      </c>
      <c r="B172" s="28"/>
      <c r="C172" s="29" t="s">
        <v>286</v>
      </c>
      <c r="D172" s="33"/>
      <c r="E172" s="59"/>
      <c r="F172" s="33"/>
      <c r="G172" s="33"/>
      <c r="H172" s="34"/>
    </row>
    <row r="173" spans="1:8" x14ac:dyDescent="0.25">
      <c r="A173" s="27">
        <v>7</v>
      </c>
      <c r="B173" s="91" t="s">
        <v>27</v>
      </c>
      <c r="C173" s="92"/>
      <c r="D173" s="37">
        <v>29</v>
      </c>
      <c r="E173" s="37">
        <v>26</v>
      </c>
      <c r="F173" s="37">
        <v>2</v>
      </c>
      <c r="G173" s="37">
        <v>0</v>
      </c>
      <c r="H173" s="32">
        <f>26/29*100%</f>
        <v>0.89655172413793105</v>
      </c>
    </row>
    <row r="174" spans="1:8" ht="22.5" x14ac:dyDescent="0.25">
      <c r="A174" s="27">
        <v>7.1</v>
      </c>
      <c r="B174" s="28"/>
      <c r="C174" s="29" t="s">
        <v>296</v>
      </c>
      <c r="D174" s="49"/>
      <c r="E174" s="59"/>
      <c r="F174" s="49"/>
      <c r="G174" s="49"/>
      <c r="H174" s="50"/>
    </row>
    <row r="175" spans="1:8" ht="22.5" x14ac:dyDescent="0.25">
      <c r="A175" s="48">
        <v>7.2</v>
      </c>
      <c r="B175" s="28"/>
      <c r="C175" s="29" t="s">
        <v>125</v>
      </c>
      <c r="D175" s="49"/>
      <c r="E175" s="68"/>
      <c r="F175" s="63"/>
      <c r="G175" s="49"/>
      <c r="H175" s="50"/>
    </row>
    <row r="176" spans="1:8" ht="22.5" x14ac:dyDescent="0.25">
      <c r="A176" s="48">
        <v>7.3</v>
      </c>
      <c r="B176" s="28"/>
      <c r="C176" s="29" t="s">
        <v>295</v>
      </c>
      <c r="D176" s="49"/>
      <c r="E176" s="59"/>
      <c r="F176" s="49"/>
      <c r="G176" s="49"/>
      <c r="H176" s="50"/>
    </row>
    <row r="177" spans="1:8" ht="33.75" x14ac:dyDescent="0.25">
      <c r="A177" s="27">
        <v>7.4</v>
      </c>
      <c r="B177" s="28"/>
      <c r="C177" s="29" t="s">
        <v>126</v>
      </c>
      <c r="D177" s="49"/>
      <c r="E177" s="59"/>
      <c r="F177" s="49"/>
      <c r="G177" s="49"/>
      <c r="H177" s="50"/>
    </row>
    <row r="178" spans="1:8" x14ac:dyDescent="0.25">
      <c r="A178" s="67">
        <v>7.5</v>
      </c>
      <c r="B178" s="28"/>
      <c r="C178" s="29" t="s">
        <v>380</v>
      </c>
      <c r="D178" s="49"/>
      <c r="E178" s="59"/>
      <c r="F178" s="49"/>
      <c r="G178" s="49"/>
      <c r="H178" s="50"/>
    </row>
    <row r="179" spans="1:8" ht="67.5" x14ac:dyDescent="0.25">
      <c r="A179" s="27">
        <v>7.6</v>
      </c>
      <c r="B179" s="28"/>
      <c r="C179" s="29" t="s">
        <v>127</v>
      </c>
      <c r="D179" s="49"/>
      <c r="E179" s="59"/>
      <c r="F179" s="49"/>
      <c r="G179" s="49"/>
      <c r="H179" s="50"/>
    </row>
    <row r="180" spans="1:8" ht="22.5" x14ac:dyDescent="0.25">
      <c r="A180" s="27">
        <v>7.7</v>
      </c>
      <c r="B180" s="28"/>
      <c r="C180" s="29" t="s">
        <v>128</v>
      </c>
      <c r="D180" s="49"/>
      <c r="E180" s="59"/>
      <c r="F180" s="49"/>
      <c r="G180" s="49"/>
      <c r="H180" s="50"/>
    </row>
    <row r="181" spans="1:8" ht="33.75" x14ac:dyDescent="0.25">
      <c r="A181" s="27">
        <v>7.8</v>
      </c>
      <c r="B181" s="28"/>
      <c r="C181" s="29" t="s">
        <v>129</v>
      </c>
      <c r="D181" s="49"/>
      <c r="E181" s="59"/>
      <c r="F181" s="49"/>
      <c r="G181" s="49"/>
      <c r="H181" s="50"/>
    </row>
    <row r="182" spans="1:8" ht="33.75" x14ac:dyDescent="0.25">
      <c r="A182" s="27">
        <v>7.9</v>
      </c>
      <c r="B182" s="28"/>
      <c r="C182" s="29" t="s">
        <v>130</v>
      </c>
      <c r="D182" s="49"/>
      <c r="E182" s="59"/>
      <c r="F182" s="49"/>
      <c r="G182" s="49"/>
      <c r="H182" s="50"/>
    </row>
    <row r="183" spans="1:8" x14ac:dyDescent="0.25">
      <c r="A183" s="31">
        <v>7.1</v>
      </c>
      <c r="B183" s="28"/>
      <c r="C183" s="29" t="s">
        <v>131</v>
      </c>
      <c r="D183" s="49"/>
      <c r="E183" s="59"/>
      <c r="F183" s="49"/>
      <c r="G183" s="49"/>
      <c r="H183" s="50"/>
    </row>
    <row r="184" spans="1:8" ht="22.5" x14ac:dyDescent="0.25">
      <c r="A184" s="27">
        <v>7.11</v>
      </c>
      <c r="B184" s="28"/>
      <c r="C184" s="29" t="s">
        <v>132</v>
      </c>
      <c r="D184" s="49"/>
      <c r="E184" s="59"/>
      <c r="F184" s="49"/>
      <c r="G184" s="49"/>
      <c r="H184" s="50"/>
    </row>
    <row r="185" spans="1:8" ht="22.5" x14ac:dyDescent="0.25">
      <c r="A185" s="27">
        <v>7.12</v>
      </c>
      <c r="B185" s="28"/>
      <c r="C185" s="29" t="s">
        <v>133</v>
      </c>
      <c r="D185" s="49"/>
      <c r="E185" s="59"/>
      <c r="F185" s="49"/>
      <c r="G185" s="49"/>
      <c r="H185" s="50"/>
    </row>
    <row r="186" spans="1:8" x14ac:dyDescent="0.25">
      <c r="A186" s="48">
        <v>7.13</v>
      </c>
      <c r="B186" s="28"/>
      <c r="C186" s="29" t="s">
        <v>294</v>
      </c>
      <c r="D186" s="49"/>
      <c r="E186" s="49"/>
      <c r="F186" s="63"/>
      <c r="G186" s="49"/>
      <c r="H186" s="50"/>
    </row>
    <row r="187" spans="1:8" ht="22.5" x14ac:dyDescent="0.25">
      <c r="A187" s="67">
        <v>7.14</v>
      </c>
      <c r="B187" s="28"/>
      <c r="C187" s="29" t="s">
        <v>381</v>
      </c>
      <c r="D187" s="49"/>
      <c r="E187" s="73"/>
      <c r="F187" s="74"/>
      <c r="G187" s="49"/>
      <c r="H187" s="50"/>
    </row>
    <row r="188" spans="1:8" x14ac:dyDescent="0.25">
      <c r="A188" s="48">
        <v>7.15</v>
      </c>
      <c r="B188" s="28"/>
      <c r="C188" s="29" t="s">
        <v>293</v>
      </c>
      <c r="D188" s="49"/>
      <c r="E188" s="59"/>
      <c r="F188" s="49"/>
      <c r="G188" s="49"/>
      <c r="H188" s="50"/>
    </row>
    <row r="189" spans="1:8" ht="33.75" x14ac:dyDescent="0.25">
      <c r="A189" s="27">
        <v>7.16</v>
      </c>
      <c r="B189" s="28"/>
      <c r="C189" s="29" t="s">
        <v>134</v>
      </c>
      <c r="D189" s="49"/>
      <c r="E189" s="59"/>
      <c r="F189" s="49"/>
      <c r="G189" s="49"/>
      <c r="H189" s="50"/>
    </row>
    <row r="190" spans="1:8" x14ac:dyDescent="0.25">
      <c r="A190" s="27">
        <v>7.17</v>
      </c>
      <c r="B190" s="28"/>
      <c r="C190" s="29" t="s">
        <v>135</v>
      </c>
      <c r="D190" s="49"/>
      <c r="E190" s="59"/>
      <c r="F190" s="49"/>
      <c r="G190" s="49"/>
      <c r="H190" s="50"/>
    </row>
    <row r="191" spans="1:8" ht="33.75" x14ac:dyDescent="0.25">
      <c r="A191" s="27">
        <v>7.18</v>
      </c>
      <c r="B191" s="28"/>
      <c r="C191" s="29" t="s">
        <v>136</v>
      </c>
      <c r="D191" s="49"/>
      <c r="E191" s="59"/>
      <c r="F191" s="49"/>
      <c r="G191" s="49"/>
      <c r="H191" s="50"/>
    </row>
    <row r="192" spans="1:8" ht="33.75" x14ac:dyDescent="0.25">
      <c r="A192" s="27">
        <v>7.19</v>
      </c>
      <c r="B192" s="28"/>
      <c r="C192" s="29" t="s">
        <v>137</v>
      </c>
      <c r="D192" s="49"/>
      <c r="E192" s="59"/>
      <c r="F192" s="49"/>
      <c r="G192" s="49"/>
      <c r="H192" s="50"/>
    </row>
    <row r="193" spans="1:8" ht="22.5" x14ac:dyDescent="0.25">
      <c r="A193" s="67">
        <v>7.2</v>
      </c>
      <c r="B193" s="28"/>
      <c r="C193" s="29" t="s">
        <v>311</v>
      </c>
      <c r="D193" s="49"/>
      <c r="E193" s="59"/>
      <c r="F193" s="49"/>
      <c r="G193" s="49"/>
      <c r="H193" s="50"/>
    </row>
    <row r="194" spans="1:8" x14ac:dyDescent="0.25">
      <c r="A194" s="27">
        <v>7.21</v>
      </c>
      <c r="B194" s="28"/>
      <c r="C194" s="29" t="s">
        <v>45</v>
      </c>
      <c r="D194" s="49"/>
      <c r="E194" s="59"/>
      <c r="F194" s="49"/>
      <c r="G194" s="49"/>
      <c r="H194" s="50"/>
    </row>
    <row r="195" spans="1:8" ht="22.5" x14ac:dyDescent="0.25">
      <c r="A195" s="67">
        <v>7.22</v>
      </c>
      <c r="B195" s="28"/>
      <c r="C195" s="29" t="s">
        <v>382</v>
      </c>
      <c r="D195" s="49"/>
      <c r="E195" s="59"/>
      <c r="F195" s="49"/>
      <c r="G195" s="49"/>
      <c r="H195" s="50"/>
    </row>
    <row r="196" spans="1:8" x14ac:dyDescent="0.25">
      <c r="A196" s="67">
        <v>7.23</v>
      </c>
      <c r="B196" s="28"/>
      <c r="C196" s="29" t="s">
        <v>383</v>
      </c>
      <c r="D196" s="49"/>
      <c r="E196" s="59"/>
      <c r="F196" s="49"/>
      <c r="G196" s="49"/>
      <c r="H196" s="50"/>
    </row>
    <row r="197" spans="1:8" ht="33.75" x14ac:dyDescent="0.25">
      <c r="A197" s="27">
        <v>7.24</v>
      </c>
      <c r="B197" s="28"/>
      <c r="C197" s="29" t="s">
        <v>138</v>
      </c>
      <c r="D197" s="49"/>
      <c r="E197" s="59"/>
      <c r="F197" s="49"/>
      <c r="G197" s="49"/>
      <c r="H197" s="50"/>
    </row>
    <row r="198" spans="1:8" ht="33.75" x14ac:dyDescent="0.25">
      <c r="A198" s="27">
        <v>7.25</v>
      </c>
      <c r="B198" s="28"/>
      <c r="C198" s="29" t="s">
        <v>139</v>
      </c>
      <c r="D198" s="49"/>
      <c r="E198" s="59"/>
      <c r="F198" s="49"/>
      <c r="G198" s="49"/>
      <c r="H198" s="50"/>
    </row>
    <row r="199" spans="1:8" ht="45" x14ac:dyDescent="0.25">
      <c r="A199" s="67">
        <v>7.26</v>
      </c>
      <c r="B199" s="28"/>
      <c r="C199" s="29" t="s">
        <v>384</v>
      </c>
      <c r="D199" s="49"/>
      <c r="E199" s="59"/>
      <c r="F199" s="49"/>
      <c r="G199" s="49"/>
      <c r="H199" s="50"/>
    </row>
    <row r="200" spans="1:8" ht="22.5" x14ac:dyDescent="0.25">
      <c r="A200" s="48">
        <v>7.27</v>
      </c>
      <c r="B200" s="28"/>
      <c r="C200" s="29" t="s">
        <v>292</v>
      </c>
      <c r="D200" s="49"/>
      <c r="E200" s="59"/>
      <c r="F200" s="49"/>
      <c r="G200" s="49"/>
      <c r="H200" s="50"/>
    </row>
    <row r="201" spans="1:8" x14ac:dyDescent="0.25">
      <c r="A201" s="48">
        <v>7.28</v>
      </c>
      <c r="B201" s="28"/>
      <c r="C201" s="29" t="s">
        <v>290</v>
      </c>
      <c r="D201" s="49"/>
      <c r="E201" s="59"/>
      <c r="F201" s="49"/>
      <c r="G201" s="49"/>
      <c r="H201" s="50"/>
    </row>
    <row r="202" spans="1:8" ht="22.5" x14ac:dyDescent="0.25">
      <c r="A202" s="27">
        <v>7.29</v>
      </c>
      <c r="B202" s="28"/>
      <c r="C202" s="29" t="s">
        <v>291</v>
      </c>
      <c r="D202" s="49"/>
      <c r="E202" s="59"/>
      <c r="F202" s="49"/>
      <c r="G202" s="49"/>
      <c r="H202" s="50"/>
    </row>
    <row r="203" spans="1:8" x14ac:dyDescent="0.25">
      <c r="A203" s="27">
        <v>8</v>
      </c>
      <c r="B203" s="91" t="s">
        <v>28</v>
      </c>
      <c r="C203" s="92"/>
      <c r="D203" s="30">
        <v>21</v>
      </c>
      <c r="E203" s="30">
        <v>18</v>
      </c>
      <c r="F203" s="30">
        <v>0</v>
      </c>
      <c r="G203" s="30">
        <v>0</v>
      </c>
      <c r="H203" s="32">
        <f>18/21*100%</f>
        <v>0.8571428571428571</v>
      </c>
    </row>
    <row r="204" spans="1:8" ht="22.5" x14ac:dyDescent="0.25">
      <c r="A204" s="27">
        <v>8.1</v>
      </c>
      <c r="B204" s="28"/>
      <c r="C204" s="29" t="s">
        <v>385</v>
      </c>
      <c r="D204" s="33"/>
      <c r="E204" s="59"/>
      <c r="F204" s="33"/>
      <c r="G204" s="33"/>
      <c r="H204" s="34"/>
    </row>
    <row r="205" spans="1:8" ht="22.5" x14ac:dyDescent="0.25">
      <c r="A205" s="67">
        <v>8.1999999999999993</v>
      </c>
      <c r="B205" s="28"/>
      <c r="C205" s="29" t="s">
        <v>386</v>
      </c>
      <c r="D205" s="33"/>
      <c r="E205" s="59"/>
      <c r="F205" s="33"/>
      <c r="G205" s="33"/>
      <c r="H205" s="34"/>
    </row>
    <row r="206" spans="1:8" ht="24" customHeight="1" x14ac:dyDescent="0.25">
      <c r="A206" s="67">
        <v>8.3000000000000007</v>
      </c>
      <c r="B206" s="28"/>
      <c r="C206" s="29" t="s">
        <v>387</v>
      </c>
      <c r="D206" s="33"/>
      <c r="E206" s="59"/>
      <c r="F206" s="33"/>
      <c r="G206" s="33"/>
      <c r="H206" s="34"/>
    </row>
    <row r="207" spans="1:8" ht="24" customHeight="1" x14ac:dyDescent="0.25">
      <c r="A207" s="67">
        <v>8.4</v>
      </c>
      <c r="B207" s="28"/>
      <c r="C207" s="29" t="s">
        <v>388</v>
      </c>
      <c r="D207" s="33"/>
      <c r="E207" s="68"/>
      <c r="F207" s="58"/>
      <c r="G207" s="33"/>
      <c r="H207" s="34"/>
    </row>
    <row r="208" spans="1:8" ht="24" customHeight="1" x14ac:dyDescent="0.25">
      <c r="A208" s="67">
        <v>8.5</v>
      </c>
      <c r="B208" s="28"/>
      <c r="C208" s="29" t="s">
        <v>389</v>
      </c>
      <c r="D208" s="33"/>
      <c r="E208" s="59"/>
      <c r="F208" s="33"/>
      <c r="G208" s="33"/>
      <c r="H208" s="34"/>
    </row>
    <row r="209" spans="1:8" ht="24" customHeight="1" x14ac:dyDescent="0.25">
      <c r="A209" s="67">
        <v>8.6</v>
      </c>
      <c r="B209" s="28"/>
      <c r="C209" s="29" t="s">
        <v>390</v>
      </c>
      <c r="D209" s="33"/>
      <c r="E209" s="59"/>
      <c r="F209" s="33"/>
      <c r="G209" s="33"/>
      <c r="H209" s="34"/>
    </row>
    <row r="210" spans="1:8" ht="24" customHeight="1" x14ac:dyDescent="0.25">
      <c r="A210" s="67">
        <v>8.6999999999999993</v>
      </c>
      <c r="B210" s="28"/>
      <c r="C210" s="29" t="s">
        <v>391</v>
      </c>
      <c r="D210" s="33"/>
      <c r="E210" s="59"/>
      <c r="F210" s="33"/>
      <c r="G210" s="33"/>
      <c r="H210" s="34"/>
    </row>
    <row r="211" spans="1:8" ht="24" customHeight="1" x14ac:dyDescent="0.25">
      <c r="A211" s="67">
        <v>8.9</v>
      </c>
      <c r="B211" s="28"/>
      <c r="C211" s="29" t="s">
        <v>392</v>
      </c>
      <c r="D211" s="33"/>
      <c r="E211" s="59"/>
      <c r="F211" s="33"/>
      <c r="G211" s="33"/>
      <c r="H211" s="34"/>
    </row>
    <row r="212" spans="1:8" ht="24" customHeight="1" x14ac:dyDescent="0.25">
      <c r="A212" s="67">
        <v>8.11</v>
      </c>
      <c r="B212" s="28"/>
      <c r="C212" s="29" t="s">
        <v>393</v>
      </c>
      <c r="D212" s="33"/>
      <c r="E212" s="68"/>
      <c r="F212" s="58"/>
      <c r="G212" s="33"/>
      <c r="H212" s="34"/>
    </row>
    <row r="213" spans="1:8" ht="24" customHeight="1" x14ac:dyDescent="0.25">
      <c r="A213" s="67">
        <v>8.1199999999999992</v>
      </c>
      <c r="B213" s="28"/>
      <c r="C213" s="29" t="s">
        <v>394</v>
      </c>
      <c r="D213" s="33"/>
      <c r="E213" s="59"/>
      <c r="F213" s="33"/>
      <c r="G213" s="33"/>
      <c r="H213" s="34"/>
    </row>
    <row r="214" spans="1:8" ht="24" customHeight="1" x14ac:dyDescent="0.25">
      <c r="A214" s="67">
        <v>8.1300000000000008</v>
      </c>
      <c r="B214" s="28"/>
      <c r="C214" s="29" t="s">
        <v>395</v>
      </c>
      <c r="D214" s="33"/>
      <c r="E214" s="59"/>
      <c r="F214" s="33"/>
      <c r="G214" s="33"/>
      <c r="H214" s="34"/>
    </row>
    <row r="215" spans="1:8" ht="24" customHeight="1" x14ac:dyDescent="0.25">
      <c r="A215" s="67">
        <v>8.14</v>
      </c>
      <c r="B215" s="28"/>
      <c r="C215" s="29" t="s">
        <v>396</v>
      </c>
      <c r="D215" s="33"/>
      <c r="E215" s="59"/>
      <c r="F215" s="33"/>
      <c r="G215" s="33"/>
      <c r="H215" s="34"/>
    </row>
    <row r="216" spans="1:8" ht="24" customHeight="1" x14ac:dyDescent="0.25">
      <c r="A216" s="48">
        <v>8.17</v>
      </c>
      <c r="B216" s="28"/>
      <c r="C216" s="29" t="s">
        <v>297</v>
      </c>
      <c r="D216" s="33"/>
      <c r="E216" s="68"/>
      <c r="F216" s="58"/>
      <c r="G216" s="33"/>
      <c r="H216" s="34"/>
    </row>
    <row r="217" spans="1:8" ht="24" customHeight="1" x14ac:dyDescent="0.25">
      <c r="A217" s="67">
        <v>8.2200000000000006</v>
      </c>
      <c r="B217" s="28"/>
      <c r="C217" s="29" t="s">
        <v>311</v>
      </c>
      <c r="D217" s="33"/>
      <c r="E217" s="59"/>
      <c r="F217" s="33"/>
      <c r="G217" s="33"/>
      <c r="H217" s="34"/>
    </row>
    <row r="218" spans="1:8" x14ac:dyDescent="0.25">
      <c r="A218" s="27">
        <v>8.23</v>
      </c>
      <c r="B218" s="28"/>
      <c r="C218" s="29" t="s">
        <v>45</v>
      </c>
      <c r="D218" s="33"/>
      <c r="E218" s="59"/>
      <c r="F218" s="33"/>
      <c r="G218" s="33"/>
      <c r="H218" s="34"/>
    </row>
    <row r="219" spans="1:8" ht="22.5" x14ac:dyDescent="0.25">
      <c r="A219" s="67">
        <v>8.24</v>
      </c>
      <c r="B219" s="28"/>
      <c r="C219" s="29" t="s">
        <v>397</v>
      </c>
      <c r="D219" s="33"/>
      <c r="E219" s="59"/>
      <c r="F219" s="33"/>
      <c r="G219" s="33"/>
      <c r="H219" s="34"/>
    </row>
    <row r="220" spans="1:8" x14ac:dyDescent="0.25">
      <c r="A220" s="67">
        <v>8.25</v>
      </c>
      <c r="B220" s="28"/>
      <c r="C220" s="29" t="s">
        <v>361</v>
      </c>
      <c r="D220" s="33"/>
      <c r="E220" s="59"/>
      <c r="F220" s="33"/>
      <c r="G220" s="33"/>
      <c r="H220" s="34"/>
    </row>
    <row r="221" spans="1:8" ht="22.5" x14ac:dyDescent="0.25">
      <c r="A221" s="27">
        <v>8.26</v>
      </c>
      <c r="B221" s="28"/>
      <c r="C221" s="29" t="s">
        <v>140</v>
      </c>
      <c r="D221" s="33"/>
      <c r="E221" s="59"/>
      <c r="F221" s="33"/>
      <c r="G221" s="33"/>
      <c r="H221" s="34"/>
    </row>
    <row r="222" spans="1:8" x14ac:dyDescent="0.25">
      <c r="A222" s="27">
        <v>8.27</v>
      </c>
      <c r="B222" s="28"/>
      <c r="C222" s="29" t="s">
        <v>141</v>
      </c>
      <c r="D222" s="33"/>
      <c r="E222" s="59"/>
      <c r="F222" s="33"/>
      <c r="G222" s="33"/>
      <c r="H222" s="34"/>
    </row>
    <row r="223" spans="1:8" ht="22.5" x14ac:dyDescent="0.25">
      <c r="A223" s="27">
        <v>8.2799999999999994</v>
      </c>
      <c r="B223" s="28"/>
      <c r="C223" s="29" t="s">
        <v>142</v>
      </c>
      <c r="D223" s="33"/>
      <c r="E223" s="59"/>
      <c r="F223" s="33"/>
      <c r="G223" s="33"/>
      <c r="H223" s="34"/>
    </row>
    <row r="224" spans="1:8" ht="22.5" x14ac:dyDescent="0.25">
      <c r="A224" s="27">
        <v>8.2899999999999991</v>
      </c>
      <c r="B224" s="28"/>
      <c r="C224" s="29" t="s">
        <v>143</v>
      </c>
      <c r="D224" s="33"/>
      <c r="E224" s="59"/>
      <c r="F224" s="33"/>
      <c r="G224" s="33"/>
      <c r="H224" s="34"/>
    </row>
    <row r="225" spans="1:8" x14ac:dyDescent="0.25">
      <c r="A225" s="27">
        <v>9</v>
      </c>
      <c r="B225" s="93" t="s">
        <v>29</v>
      </c>
      <c r="C225" s="94"/>
      <c r="D225" s="39">
        <v>47</v>
      </c>
      <c r="E225" s="39">
        <v>38</v>
      </c>
      <c r="F225" s="39">
        <v>8</v>
      </c>
      <c r="G225" s="39">
        <v>1</v>
      </c>
      <c r="H225" s="78">
        <f>38/47*100%</f>
        <v>0.80851063829787229</v>
      </c>
    </row>
    <row r="226" spans="1:8" x14ac:dyDescent="0.25">
      <c r="A226" s="27">
        <v>9.1</v>
      </c>
      <c r="B226" s="28"/>
      <c r="C226" s="29" t="s">
        <v>144</v>
      </c>
      <c r="D226" s="33"/>
      <c r="E226" s="33"/>
      <c r="F226" s="58"/>
      <c r="G226" s="33"/>
      <c r="H226" s="34"/>
    </row>
    <row r="227" spans="1:8" x14ac:dyDescent="0.25">
      <c r="A227" s="27">
        <v>9.1999999999999993</v>
      </c>
      <c r="B227" s="28"/>
      <c r="C227" s="29" t="s">
        <v>439</v>
      </c>
      <c r="D227" s="33"/>
      <c r="E227" s="59"/>
      <c r="F227" s="68"/>
      <c r="G227" s="33"/>
      <c r="H227" s="34"/>
    </row>
    <row r="228" spans="1:8" x14ac:dyDescent="0.25">
      <c r="A228" s="27">
        <v>9.4</v>
      </c>
      <c r="B228" s="28"/>
      <c r="C228" s="29" t="s">
        <v>146</v>
      </c>
      <c r="D228" s="33"/>
      <c r="E228" s="59"/>
      <c r="F228" s="33"/>
      <c r="G228" s="33"/>
      <c r="H228" s="34"/>
    </row>
    <row r="229" spans="1:8" ht="22.5" x14ac:dyDescent="0.25">
      <c r="A229" s="27">
        <v>9.6</v>
      </c>
      <c r="B229" s="28"/>
      <c r="C229" s="29" t="s">
        <v>147</v>
      </c>
      <c r="D229" s="33"/>
      <c r="E229" s="33"/>
      <c r="F229" s="58"/>
      <c r="G229" s="33"/>
      <c r="H229" s="34"/>
    </row>
    <row r="230" spans="1:8" x14ac:dyDescent="0.25">
      <c r="A230" s="27">
        <v>9.9</v>
      </c>
      <c r="B230" s="28"/>
      <c r="C230" s="29" t="s">
        <v>148</v>
      </c>
      <c r="D230" s="33"/>
      <c r="E230" s="59"/>
      <c r="F230" s="33"/>
      <c r="G230" s="33"/>
      <c r="H230" s="34"/>
    </row>
    <row r="231" spans="1:8" x14ac:dyDescent="0.25">
      <c r="A231" s="31">
        <v>9.1</v>
      </c>
      <c r="B231" s="28"/>
      <c r="C231" s="29" t="s">
        <v>149</v>
      </c>
      <c r="D231" s="33"/>
      <c r="E231" s="59"/>
      <c r="F231" s="33"/>
      <c r="G231" s="33"/>
      <c r="H231" s="34"/>
    </row>
    <row r="232" spans="1:8" x14ac:dyDescent="0.25">
      <c r="A232" s="27">
        <v>9.1199999999999992</v>
      </c>
      <c r="B232" s="28"/>
      <c r="C232" s="29" t="s">
        <v>150</v>
      </c>
      <c r="D232" s="33"/>
      <c r="E232" s="59"/>
      <c r="F232" s="33"/>
      <c r="G232" s="33"/>
      <c r="H232" s="34"/>
    </row>
    <row r="233" spans="1:8" x14ac:dyDescent="0.25">
      <c r="A233" s="27">
        <v>9.1300000000000008</v>
      </c>
      <c r="B233" s="28"/>
      <c r="C233" s="29" t="s">
        <v>151</v>
      </c>
      <c r="D233" s="33"/>
      <c r="E233" s="59"/>
      <c r="F233" s="33"/>
      <c r="G233" s="33"/>
      <c r="H233" s="34"/>
    </row>
    <row r="234" spans="1:8" ht="22.5" x14ac:dyDescent="0.25">
      <c r="A234" s="27">
        <v>9.14</v>
      </c>
      <c r="B234" s="28"/>
      <c r="C234" s="29" t="s">
        <v>152</v>
      </c>
      <c r="D234" s="33"/>
      <c r="E234" s="59"/>
      <c r="F234" s="33"/>
      <c r="G234" s="33"/>
      <c r="H234" s="34"/>
    </row>
    <row r="235" spans="1:8" ht="22.5" x14ac:dyDescent="0.25">
      <c r="A235" s="27">
        <v>9.16</v>
      </c>
      <c r="B235" s="28"/>
      <c r="C235" s="29" t="s">
        <v>153</v>
      </c>
      <c r="D235" s="33"/>
      <c r="E235" s="59"/>
      <c r="F235" s="33"/>
      <c r="G235" s="33"/>
      <c r="H235" s="34"/>
    </row>
    <row r="236" spans="1:8" ht="33.75" x14ac:dyDescent="0.25">
      <c r="A236" s="27">
        <v>9.17</v>
      </c>
      <c r="B236" s="28"/>
      <c r="C236" s="29" t="s">
        <v>154</v>
      </c>
      <c r="D236" s="33"/>
      <c r="E236" s="59"/>
      <c r="F236" s="33"/>
      <c r="G236" s="33"/>
      <c r="H236" s="34"/>
    </row>
    <row r="237" spans="1:8" ht="22.5" x14ac:dyDescent="0.25">
      <c r="A237" s="67">
        <v>9.19</v>
      </c>
      <c r="B237" s="28"/>
      <c r="C237" s="29" t="s">
        <v>319</v>
      </c>
      <c r="D237" s="33"/>
      <c r="E237" s="59"/>
      <c r="F237" s="33"/>
      <c r="G237" s="33"/>
      <c r="H237" s="34"/>
    </row>
    <row r="238" spans="1:8" ht="22.5" x14ac:dyDescent="0.25">
      <c r="A238" s="31">
        <v>9.1999999999999993</v>
      </c>
      <c r="B238" s="28"/>
      <c r="C238" s="29" t="s">
        <v>302</v>
      </c>
      <c r="D238" s="33"/>
      <c r="E238" s="59"/>
      <c r="F238" s="33"/>
      <c r="G238" s="33"/>
      <c r="H238" s="34"/>
    </row>
    <row r="239" spans="1:8" ht="22.5" x14ac:dyDescent="0.25">
      <c r="A239" s="31">
        <v>9.2100000000000009</v>
      </c>
      <c r="B239" s="28"/>
      <c r="C239" s="29" t="s">
        <v>398</v>
      </c>
      <c r="D239" s="33"/>
      <c r="E239" s="59"/>
      <c r="F239" s="33"/>
      <c r="G239" s="33"/>
      <c r="H239" s="34"/>
    </row>
    <row r="240" spans="1:8" x14ac:dyDescent="0.25">
      <c r="A240" s="27">
        <v>9.2200000000000006</v>
      </c>
      <c r="B240" s="28"/>
      <c r="C240" s="29" t="s">
        <v>45</v>
      </c>
      <c r="D240" s="33"/>
      <c r="E240" s="59"/>
      <c r="F240" s="33"/>
      <c r="G240" s="33"/>
      <c r="H240" s="34"/>
    </row>
    <row r="241" spans="1:8" x14ac:dyDescent="0.25">
      <c r="A241" s="67">
        <v>9.23</v>
      </c>
      <c r="B241" s="28"/>
      <c r="C241" s="29" t="s">
        <v>361</v>
      </c>
      <c r="D241" s="33"/>
      <c r="E241" s="59"/>
      <c r="F241" s="33"/>
      <c r="G241" s="33"/>
      <c r="H241" s="34"/>
    </row>
    <row r="242" spans="1:8" x14ac:dyDescent="0.25">
      <c r="A242" s="27">
        <v>9.24</v>
      </c>
      <c r="B242" s="28"/>
      <c r="C242" s="29" t="s">
        <v>155</v>
      </c>
      <c r="D242" s="33"/>
      <c r="E242" s="59"/>
      <c r="F242" s="33"/>
      <c r="G242" s="33"/>
      <c r="H242" s="34"/>
    </row>
    <row r="243" spans="1:8" ht="22.5" x14ac:dyDescent="0.25">
      <c r="A243" s="27">
        <v>9.25</v>
      </c>
      <c r="B243" s="28"/>
      <c r="C243" s="29" t="s">
        <v>156</v>
      </c>
      <c r="D243" s="33"/>
      <c r="E243" s="59"/>
      <c r="F243" s="33"/>
      <c r="G243" s="33"/>
      <c r="H243" s="34"/>
    </row>
    <row r="244" spans="1:8" x14ac:dyDescent="0.25">
      <c r="A244" s="27">
        <v>9.26</v>
      </c>
      <c r="B244" s="28"/>
      <c r="C244" s="29" t="s">
        <v>157</v>
      </c>
      <c r="D244" s="33"/>
      <c r="E244" s="59"/>
      <c r="F244" s="33"/>
      <c r="G244" s="33"/>
      <c r="H244" s="34"/>
    </row>
    <row r="245" spans="1:8" ht="22.5" x14ac:dyDescent="0.25">
      <c r="A245" s="27">
        <v>9.27</v>
      </c>
      <c r="B245" s="28"/>
      <c r="C245" s="29" t="s">
        <v>158</v>
      </c>
      <c r="D245" s="33"/>
      <c r="E245" s="33"/>
      <c r="F245" s="58"/>
      <c r="G245" s="33"/>
      <c r="H245" s="34"/>
    </row>
    <row r="246" spans="1:8" x14ac:dyDescent="0.25">
      <c r="A246" s="27">
        <v>9.2799999999999994</v>
      </c>
      <c r="B246" s="28"/>
      <c r="C246" s="29" t="s">
        <v>159</v>
      </c>
      <c r="D246" s="33"/>
      <c r="E246" s="33"/>
      <c r="F246" s="58"/>
      <c r="G246" s="33"/>
      <c r="H246" s="34"/>
    </row>
    <row r="247" spans="1:8" x14ac:dyDescent="0.25">
      <c r="A247" s="31">
        <v>9.3000000000000007</v>
      </c>
      <c r="B247" s="28"/>
      <c r="C247" s="29" t="s">
        <v>399</v>
      </c>
      <c r="D247" s="33"/>
      <c r="E247" s="33"/>
      <c r="F247" s="58"/>
      <c r="G247" s="33"/>
      <c r="H247" s="34"/>
    </row>
    <row r="248" spans="1:8" x14ac:dyDescent="0.25">
      <c r="A248" s="67">
        <v>9.31</v>
      </c>
      <c r="B248" s="28"/>
      <c r="C248" s="29" t="s">
        <v>400</v>
      </c>
      <c r="D248" s="33"/>
      <c r="E248" s="59"/>
      <c r="F248" s="68"/>
      <c r="G248" s="33"/>
      <c r="H248" s="34"/>
    </row>
    <row r="249" spans="1:8" ht="22.5" x14ac:dyDescent="0.25">
      <c r="A249" s="67">
        <v>9.33</v>
      </c>
      <c r="B249" s="28"/>
      <c r="C249" s="29" t="s">
        <v>401</v>
      </c>
      <c r="D249" s="33"/>
      <c r="E249" s="59"/>
      <c r="F249" s="68"/>
      <c r="G249" s="33"/>
      <c r="H249" s="34"/>
    </row>
    <row r="250" spans="1:8" ht="22.5" x14ac:dyDescent="0.25">
      <c r="A250" s="27">
        <v>9.34</v>
      </c>
      <c r="B250" s="28"/>
      <c r="C250" s="29" t="s">
        <v>301</v>
      </c>
      <c r="D250" s="33"/>
      <c r="E250" s="59"/>
      <c r="F250" s="33"/>
      <c r="G250" s="33"/>
      <c r="H250" s="34"/>
    </row>
    <row r="251" spans="1:8" x14ac:dyDescent="0.25">
      <c r="A251" s="27" t="s">
        <v>161</v>
      </c>
      <c r="B251" s="28"/>
      <c r="C251" s="29" t="s">
        <v>248</v>
      </c>
      <c r="D251" s="33"/>
      <c r="E251" s="59"/>
      <c r="F251" s="33"/>
      <c r="G251" s="33"/>
      <c r="H251" s="34"/>
    </row>
    <row r="252" spans="1:8" x14ac:dyDescent="0.25">
      <c r="A252" s="27" t="s">
        <v>162</v>
      </c>
      <c r="B252" s="28"/>
      <c r="C252" s="29" t="s">
        <v>249</v>
      </c>
      <c r="D252" s="33"/>
      <c r="E252" s="59"/>
      <c r="F252" s="33"/>
      <c r="G252" s="33"/>
      <c r="H252" s="34"/>
    </row>
    <row r="253" spans="1:8" ht="22.5" x14ac:dyDescent="0.25">
      <c r="A253" s="27" t="s">
        <v>163</v>
      </c>
      <c r="B253" s="28"/>
      <c r="C253" s="29" t="s">
        <v>440</v>
      </c>
      <c r="D253" s="33"/>
      <c r="E253" s="59"/>
      <c r="F253" s="33"/>
      <c r="G253" s="33"/>
      <c r="H253" s="34"/>
    </row>
    <row r="254" spans="1:8" ht="22.5" x14ac:dyDescent="0.25">
      <c r="A254" s="27">
        <v>9.3699999999999992</v>
      </c>
      <c r="B254" s="28"/>
      <c r="C254" s="29" t="s">
        <v>166</v>
      </c>
      <c r="D254" s="33"/>
      <c r="E254" s="59"/>
      <c r="F254" s="33"/>
      <c r="G254" s="33"/>
      <c r="H254" s="34"/>
    </row>
    <row r="255" spans="1:8" x14ac:dyDescent="0.25">
      <c r="A255" s="27">
        <v>9.3800000000000008</v>
      </c>
      <c r="B255" s="28"/>
      <c r="C255" s="29" t="s">
        <v>167</v>
      </c>
      <c r="D255" s="33"/>
      <c r="E255" s="59"/>
      <c r="F255" s="33"/>
      <c r="G255" s="33"/>
      <c r="H255" s="34"/>
    </row>
    <row r="256" spans="1:8" ht="22.5" x14ac:dyDescent="0.25">
      <c r="A256" s="27">
        <v>9.39</v>
      </c>
      <c r="B256" s="28"/>
      <c r="C256" s="29" t="s">
        <v>168</v>
      </c>
      <c r="D256" s="33"/>
      <c r="E256" s="59"/>
      <c r="F256" s="33"/>
      <c r="G256" s="33"/>
      <c r="H256" s="34"/>
    </row>
    <row r="257" spans="1:8" ht="33.75" x14ac:dyDescent="0.25">
      <c r="A257" s="31">
        <v>9.41</v>
      </c>
      <c r="B257" s="28"/>
      <c r="C257" s="29" t="s">
        <v>300</v>
      </c>
      <c r="D257" s="33"/>
      <c r="E257" s="59"/>
      <c r="F257" s="33"/>
      <c r="G257" s="33"/>
      <c r="H257" s="34"/>
    </row>
    <row r="258" spans="1:8" ht="33.75" x14ac:dyDescent="0.25">
      <c r="A258" s="27">
        <v>9.42</v>
      </c>
      <c r="B258" s="28"/>
      <c r="C258" s="29" t="s">
        <v>170</v>
      </c>
      <c r="D258" s="33"/>
      <c r="E258" s="59"/>
      <c r="F258" s="33"/>
      <c r="G258" s="33"/>
      <c r="H258" s="34"/>
    </row>
    <row r="259" spans="1:8" ht="33.75" x14ac:dyDescent="0.25">
      <c r="A259" s="27">
        <v>9.43</v>
      </c>
      <c r="B259" s="28"/>
      <c r="C259" s="29" t="s">
        <v>171</v>
      </c>
      <c r="D259" s="33"/>
      <c r="E259" s="59"/>
      <c r="F259" s="33"/>
      <c r="G259" s="33"/>
      <c r="H259" s="34"/>
    </row>
    <row r="260" spans="1:8" x14ac:dyDescent="0.25">
      <c r="A260" s="27">
        <v>9.44</v>
      </c>
      <c r="B260" s="28"/>
      <c r="C260" s="29" t="s">
        <v>172</v>
      </c>
      <c r="D260" s="33"/>
      <c r="E260" s="59"/>
      <c r="F260" s="33"/>
      <c r="G260" s="33"/>
      <c r="H260" s="34"/>
    </row>
    <row r="261" spans="1:8" x14ac:dyDescent="0.25">
      <c r="A261" s="27">
        <v>9.4499999999999993</v>
      </c>
      <c r="B261" s="28"/>
      <c r="C261" s="29" t="s">
        <v>173</v>
      </c>
      <c r="D261" s="33"/>
      <c r="E261" s="59"/>
      <c r="F261" s="33"/>
      <c r="G261" s="33"/>
      <c r="H261" s="34"/>
    </row>
    <row r="262" spans="1:8" x14ac:dyDescent="0.25">
      <c r="A262" s="27">
        <v>9.4600000000000009</v>
      </c>
      <c r="B262" s="28"/>
      <c r="C262" s="29" t="s">
        <v>174</v>
      </c>
      <c r="D262" s="33"/>
      <c r="E262" s="59"/>
      <c r="F262" s="33"/>
      <c r="G262" s="33"/>
      <c r="H262" s="34"/>
    </row>
    <row r="263" spans="1:8" ht="22.5" x14ac:dyDescent="0.25">
      <c r="A263" s="27">
        <v>9.4700000000000006</v>
      </c>
      <c r="B263" s="28"/>
      <c r="C263" s="29" t="s">
        <v>175</v>
      </c>
      <c r="D263" s="33"/>
      <c r="E263" s="68"/>
      <c r="F263" s="58"/>
      <c r="G263" s="33"/>
      <c r="H263" s="34"/>
    </row>
    <row r="264" spans="1:8" x14ac:dyDescent="0.25">
      <c r="A264" s="27">
        <v>9.48</v>
      </c>
      <c r="B264" s="28"/>
      <c r="C264" s="29" t="s">
        <v>176</v>
      </c>
      <c r="D264" s="33"/>
      <c r="E264" s="33"/>
      <c r="F264" s="33"/>
      <c r="G264" s="60"/>
      <c r="H264" s="34"/>
    </row>
    <row r="265" spans="1:8" x14ac:dyDescent="0.25">
      <c r="A265" s="48">
        <v>9.49</v>
      </c>
      <c r="B265" s="28"/>
      <c r="C265" s="29" t="s">
        <v>299</v>
      </c>
      <c r="D265" s="33"/>
      <c r="E265" s="33"/>
      <c r="F265" s="77"/>
      <c r="G265" s="33"/>
      <c r="H265" s="34"/>
    </row>
    <row r="266" spans="1:8" ht="22.5" x14ac:dyDescent="0.25">
      <c r="A266" s="31">
        <v>9.5</v>
      </c>
      <c r="B266" s="28"/>
      <c r="C266" s="29" t="s">
        <v>177</v>
      </c>
      <c r="D266" s="33"/>
      <c r="E266" s="59"/>
      <c r="F266" s="33"/>
      <c r="G266" s="33"/>
      <c r="H266" s="34"/>
    </row>
    <row r="267" spans="1:8" x14ac:dyDescent="0.25">
      <c r="A267" s="27">
        <v>9.52</v>
      </c>
      <c r="B267" s="28"/>
      <c r="C267" s="29" t="s">
        <v>178</v>
      </c>
      <c r="D267" s="33"/>
      <c r="E267" s="33"/>
      <c r="F267" s="58"/>
      <c r="G267" s="33"/>
      <c r="H267" s="34"/>
    </row>
    <row r="268" spans="1:8" x14ac:dyDescent="0.25">
      <c r="A268" s="27">
        <v>9.5299999999999994</v>
      </c>
      <c r="B268" s="28"/>
      <c r="C268" s="29" t="s">
        <v>179</v>
      </c>
      <c r="D268" s="33"/>
      <c r="E268" s="59"/>
      <c r="F268" s="33"/>
      <c r="G268" s="33"/>
      <c r="H268" s="34"/>
    </row>
    <row r="269" spans="1:8" ht="22.5" x14ac:dyDescent="0.25">
      <c r="A269" s="27">
        <v>9.5399999999999991</v>
      </c>
      <c r="B269" s="28"/>
      <c r="C269" s="29" t="s">
        <v>180</v>
      </c>
      <c r="D269" s="33"/>
      <c r="E269" s="59"/>
      <c r="F269" s="33"/>
      <c r="G269" s="33"/>
      <c r="H269" s="34"/>
    </row>
    <row r="270" spans="1:8" ht="22.5" x14ac:dyDescent="0.25">
      <c r="A270" s="27">
        <v>9.5500000000000007</v>
      </c>
      <c r="B270" s="28"/>
      <c r="C270" s="29" t="s">
        <v>181</v>
      </c>
      <c r="D270" s="33"/>
      <c r="E270" s="59"/>
      <c r="F270" s="33"/>
      <c r="G270" s="33"/>
      <c r="H270" s="34"/>
    </row>
    <row r="271" spans="1:8" ht="22.5" x14ac:dyDescent="0.25">
      <c r="A271" s="27">
        <v>9.56</v>
      </c>
      <c r="B271" s="28"/>
      <c r="C271" s="29" t="s">
        <v>182</v>
      </c>
      <c r="D271" s="33"/>
      <c r="E271" s="59"/>
      <c r="F271" s="33"/>
      <c r="G271" s="33"/>
      <c r="H271" s="34"/>
    </row>
    <row r="272" spans="1:8" x14ac:dyDescent="0.25">
      <c r="A272" s="27">
        <v>10</v>
      </c>
      <c r="B272" s="95" t="s">
        <v>262</v>
      </c>
      <c r="C272" s="96"/>
      <c r="D272" s="30">
        <v>19</v>
      </c>
      <c r="E272" s="30">
        <v>18</v>
      </c>
      <c r="F272" s="30">
        <v>2</v>
      </c>
      <c r="G272" s="30">
        <v>0</v>
      </c>
      <c r="H272" s="32">
        <f>18/19*100%</f>
        <v>0.94736842105263153</v>
      </c>
    </row>
    <row r="273" spans="1:8" ht="22.5" x14ac:dyDescent="0.25">
      <c r="A273" s="27">
        <v>10.1</v>
      </c>
      <c r="B273" s="41"/>
      <c r="C273" s="42" t="s">
        <v>183</v>
      </c>
      <c r="D273" s="33"/>
      <c r="E273" s="59"/>
      <c r="F273" s="68"/>
      <c r="G273" s="33"/>
      <c r="H273" s="34"/>
    </row>
    <row r="274" spans="1:8" ht="22.5" x14ac:dyDescent="0.25">
      <c r="A274" s="27">
        <v>10.199999999999999</v>
      </c>
      <c r="B274" s="41"/>
      <c r="C274" s="42" t="s">
        <v>184</v>
      </c>
      <c r="D274" s="33"/>
      <c r="E274" s="59"/>
      <c r="F274" s="33"/>
      <c r="G274" s="33"/>
      <c r="H274" s="34"/>
    </row>
    <row r="275" spans="1:8" x14ac:dyDescent="0.25">
      <c r="A275" s="67">
        <v>10.4</v>
      </c>
      <c r="B275" s="41"/>
      <c r="C275" s="42" t="s">
        <v>402</v>
      </c>
      <c r="D275" s="33"/>
      <c r="E275" s="59"/>
      <c r="F275" s="33"/>
      <c r="G275" s="33"/>
      <c r="H275" s="34"/>
    </row>
    <row r="276" spans="1:8" ht="22.5" x14ac:dyDescent="0.25">
      <c r="A276" s="48">
        <v>10.5</v>
      </c>
      <c r="B276" s="41"/>
      <c r="C276" s="42" t="s">
        <v>306</v>
      </c>
      <c r="D276" s="33"/>
      <c r="E276" s="59"/>
      <c r="F276" s="33"/>
      <c r="G276" s="33"/>
      <c r="H276" s="34"/>
    </row>
    <row r="277" spans="1:8" ht="22.5" x14ac:dyDescent="0.25">
      <c r="A277" s="67">
        <v>10.6</v>
      </c>
      <c r="B277" s="41"/>
      <c r="C277" s="42" t="s">
        <v>403</v>
      </c>
      <c r="D277" s="33"/>
      <c r="E277" s="68"/>
      <c r="F277" s="58"/>
      <c r="G277" s="33"/>
      <c r="H277" s="34"/>
    </row>
    <row r="278" spans="1:8" ht="22.5" x14ac:dyDescent="0.25">
      <c r="A278" s="27">
        <v>10.7</v>
      </c>
      <c r="B278" s="41"/>
      <c r="C278" s="42" t="s">
        <v>404</v>
      </c>
      <c r="D278" s="33"/>
      <c r="E278" s="59"/>
      <c r="F278" s="33"/>
      <c r="G278" s="33"/>
      <c r="H278" s="34"/>
    </row>
    <row r="279" spans="1:8" x14ac:dyDescent="0.25">
      <c r="A279" s="27">
        <v>10.8</v>
      </c>
      <c r="B279" s="41"/>
      <c r="C279" s="42" t="s">
        <v>186</v>
      </c>
      <c r="D279" s="33"/>
      <c r="E279" s="59"/>
      <c r="F279" s="33"/>
      <c r="G279" s="33"/>
      <c r="H279" s="34"/>
    </row>
    <row r="280" spans="1:8" x14ac:dyDescent="0.25">
      <c r="A280" s="27">
        <v>10.9</v>
      </c>
      <c r="B280" s="41"/>
      <c r="C280" s="42" t="s">
        <v>187</v>
      </c>
      <c r="D280" s="33"/>
      <c r="E280" s="59"/>
      <c r="F280" s="33"/>
      <c r="G280" s="33"/>
      <c r="H280" s="34"/>
    </row>
    <row r="281" spans="1:8" ht="22.5" x14ac:dyDescent="0.25">
      <c r="A281" s="31">
        <v>10.1</v>
      </c>
      <c r="B281" s="41"/>
      <c r="C281" s="42" t="s">
        <v>188</v>
      </c>
      <c r="D281" s="33"/>
      <c r="E281" s="59"/>
      <c r="F281" s="33"/>
      <c r="G281" s="33"/>
      <c r="H281" s="34"/>
    </row>
    <row r="282" spans="1:8" x14ac:dyDescent="0.25">
      <c r="A282" s="27">
        <v>10.11</v>
      </c>
      <c r="B282" s="41"/>
      <c r="C282" s="42" t="s">
        <v>189</v>
      </c>
      <c r="D282" s="33"/>
      <c r="E282" s="59"/>
      <c r="F282" s="33"/>
      <c r="G282" s="33"/>
      <c r="H282" s="34"/>
    </row>
    <row r="283" spans="1:8" ht="22.5" x14ac:dyDescent="0.25">
      <c r="A283" s="27">
        <v>10.119999999999999</v>
      </c>
      <c r="B283" s="41"/>
      <c r="C283" s="42" t="s">
        <v>190</v>
      </c>
      <c r="D283" s="33"/>
      <c r="E283" s="59"/>
      <c r="F283" s="33"/>
      <c r="G283" s="33"/>
      <c r="H283" s="34"/>
    </row>
    <row r="284" spans="1:8" ht="22.5" x14ac:dyDescent="0.25">
      <c r="A284" s="27">
        <v>10.130000000000001</v>
      </c>
      <c r="B284" s="41"/>
      <c r="C284" s="42" t="s">
        <v>405</v>
      </c>
      <c r="D284" s="33"/>
      <c r="E284" s="59"/>
      <c r="F284" s="33"/>
      <c r="G284" s="33"/>
      <c r="H284" s="34"/>
    </row>
    <row r="285" spans="1:8" ht="22.5" x14ac:dyDescent="0.25">
      <c r="A285" s="48">
        <v>10.14</v>
      </c>
      <c r="B285" s="41"/>
      <c r="C285" s="42" t="s">
        <v>406</v>
      </c>
      <c r="D285" s="33"/>
      <c r="E285" s="59"/>
      <c r="F285" s="33"/>
      <c r="G285" s="33"/>
      <c r="H285" s="34"/>
    </row>
    <row r="286" spans="1:8" ht="22.5" x14ac:dyDescent="0.25">
      <c r="A286" s="67">
        <v>10.15</v>
      </c>
      <c r="B286" s="41"/>
      <c r="C286" s="42" t="s">
        <v>407</v>
      </c>
      <c r="D286" s="33"/>
      <c r="E286" s="59"/>
      <c r="F286" s="33"/>
      <c r="G286" s="33"/>
      <c r="H286" s="34"/>
    </row>
    <row r="287" spans="1:8" x14ac:dyDescent="0.25">
      <c r="A287" s="27">
        <v>10.16</v>
      </c>
      <c r="B287" s="41"/>
      <c r="C287" s="42" t="s">
        <v>45</v>
      </c>
      <c r="D287" s="33"/>
      <c r="E287" s="59"/>
      <c r="F287" s="33"/>
      <c r="G287" s="33"/>
      <c r="H287" s="34"/>
    </row>
    <row r="288" spans="1:8" ht="22.5" x14ac:dyDescent="0.25">
      <c r="A288" s="67">
        <v>10.17</v>
      </c>
      <c r="B288" s="41"/>
      <c r="C288" s="42" t="s">
        <v>360</v>
      </c>
      <c r="D288" s="33"/>
      <c r="E288" s="59"/>
      <c r="F288" s="33"/>
      <c r="G288" s="33"/>
      <c r="H288" s="34"/>
    </row>
    <row r="289" spans="1:8" ht="33.75" x14ac:dyDescent="0.25">
      <c r="A289" s="27">
        <v>10.19</v>
      </c>
      <c r="B289" s="41"/>
      <c r="C289" s="42" t="s">
        <v>192</v>
      </c>
      <c r="D289" s="33"/>
      <c r="E289" s="59"/>
      <c r="F289" s="33"/>
      <c r="G289" s="33"/>
      <c r="H289" s="34"/>
    </row>
    <row r="290" spans="1:8" x14ac:dyDescent="0.25">
      <c r="A290" s="31">
        <v>10.199999999999999</v>
      </c>
      <c r="B290" s="41"/>
      <c r="C290" s="42" t="s">
        <v>169</v>
      </c>
      <c r="D290" s="33"/>
      <c r="E290" s="68"/>
      <c r="F290" s="58"/>
      <c r="G290" s="33"/>
      <c r="H290" s="34"/>
    </row>
    <row r="291" spans="1:8" x14ac:dyDescent="0.25">
      <c r="A291" s="27">
        <v>11</v>
      </c>
      <c r="B291" s="91" t="s">
        <v>30</v>
      </c>
      <c r="C291" s="92"/>
      <c r="D291" s="30">
        <v>15</v>
      </c>
      <c r="E291" s="30">
        <v>10</v>
      </c>
      <c r="F291" s="30">
        <v>4</v>
      </c>
      <c r="G291" s="30">
        <v>1</v>
      </c>
      <c r="H291" s="56">
        <f>10/15*100%</f>
        <v>0.66666666666666663</v>
      </c>
    </row>
    <row r="292" spans="1:8" ht="22.5" x14ac:dyDescent="0.25">
      <c r="A292" s="27">
        <v>11.1</v>
      </c>
      <c r="B292" s="28"/>
      <c r="C292" s="29" t="s">
        <v>193</v>
      </c>
      <c r="D292" s="33"/>
      <c r="E292" s="59"/>
      <c r="F292" s="33"/>
      <c r="G292" s="33"/>
      <c r="H292" s="15"/>
    </row>
    <row r="293" spans="1:8" x14ac:dyDescent="0.25">
      <c r="A293" s="27">
        <v>11.2</v>
      </c>
      <c r="B293" s="28"/>
      <c r="C293" s="29" t="s">
        <v>194</v>
      </c>
      <c r="D293" s="33"/>
      <c r="E293" s="68"/>
      <c r="F293" s="58"/>
      <c r="G293" s="33"/>
      <c r="H293" s="15"/>
    </row>
    <row r="294" spans="1:8" ht="22.5" x14ac:dyDescent="0.25">
      <c r="A294" s="67">
        <v>11.3</v>
      </c>
      <c r="B294" s="28"/>
      <c r="C294" s="29" t="s">
        <v>311</v>
      </c>
      <c r="D294" s="33"/>
      <c r="E294" s="59"/>
      <c r="F294" s="33"/>
      <c r="G294" s="33"/>
      <c r="H294" s="15"/>
    </row>
    <row r="295" spans="1:8" x14ac:dyDescent="0.25">
      <c r="A295" s="27">
        <v>11.4</v>
      </c>
      <c r="B295" s="28"/>
      <c r="C295" s="29" t="s">
        <v>45</v>
      </c>
      <c r="D295" s="33"/>
      <c r="E295" s="59"/>
      <c r="F295" s="33"/>
      <c r="G295" s="33"/>
      <c r="H295" s="15"/>
    </row>
    <row r="296" spans="1:8" ht="30.75" customHeight="1" x14ac:dyDescent="0.25">
      <c r="A296" s="67">
        <v>11.5</v>
      </c>
      <c r="B296" s="28"/>
      <c r="C296" s="29" t="s">
        <v>408</v>
      </c>
      <c r="D296" s="33"/>
      <c r="E296" s="59"/>
      <c r="F296" s="33"/>
      <c r="G296" s="33"/>
      <c r="H296" s="15"/>
    </row>
    <row r="297" spans="1:8" x14ac:dyDescent="0.25">
      <c r="A297" s="67">
        <v>11.6</v>
      </c>
      <c r="B297" s="28"/>
      <c r="C297" s="29" t="s">
        <v>409</v>
      </c>
      <c r="D297" s="33"/>
      <c r="E297" s="59"/>
      <c r="F297" s="33"/>
      <c r="G297" s="33"/>
      <c r="H297" s="15"/>
    </row>
    <row r="298" spans="1:8" x14ac:dyDescent="0.25">
      <c r="A298" s="67">
        <v>11.7</v>
      </c>
      <c r="B298" s="28"/>
      <c r="C298" s="29" t="s">
        <v>410</v>
      </c>
      <c r="D298" s="33"/>
      <c r="E298" s="68"/>
      <c r="F298" s="68"/>
      <c r="G298" s="60"/>
      <c r="H298" s="15"/>
    </row>
    <row r="299" spans="1:8" x14ac:dyDescent="0.25">
      <c r="A299" s="27">
        <v>11.8</v>
      </c>
      <c r="B299" s="28"/>
      <c r="C299" s="29" t="s">
        <v>195</v>
      </c>
      <c r="D299" s="33"/>
      <c r="E299" s="59"/>
      <c r="F299" s="33"/>
      <c r="G299" s="33"/>
      <c r="H299" s="15"/>
    </row>
    <row r="300" spans="1:8" x14ac:dyDescent="0.25">
      <c r="A300" s="67">
        <v>11.9</v>
      </c>
      <c r="B300" s="28"/>
      <c r="C300" s="29" t="s">
        <v>411</v>
      </c>
      <c r="D300" s="33"/>
      <c r="E300" s="68"/>
      <c r="F300" s="58"/>
      <c r="G300" s="33"/>
      <c r="H300" s="15"/>
    </row>
    <row r="301" spans="1:8" x14ac:dyDescent="0.25">
      <c r="A301" s="31">
        <v>11.1</v>
      </c>
      <c r="B301" s="28"/>
      <c r="C301" s="29" t="s">
        <v>196</v>
      </c>
      <c r="D301" s="33"/>
      <c r="E301" s="68"/>
      <c r="F301" s="58"/>
      <c r="G301" s="33"/>
      <c r="H301" s="15"/>
    </row>
    <row r="302" spans="1:8" ht="22.5" x14ac:dyDescent="0.25">
      <c r="A302" s="31">
        <v>11.11</v>
      </c>
      <c r="B302" s="28"/>
      <c r="C302" s="29" t="s">
        <v>412</v>
      </c>
      <c r="D302" s="33"/>
      <c r="E302" s="59"/>
      <c r="F302" s="33"/>
      <c r="G302" s="33"/>
      <c r="H302" s="15"/>
    </row>
    <row r="303" spans="1:8" ht="22.5" x14ac:dyDescent="0.25">
      <c r="A303" s="31">
        <v>11.12</v>
      </c>
      <c r="B303" s="28"/>
      <c r="C303" s="29" t="s">
        <v>413</v>
      </c>
      <c r="D303" s="33"/>
      <c r="E303" s="59"/>
      <c r="F303" s="33"/>
      <c r="G303" s="33"/>
      <c r="H303" s="15"/>
    </row>
    <row r="304" spans="1:8" x14ac:dyDescent="0.25">
      <c r="A304" s="31">
        <v>11.13</v>
      </c>
      <c r="B304" s="28"/>
      <c r="C304" s="29" t="s">
        <v>414</v>
      </c>
      <c r="D304" s="33"/>
      <c r="E304" s="59"/>
      <c r="F304" s="33"/>
      <c r="G304" s="33"/>
      <c r="H304" s="15"/>
    </row>
    <row r="305" spans="1:8" ht="22.5" x14ac:dyDescent="0.25">
      <c r="A305" s="27">
        <v>11.14</v>
      </c>
      <c r="B305" s="28"/>
      <c r="C305" s="29" t="s">
        <v>197</v>
      </c>
      <c r="D305" s="33"/>
      <c r="E305" s="68"/>
      <c r="F305" s="58"/>
      <c r="G305" s="33"/>
      <c r="H305" s="15"/>
    </row>
    <row r="306" spans="1:8" ht="22.5" x14ac:dyDescent="0.25">
      <c r="A306" s="67">
        <v>11.15</v>
      </c>
      <c r="B306" s="28"/>
      <c r="C306" s="29" t="s">
        <v>415</v>
      </c>
      <c r="D306" s="33"/>
      <c r="E306" s="59"/>
      <c r="F306" s="33"/>
      <c r="G306" s="33"/>
      <c r="H306" s="15"/>
    </row>
    <row r="307" spans="1:8" x14ac:dyDescent="0.25">
      <c r="A307" s="27">
        <v>12</v>
      </c>
      <c r="B307" s="91" t="s">
        <v>17</v>
      </c>
      <c r="C307" s="92"/>
      <c r="D307" s="30">
        <v>22</v>
      </c>
      <c r="E307" s="30">
        <v>18</v>
      </c>
      <c r="F307" s="30">
        <v>4</v>
      </c>
      <c r="G307" s="30">
        <v>0</v>
      </c>
      <c r="H307" s="32">
        <f>18/22*100%</f>
        <v>0.81818181818181823</v>
      </c>
    </row>
    <row r="308" spans="1:8" x14ac:dyDescent="0.25">
      <c r="A308" s="67">
        <v>12.2</v>
      </c>
      <c r="B308" s="71"/>
      <c r="C308" s="70" t="s">
        <v>416</v>
      </c>
      <c r="D308" s="68"/>
      <c r="E308" s="59"/>
      <c r="F308" s="68"/>
      <c r="G308" s="68"/>
      <c r="H308" s="69"/>
    </row>
    <row r="309" spans="1:8" ht="22.5" x14ac:dyDescent="0.25">
      <c r="A309" s="67">
        <v>12.4</v>
      </c>
      <c r="B309" s="71"/>
      <c r="C309" s="70" t="s">
        <v>417</v>
      </c>
      <c r="D309" s="68"/>
      <c r="E309" s="59"/>
      <c r="F309" s="68"/>
      <c r="G309" s="68"/>
      <c r="H309" s="69"/>
    </row>
    <row r="310" spans="1:8" x14ac:dyDescent="0.25">
      <c r="A310" s="67">
        <v>12.5</v>
      </c>
      <c r="B310" s="71"/>
      <c r="C310" s="70" t="s">
        <v>418</v>
      </c>
      <c r="D310" s="68"/>
      <c r="E310" s="68"/>
      <c r="F310" s="58"/>
      <c r="G310" s="68"/>
      <c r="H310" s="69"/>
    </row>
    <row r="311" spans="1:8" x14ac:dyDescent="0.25">
      <c r="A311" s="67">
        <v>12.6</v>
      </c>
      <c r="B311" s="71"/>
      <c r="C311" s="70" t="s">
        <v>419</v>
      </c>
      <c r="D311" s="68"/>
      <c r="E311" s="68"/>
      <c r="F311" s="58"/>
      <c r="G311" s="68"/>
      <c r="H311" s="69"/>
    </row>
    <row r="312" spans="1:8" ht="22.5" x14ac:dyDescent="0.25">
      <c r="A312" s="67">
        <v>12.7</v>
      </c>
      <c r="B312" s="71"/>
      <c r="C312" s="70" t="s">
        <v>420</v>
      </c>
      <c r="D312" s="68"/>
      <c r="E312" s="68"/>
      <c r="F312" s="58"/>
      <c r="G312" s="68"/>
      <c r="H312" s="69"/>
    </row>
    <row r="313" spans="1:8" x14ac:dyDescent="0.25">
      <c r="A313" s="27">
        <v>12.9</v>
      </c>
      <c r="B313" s="28"/>
      <c r="C313" s="29" t="s">
        <v>312</v>
      </c>
      <c r="D313" s="33"/>
      <c r="E313" s="59"/>
      <c r="F313" s="33"/>
      <c r="G313" s="33"/>
      <c r="H313" s="34"/>
    </row>
    <row r="314" spans="1:8" ht="33.75" x14ac:dyDescent="0.25">
      <c r="A314" s="31">
        <v>12.1</v>
      </c>
      <c r="B314" s="28"/>
      <c r="C314" s="29" t="s">
        <v>198</v>
      </c>
      <c r="D314" s="33"/>
      <c r="E314" s="59"/>
      <c r="F314" s="33"/>
      <c r="G314" s="33"/>
      <c r="H314" s="34"/>
    </row>
    <row r="315" spans="1:8" x14ac:dyDescent="0.25">
      <c r="A315" s="31">
        <v>12.11</v>
      </c>
      <c r="B315" s="28"/>
      <c r="C315" s="29" t="s">
        <v>421</v>
      </c>
      <c r="D315" s="33"/>
      <c r="E315" s="59"/>
      <c r="F315" s="33"/>
      <c r="G315" s="33"/>
      <c r="H315" s="34"/>
    </row>
    <row r="316" spans="1:8" ht="22.5" x14ac:dyDescent="0.25">
      <c r="A316" s="31">
        <v>12.12</v>
      </c>
      <c r="B316" s="28"/>
      <c r="C316" s="29" t="s">
        <v>311</v>
      </c>
      <c r="D316" s="33"/>
      <c r="E316" s="59"/>
      <c r="F316" s="33"/>
      <c r="G316" s="33"/>
      <c r="H316" s="34"/>
    </row>
    <row r="317" spans="1:8" x14ac:dyDescent="0.25">
      <c r="A317" s="27">
        <v>12.13</v>
      </c>
      <c r="B317" s="28"/>
      <c r="C317" s="29" t="s">
        <v>45</v>
      </c>
      <c r="D317" s="33"/>
      <c r="E317" s="59"/>
      <c r="F317" s="33"/>
      <c r="G317" s="33"/>
      <c r="H317" s="34"/>
    </row>
    <row r="318" spans="1:8" x14ac:dyDescent="0.25">
      <c r="A318" s="67">
        <v>12.14</v>
      </c>
      <c r="B318" s="28"/>
      <c r="C318" s="29" t="s">
        <v>361</v>
      </c>
      <c r="D318" s="33"/>
      <c r="E318" s="59"/>
      <c r="F318" s="33"/>
      <c r="G318" s="33"/>
      <c r="H318" s="34"/>
    </row>
    <row r="319" spans="1:8" ht="33.75" x14ac:dyDescent="0.25">
      <c r="A319" s="27">
        <v>12.15</v>
      </c>
      <c r="B319" s="28"/>
      <c r="C319" s="29" t="s">
        <v>199</v>
      </c>
      <c r="D319" s="33"/>
      <c r="E319" s="59"/>
      <c r="F319" s="33"/>
      <c r="G319" s="33"/>
      <c r="H319" s="34"/>
    </row>
    <row r="320" spans="1:8" x14ac:dyDescent="0.25">
      <c r="A320" s="27">
        <v>12.17</v>
      </c>
      <c r="B320" s="28"/>
      <c r="C320" s="29" t="s">
        <v>200</v>
      </c>
      <c r="D320" s="33"/>
      <c r="E320" s="59"/>
      <c r="F320" s="33"/>
      <c r="G320" s="33"/>
      <c r="H320" s="34"/>
    </row>
    <row r="321" spans="1:8" ht="33.75" x14ac:dyDescent="0.25">
      <c r="A321" s="27">
        <v>12.18</v>
      </c>
      <c r="B321" s="28"/>
      <c r="C321" s="29" t="s">
        <v>201</v>
      </c>
      <c r="D321" s="33"/>
      <c r="E321" s="59"/>
      <c r="F321" s="33"/>
      <c r="G321" s="33"/>
      <c r="H321" s="34"/>
    </row>
    <row r="322" spans="1:8" ht="22.5" x14ac:dyDescent="0.25">
      <c r="A322" s="27">
        <v>12.19</v>
      </c>
      <c r="B322" s="28"/>
      <c r="C322" s="29" t="s">
        <v>202</v>
      </c>
      <c r="D322" s="33"/>
      <c r="E322" s="59"/>
      <c r="F322" s="33"/>
      <c r="G322" s="33"/>
      <c r="H322" s="34"/>
    </row>
    <row r="323" spans="1:8" ht="45" x14ac:dyDescent="0.25">
      <c r="A323" s="31">
        <v>12.2</v>
      </c>
      <c r="B323" s="28"/>
      <c r="C323" s="29" t="s">
        <v>422</v>
      </c>
      <c r="D323" s="33"/>
      <c r="E323" s="59"/>
      <c r="F323" s="33"/>
      <c r="G323" s="33"/>
      <c r="H323" s="34"/>
    </row>
    <row r="324" spans="1:8" ht="33.75" x14ac:dyDescent="0.25">
      <c r="A324" s="31">
        <v>12.21</v>
      </c>
      <c r="B324" s="28"/>
      <c r="C324" s="29" t="s">
        <v>310</v>
      </c>
      <c r="D324" s="33"/>
      <c r="E324" s="59"/>
      <c r="F324" s="33"/>
      <c r="G324" s="33"/>
      <c r="H324" s="34"/>
    </row>
    <row r="325" spans="1:8" ht="22.5" x14ac:dyDescent="0.25">
      <c r="A325" s="31">
        <v>12.22</v>
      </c>
      <c r="B325" s="28"/>
      <c r="C325" s="29" t="s">
        <v>309</v>
      </c>
      <c r="D325" s="33"/>
      <c r="E325" s="59"/>
      <c r="F325" s="33"/>
      <c r="G325" s="33"/>
      <c r="H325" s="34"/>
    </row>
    <row r="326" spans="1:8" ht="45" x14ac:dyDescent="0.25">
      <c r="A326" s="31">
        <v>12.23</v>
      </c>
      <c r="B326" s="28"/>
      <c r="C326" s="29" t="s">
        <v>423</v>
      </c>
      <c r="D326" s="33"/>
      <c r="E326" s="59"/>
      <c r="F326" s="33"/>
      <c r="G326" s="33"/>
      <c r="H326" s="34"/>
    </row>
    <row r="327" spans="1:8" x14ac:dyDescent="0.25">
      <c r="A327" s="31">
        <v>12.24</v>
      </c>
      <c r="B327" s="28"/>
      <c r="C327" s="29" t="s">
        <v>308</v>
      </c>
      <c r="D327" s="33"/>
      <c r="E327" s="59"/>
      <c r="F327" s="33"/>
      <c r="G327" s="33"/>
      <c r="H327" s="34"/>
    </row>
    <row r="328" spans="1:8" ht="22.5" x14ac:dyDescent="0.25">
      <c r="A328" s="31">
        <v>12.25</v>
      </c>
      <c r="B328" s="28"/>
      <c r="C328" s="29" t="s">
        <v>307</v>
      </c>
      <c r="D328" s="33"/>
      <c r="E328" s="59"/>
      <c r="F328" s="33"/>
      <c r="G328" s="33"/>
      <c r="H328" s="34"/>
    </row>
    <row r="329" spans="1:8" ht="22.5" x14ac:dyDescent="0.25">
      <c r="A329" s="27">
        <v>12.26</v>
      </c>
      <c r="B329" s="28"/>
      <c r="C329" s="29" t="s">
        <v>204</v>
      </c>
      <c r="D329" s="33"/>
      <c r="E329" s="68"/>
      <c r="F329" s="58"/>
      <c r="G329" s="33"/>
      <c r="H329" s="34"/>
    </row>
    <row r="330" spans="1:8" x14ac:dyDescent="0.25">
      <c r="A330" s="27">
        <v>13</v>
      </c>
      <c r="B330" s="91" t="s">
        <v>31</v>
      </c>
      <c r="C330" s="92"/>
      <c r="D330" s="30">
        <v>18</v>
      </c>
      <c r="E330" s="30">
        <v>17</v>
      </c>
      <c r="F330" s="30">
        <v>1</v>
      </c>
      <c r="G330" s="30">
        <v>0</v>
      </c>
      <c r="H330" s="32">
        <f>17/18*100%</f>
        <v>0.94444444444444442</v>
      </c>
    </row>
    <row r="331" spans="1:8" ht="33.75" x14ac:dyDescent="0.25">
      <c r="A331" s="27">
        <v>13.1</v>
      </c>
      <c r="B331" s="28"/>
      <c r="C331" s="29" t="s">
        <v>205</v>
      </c>
      <c r="D331" s="33"/>
      <c r="E331" s="59"/>
      <c r="F331" s="33"/>
      <c r="G331" s="33"/>
      <c r="H331" s="15"/>
    </row>
    <row r="332" spans="1:8" ht="22.5" x14ac:dyDescent="0.25">
      <c r="A332" s="27">
        <v>13.2</v>
      </c>
      <c r="B332" s="28"/>
      <c r="C332" s="29" t="s">
        <v>206</v>
      </c>
      <c r="D332" s="33"/>
      <c r="E332" s="59"/>
      <c r="F332" s="68"/>
      <c r="G332" s="33"/>
      <c r="H332" s="15"/>
    </row>
    <row r="333" spans="1:8" ht="33.75" x14ac:dyDescent="0.25">
      <c r="A333" s="27">
        <v>13.3</v>
      </c>
      <c r="B333" s="28"/>
      <c r="C333" s="29" t="s">
        <v>207</v>
      </c>
      <c r="D333" s="33"/>
      <c r="E333" s="59"/>
      <c r="F333" s="33"/>
      <c r="G333" s="33"/>
      <c r="H333" s="15"/>
    </row>
    <row r="334" spans="1:8" ht="33.75" x14ac:dyDescent="0.25">
      <c r="A334" s="27">
        <v>13.4</v>
      </c>
      <c r="B334" s="28"/>
      <c r="C334" s="29" t="s">
        <v>208</v>
      </c>
      <c r="D334" s="33"/>
      <c r="E334" s="59"/>
      <c r="F334" s="33"/>
      <c r="G334" s="33"/>
      <c r="H334" s="15"/>
    </row>
    <row r="335" spans="1:8" ht="22.5" x14ac:dyDescent="0.25">
      <c r="A335" s="27">
        <v>13.5</v>
      </c>
      <c r="B335" s="28"/>
      <c r="C335" s="29" t="s">
        <v>209</v>
      </c>
      <c r="D335" s="33"/>
      <c r="E335" s="59"/>
      <c r="F335" s="33"/>
      <c r="G335" s="33"/>
      <c r="H335" s="15"/>
    </row>
    <row r="336" spans="1:8" ht="23.25" customHeight="1" x14ac:dyDescent="0.25">
      <c r="A336" s="27">
        <v>13.6</v>
      </c>
      <c r="B336" s="28"/>
      <c r="C336" s="29" t="s">
        <v>210</v>
      </c>
      <c r="D336" s="33"/>
      <c r="E336" s="59"/>
      <c r="F336" s="33"/>
      <c r="G336" s="33"/>
      <c r="H336" s="15"/>
    </row>
    <row r="337" spans="1:8" ht="22.5" x14ac:dyDescent="0.25">
      <c r="A337" s="27">
        <v>13.7</v>
      </c>
      <c r="B337" s="28"/>
      <c r="C337" s="29" t="s">
        <v>211</v>
      </c>
      <c r="D337" s="33"/>
      <c r="E337" s="59"/>
      <c r="F337" s="33"/>
      <c r="G337" s="33"/>
      <c r="H337" s="15"/>
    </row>
    <row r="338" spans="1:8" x14ac:dyDescent="0.25">
      <c r="A338" s="27">
        <v>13.8</v>
      </c>
      <c r="B338" s="28"/>
      <c r="C338" s="29" t="s">
        <v>212</v>
      </c>
      <c r="D338" s="33"/>
      <c r="E338" s="59"/>
      <c r="F338" s="33"/>
      <c r="G338" s="33"/>
      <c r="H338" s="15"/>
    </row>
    <row r="339" spans="1:8" x14ac:dyDescent="0.25">
      <c r="A339" s="27">
        <v>13.9</v>
      </c>
      <c r="B339" s="28"/>
      <c r="C339" s="29" t="s">
        <v>213</v>
      </c>
      <c r="D339" s="33"/>
      <c r="E339" s="59"/>
      <c r="F339" s="33"/>
      <c r="G339" s="33"/>
      <c r="H339" s="15"/>
    </row>
    <row r="340" spans="1:8" ht="56.25" x14ac:dyDescent="0.25">
      <c r="A340" s="27">
        <v>13.11</v>
      </c>
      <c r="B340" s="28"/>
      <c r="C340" s="29" t="s">
        <v>215</v>
      </c>
      <c r="D340" s="33"/>
      <c r="E340" s="59"/>
      <c r="F340" s="33"/>
      <c r="G340" s="33"/>
      <c r="H340" s="15"/>
    </row>
    <row r="341" spans="1:8" ht="33.75" x14ac:dyDescent="0.25">
      <c r="A341" s="27">
        <v>13.12</v>
      </c>
      <c r="B341" s="28"/>
      <c r="C341" s="29" t="s">
        <v>214</v>
      </c>
      <c r="D341" s="33"/>
      <c r="E341" s="59"/>
      <c r="F341" s="33"/>
      <c r="G341" s="33"/>
      <c r="H341" s="15"/>
    </row>
    <row r="342" spans="1:8" ht="33.75" x14ac:dyDescent="0.25">
      <c r="A342" s="27">
        <v>13.13</v>
      </c>
      <c r="B342" s="28"/>
      <c r="C342" s="29" t="s">
        <v>216</v>
      </c>
      <c r="D342" s="33"/>
      <c r="E342" s="59"/>
      <c r="F342" s="33"/>
      <c r="G342" s="33"/>
      <c r="H342" s="15"/>
    </row>
    <row r="343" spans="1:8" ht="33.75" x14ac:dyDescent="0.25">
      <c r="A343" s="48">
        <v>13.14</v>
      </c>
      <c r="B343" s="28"/>
      <c r="C343" s="29" t="s">
        <v>313</v>
      </c>
      <c r="D343" s="33"/>
      <c r="E343" s="59"/>
      <c r="F343" s="33"/>
      <c r="G343" s="33"/>
      <c r="H343" s="15"/>
    </row>
    <row r="344" spans="1:8" ht="22.5" x14ac:dyDescent="0.25">
      <c r="A344" s="27">
        <v>13.15</v>
      </c>
      <c r="B344" s="28"/>
      <c r="C344" s="29" t="s">
        <v>217</v>
      </c>
      <c r="D344" s="33"/>
      <c r="E344" s="59"/>
      <c r="F344" s="33"/>
      <c r="G344" s="33"/>
      <c r="H344" s="15"/>
    </row>
    <row r="345" spans="1:8" ht="22.5" x14ac:dyDescent="0.25">
      <c r="A345" s="27">
        <v>13.16</v>
      </c>
      <c r="B345" s="28"/>
      <c r="C345" s="29" t="s">
        <v>218</v>
      </c>
      <c r="D345" s="33"/>
      <c r="E345" s="59"/>
      <c r="F345" s="33"/>
      <c r="G345" s="33"/>
      <c r="H345" s="15"/>
    </row>
    <row r="346" spans="1:8" x14ac:dyDescent="0.25">
      <c r="A346" s="27">
        <v>13.17</v>
      </c>
      <c r="B346" s="28"/>
      <c r="C346" s="29" t="s">
        <v>45</v>
      </c>
      <c r="D346" s="33"/>
      <c r="E346" s="59"/>
      <c r="F346" s="33"/>
      <c r="G346" s="33"/>
      <c r="H346" s="15"/>
    </row>
    <row r="347" spans="1:8" ht="22.5" x14ac:dyDescent="0.25">
      <c r="A347" s="67">
        <v>13.18</v>
      </c>
      <c r="B347" s="28"/>
      <c r="C347" s="29" t="s">
        <v>424</v>
      </c>
      <c r="D347" s="33"/>
      <c r="E347" s="59"/>
      <c r="F347" s="33"/>
      <c r="G347" s="33"/>
      <c r="H347" s="15"/>
    </row>
    <row r="348" spans="1:8" ht="22.5" x14ac:dyDescent="0.25">
      <c r="A348" s="67">
        <v>13.19</v>
      </c>
      <c r="B348" s="28"/>
      <c r="C348" s="29" t="s">
        <v>425</v>
      </c>
      <c r="D348" s="33"/>
      <c r="E348" s="68"/>
      <c r="F348" s="58"/>
      <c r="G348" s="33"/>
      <c r="H348" s="15"/>
    </row>
    <row r="349" spans="1:8" x14ac:dyDescent="0.25">
      <c r="A349" s="27">
        <v>14</v>
      </c>
      <c r="B349" s="91" t="s">
        <v>32</v>
      </c>
      <c r="C349" s="92"/>
      <c r="D349" s="30">
        <v>34</v>
      </c>
      <c r="E349" s="30">
        <v>30</v>
      </c>
      <c r="F349" s="30">
        <v>4</v>
      </c>
      <c r="G349" s="30">
        <v>0</v>
      </c>
      <c r="H349" s="32">
        <f>30/34*100%</f>
        <v>0.88235294117647056</v>
      </c>
    </row>
    <row r="350" spans="1:8" ht="24.75" customHeight="1" x14ac:dyDescent="0.25">
      <c r="A350" s="43">
        <v>14.2</v>
      </c>
      <c r="B350" s="44"/>
      <c r="C350" s="29" t="s">
        <v>219</v>
      </c>
      <c r="D350" s="33"/>
      <c r="E350" s="59"/>
      <c r="F350" s="68"/>
      <c r="G350" s="33"/>
      <c r="H350" s="34"/>
    </row>
    <row r="351" spans="1:8" ht="22.5" x14ac:dyDescent="0.25">
      <c r="A351" s="43">
        <v>14.3</v>
      </c>
      <c r="B351" s="44"/>
      <c r="C351" s="29" t="s">
        <v>317</v>
      </c>
      <c r="D351" s="33"/>
      <c r="E351" s="59"/>
      <c r="F351" s="33"/>
      <c r="G351" s="33"/>
      <c r="H351" s="34"/>
    </row>
    <row r="352" spans="1:8" x14ac:dyDescent="0.25">
      <c r="A352" s="43">
        <v>14.4</v>
      </c>
      <c r="B352" s="44"/>
      <c r="C352" s="29" t="s">
        <v>220</v>
      </c>
      <c r="D352" s="33"/>
      <c r="E352" s="59"/>
      <c r="F352" s="68"/>
      <c r="G352" s="33"/>
      <c r="H352" s="34"/>
    </row>
    <row r="353" spans="1:8" ht="22.5" x14ac:dyDescent="0.25">
      <c r="A353" s="43">
        <v>14.6</v>
      </c>
      <c r="B353" s="44"/>
      <c r="C353" s="29" t="s">
        <v>222</v>
      </c>
      <c r="D353" s="33"/>
      <c r="E353" s="59"/>
      <c r="F353" s="33"/>
      <c r="G353" s="33"/>
      <c r="H353" s="34"/>
    </row>
    <row r="354" spans="1:8" x14ac:dyDescent="0.25">
      <c r="A354" s="43">
        <v>14.7</v>
      </c>
      <c r="B354" s="44"/>
      <c r="C354" s="29" t="s">
        <v>223</v>
      </c>
      <c r="D354" s="33"/>
      <c r="E354" s="59"/>
      <c r="F354" s="33"/>
      <c r="G354" s="33"/>
      <c r="H354" s="34"/>
    </row>
    <row r="355" spans="1:8" ht="22.5" x14ac:dyDescent="0.25">
      <c r="A355" s="43">
        <v>14.8</v>
      </c>
      <c r="B355" s="44"/>
      <c r="C355" s="29" t="s">
        <v>224</v>
      </c>
      <c r="D355" s="33"/>
      <c r="E355" s="59"/>
      <c r="F355" s="33"/>
      <c r="G355" s="33"/>
      <c r="H355" s="34"/>
    </row>
    <row r="356" spans="1:8" ht="22.5" x14ac:dyDescent="0.25">
      <c r="A356" s="43">
        <v>14.9</v>
      </c>
      <c r="B356" s="44"/>
      <c r="C356" s="29" t="s">
        <v>225</v>
      </c>
      <c r="D356" s="33"/>
      <c r="E356" s="59"/>
      <c r="F356" s="33"/>
      <c r="G356" s="33"/>
      <c r="H356" s="34"/>
    </row>
    <row r="357" spans="1:8" ht="15.75" customHeight="1" x14ac:dyDescent="0.25">
      <c r="A357" s="45">
        <v>14.1</v>
      </c>
      <c r="B357" s="44"/>
      <c r="C357" s="29" t="s">
        <v>426</v>
      </c>
      <c r="D357" s="33"/>
      <c r="E357" s="59"/>
      <c r="F357" s="33"/>
      <c r="G357" s="33"/>
      <c r="H357" s="34"/>
    </row>
    <row r="358" spans="1:8" x14ac:dyDescent="0.25">
      <c r="A358" s="43">
        <v>14.11</v>
      </c>
      <c r="B358" s="44"/>
      <c r="C358" s="29" t="s">
        <v>226</v>
      </c>
      <c r="D358" s="33"/>
      <c r="E358" s="59"/>
      <c r="F358" s="33"/>
      <c r="G358" s="33"/>
      <c r="H358" s="34"/>
    </row>
    <row r="359" spans="1:8" x14ac:dyDescent="0.25">
      <c r="A359" s="43">
        <v>14.12</v>
      </c>
      <c r="B359" s="44"/>
      <c r="C359" s="29" t="s">
        <v>227</v>
      </c>
      <c r="D359" s="33"/>
      <c r="E359" s="59"/>
      <c r="F359" s="33"/>
      <c r="G359" s="33"/>
      <c r="H359" s="34"/>
    </row>
    <row r="360" spans="1:8" x14ac:dyDescent="0.25">
      <c r="A360" s="43">
        <v>14.13</v>
      </c>
      <c r="B360" s="44"/>
      <c r="C360" s="29" t="s">
        <v>427</v>
      </c>
      <c r="D360" s="33"/>
      <c r="E360" s="59"/>
      <c r="F360" s="33"/>
      <c r="G360" s="33"/>
      <c r="H360" s="34"/>
    </row>
    <row r="361" spans="1:8" ht="22.5" x14ac:dyDescent="0.25">
      <c r="A361" s="43">
        <v>14.14</v>
      </c>
      <c r="B361" s="44"/>
      <c r="C361" s="29" t="s">
        <v>428</v>
      </c>
      <c r="D361" s="33"/>
      <c r="E361" s="59"/>
      <c r="F361" s="33"/>
      <c r="G361" s="33"/>
      <c r="H361" s="34"/>
    </row>
    <row r="362" spans="1:8" x14ac:dyDescent="0.25">
      <c r="A362" s="43">
        <v>14.15</v>
      </c>
      <c r="B362" s="44"/>
      <c r="C362" s="29" t="s">
        <v>429</v>
      </c>
      <c r="D362" s="33"/>
      <c r="E362" s="59"/>
      <c r="F362" s="33"/>
      <c r="G362" s="33"/>
      <c r="H362" s="34"/>
    </row>
    <row r="363" spans="1:8" ht="22.5" x14ac:dyDescent="0.25">
      <c r="A363" s="43">
        <v>14.16</v>
      </c>
      <c r="B363" s="44"/>
      <c r="C363" s="29" t="s">
        <v>430</v>
      </c>
      <c r="D363" s="33"/>
      <c r="E363" s="59"/>
      <c r="F363" s="33"/>
      <c r="G363" s="33"/>
      <c r="H363" s="34"/>
    </row>
    <row r="364" spans="1:8" x14ac:dyDescent="0.25">
      <c r="A364" s="43">
        <v>14.17</v>
      </c>
      <c r="B364" s="44"/>
      <c r="C364" s="29" t="s">
        <v>232</v>
      </c>
      <c r="D364" s="33"/>
      <c r="E364" s="59"/>
      <c r="F364" s="33"/>
      <c r="G364" s="33"/>
      <c r="H364" s="34"/>
    </row>
    <row r="365" spans="1:8" x14ac:dyDescent="0.25">
      <c r="A365" s="43">
        <v>14.18</v>
      </c>
      <c r="B365" s="44"/>
      <c r="C365" s="29" t="s">
        <v>431</v>
      </c>
      <c r="D365" s="33"/>
      <c r="E365" s="59"/>
      <c r="F365" s="33"/>
      <c r="G365" s="33"/>
      <c r="H365" s="34"/>
    </row>
    <row r="366" spans="1:8" ht="22.5" x14ac:dyDescent="0.25">
      <c r="A366" s="43">
        <v>14.19</v>
      </c>
      <c r="B366" s="44"/>
      <c r="C366" s="29" t="s">
        <v>234</v>
      </c>
      <c r="D366" s="33"/>
      <c r="E366" s="33"/>
      <c r="F366" s="58"/>
      <c r="G366" s="33"/>
      <c r="H366" s="34"/>
    </row>
    <row r="367" spans="1:8" ht="22.5" x14ac:dyDescent="0.25">
      <c r="A367" s="45">
        <v>14.2</v>
      </c>
      <c r="B367" s="44"/>
      <c r="C367" s="29" t="s">
        <v>235</v>
      </c>
      <c r="D367" s="33"/>
      <c r="E367" s="59"/>
      <c r="F367" s="33"/>
      <c r="G367" s="33"/>
      <c r="H367" s="34"/>
    </row>
    <row r="368" spans="1:8" ht="22.5" x14ac:dyDescent="0.25">
      <c r="A368" s="43">
        <v>14.22</v>
      </c>
      <c r="B368" s="44"/>
      <c r="C368" s="29" t="s">
        <v>432</v>
      </c>
      <c r="D368" s="33"/>
      <c r="E368" s="59"/>
      <c r="F368" s="33"/>
      <c r="G368" s="33"/>
      <c r="H368" s="34"/>
    </row>
    <row r="369" spans="1:8" ht="22.5" x14ac:dyDescent="0.25">
      <c r="A369" s="43">
        <v>14.23</v>
      </c>
      <c r="B369" s="44"/>
      <c r="C369" s="29" t="s">
        <v>315</v>
      </c>
      <c r="D369" s="33"/>
      <c r="E369" s="59"/>
      <c r="F369" s="33"/>
      <c r="G369" s="33"/>
      <c r="H369" s="34"/>
    </row>
    <row r="370" spans="1:8" ht="22.5" x14ac:dyDescent="0.25">
      <c r="A370" s="43">
        <v>14.24</v>
      </c>
      <c r="B370" s="44"/>
      <c r="C370" s="29" t="s">
        <v>237</v>
      </c>
      <c r="D370" s="33"/>
      <c r="E370" s="68"/>
      <c r="F370" s="58"/>
      <c r="G370" s="33"/>
      <c r="H370" s="34"/>
    </row>
    <row r="371" spans="1:8" ht="33.75" x14ac:dyDescent="0.25">
      <c r="A371" s="43">
        <v>14.26</v>
      </c>
      <c r="B371" s="44"/>
      <c r="C371" s="29" t="s">
        <v>238</v>
      </c>
      <c r="D371" s="33"/>
      <c r="E371" s="72"/>
      <c r="F371" s="58"/>
      <c r="G371" s="33"/>
      <c r="H371" s="34"/>
    </row>
    <row r="372" spans="1:8" x14ac:dyDescent="0.25">
      <c r="A372" s="43">
        <v>14.28</v>
      </c>
      <c r="B372" s="44"/>
      <c r="C372" s="29" t="s">
        <v>45</v>
      </c>
      <c r="D372" s="33"/>
      <c r="E372" s="59"/>
      <c r="F372" s="33"/>
      <c r="G372" s="33"/>
      <c r="H372" s="34"/>
    </row>
    <row r="373" spans="1:8" ht="22.5" x14ac:dyDescent="0.25">
      <c r="A373" s="43">
        <v>14.29</v>
      </c>
      <c r="B373" s="44"/>
      <c r="C373" s="29" t="s">
        <v>433</v>
      </c>
      <c r="D373" s="33"/>
      <c r="E373" s="59"/>
      <c r="F373" s="33"/>
      <c r="G373" s="33"/>
      <c r="H373" s="34"/>
    </row>
    <row r="374" spans="1:8" x14ac:dyDescent="0.25">
      <c r="A374" s="45">
        <v>14.3</v>
      </c>
      <c r="B374" s="44"/>
      <c r="C374" s="29" t="s">
        <v>239</v>
      </c>
      <c r="D374" s="33"/>
      <c r="E374" s="59"/>
      <c r="F374" s="33"/>
      <c r="G374" s="33"/>
      <c r="H374" s="34"/>
    </row>
    <row r="375" spans="1:8" x14ac:dyDescent="0.25">
      <c r="A375" s="43">
        <v>14.31</v>
      </c>
      <c r="B375" s="44"/>
      <c r="C375" s="29" t="s">
        <v>240</v>
      </c>
      <c r="D375" s="33"/>
      <c r="E375" s="59"/>
      <c r="F375" s="33"/>
      <c r="G375" s="33"/>
      <c r="H375" s="34"/>
    </row>
    <row r="376" spans="1:8" x14ac:dyDescent="0.25">
      <c r="A376" s="43">
        <v>14.32</v>
      </c>
      <c r="B376" s="44"/>
      <c r="C376" s="29" t="s">
        <v>434</v>
      </c>
      <c r="D376" s="33"/>
      <c r="E376" s="59"/>
      <c r="F376" s="33"/>
      <c r="G376" s="33"/>
      <c r="H376" s="34"/>
    </row>
    <row r="377" spans="1:8" x14ac:dyDescent="0.25">
      <c r="A377" s="43">
        <v>14.33</v>
      </c>
      <c r="B377" s="44"/>
      <c r="C377" s="29" t="s">
        <v>436</v>
      </c>
      <c r="D377" s="33"/>
      <c r="E377" s="59"/>
      <c r="F377" s="33"/>
      <c r="G377" s="33"/>
      <c r="H377" s="34"/>
    </row>
    <row r="378" spans="1:8" x14ac:dyDescent="0.25">
      <c r="A378" s="43">
        <v>14.34</v>
      </c>
      <c r="B378" s="44"/>
      <c r="C378" s="29" t="s">
        <v>435</v>
      </c>
      <c r="D378" s="33"/>
      <c r="E378" s="59"/>
      <c r="F378" s="33"/>
      <c r="G378" s="33"/>
      <c r="H378" s="34"/>
    </row>
    <row r="379" spans="1:8" x14ac:dyDescent="0.25">
      <c r="A379" s="43">
        <v>14.35</v>
      </c>
      <c r="B379" s="44"/>
      <c r="C379" s="29" t="s">
        <v>243</v>
      </c>
      <c r="D379" s="33"/>
      <c r="E379" s="59"/>
      <c r="F379" s="33"/>
      <c r="G379" s="33"/>
      <c r="H379" s="34"/>
    </row>
    <row r="380" spans="1:8" x14ac:dyDescent="0.25">
      <c r="A380" s="43">
        <v>14.36</v>
      </c>
      <c r="B380" s="44"/>
      <c r="C380" s="29" t="s">
        <v>437</v>
      </c>
      <c r="D380" s="33"/>
      <c r="E380" s="59"/>
      <c r="F380" s="33"/>
      <c r="G380" s="33"/>
      <c r="H380" s="34"/>
    </row>
    <row r="381" spans="1:8" ht="22.5" x14ac:dyDescent="0.25">
      <c r="A381" s="43">
        <v>14.37</v>
      </c>
      <c r="B381" s="44"/>
      <c r="C381" s="29" t="s">
        <v>438</v>
      </c>
      <c r="D381" s="33"/>
      <c r="E381" s="59"/>
      <c r="F381" s="33"/>
      <c r="G381" s="33"/>
      <c r="H381" s="34"/>
    </row>
    <row r="382" spans="1:8" ht="22.5" x14ac:dyDescent="0.25">
      <c r="A382" s="43">
        <v>14.38</v>
      </c>
      <c r="B382" s="44"/>
      <c r="C382" s="29" t="s">
        <v>246</v>
      </c>
      <c r="D382" s="33"/>
      <c r="E382" s="59"/>
      <c r="F382" s="33"/>
      <c r="G382" s="33"/>
      <c r="H382" s="34"/>
    </row>
    <row r="383" spans="1:8" x14ac:dyDescent="0.25">
      <c r="A383" s="97" t="s">
        <v>33</v>
      </c>
      <c r="B383" s="98"/>
      <c r="C383" s="99"/>
      <c r="D383" s="25">
        <f>SUM(D8:D382)</f>
        <v>364</v>
      </c>
      <c r="E383" s="47">
        <f>E8+E31+E65+E106+E118+E150+E173+E203+E225+E272+E291+E307+E330+E349</f>
        <v>314</v>
      </c>
      <c r="F383" s="47">
        <v>31</v>
      </c>
      <c r="G383" s="47">
        <f>SUM(G8:G382)</f>
        <v>3</v>
      </c>
      <c r="H383" s="46">
        <f>314/364*100%</f>
        <v>0.86263736263736268</v>
      </c>
    </row>
    <row r="386" spans="7:7" x14ac:dyDescent="0.25">
      <c r="G386" s="65"/>
    </row>
  </sheetData>
  <mergeCells count="19">
    <mergeCell ref="A383:C383"/>
    <mergeCell ref="B150:C150"/>
    <mergeCell ref="B349:C349"/>
    <mergeCell ref="A1:H1"/>
    <mergeCell ref="A2:H2"/>
    <mergeCell ref="A4:H4"/>
    <mergeCell ref="A5:H5"/>
    <mergeCell ref="B8:C8"/>
    <mergeCell ref="B31:C31"/>
    <mergeCell ref="B65:C65"/>
    <mergeCell ref="B106:C106"/>
    <mergeCell ref="B118:C118"/>
    <mergeCell ref="B330:C330"/>
    <mergeCell ref="B173:C173"/>
    <mergeCell ref="B203:C203"/>
    <mergeCell ref="B225:C225"/>
    <mergeCell ref="B272:C272"/>
    <mergeCell ref="B291:C291"/>
    <mergeCell ref="B307:C307"/>
  </mergeCells>
  <pageMargins left="0.70866141732283472" right="0.31496062992125984" top="0.74803149606299213" bottom="0.74803149606299213" header="0.31496062992125984" footer="0.31496062992125984"/>
  <pageSetup scale="8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topLeftCell="A256" workbookViewId="0">
      <selection activeCell="L322" sqref="L322"/>
    </sheetView>
  </sheetViews>
  <sheetFormatPr baseColWidth="10" defaultRowHeight="15" x14ac:dyDescent="0.25"/>
  <cols>
    <col min="1" max="1" width="6" customWidth="1"/>
    <col min="2" max="2" width="11.42578125" customWidth="1"/>
    <col min="3" max="3" width="34.140625" customWidth="1"/>
  </cols>
  <sheetData>
    <row r="1" spans="1:8" s="1" customFormat="1" ht="24.75" customHeight="1" x14ac:dyDescent="0.25">
      <c r="A1" s="82" t="s">
        <v>14</v>
      </c>
      <c r="B1" s="82"/>
      <c r="C1" s="82"/>
      <c r="D1" s="82"/>
      <c r="E1" s="82"/>
      <c r="F1" s="82"/>
      <c r="G1" s="82"/>
      <c r="H1" s="82"/>
    </row>
    <row r="2" spans="1:8" s="2" customFormat="1" ht="17.25" customHeight="1" x14ac:dyDescent="0.25">
      <c r="A2" s="82" t="s">
        <v>0</v>
      </c>
      <c r="B2" s="82"/>
      <c r="C2" s="82"/>
      <c r="D2" s="82"/>
      <c r="E2" s="82"/>
      <c r="F2" s="82"/>
      <c r="G2" s="82"/>
      <c r="H2" s="82"/>
    </row>
    <row r="3" spans="1:8" s="2" customFormat="1" ht="17.25" x14ac:dyDescent="0.25">
      <c r="A3" s="51"/>
      <c r="B3" s="51"/>
      <c r="C3" s="51"/>
      <c r="D3" s="51"/>
      <c r="E3" s="51"/>
      <c r="H3" s="51"/>
    </row>
    <row r="4" spans="1:8" s="2" customFormat="1" ht="17.25" customHeight="1" x14ac:dyDescent="0.25">
      <c r="A4" s="82" t="s">
        <v>16</v>
      </c>
      <c r="B4" s="82"/>
      <c r="C4" s="82"/>
      <c r="D4" s="82"/>
      <c r="E4" s="82"/>
      <c r="F4" s="82"/>
      <c r="G4" s="82"/>
      <c r="H4" s="82"/>
    </row>
    <row r="5" spans="1:8" s="2" customFormat="1" ht="17.25" customHeight="1" x14ac:dyDescent="0.25">
      <c r="A5" s="82" t="s">
        <v>258</v>
      </c>
      <c r="B5" s="82"/>
      <c r="C5" s="82"/>
      <c r="D5" s="82"/>
      <c r="E5" s="82"/>
      <c r="F5" s="82"/>
      <c r="G5" s="82"/>
      <c r="H5" s="82"/>
    </row>
    <row r="7" spans="1:8" ht="27.75" customHeight="1" x14ac:dyDescent="0.25">
      <c r="A7" s="54" t="s">
        <v>18</v>
      </c>
      <c r="B7" s="54" t="s">
        <v>19</v>
      </c>
      <c r="C7" s="54" t="s">
        <v>43</v>
      </c>
      <c r="D7" s="54" t="s">
        <v>44</v>
      </c>
      <c r="E7" s="54" t="s">
        <v>20</v>
      </c>
      <c r="F7" s="54" t="s">
        <v>21</v>
      </c>
      <c r="G7" s="54" t="s">
        <v>22</v>
      </c>
      <c r="H7" s="53" t="s">
        <v>34</v>
      </c>
    </row>
    <row r="8" spans="1:8" ht="15" customHeight="1" x14ac:dyDescent="0.25">
      <c r="A8" s="54">
        <v>1</v>
      </c>
      <c r="B8" s="91" t="s">
        <v>2</v>
      </c>
      <c r="C8" s="101"/>
      <c r="D8" s="101"/>
      <c r="E8" s="101"/>
      <c r="F8" s="101"/>
      <c r="G8" s="101"/>
      <c r="H8" s="92"/>
    </row>
    <row r="9" spans="1:8" ht="22.5" x14ac:dyDescent="0.25">
      <c r="A9" s="54">
        <v>1.2</v>
      </c>
      <c r="B9" s="28"/>
      <c r="C9" s="29" t="s">
        <v>265</v>
      </c>
      <c r="D9" s="33"/>
      <c r="E9" s="59"/>
      <c r="F9" s="33"/>
      <c r="G9" s="33"/>
      <c r="H9" s="15"/>
    </row>
    <row r="10" spans="1:8" ht="22.5" x14ac:dyDescent="0.25">
      <c r="A10" s="54">
        <v>1.3</v>
      </c>
      <c r="B10" s="28"/>
      <c r="C10" s="29" t="s">
        <v>266</v>
      </c>
      <c r="D10" s="33"/>
      <c r="E10" s="59"/>
      <c r="F10" s="33"/>
      <c r="G10" s="33"/>
      <c r="H10" s="15"/>
    </row>
    <row r="11" spans="1:8" x14ac:dyDescent="0.25">
      <c r="A11" s="54">
        <v>1.5</v>
      </c>
      <c r="B11" s="28"/>
      <c r="C11" s="29" t="s">
        <v>45</v>
      </c>
      <c r="D11" s="33"/>
      <c r="E11" s="59"/>
      <c r="F11" s="33"/>
      <c r="G11" s="33"/>
      <c r="H11" s="15"/>
    </row>
    <row r="12" spans="1:8" ht="33.75" x14ac:dyDescent="0.25">
      <c r="A12" s="57">
        <v>1.7</v>
      </c>
      <c r="B12" s="28"/>
      <c r="C12" s="29" t="s">
        <v>46</v>
      </c>
      <c r="D12" s="33"/>
      <c r="E12" s="59"/>
      <c r="F12" s="33"/>
      <c r="G12" s="33"/>
      <c r="H12" s="15"/>
    </row>
    <row r="13" spans="1:8" ht="22.5" x14ac:dyDescent="0.25">
      <c r="A13" s="54">
        <v>1.8</v>
      </c>
      <c r="B13" s="28"/>
      <c r="C13" s="29" t="s">
        <v>47</v>
      </c>
      <c r="D13" s="33"/>
      <c r="E13" s="59"/>
      <c r="F13" s="33"/>
      <c r="G13" s="33"/>
      <c r="H13" s="15"/>
    </row>
    <row r="14" spans="1:8" x14ac:dyDescent="0.25">
      <c r="A14" s="54">
        <v>1.9</v>
      </c>
      <c r="B14" s="28"/>
      <c r="C14" s="29" t="s">
        <v>267</v>
      </c>
      <c r="D14" s="33"/>
      <c r="E14" s="59"/>
      <c r="F14" s="33"/>
      <c r="G14" s="33"/>
      <c r="H14" s="15"/>
    </row>
    <row r="15" spans="1:8" ht="22.5" x14ac:dyDescent="0.25">
      <c r="A15" s="31">
        <v>1.1000000000000001</v>
      </c>
      <c r="B15" s="28"/>
      <c r="C15" s="29" t="s">
        <v>48</v>
      </c>
      <c r="D15" s="33"/>
      <c r="E15" s="59"/>
      <c r="F15" s="33"/>
      <c r="G15" s="33"/>
      <c r="H15" s="15"/>
    </row>
    <row r="16" spans="1:8" x14ac:dyDescent="0.25">
      <c r="A16" s="54">
        <v>1.1200000000000001</v>
      </c>
      <c r="B16" s="28"/>
      <c r="C16" s="29" t="s">
        <v>49</v>
      </c>
      <c r="D16" s="33"/>
      <c r="E16" s="59"/>
      <c r="F16" s="33"/>
      <c r="G16" s="33"/>
      <c r="H16" s="15"/>
    </row>
    <row r="17" spans="1:8" x14ac:dyDescent="0.25">
      <c r="A17" s="54">
        <v>1.1299999999999999</v>
      </c>
      <c r="B17" s="28"/>
      <c r="C17" s="29" t="s">
        <v>50</v>
      </c>
      <c r="D17" s="33"/>
      <c r="E17" s="59"/>
      <c r="F17" s="33"/>
      <c r="G17" s="33"/>
      <c r="H17" s="15"/>
    </row>
    <row r="18" spans="1:8" ht="22.5" x14ac:dyDescent="0.25">
      <c r="A18" s="54">
        <v>1.1399999999999999</v>
      </c>
      <c r="B18" s="28"/>
      <c r="C18" s="29" t="s">
        <v>51</v>
      </c>
      <c r="D18" s="33"/>
      <c r="E18" s="59"/>
      <c r="F18" s="33"/>
      <c r="G18" s="33"/>
      <c r="H18" s="15"/>
    </row>
    <row r="19" spans="1:8" x14ac:dyDescent="0.25">
      <c r="A19" s="54">
        <v>1.18</v>
      </c>
      <c r="B19" s="28"/>
      <c r="C19" s="29" t="s">
        <v>52</v>
      </c>
      <c r="D19" s="33"/>
      <c r="E19" s="59"/>
      <c r="F19" s="33"/>
      <c r="G19" s="33"/>
      <c r="H19" s="15"/>
    </row>
    <row r="20" spans="1:8" ht="22.5" x14ac:dyDescent="0.25">
      <c r="A20" s="54">
        <v>1.19</v>
      </c>
      <c r="B20" s="28"/>
      <c r="C20" s="29" t="s">
        <v>53</v>
      </c>
      <c r="D20" s="33"/>
      <c r="E20" s="33"/>
      <c r="F20" s="58"/>
      <c r="G20" s="33"/>
      <c r="H20" s="15"/>
    </row>
    <row r="21" spans="1:8" x14ac:dyDescent="0.25">
      <c r="A21" s="31">
        <v>1.2</v>
      </c>
      <c r="B21" s="28"/>
      <c r="C21" s="29" t="s">
        <v>54</v>
      </c>
      <c r="D21" s="33"/>
      <c r="E21" s="59"/>
      <c r="F21" s="33"/>
      <c r="G21" s="33"/>
      <c r="H21" s="15"/>
    </row>
    <row r="22" spans="1:8" ht="22.5" x14ac:dyDescent="0.25">
      <c r="A22" s="54">
        <v>1.21</v>
      </c>
      <c r="B22" s="28"/>
      <c r="C22" s="29" t="s">
        <v>55</v>
      </c>
      <c r="D22" s="33"/>
      <c r="E22" s="59"/>
      <c r="F22" s="33"/>
      <c r="G22" s="33"/>
      <c r="H22" s="15"/>
    </row>
    <row r="23" spans="1:8" ht="22.5" x14ac:dyDescent="0.25">
      <c r="A23" s="54">
        <v>1.22</v>
      </c>
      <c r="B23" s="28"/>
      <c r="C23" s="29" t="s">
        <v>56</v>
      </c>
      <c r="D23" s="33"/>
      <c r="E23" s="59"/>
      <c r="F23" s="33"/>
      <c r="G23" s="33"/>
      <c r="H23" s="15"/>
    </row>
    <row r="24" spans="1:8" x14ac:dyDescent="0.25">
      <c r="A24" s="54">
        <v>1.25</v>
      </c>
      <c r="B24" s="28"/>
      <c r="C24" s="29" t="s">
        <v>57</v>
      </c>
      <c r="D24" s="33"/>
      <c r="E24" s="59"/>
      <c r="F24" s="33"/>
      <c r="G24" s="33"/>
      <c r="H24" s="15"/>
    </row>
    <row r="25" spans="1:8" ht="15" customHeight="1" x14ac:dyDescent="0.25">
      <c r="A25" s="54">
        <v>2</v>
      </c>
      <c r="B25" s="91" t="s">
        <v>23</v>
      </c>
      <c r="C25" s="101"/>
      <c r="D25" s="101"/>
      <c r="E25" s="101"/>
      <c r="F25" s="101"/>
      <c r="G25" s="101"/>
      <c r="H25" s="92"/>
    </row>
    <row r="26" spans="1:8" ht="15" customHeight="1" x14ac:dyDescent="0.25">
      <c r="A26" s="54">
        <v>2.2000000000000002</v>
      </c>
      <c r="B26" s="35"/>
      <c r="C26" s="36" t="s">
        <v>45</v>
      </c>
      <c r="D26" s="33"/>
      <c r="E26" s="59"/>
      <c r="F26" s="33"/>
      <c r="G26" s="33"/>
      <c r="H26" s="34"/>
    </row>
    <row r="27" spans="1:8" ht="23.25" customHeight="1" x14ac:dyDescent="0.25">
      <c r="A27" s="54">
        <v>2.5</v>
      </c>
      <c r="B27" s="35"/>
      <c r="C27" s="36" t="s">
        <v>268</v>
      </c>
      <c r="D27" s="33"/>
      <c r="E27" s="59"/>
      <c r="F27" s="33"/>
      <c r="G27" s="33"/>
      <c r="H27" s="34"/>
    </row>
    <row r="28" spans="1:8" ht="24.75" customHeight="1" x14ac:dyDescent="0.25">
      <c r="A28" s="54">
        <v>2.6</v>
      </c>
      <c r="B28" s="35"/>
      <c r="C28" s="36" t="s">
        <v>58</v>
      </c>
      <c r="D28" s="33"/>
      <c r="E28" s="59"/>
      <c r="F28" s="33"/>
      <c r="G28" s="33"/>
      <c r="H28" s="34"/>
    </row>
    <row r="29" spans="1:8" ht="22.5" customHeight="1" x14ac:dyDescent="0.25">
      <c r="A29" s="54">
        <v>2.7</v>
      </c>
      <c r="B29" s="35"/>
      <c r="C29" s="36" t="s">
        <v>59</v>
      </c>
      <c r="D29" s="33"/>
      <c r="E29" s="59"/>
      <c r="F29" s="33"/>
      <c r="G29" s="33"/>
      <c r="H29" s="34"/>
    </row>
    <row r="30" spans="1:8" ht="15" customHeight="1" x14ac:dyDescent="0.25">
      <c r="A30" s="54">
        <v>2.8</v>
      </c>
      <c r="B30" s="35"/>
      <c r="C30" s="36" t="s">
        <v>60</v>
      </c>
      <c r="D30" s="33"/>
      <c r="E30" s="59"/>
      <c r="F30" s="33"/>
      <c r="G30" s="33"/>
      <c r="H30" s="34"/>
    </row>
    <row r="31" spans="1:8" ht="15" customHeight="1" x14ac:dyDescent="0.25">
      <c r="A31" s="54">
        <v>2.9</v>
      </c>
      <c r="B31" s="35"/>
      <c r="C31" s="36" t="s">
        <v>61</v>
      </c>
      <c r="D31" s="33"/>
      <c r="E31" s="33"/>
      <c r="F31" s="56"/>
      <c r="G31" s="33"/>
      <c r="H31" s="34"/>
    </row>
    <row r="32" spans="1:8" ht="15" customHeight="1" x14ac:dyDescent="0.25">
      <c r="A32" s="31">
        <v>2.1</v>
      </c>
      <c r="B32" s="35"/>
      <c r="C32" s="36" t="s">
        <v>62</v>
      </c>
      <c r="D32" s="33"/>
      <c r="E32" s="59"/>
      <c r="F32" s="33"/>
      <c r="G32" s="33"/>
      <c r="H32" s="34"/>
    </row>
    <row r="33" spans="1:8" ht="15" customHeight="1" x14ac:dyDescent="0.25">
      <c r="A33" s="54">
        <v>2.11</v>
      </c>
      <c r="B33" s="35"/>
      <c r="C33" s="36" t="s">
        <v>63</v>
      </c>
      <c r="D33" s="33"/>
      <c r="E33" s="33"/>
      <c r="F33" s="56"/>
      <c r="G33" s="33"/>
      <c r="H33" s="34"/>
    </row>
    <row r="34" spans="1:8" ht="15" customHeight="1" x14ac:dyDescent="0.25">
      <c r="A34" s="54">
        <v>2.12</v>
      </c>
      <c r="B34" s="35"/>
      <c r="C34" s="36" t="s">
        <v>64</v>
      </c>
      <c r="D34" s="33"/>
      <c r="E34" s="59"/>
      <c r="F34" s="33"/>
      <c r="G34" s="33"/>
      <c r="H34" s="34"/>
    </row>
    <row r="35" spans="1:8" ht="15" customHeight="1" x14ac:dyDescent="0.25">
      <c r="A35" s="54">
        <v>2.13</v>
      </c>
      <c r="B35" s="35"/>
      <c r="C35" s="36" t="s">
        <v>65</v>
      </c>
      <c r="D35" s="33"/>
      <c r="E35" s="59"/>
      <c r="F35" s="33"/>
      <c r="G35" s="33"/>
      <c r="H35" s="34"/>
    </row>
    <row r="36" spans="1:8" ht="15" customHeight="1" x14ac:dyDescent="0.25">
      <c r="A36" s="54">
        <v>2.14</v>
      </c>
      <c r="B36" s="35"/>
      <c r="C36" s="36" t="s">
        <v>66</v>
      </c>
      <c r="D36" s="33"/>
      <c r="E36" s="59"/>
      <c r="F36" s="33"/>
      <c r="G36" s="33"/>
      <c r="H36" s="34"/>
    </row>
    <row r="37" spans="1:8" ht="15" customHeight="1" x14ac:dyDescent="0.25">
      <c r="A37" s="54">
        <v>2.15</v>
      </c>
      <c r="B37" s="35"/>
      <c r="C37" s="36" t="s">
        <v>67</v>
      </c>
      <c r="D37" s="33"/>
      <c r="E37" s="59"/>
      <c r="F37" s="33"/>
      <c r="G37" s="33"/>
      <c r="H37" s="34"/>
    </row>
    <row r="38" spans="1:8" ht="15" customHeight="1" x14ac:dyDescent="0.25">
      <c r="A38" s="54">
        <v>2.17</v>
      </c>
      <c r="B38" s="35"/>
      <c r="C38" s="36" t="s">
        <v>68</v>
      </c>
      <c r="D38" s="33"/>
      <c r="E38" s="59"/>
      <c r="F38" s="33"/>
      <c r="G38" s="33"/>
      <c r="H38" s="34"/>
    </row>
    <row r="39" spans="1:8" ht="15" customHeight="1" x14ac:dyDescent="0.25">
      <c r="A39" s="54">
        <v>2.1800000000000002</v>
      </c>
      <c r="B39" s="35"/>
      <c r="C39" s="36" t="s">
        <v>69</v>
      </c>
      <c r="D39" s="33"/>
      <c r="E39" s="59"/>
      <c r="F39" s="33"/>
      <c r="G39" s="33"/>
      <c r="H39" s="34"/>
    </row>
    <row r="40" spans="1:8" ht="15" customHeight="1" x14ac:dyDescent="0.25">
      <c r="A40" s="54">
        <v>2.19</v>
      </c>
      <c r="B40" s="35"/>
      <c r="C40" s="36" t="s">
        <v>70</v>
      </c>
      <c r="D40" s="33"/>
      <c r="E40" s="59"/>
      <c r="F40" s="33"/>
      <c r="G40" s="33"/>
      <c r="H40" s="34"/>
    </row>
    <row r="41" spans="1:8" ht="26.25" customHeight="1" x14ac:dyDescent="0.25">
      <c r="A41" s="31">
        <v>2.2000000000000002</v>
      </c>
      <c r="B41" s="35"/>
      <c r="C41" s="36" t="s">
        <v>71</v>
      </c>
      <c r="D41" s="33"/>
      <c r="E41" s="59"/>
      <c r="F41" s="33"/>
      <c r="G41" s="33"/>
      <c r="H41" s="34"/>
    </row>
    <row r="42" spans="1:8" ht="20.25" customHeight="1" x14ac:dyDescent="0.25">
      <c r="A42" s="54">
        <v>2.21</v>
      </c>
      <c r="B42" s="35"/>
      <c r="C42" s="36" t="s">
        <v>72</v>
      </c>
      <c r="D42" s="33"/>
      <c r="E42" s="59"/>
      <c r="F42" s="33"/>
      <c r="G42" s="33"/>
      <c r="H42" s="34"/>
    </row>
    <row r="43" spans="1:8" ht="21" customHeight="1" x14ac:dyDescent="0.25">
      <c r="A43" s="54">
        <v>2.2200000000000002</v>
      </c>
      <c r="B43" s="35"/>
      <c r="C43" s="36" t="s">
        <v>73</v>
      </c>
      <c r="D43" s="33"/>
      <c r="E43" s="59"/>
      <c r="F43" s="33"/>
      <c r="G43" s="33"/>
      <c r="H43" s="34"/>
    </row>
    <row r="44" spans="1:8" ht="15" customHeight="1" x14ac:dyDescent="0.25">
      <c r="A44" s="54">
        <v>2.23</v>
      </c>
      <c r="B44" s="35"/>
      <c r="C44" s="36" t="s">
        <v>74</v>
      </c>
      <c r="D44" s="33"/>
      <c r="E44" s="33"/>
      <c r="F44" s="56"/>
      <c r="G44" s="33"/>
      <c r="H44" s="34"/>
    </row>
    <row r="45" spans="1:8" ht="15" customHeight="1" x14ac:dyDescent="0.25">
      <c r="A45" s="54">
        <v>2.2400000000000002</v>
      </c>
      <c r="B45" s="35"/>
      <c r="C45" s="36" t="s">
        <v>75</v>
      </c>
      <c r="D45" s="33"/>
      <c r="E45" s="33"/>
      <c r="F45" s="33"/>
      <c r="G45" s="60"/>
      <c r="H45" s="34"/>
    </row>
    <row r="46" spans="1:8" ht="22.5" customHeight="1" x14ac:dyDescent="0.25">
      <c r="A46" s="54">
        <v>2.2599999999999998</v>
      </c>
      <c r="B46" s="35"/>
      <c r="C46" s="36" t="s">
        <v>76</v>
      </c>
      <c r="D46" s="33"/>
      <c r="E46" s="59"/>
      <c r="F46" s="33"/>
      <c r="G46" s="33"/>
      <c r="H46" s="34"/>
    </row>
    <row r="47" spans="1:8" ht="15" customHeight="1" x14ac:dyDescent="0.25">
      <c r="A47" s="54">
        <v>2.27</v>
      </c>
      <c r="B47" s="35"/>
      <c r="C47" s="36" t="s">
        <v>77</v>
      </c>
      <c r="D47" s="33"/>
      <c r="E47" s="59"/>
      <c r="F47" s="33"/>
      <c r="G47" s="33"/>
      <c r="H47" s="34"/>
    </row>
    <row r="48" spans="1:8" ht="15" customHeight="1" x14ac:dyDescent="0.25">
      <c r="A48" s="54">
        <v>2.2799999999999998</v>
      </c>
      <c r="B48" s="35"/>
      <c r="C48" s="36" t="s">
        <v>78</v>
      </c>
      <c r="D48" s="33"/>
      <c r="E48" s="59"/>
      <c r="F48" s="33"/>
      <c r="G48" s="33"/>
      <c r="H48" s="34"/>
    </row>
    <row r="49" spans="1:8" ht="15" customHeight="1" x14ac:dyDescent="0.25">
      <c r="A49" s="54">
        <v>2.29</v>
      </c>
      <c r="B49" s="35"/>
      <c r="C49" s="36" t="s">
        <v>79</v>
      </c>
      <c r="D49" s="33"/>
      <c r="E49" s="59"/>
      <c r="F49" s="33"/>
      <c r="G49" s="33"/>
      <c r="H49" s="34"/>
    </row>
    <row r="50" spans="1:8" ht="20.25" customHeight="1" x14ac:dyDescent="0.25">
      <c r="A50" s="31">
        <v>2.2999999999999998</v>
      </c>
      <c r="B50" s="35"/>
      <c r="C50" s="36" t="s">
        <v>269</v>
      </c>
      <c r="D50" s="33"/>
      <c r="E50" s="33"/>
      <c r="F50" s="56"/>
      <c r="G50" s="33"/>
      <c r="H50" s="34"/>
    </row>
    <row r="51" spans="1:8" ht="15" customHeight="1" x14ac:dyDescent="0.25">
      <c r="A51" s="54">
        <v>2.31</v>
      </c>
      <c r="B51" s="35"/>
      <c r="C51" s="36" t="s">
        <v>80</v>
      </c>
      <c r="D51" s="33"/>
      <c r="E51" s="59"/>
      <c r="F51" s="33"/>
      <c r="G51" s="33"/>
      <c r="H51" s="34"/>
    </row>
    <row r="52" spans="1:8" ht="15" customHeight="1" x14ac:dyDescent="0.25">
      <c r="A52" s="54">
        <v>2.33</v>
      </c>
      <c r="B52" s="35"/>
      <c r="C52" s="36" t="s">
        <v>81</v>
      </c>
      <c r="D52" s="33"/>
      <c r="E52" s="59"/>
      <c r="F52" s="33"/>
      <c r="G52" s="33"/>
      <c r="H52" s="34"/>
    </row>
    <row r="53" spans="1:8" ht="15" customHeight="1" x14ac:dyDescent="0.25">
      <c r="A53" s="54">
        <v>2.34</v>
      </c>
      <c r="B53" s="35"/>
      <c r="C53" s="36" t="s">
        <v>82</v>
      </c>
      <c r="D53" s="33"/>
      <c r="E53" s="33"/>
      <c r="F53" s="56"/>
      <c r="G53" s="33"/>
      <c r="H53" s="34"/>
    </row>
    <row r="54" spans="1:8" ht="20.25" customHeight="1" x14ac:dyDescent="0.25">
      <c r="A54" s="54">
        <v>2.35</v>
      </c>
      <c r="B54" s="35"/>
      <c r="C54" s="36" t="s">
        <v>83</v>
      </c>
      <c r="D54" s="33"/>
      <c r="E54" s="59"/>
      <c r="F54" s="33"/>
      <c r="G54" s="33"/>
      <c r="H54" s="34"/>
    </row>
    <row r="55" spans="1:8" ht="15" customHeight="1" x14ac:dyDescent="0.25">
      <c r="A55" s="54">
        <v>3</v>
      </c>
      <c r="B55" s="91" t="s">
        <v>24</v>
      </c>
      <c r="C55" s="101"/>
      <c r="D55" s="101"/>
      <c r="E55" s="101"/>
      <c r="F55" s="101"/>
      <c r="G55" s="101"/>
      <c r="H55" s="92"/>
    </row>
    <row r="56" spans="1:8" ht="22.5" x14ac:dyDescent="0.25">
      <c r="A56" s="54">
        <v>3.6</v>
      </c>
      <c r="B56" s="28"/>
      <c r="C56" s="29" t="s">
        <v>84</v>
      </c>
      <c r="D56" s="49"/>
      <c r="E56" s="59"/>
      <c r="F56" s="49"/>
      <c r="G56" s="49"/>
      <c r="H56" s="50"/>
    </row>
    <row r="57" spans="1:8" ht="22.5" x14ac:dyDescent="0.25">
      <c r="A57" s="54">
        <v>3.7</v>
      </c>
      <c r="B57" s="28"/>
      <c r="C57" s="29" t="s">
        <v>85</v>
      </c>
      <c r="D57" s="49"/>
      <c r="E57" s="59"/>
      <c r="F57" s="49"/>
      <c r="G57" s="49"/>
      <c r="H57" s="50"/>
    </row>
    <row r="58" spans="1:8" ht="22.5" x14ac:dyDescent="0.25">
      <c r="A58" s="54">
        <v>3.8</v>
      </c>
      <c r="B58" s="28"/>
      <c r="C58" s="29" t="s">
        <v>270</v>
      </c>
      <c r="D58" s="49"/>
      <c r="E58" s="59"/>
      <c r="F58" s="49"/>
      <c r="G58" s="49"/>
      <c r="H58" s="50"/>
    </row>
    <row r="59" spans="1:8" ht="22.5" x14ac:dyDescent="0.25">
      <c r="A59" s="54">
        <v>3.9</v>
      </c>
      <c r="B59" s="28"/>
      <c r="C59" s="29" t="s">
        <v>271</v>
      </c>
      <c r="D59" s="49"/>
      <c r="E59" s="59"/>
      <c r="F59" s="49"/>
      <c r="G59" s="49"/>
      <c r="H59" s="50"/>
    </row>
    <row r="60" spans="1:8" ht="22.5" x14ac:dyDescent="0.25">
      <c r="A60" s="31">
        <v>3.1</v>
      </c>
      <c r="B60" s="28"/>
      <c r="C60" s="29" t="s">
        <v>86</v>
      </c>
      <c r="D60" s="49"/>
      <c r="E60" s="59"/>
      <c r="F60" s="49"/>
      <c r="G60" s="49"/>
      <c r="H60" s="50"/>
    </row>
    <row r="61" spans="1:8" x14ac:dyDescent="0.25">
      <c r="A61" s="54">
        <v>3.11</v>
      </c>
      <c r="B61" s="28"/>
      <c r="C61" s="29" t="s">
        <v>87</v>
      </c>
      <c r="D61" s="49"/>
      <c r="E61" s="59"/>
      <c r="F61" s="49"/>
      <c r="G61" s="49"/>
      <c r="H61" s="50"/>
    </row>
    <row r="62" spans="1:8" ht="22.5" x14ac:dyDescent="0.25">
      <c r="A62" s="54">
        <v>3.12</v>
      </c>
      <c r="B62" s="28"/>
      <c r="C62" s="29" t="s">
        <v>88</v>
      </c>
      <c r="D62" s="49"/>
      <c r="E62" s="59"/>
      <c r="F62" s="49"/>
      <c r="G62" s="49"/>
      <c r="H62" s="50"/>
    </row>
    <row r="63" spans="1:8" x14ac:dyDescent="0.25">
      <c r="A63" s="54">
        <v>3.14</v>
      </c>
      <c r="B63" s="28"/>
      <c r="C63" s="29" t="s">
        <v>278</v>
      </c>
      <c r="D63" s="49"/>
      <c r="E63" s="59"/>
      <c r="F63" s="49"/>
      <c r="G63" s="49"/>
      <c r="H63" s="50"/>
    </row>
    <row r="64" spans="1:8" ht="22.5" x14ac:dyDescent="0.25">
      <c r="A64" s="54">
        <v>3.15</v>
      </c>
      <c r="B64" s="28"/>
      <c r="C64" s="29" t="s">
        <v>277</v>
      </c>
      <c r="D64" s="49"/>
      <c r="E64" s="59"/>
      <c r="F64" s="49"/>
      <c r="G64" s="49"/>
      <c r="H64" s="50"/>
    </row>
    <row r="65" spans="1:8" ht="22.5" x14ac:dyDescent="0.25">
      <c r="A65" s="54">
        <v>3.16</v>
      </c>
      <c r="B65" s="28"/>
      <c r="C65" s="29" t="s">
        <v>89</v>
      </c>
      <c r="D65" s="49"/>
      <c r="E65" s="59"/>
      <c r="F65" s="49"/>
      <c r="G65" s="49"/>
      <c r="H65" s="50"/>
    </row>
    <row r="66" spans="1:8" x14ac:dyDescent="0.25">
      <c r="A66" s="54">
        <v>3.17</v>
      </c>
      <c r="B66" s="28"/>
      <c r="C66" s="29" t="s">
        <v>90</v>
      </c>
      <c r="D66" s="49"/>
      <c r="E66" s="59"/>
      <c r="F66" s="49"/>
      <c r="G66" s="49"/>
      <c r="H66" s="50"/>
    </row>
    <row r="67" spans="1:8" x14ac:dyDescent="0.25">
      <c r="A67" s="54">
        <v>3.18</v>
      </c>
      <c r="B67" s="28"/>
      <c r="C67" s="29" t="s">
        <v>276</v>
      </c>
      <c r="D67" s="49"/>
      <c r="E67" s="59"/>
      <c r="F67" s="49"/>
      <c r="G67" s="49"/>
      <c r="H67" s="50"/>
    </row>
    <row r="68" spans="1:8" x14ac:dyDescent="0.25">
      <c r="A68" s="31">
        <v>3.2</v>
      </c>
      <c r="B68" s="28"/>
      <c r="C68" s="29" t="s">
        <v>91</v>
      </c>
      <c r="D68" s="49"/>
      <c r="E68" s="59"/>
      <c r="F68" s="49"/>
      <c r="G68" s="49"/>
      <c r="H68" s="50"/>
    </row>
    <row r="69" spans="1:8" ht="22.5" x14ac:dyDescent="0.25">
      <c r="A69" s="54">
        <v>3.21</v>
      </c>
      <c r="B69" s="28"/>
      <c r="C69" s="29" t="s">
        <v>92</v>
      </c>
      <c r="D69" s="49"/>
      <c r="E69" s="59"/>
      <c r="F69" s="49"/>
      <c r="G69" s="49"/>
      <c r="H69" s="50"/>
    </row>
    <row r="70" spans="1:8" ht="22.5" x14ac:dyDescent="0.25">
      <c r="A70" s="54">
        <v>3.22</v>
      </c>
      <c r="B70" s="28"/>
      <c r="C70" s="29" t="s">
        <v>93</v>
      </c>
      <c r="D70" s="49"/>
      <c r="E70" s="59"/>
      <c r="F70" s="49"/>
      <c r="G70" s="49"/>
      <c r="H70" s="50"/>
    </row>
    <row r="71" spans="1:8" ht="22.5" x14ac:dyDescent="0.25">
      <c r="A71" s="54">
        <v>3.25</v>
      </c>
      <c r="B71" s="28"/>
      <c r="C71" s="29" t="s">
        <v>94</v>
      </c>
      <c r="D71" s="49"/>
      <c r="E71" s="59"/>
      <c r="F71" s="49"/>
      <c r="G71" s="49"/>
      <c r="H71" s="50"/>
    </row>
    <row r="72" spans="1:8" ht="22.5" x14ac:dyDescent="0.25">
      <c r="A72" s="54">
        <v>3.26</v>
      </c>
      <c r="B72" s="28"/>
      <c r="C72" s="29" t="s">
        <v>275</v>
      </c>
      <c r="D72" s="49"/>
      <c r="E72" s="59"/>
      <c r="F72" s="49"/>
      <c r="G72" s="49"/>
      <c r="H72" s="50"/>
    </row>
    <row r="73" spans="1:8" x14ac:dyDescent="0.25">
      <c r="A73" s="54">
        <v>3.27</v>
      </c>
      <c r="B73" s="28"/>
      <c r="C73" s="29" t="s">
        <v>95</v>
      </c>
      <c r="D73" s="49"/>
      <c r="E73" s="59"/>
      <c r="F73" s="49"/>
      <c r="G73" s="49"/>
      <c r="H73" s="50"/>
    </row>
    <row r="74" spans="1:8" ht="22.5" x14ac:dyDescent="0.25">
      <c r="A74" s="54">
        <v>3.28</v>
      </c>
      <c r="B74" s="28"/>
      <c r="C74" s="29" t="s">
        <v>274</v>
      </c>
      <c r="D74" s="49"/>
      <c r="E74" s="59"/>
      <c r="F74" s="49"/>
      <c r="G74" s="49"/>
      <c r="H74" s="50"/>
    </row>
    <row r="75" spans="1:8" ht="22.5" x14ac:dyDescent="0.25">
      <c r="A75" s="54">
        <v>3.29</v>
      </c>
      <c r="B75" s="28"/>
      <c r="C75" s="29" t="s">
        <v>96</v>
      </c>
      <c r="D75" s="49"/>
      <c r="E75" s="59"/>
      <c r="F75" s="49"/>
      <c r="G75" s="49"/>
      <c r="H75" s="50"/>
    </row>
    <row r="76" spans="1:8" ht="22.5" x14ac:dyDescent="0.25">
      <c r="A76" s="31">
        <v>3.3</v>
      </c>
      <c r="B76" s="28"/>
      <c r="C76" s="29" t="s">
        <v>97</v>
      </c>
      <c r="D76" s="49"/>
      <c r="E76" s="59"/>
      <c r="F76" s="49"/>
      <c r="G76" s="49"/>
      <c r="H76" s="50"/>
    </row>
    <row r="77" spans="1:8" x14ac:dyDescent="0.25">
      <c r="A77" s="54">
        <v>3.31</v>
      </c>
      <c r="B77" s="28"/>
      <c r="C77" s="29" t="s">
        <v>98</v>
      </c>
      <c r="D77" s="49"/>
      <c r="E77" s="59"/>
      <c r="F77" s="49"/>
      <c r="G77" s="49"/>
      <c r="H77" s="50"/>
    </row>
    <row r="78" spans="1:8" ht="22.5" x14ac:dyDescent="0.25">
      <c r="A78" s="54">
        <v>3.32</v>
      </c>
      <c r="B78" s="28"/>
      <c r="C78" s="29" t="s">
        <v>99</v>
      </c>
      <c r="D78" s="49"/>
      <c r="E78" s="59"/>
      <c r="F78" s="49"/>
      <c r="G78" s="49"/>
      <c r="H78" s="50"/>
    </row>
    <row r="79" spans="1:8" ht="22.5" x14ac:dyDescent="0.25">
      <c r="A79" s="54">
        <v>3.33</v>
      </c>
      <c r="B79" s="28"/>
      <c r="C79" s="29" t="s">
        <v>100</v>
      </c>
      <c r="D79" s="49"/>
      <c r="E79" s="49"/>
      <c r="F79" s="49"/>
      <c r="G79" s="61"/>
      <c r="H79" s="50"/>
    </row>
    <row r="80" spans="1:8" ht="22.5" x14ac:dyDescent="0.25">
      <c r="A80" s="54">
        <v>3.34</v>
      </c>
      <c r="B80" s="28"/>
      <c r="C80" s="29" t="s">
        <v>101</v>
      </c>
      <c r="D80" s="49"/>
      <c r="E80" s="59"/>
      <c r="F80" s="49"/>
      <c r="G80" s="49"/>
      <c r="H80" s="50"/>
    </row>
    <row r="81" spans="1:8" ht="22.5" x14ac:dyDescent="0.25">
      <c r="A81" s="54">
        <v>3.35</v>
      </c>
      <c r="B81" s="28"/>
      <c r="C81" s="29" t="s">
        <v>102</v>
      </c>
      <c r="D81" s="49"/>
      <c r="E81" s="59"/>
      <c r="F81" s="49"/>
      <c r="G81" s="49"/>
      <c r="H81" s="50"/>
    </row>
    <row r="82" spans="1:8" ht="22.5" x14ac:dyDescent="0.25">
      <c r="A82" s="54">
        <v>3.36</v>
      </c>
      <c r="B82" s="28"/>
      <c r="C82" s="29" t="s">
        <v>273</v>
      </c>
      <c r="D82" s="49"/>
      <c r="E82" s="49"/>
      <c r="F82" s="62"/>
      <c r="G82" s="49"/>
      <c r="H82" s="50"/>
    </row>
    <row r="83" spans="1:8" ht="22.5" x14ac:dyDescent="0.25">
      <c r="A83" s="54">
        <v>3.37</v>
      </c>
      <c r="B83" s="28"/>
      <c r="C83" s="29" t="s">
        <v>103</v>
      </c>
      <c r="D83" s="49"/>
      <c r="E83" s="59"/>
      <c r="F83" s="49"/>
      <c r="G83" s="49"/>
      <c r="H83" s="50"/>
    </row>
    <row r="84" spans="1:8" x14ac:dyDescent="0.25">
      <c r="A84" s="54">
        <v>3.38</v>
      </c>
      <c r="B84" s="28"/>
      <c r="C84" s="29" t="s">
        <v>104</v>
      </c>
      <c r="D84" s="49"/>
      <c r="E84" s="49"/>
      <c r="F84" s="62"/>
      <c r="G84" s="49"/>
      <c r="H84" s="50"/>
    </row>
    <row r="85" spans="1:8" ht="22.5" x14ac:dyDescent="0.25">
      <c r="A85" s="31">
        <v>3.4</v>
      </c>
      <c r="B85" s="28"/>
      <c r="C85" s="29" t="s">
        <v>272</v>
      </c>
      <c r="D85" s="49"/>
      <c r="E85" s="59"/>
      <c r="F85" s="49"/>
      <c r="G85" s="49"/>
      <c r="H85" s="50"/>
    </row>
    <row r="86" spans="1:8" ht="15" customHeight="1" x14ac:dyDescent="0.25">
      <c r="A86" s="54">
        <v>4</v>
      </c>
      <c r="B86" s="91" t="s">
        <v>5</v>
      </c>
      <c r="C86" s="101"/>
      <c r="D86" s="101"/>
      <c r="E86" s="101"/>
      <c r="F86" s="101"/>
      <c r="G86" s="101"/>
      <c r="H86" s="92"/>
    </row>
    <row r="87" spans="1:8" x14ac:dyDescent="0.25">
      <c r="A87" s="54">
        <v>4.2</v>
      </c>
      <c r="B87" s="28"/>
      <c r="C87" s="29" t="s">
        <v>279</v>
      </c>
      <c r="D87" s="33"/>
      <c r="E87" s="59"/>
      <c r="F87" s="33"/>
      <c r="G87" s="33"/>
      <c r="H87" s="15"/>
    </row>
    <row r="88" spans="1:8" x14ac:dyDescent="0.25">
      <c r="A88" s="54">
        <v>4.3</v>
      </c>
      <c r="B88" s="28"/>
      <c r="C88" s="29" t="s">
        <v>280</v>
      </c>
      <c r="D88" s="33"/>
      <c r="E88" s="59"/>
      <c r="F88" s="33"/>
      <c r="G88" s="33"/>
      <c r="H88" s="15"/>
    </row>
    <row r="89" spans="1:8" x14ac:dyDescent="0.25">
      <c r="A89" s="54">
        <v>4.4000000000000004</v>
      </c>
      <c r="B89" s="28"/>
      <c r="C89" s="29" t="s">
        <v>105</v>
      </c>
      <c r="D89" s="33"/>
      <c r="E89" s="59"/>
      <c r="F89" s="33"/>
      <c r="G89" s="33"/>
      <c r="H89" s="15"/>
    </row>
    <row r="90" spans="1:8" ht="22.5" x14ac:dyDescent="0.25">
      <c r="A90" s="54">
        <v>4.5999999999999996</v>
      </c>
      <c r="B90" s="28"/>
      <c r="C90" s="29" t="s">
        <v>106</v>
      </c>
      <c r="D90" s="33"/>
      <c r="E90" s="59"/>
      <c r="F90" s="33"/>
      <c r="G90" s="33"/>
      <c r="H90" s="15"/>
    </row>
    <row r="91" spans="1:8" x14ac:dyDescent="0.25">
      <c r="A91" s="54">
        <v>4.9000000000000004</v>
      </c>
      <c r="B91" s="28"/>
      <c r="C91" s="29" t="s">
        <v>45</v>
      </c>
      <c r="D91" s="33"/>
      <c r="E91" s="59"/>
      <c r="F91" s="33"/>
      <c r="G91" s="33"/>
      <c r="H91" s="15"/>
    </row>
    <row r="92" spans="1:8" ht="15" customHeight="1" x14ac:dyDescent="0.25">
      <c r="A92" s="54">
        <v>5</v>
      </c>
      <c r="B92" s="91" t="s">
        <v>25</v>
      </c>
      <c r="C92" s="101"/>
      <c r="D92" s="101"/>
      <c r="E92" s="101"/>
      <c r="F92" s="101"/>
      <c r="G92" s="101"/>
      <c r="H92" s="92"/>
    </row>
    <row r="93" spans="1:8" x14ac:dyDescent="0.25">
      <c r="A93" s="54">
        <v>5.0999999999999996</v>
      </c>
      <c r="B93" s="28"/>
      <c r="C93" s="29" t="s">
        <v>107</v>
      </c>
      <c r="D93" s="49"/>
      <c r="E93" s="59"/>
      <c r="F93" s="49"/>
      <c r="G93" s="49"/>
      <c r="H93" s="50"/>
    </row>
    <row r="94" spans="1:8" x14ac:dyDescent="0.25">
      <c r="A94" s="54">
        <v>5.4</v>
      </c>
      <c r="B94" s="28"/>
      <c r="C94" s="29" t="s">
        <v>45</v>
      </c>
      <c r="D94" s="49"/>
      <c r="E94" s="59"/>
      <c r="F94" s="49"/>
      <c r="G94" s="49"/>
      <c r="H94" s="50"/>
    </row>
    <row r="95" spans="1:8" x14ac:dyDescent="0.25">
      <c r="A95" s="54">
        <v>5.9</v>
      </c>
      <c r="B95" s="28"/>
      <c r="C95" s="29" t="s">
        <v>108</v>
      </c>
      <c r="D95" s="49"/>
      <c r="E95" s="59"/>
      <c r="F95" s="49"/>
      <c r="G95" s="49"/>
      <c r="H95" s="50"/>
    </row>
    <row r="96" spans="1:8" ht="22.5" x14ac:dyDescent="0.25">
      <c r="A96" s="54">
        <v>5.13</v>
      </c>
      <c r="B96" s="28"/>
      <c r="C96" s="29" t="s">
        <v>109</v>
      </c>
      <c r="D96" s="49"/>
      <c r="E96" s="49"/>
      <c r="F96" s="63"/>
      <c r="G96" s="49"/>
      <c r="H96" s="50"/>
    </row>
    <row r="97" spans="1:8" x14ac:dyDescent="0.25">
      <c r="A97" s="54">
        <v>5.14</v>
      </c>
      <c r="B97" s="28"/>
      <c r="C97" s="29" t="s">
        <v>110</v>
      </c>
      <c r="D97" s="49"/>
      <c r="E97" s="49"/>
      <c r="F97" s="49"/>
      <c r="G97" s="61"/>
      <c r="H97" s="50"/>
    </row>
    <row r="98" spans="1:8" ht="22.5" x14ac:dyDescent="0.25">
      <c r="A98" s="54">
        <v>5.16</v>
      </c>
      <c r="B98" s="28"/>
      <c r="C98" s="29" t="s">
        <v>111</v>
      </c>
      <c r="D98" s="49"/>
      <c r="E98" s="59"/>
      <c r="F98" s="49"/>
      <c r="G98" s="49"/>
      <c r="H98" s="50"/>
    </row>
    <row r="99" spans="1:8" x14ac:dyDescent="0.25">
      <c r="A99" s="54">
        <v>5.18</v>
      </c>
      <c r="B99" s="28"/>
      <c r="C99" s="29" t="s">
        <v>112</v>
      </c>
      <c r="D99" s="49"/>
      <c r="E99" s="59"/>
      <c r="F99" s="49"/>
      <c r="G99" s="49"/>
      <c r="H99" s="50"/>
    </row>
    <row r="100" spans="1:8" x14ac:dyDescent="0.25">
      <c r="A100" s="54">
        <v>5.19</v>
      </c>
      <c r="B100" s="28"/>
      <c r="C100" s="29" t="s">
        <v>113</v>
      </c>
      <c r="D100" s="49"/>
      <c r="E100" s="59"/>
      <c r="F100" s="49"/>
      <c r="G100" s="49"/>
      <c r="H100" s="50"/>
    </row>
    <row r="101" spans="1:8" ht="22.5" x14ac:dyDescent="0.25">
      <c r="A101" s="31">
        <v>5.2</v>
      </c>
      <c r="B101" s="28"/>
      <c r="C101" s="29" t="s">
        <v>114</v>
      </c>
      <c r="D101" s="49"/>
      <c r="E101" s="59"/>
      <c r="F101" s="49"/>
      <c r="G101" s="49"/>
      <c r="H101" s="50"/>
    </row>
    <row r="102" spans="1:8" ht="22.5" x14ac:dyDescent="0.25">
      <c r="A102" s="54">
        <v>5.22</v>
      </c>
      <c r="B102" s="28"/>
      <c r="C102" s="29" t="s">
        <v>115</v>
      </c>
      <c r="D102" s="49"/>
      <c r="E102" s="59"/>
      <c r="F102" s="49"/>
      <c r="G102" s="49"/>
      <c r="H102" s="50"/>
    </row>
    <row r="103" spans="1:8" ht="22.5" x14ac:dyDescent="0.25">
      <c r="A103" s="54">
        <v>5.23</v>
      </c>
      <c r="B103" s="28"/>
      <c r="C103" s="29" t="s">
        <v>285</v>
      </c>
      <c r="D103" s="49"/>
      <c r="E103" s="49"/>
      <c r="F103" s="63"/>
      <c r="G103" s="49"/>
      <c r="H103" s="50"/>
    </row>
    <row r="104" spans="1:8" ht="22.5" x14ac:dyDescent="0.25">
      <c r="A104" s="54">
        <v>5.24</v>
      </c>
      <c r="B104" s="28"/>
      <c r="C104" s="29" t="s">
        <v>284</v>
      </c>
      <c r="D104" s="49"/>
      <c r="E104" s="59"/>
      <c r="F104" s="49"/>
      <c r="G104" s="49"/>
      <c r="H104" s="50"/>
    </row>
    <row r="105" spans="1:8" ht="22.5" x14ac:dyDescent="0.25">
      <c r="A105" s="54">
        <v>5.25</v>
      </c>
      <c r="B105" s="28"/>
      <c r="C105" s="29" t="s">
        <v>283</v>
      </c>
      <c r="D105" s="49"/>
      <c r="E105" s="59"/>
      <c r="F105" s="49"/>
      <c r="G105" s="49"/>
      <c r="H105" s="50"/>
    </row>
    <row r="106" spans="1:8" x14ac:dyDescent="0.25">
      <c r="A106" s="54">
        <v>5.26</v>
      </c>
      <c r="B106" s="28"/>
      <c r="C106" s="29" t="s">
        <v>116</v>
      </c>
      <c r="D106" s="49"/>
      <c r="E106" s="49"/>
      <c r="F106" s="63"/>
      <c r="G106" s="49"/>
      <c r="H106" s="50"/>
    </row>
    <row r="107" spans="1:8" ht="22.5" x14ac:dyDescent="0.25">
      <c r="A107" s="54">
        <v>5.27</v>
      </c>
      <c r="B107" s="28"/>
      <c r="C107" s="29" t="s">
        <v>282</v>
      </c>
      <c r="D107" s="49"/>
      <c r="E107" s="49"/>
      <c r="F107" s="63"/>
      <c r="G107" s="49"/>
      <c r="H107" s="50"/>
    </row>
    <row r="108" spans="1:8" x14ac:dyDescent="0.25">
      <c r="A108" s="54">
        <v>5.28</v>
      </c>
      <c r="B108" s="28"/>
      <c r="C108" s="29" t="s">
        <v>117</v>
      </c>
      <c r="D108" s="49"/>
      <c r="E108" s="49"/>
      <c r="F108" s="63"/>
      <c r="G108" s="49"/>
      <c r="H108" s="50"/>
    </row>
    <row r="109" spans="1:8" x14ac:dyDescent="0.25">
      <c r="A109" s="54">
        <v>5.29</v>
      </c>
      <c r="B109" s="28"/>
      <c r="C109" s="29" t="s">
        <v>281</v>
      </c>
      <c r="D109" s="49"/>
      <c r="E109" s="59"/>
      <c r="F109" s="49"/>
      <c r="G109" s="49"/>
      <c r="H109" s="50"/>
    </row>
    <row r="110" spans="1:8" ht="22.5" x14ac:dyDescent="0.25">
      <c r="A110" s="31">
        <v>5.3</v>
      </c>
      <c r="B110" s="28"/>
      <c r="C110" s="29" t="s">
        <v>118</v>
      </c>
      <c r="D110" s="49"/>
      <c r="E110" s="59"/>
      <c r="F110" s="49"/>
      <c r="G110" s="49"/>
      <c r="H110" s="50"/>
    </row>
    <row r="111" spans="1:8" ht="22.5" x14ac:dyDescent="0.25">
      <c r="A111" s="54">
        <v>5.31</v>
      </c>
      <c r="B111" s="28"/>
      <c r="C111" s="29" t="s">
        <v>119</v>
      </c>
      <c r="D111" s="49"/>
      <c r="E111" s="59"/>
      <c r="F111" s="49"/>
      <c r="G111" s="49"/>
      <c r="H111" s="50"/>
    </row>
    <row r="112" spans="1:8" x14ac:dyDescent="0.25">
      <c r="A112" s="54">
        <v>5.32</v>
      </c>
      <c r="B112" s="28"/>
      <c r="C112" s="29" t="s">
        <v>120</v>
      </c>
      <c r="D112" s="49"/>
      <c r="E112" s="59"/>
      <c r="F112" s="49"/>
      <c r="G112" s="49"/>
      <c r="H112" s="50"/>
    </row>
    <row r="113" spans="1:8" x14ac:dyDescent="0.25">
      <c r="A113" s="54">
        <v>5.33</v>
      </c>
      <c r="B113" s="28"/>
      <c r="C113" s="29" t="s">
        <v>121</v>
      </c>
      <c r="D113" s="49"/>
      <c r="E113" s="59"/>
      <c r="F113" s="49"/>
      <c r="G113" s="49"/>
      <c r="H113" s="50"/>
    </row>
    <row r="114" spans="1:8" x14ac:dyDescent="0.25">
      <c r="A114" s="54">
        <v>5.35</v>
      </c>
      <c r="B114" s="28"/>
      <c r="C114" s="29" t="s">
        <v>122</v>
      </c>
      <c r="D114" s="49"/>
      <c r="E114" s="59"/>
      <c r="F114" s="49"/>
      <c r="G114" s="49"/>
      <c r="H114" s="50"/>
    </row>
    <row r="115" spans="1:8" ht="22.5" x14ac:dyDescent="0.25">
      <c r="A115" s="54">
        <v>5.36</v>
      </c>
      <c r="B115" s="28"/>
      <c r="C115" s="29" t="s">
        <v>123</v>
      </c>
      <c r="D115" s="49"/>
      <c r="E115" s="59"/>
      <c r="F115" s="49"/>
      <c r="G115" s="49"/>
      <c r="H115" s="50"/>
    </row>
    <row r="116" spans="1:8" ht="15" customHeight="1" x14ac:dyDescent="0.25">
      <c r="A116" s="54">
        <v>6</v>
      </c>
      <c r="B116" s="91" t="s">
        <v>26</v>
      </c>
      <c r="C116" s="101"/>
      <c r="D116" s="101"/>
      <c r="E116" s="101"/>
      <c r="F116" s="101"/>
      <c r="G116" s="101"/>
      <c r="H116" s="92"/>
    </row>
    <row r="117" spans="1:8" ht="22.5" x14ac:dyDescent="0.25">
      <c r="A117" s="54">
        <v>6.1</v>
      </c>
      <c r="B117" s="28"/>
      <c r="C117" s="29" t="s">
        <v>124</v>
      </c>
      <c r="D117" s="33"/>
      <c r="E117" s="59"/>
      <c r="F117" s="33"/>
      <c r="G117" s="33"/>
      <c r="H117" s="34"/>
    </row>
    <row r="118" spans="1:8" ht="22.5" x14ac:dyDescent="0.25">
      <c r="A118" s="54">
        <v>6.4</v>
      </c>
      <c r="B118" s="28"/>
      <c r="C118" s="29" t="s">
        <v>289</v>
      </c>
      <c r="D118" s="33"/>
      <c r="E118" s="59"/>
      <c r="F118" s="33"/>
      <c r="G118" s="33"/>
      <c r="H118" s="34"/>
    </row>
    <row r="119" spans="1:8" ht="22.5" x14ac:dyDescent="0.25">
      <c r="A119" s="31">
        <v>6.1</v>
      </c>
      <c r="B119" s="28"/>
      <c r="C119" s="29" t="s">
        <v>288</v>
      </c>
      <c r="D119" s="33"/>
      <c r="E119" s="33"/>
      <c r="F119" s="58"/>
      <c r="G119" s="33"/>
      <c r="H119" s="34"/>
    </row>
    <row r="120" spans="1:8" x14ac:dyDescent="0.25">
      <c r="A120" s="31">
        <v>6.13</v>
      </c>
      <c r="B120" s="28"/>
      <c r="C120" s="29" t="s">
        <v>45</v>
      </c>
      <c r="D120" s="33"/>
      <c r="E120" s="59"/>
      <c r="F120" s="33"/>
      <c r="G120" s="33"/>
      <c r="H120" s="34"/>
    </row>
    <row r="121" spans="1:8" x14ac:dyDescent="0.25">
      <c r="A121" s="31">
        <v>6.23</v>
      </c>
      <c r="B121" s="28"/>
      <c r="C121" s="29" t="s">
        <v>287</v>
      </c>
      <c r="D121" s="33"/>
      <c r="E121" s="59"/>
      <c r="F121" s="33"/>
      <c r="G121" s="33"/>
      <c r="H121" s="34"/>
    </row>
    <row r="122" spans="1:8" ht="22.5" x14ac:dyDescent="0.25">
      <c r="A122" s="54">
        <v>6.24</v>
      </c>
      <c r="B122" s="28"/>
      <c r="C122" s="29" t="s">
        <v>286</v>
      </c>
      <c r="D122" s="33"/>
      <c r="E122" s="59"/>
      <c r="F122" s="33"/>
      <c r="G122" s="33"/>
      <c r="H122" s="34"/>
    </row>
    <row r="123" spans="1:8" ht="15" customHeight="1" x14ac:dyDescent="0.25">
      <c r="A123" s="54">
        <v>7</v>
      </c>
      <c r="B123" s="91" t="s">
        <v>27</v>
      </c>
      <c r="C123" s="101"/>
      <c r="D123" s="101"/>
      <c r="E123" s="101"/>
      <c r="F123" s="101"/>
      <c r="G123" s="101"/>
      <c r="H123" s="92"/>
    </row>
    <row r="124" spans="1:8" ht="22.5" x14ac:dyDescent="0.25">
      <c r="A124" s="54">
        <v>7.1</v>
      </c>
      <c r="B124" s="28"/>
      <c r="C124" s="29" t="s">
        <v>296</v>
      </c>
      <c r="D124" s="49"/>
      <c r="E124" s="59"/>
      <c r="F124" s="49"/>
      <c r="G124" s="49"/>
      <c r="H124" s="50"/>
    </row>
    <row r="125" spans="1:8" ht="22.5" x14ac:dyDescent="0.25">
      <c r="A125" s="54">
        <v>7.2</v>
      </c>
      <c r="B125" s="28"/>
      <c r="C125" s="29" t="s">
        <v>125</v>
      </c>
      <c r="D125" s="49"/>
      <c r="E125" s="59"/>
      <c r="F125" s="49"/>
      <c r="G125" s="49"/>
      <c r="H125" s="50"/>
    </row>
    <row r="126" spans="1:8" ht="22.5" x14ac:dyDescent="0.25">
      <c r="A126" s="54">
        <v>7.3</v>
      </c>
      <c r="B126" s="28"/>
      <c r="C126" s="29" t="s">
        <v>295</v>
      </c>
      <c r="D126" s="49"/>
      <c r="E126" s="59"/>
      <c r="F126" s="49"/>
      <c r="G126" s="49"/>
      <c r="H126" s="50"/>
    </row>
    <row r="127" spans="1:8" ht="33.75" x14ac:dyDescent="0.25">
      <c r="A127" s="54">
        <v>7.4</v>
      </c>
      <c r="B127" s="28"/>
      <c r="C127" s="29" t="s">
        <v>126</v>
      </c>
      <c r="D127" s="49"/>
      <c r="E127" s="59"/>
      <c r="F127" s="49"/>
      <c r="G127" s="49"/>
      <c r="H127" s="50"/>
    </row>
    <row r="128" spans="1:8" ht="67.5" x14ac:dyDescent="0.25">
      <c r="A128" s="54">
        <v>7.6</v>
      </c>
      <c r="B128" s="28"/>
      <c r="C128" s="29" t="s">
        <v>127</v>
      </c>
      <c r="D128" s="49"/>
      <c r="E128" s="59"/>
      <c r="F128" s="49"/>
      <c r="G128" s="49"/>
      <c r="H128" s="50"/>
    </row>
    <row r="129" spans="1:8" ht="22.5" x14ac:dyDescent="0.25">
      <c r="A129" s="54">
        <v>7.7</v>
      </c>
      <c r="B129" s="28"/>
      <c r="C129" s="29" t="s">
        <v>128</v>
      </c>
      <c r="D129" s="49"/>
      <c r="E129" s="59"/>
      <c r="F129" s="49"/>
      <c r="G129" s="49"/>
      <c r="H129" s="50"/>
    </row>
    <row r="130" spans="1:8" ht="33.75" x14ac:dyDescent="0.25">
      <c r="A130" s="54">
        <v>7.8</v>
      </c>
      <c r="B130" s="28"/>
      <c r="C130" s="29" t="s">
        <v>129</v>
      </c>
      <c r="D130" s="49"/>
      <c r="E130" s="59"/>
      <c r="F130" s="49"/>
      <c r="G130" s="49"/>
      <c r="H130" s="50"/>
    </row>
    <row r="131" spans="1:8" ht="33.75" x14ac:dyDescent="0.25">
      <c r="A131" s="54">
        <v>7.9</v>
      </c>
      <c r="B131" s="28"/>
      <c r="C131" s="29" t="s">
        <v>130</v>
      </c>
      <c r="D131" s="49"/>
      <c r="E131" s="59"/>
      <c r="F131" s="49"/>
      <c r="G131" s="49"/>
      <c r="H131" s="50"/>
    </row>
    <row r="132" spans="1:8" x14ac:dyDescent="0.25">
      <c r="A132" s="31">
        <v>7.1</v>
      </c>
      <c r="B132" s="28"/>
      <c r="C132" s="29" t="s">
        <v>131</v>
      </c>
      <c r="D132" s="49"/>
      <c r="E132" s="59"/>
      <c r="F132" s="49"/>
      <c r="G132" s="49"/>
      <c r="H132" s="50"/>
    </row>
    <row r="133" spans="1:8" ht="22.5" x14ac:dyDescent="0.25">
      <c r="A133" s="54">
        <v>7.11</v>
      </c>
      <c r="B133" s="28"/>
      <c r="C133" s="29" t="s">
        <v>132</v>
      </c>
      <c r="D133" s="49"/>
      <c r="E133" s="59"/>
      <c r="F133" s="49"/>
      <c r="G133" s="49"/>
      <c r="H133" s="50"/>
    </row>
    <row r="134" spans="1:8" ht="22.5" x14ac:dyDescent="0.25">
      <c r="A134" s="54">
        <v>7.12</v>
      </c>
      <c r="B134" s="28"/>
      <c r="C134" s="29" t="s">
        <v>133</v>
      </c>
      <c r="D134" s="49"/>
      <c r="E134" s="59"/>
      <c r="F134" s="49"/>
      <c r="G134" s="49"/>
      <c r="H134" s="50"/>
    </row>
    <row r="135" spans="1:8" x14ac:dyDescent="0.25">
      <c r="A135" s="54">
        <v>7.13</v>
      </c>
      <c r="B135" s="28"/>
      <c r="C135" s="29" t="s">
        <v>294</v>
      </c>
      <c r="D135" s="49"/>
      <c r="E135" s="49"/>
      <c r="F135" s="63"/>
      <c r="G135" s="49"/>
      <c r="H135" s="50"/>
    </row>
    <row r="136" spans="1:8" x14ac:dyDescent="0.25">
      <c r="A136" s="54">
        <v>7.15</v>
      </c>
      <c r="B136" s="28"/>
      <c r="C136" s="29" t="s">
        <v>293</v>
      </c>
      <c r="D136" s="49"/>
      <c r="E136" s="59"/>
      <c r="F136" s="49"/>
      <c r="G136" s="49"/>
      <c r="H136" s="50"/>
    </row>
    <row r="137" spans="1:8" ht="33.75" x14ac:dyDescent="0.25">
      <c r="A137" s="54">
        <v>7.16</v>
      </c>
      <c r="B137" s="28"/>
      <c r="C137" s="29" t="s">
        <v>134</v>
      </c>
      <c r="D137" s="49"/>
      <c r="E137" s="59"/>
      <c r="F137" s="49"/>
      <c r="G137" s="49"/>
      <c r="H137" s="50"/>
    </row>
    <row r="138" spans="1:8" x14ac:dyDescent="0.25">
      <c r="A138" s="54">
        <v>7.17</v>
      </c>
      <c r="B138" s="28"/>
      <c r="C138" s="29" t="s">
        <v>135</v>
      </c>
      <c r="D138" s="49"/>
      <c r="E138" s="59"/>
      <c r="F138" s="49"/>
      <c r="G138" s="49"/>
      <c r="H138" s="50"/>
    </row>
    <row r="139" spans="1:8" ht="33.75" x14ac:dyDescent="0.25">
      <c r="A139" s="54">
        <v>7.18</v>
      </c>
      <c r="B139" s="28"/>
      <c r="C139" s="29" t="s">
        <v>136</v>
      </c>
      <c r="D139" s="49"/>
      <c r="E139" s="59"/>
      <c r="F139" s="49"/>
      <c r="G139" s="49"/>
      <c r="H139" s="50"/>
    </row>
    <row r="140" spans="1:8" ht="33.75" x14ac:dyDescent="0.25">
      <c r="A140" s="54">
        <v>7.19</v>
      </c>
      <c r="B140" s="28"/>
      <c r="C140" s="29" t="s">
        <v>137</v>
      </c>
      <c r="D140" s="49"/>
      <c r="E140" s="59"/>
      <c r="F140" s="49"/>
      <c r="G140" s="49"/>
      <c r="H140" s="50"/>
    </row>
    <row r="141" spans="1:8" x14ac:dyDescent="0.25">
      <c r="A141" s="54">
        <v>7.21</v>
      </c>
      <c r="B141" s="28"/>
      <c r="C141" s="29" t="s">
        <v>45</v>
      </c>
      <c r="D141" s="49"/>
      <c r="E141" s="59"/>
      <c r="F141" s="49"/>
      <c r="G141" s="49"/>
      <c r="H141" s="50"/>
    </row>
    <row r="142" spans="1:8" ht="33.75" x14ac:dyDescent="0.25">
      <c r="A142" s="54">
        <v>7.24</v>
      </c>
      <c r="B142" s="28"/>
      <c r="C142" s="29" t="s">
        <v>138</v>
      </c>
      <c r="D142" s="49"/>
      <c r="E142" s="59"/>
      <c r="F142" s="49"/>
      <c r="G142" s="49"/>
      <c r="H142" s="50"/>
    </row>
    <row r="143" spans="1:8" ht="33.75" x14ac:dyDescent="0.25">
      <c r="A143" s="54">
        <v>7.25</v>
      </c>
      <c r="B143" s="28"/>
      <c r="C143" s="29" t="s">
        <v>139</v>
      </c>
      <c r="D143" s="49"/>
      <c r="E143" s="59"/>
      <c r="F143" s="49"/>
      <c r="G143" s="49"/>
      <c r="H143" s="50"/>
    </row>
    <row r="144" spans="1:8" ht="22.5" x14ac:dyDescent="0.25">
      <c r="A144" s="54">
        <v>7.27</v>
      </c>
      <c r="B144" s="28"/>
      <c r="C144" s="29" t="s">
        <v>292</v>
      </c>
      <c r="D144" s="49"/>
      <c r="E144" s="59"/>
      <c r="F144" s="49"/>
      <c r="G144" s="49"/>
      <c r="H144" s="50"/>
    </row>
    <row r="145" spans="1:8" x14ac:dyDescent="0.25">
      <c r="A145" s="54">
        <v>7.28</v>
      </c>
      <c r="B145" s="28"/>
      <c r="C145" s="29" t="s">
        <v>290</v>
      </c>
      <c r="D145" s="49"/>
      <c r="E145" s="59"/>
      <c r="F145" s="49"/>
      <c r="G145" s="49"/>
      <c r="H145" s="50"/>
    </row>
    <row r="146" spans="1:8" ht="22.5" x14ac:dyDescent="0.25">
      <c r="A146" s="54">
        <v>7.29</v>
      </c>
      <c r="B146" s="28"/>
      <c r="C146" s="29" t="s">
        <v>291</v>
      </c>
      <c r="D146" s="49"/>
      <c r="E146" s="59"/>
      <c r="F146" s="49"/>
      <c r="G146" s="49"/>
      <c r="H146" s="50"/>
    </row>
    <row r="147" spans="1:8" ht="15" customHeight="1" x14ac:dyDescent="0.25">
      <c r="A147" s="54">
        <v>8</v>
      </c>
      <c r="B147" s="91" t="s">
        <v>28</v>
      </c>
      <c r="C147" s="101"/>
      <c r="D147" s="101"/>
      <c r="E147" s="101"/>
      <c r="F147" s="101"/>
      <c r="G147" s="101"/>
      <c r="H147" s="92"/>
    </row>
    <row r="148" spans="1:8" ht="24" customHeight="1" x14ac:dyDescent="0.25">
      <c r="A148" s="54">
        <v>8.1</v>
      </c>
      <c r="B148" s="28"/>
      <c r="C148" s="29" t="s">
        <v>298</v>
      </c>
      <c r="D148" s="33"/>
      <c r="E148" s="59"/>
      <c r="F148" s="33"/>
      <c r="G148" s="33"/>
      <c r="H148" s="34"/>
    </row>
    <row r="149" spans="1:8" x14ac:dyDescent="0.25">
      <c r="A149" s="54">
        <v>8.17</v>
      </c>
      <c r="B149" s="28"/>
      <c r="C149" s="29" t="s">
        <v>297</v>
      </c>
      <c r="D149" s="33"/>
      <c r="E149" s="59"/>
      <c r="F149" s="33"/>
      <c r="G149" s="33"/>
      <c r="H149" s="34"/>
    </row>
    <row r="150" spans="1:8" x14ac:dyDescent="0.25">
      <c r="A150" s="54">
        <v>8.23</v>
      </c>
      <c r="B150" s="28"/>
      <c r="C150" s="29" t="s">
        <v>45</v>
      </c>
      <c r="D150" s="33"/>
      <c r="E150" s="59"/>
      <c r="F150" s="33"/>
      <c r="G150" s="33"/>
      <c r="H150" s="34"/>
    </row>
    <row r="151" spans="1:8" ht="22.5" x14ac:dyDescent="0.25">
      <c r="A151" s="54">
        <v>8.26</v>
      </c>
      <c r="B151" s="28"/>
      <c r="C151" s="29" t="s">
        <v>140</v>
      </c>
      <c r="D151" s="33"/>
      <c r="E151" s="59"/>
      <c r="F151" s="33"/>
      <c r="G151" s="33"/>
      <c r="H151" s="34"/>
    </row>
    <row r="152" spans="1:8" x14ac:dyDescent="0.25">
      <c r="A152" s="54">
        <v>8.27</v>
      </c>
      <c r="B152" s="28"/>
      <c r="C152" s="29" t="s">
        <v>141</v>
      </c>
      <c r="D152" s="33"/>
      <c r="E152" s="59"/>
      <c r="F152" s="33"/>
      <c r="G152" s="33"/>
      <c r="H152" s="34"/>
    </row>
    <row r="153" spans="1:8" ht="22.5" x14ac:dyDescent="0.25">
      <c r="A153" s="54">
        <v>8.2799999999999994</v>
      </c>
      <c r="B153" s="28"/>
      <c r="C153" s="29" t="s">
        <v>142</v>
      </c>
      <c r="D153" s="33"/>
      <c r="E153" s="59"/>
      <c r="F153" s="33"/>
      <c r="G153" s="33"/>
      <c r="H153" s="34"/>
    </row>
    <row r="154" spans="1:8" ht="22.5" x14ac:dyDescent="0.25">
      <c r="A154" s="54">
        <v>8.2899999999999991</v>
      </c>
      <c r="B154" s="28"/>
      <c r="C154" s="29" t="s">
        <v>143</v>
      </c>
      <c r="D154" s="33"/>
      <c r="E154" s="59"/>
      <c r="F154" s="33"/>
      <c r="G154" s="33"/>
      <c r="H154" s="34"/>
    </row>
    <row r="155" spans="1:8" ht="15" customHeight="1" x14ac:dyDescent="0.25">
      <c r="A155" s="54">
        <v>9</v>
      </c>
      <c r="B155" s="93" t="s">
        <v>29</v>
      </c>
      <c r="C155" s="102"/>
      <c r="D155" s="102"/>
      <c r="E155" s="102"/>
      <c r="F155" s="102"/>
      <c r="G155" s="102"/>
      <c r="H155" s="94"/>
    </row>
    <row r="156" spans="1:8" x14ac:dyDescent="0.25">
      <c r="A156" s="54">
        <v>9.1</v>
      </c>
      <c r="B156" s="28"/>
      <c r="C156" s="29" t="s">
        <v>144</v>
      </c>
      <c r="D156" s="33"/>
      <c r="E156" s="33"/>
      <c r="F156" s="58"/>
      <c r="G156" s="33"/>
      <c r="H156" s="34"/>
    </row>
    <row r="157" spans="1:8" x14ac:dyDescent="0.25">
      <c r="A157" s="54">
        <v>9.1999999999999993</v>
      </c>
      <c r="B157" s="28"/>
      <c r="C157" s="29" t="s">
        <v>145</v>
      </c>
      <c r="D157" s="33"/>
      <c r="E157" s="33"/>
      <c r="F157" s="58"/>
      <c r="G157" s="33"/>
      <c r="H157" s="34"/>
    </row>
    <row r="158" spans="1:8" x14ac:dyDescent="0.25">
      <c r="A158" s="54">
        <v>9.3000000000000007</v>
      </c>
      <c r="B158" s="28"/>
      <c r="C158" s="29" t="s">
        <v>304</v>
      </c>
      <c r="D158" s="33"/>
      <c r="E158" s="33"/>
      <c r="F158" s="58"/>
      <c r="G158" s="33"/>
      <c r="H158" s="34"/>
    </row>
    <row r="159" spans="1:8" x14ac:dyDescent="0.25">
      <c r="A159" s="54">
        <v>9.4</v>
      </c>
      <c r="B159" s="28"/>
      <c r="C159" s="29" t="s">
        <v>146</v>
      </c>
      <c r="D159" s="33"/>
      <c r="E159" s="59"/>
      <c r="F159" s="33"/>
      <c r="G159" s="33"/>
      <c r="H159" s="34"/>
    </row>
    <row r="160" spans="1:8" ht="22.5" x14ac:dyDescent="0.25">
      <c r="A160" s="54">
        <v>9.6</v>
      </c>
      <c r="B160" s="28"/>
      <c r="C160" s="29" t="s">
        <v>147</v>
      </c>
      <c r="D160" s="33"/>
      <c r="E160" s="33"/>
      <c r="F160" s="58"/>
      <c r="G160" s="33"/>
      <c r="H160" s="34"/>
    </row>
    <row r="161" spans="1:8" x14ac:dyDescent="0.25">
      <c r="A161" s="54">
        <v>9.9</v>
      </c>
      <c r="B161" s="28"/>
      <c r="C161" s="29" t="s">
        <v>148</v>
      </c>
      <c r="D161" s="33"/>
      <c r="E161" s="59"/>
      <c r="F161" s="33"/>
      <c r="G161" s="33"/>
      <c r="H161" s="34"/>
    </row>
    <row r="162" spans="1:8" x14ac:dyDescent="0.25">
      <c r="A162" s="31">
        <v>9.1</v>
      </c>
      <c r="B162" s="28"/>
      <c r="C162" s="29" t="s">
        <v>149</v>
      </c>
      <c r="D162" s="33"/>
      <c r="E162" s="59"/>
      <c r="F162" s="33"/>
      <c r="G162" s="33"/>
      <c r="H162" s="34"/>
    </row>
    <row r="163" spans="1:8" ht="22.5" x14ac:dyDescent="0.25">
      <c r="A163" s="31">
        <v>9.11</v>
      </c>
      <c r="B163" s="28"/>
      <c r="C163" s="29" t="s">
        <v>303</v>
      </c>
      <c r="D163" s="33"/>
      <c r="E163" s="33"/>
      <c r="F163" s="33"/>
      <c r="G163" s="60"/>
      <c r="H163" s="34"/>
    </row>
    <row r="164" spans="1:8" x14ac:dyDescent="0.25">
      <c r="A164" s="54">
        <v>9.1199999999999992</v>
      </c>
      <c r="B164" s="28"/>
      <c r="C164" s="29" t="s">
        <v>150</v>
      </c>
      <c r="D164" s="33"/>
      <c r="E164" s="59"/>
      <c r="F164" s="33"/>
      <c r="G164" s="33"/>
      <c r="H164" s="34"/>
    </row>
    <row r="165" spans="1:8" x14ac:dyDescent="0.25">
      <c r="A165" s="54">
        <v>9.1300000000000008</v>
      </c>
      <c r="B165" s="28"/>
      <c r="C165" s="29" t="s">
        <v>151</v>
      </c>
      <c r="D165" s="33"/>
      <c r="E165" s="59"/>
      <c r="F165" s="33"/>
      <c r="G165" s="33"/>
      <c r="H165" s="34"/>
    </row>
    <row r="166" spans="1:8" ht="22.5" x14ac:dyDescent="0.25">
      <c r="A166" s="54">
        <v>9.14</v>
      </c>
      <c r="B166" s="28"/>
      <c r="C166" s="29" t="s">
        <v>152</v>
      </c>
      <c r="D166" s="33"/>
      <c r="E166" s="59"/>
      <c r="F166" s="33"/>
      <c r="G166" s="33"/>
      <c r="H166" s="34"/>
    </row>
    <row r="167" spans="1:8" ht="22.5" x14ac:dyDescent="0.25">
      <c r="A167" s="54">
        <v>9.16</v>
      </c>
      <c r="B167" s="28"/>
      <c r="C167" s="29" t="s">
        <v>153</v>
      </c>
      <c r="D167" s="33"/>
      <c r="E167" s="59"/>
      <c r="F167" s="33"/>
      <c r="G167" s="33"/>
      <c r="H167" s="34"/>
    </row>
    <row r="168" spans="1:8" ht="33.75" x14ac:dyDescent="0.25">
      <c r="A168" s="54">
        <v>9.17</v>
      </c>
      <c r="B168" s="28"/>
      <c r="C168" s="29" t="s">
        <v>154</v>
      </c>
      <c r="D168" s="33"/>
      <c r="E168" s="59"/>
      <c r="F168" s="33"/>
      <c r="G168" s="33"/>
      <c r="H168" s="34"/>
    </row>
    <row r="169" spans="1:8" ht="22.5" x14ac:dyDescent="0.25">
      <c r="A169" s="31">
        <v>9.1999999999999993</v>
      </c>
      <c r="B169" s="28"/>
      <c r="C169" s="29" t="s">
        <v>302</v>
      </c>
      <c r="D169" s="33"/>
      <c r="E169" s="59"/>
      <c r="F169" s="33"/>
      <c r="G169" s="33"/>
      <c r="H169" s="34"/>
    </row>
    <row r="170" spans="1:8" x14ac:dyDescent="0.25">
      <c r="A170" s="54">
        <v>9.2200000000000006</v>
      </c>
      <c r="B170" s="28"/>
      <c r="C170" s="29" t="s">
        <v>45</v>
      </c>
      <c r="D170" s="33"/>
      <c r="E170" s="59"/>
      <c r="F170" s="33"/>
      <c r="G170" s="33"/>
      <c r="H170" s="34"/>
    </row>
    <row r="171" spans="1:8" x14ac:dyDescent="0.25">
      <c r="A171" s="54">
        <v>9.24</v>
      </c>
      <c r="B171" s="28"/>
      <c r="C171" s="29" t="s">
        <v>155</v>
      </c>
      <c r="D171" s="33"/>
      <c r="E171" s="59"/>
      <c r="F171" s="33"/>
      <c r="G171" s="33"/>
      <c r="H171" s="34"/>
    </row>
    <row r="172" spans="1:8" ht="22.5" x14ac:dyDescent="0.25">
      <c r="A172" s="54">
        <v>9.25</v>
      </c>
      <c r="B172" s="28"/>
      <c r="C172" s="29" t="s">
        <v>156</v>
      </c>
      <c r="D172" s="33"/>
      <c r="E172" s="59"/>
      <c r="F172" s="33"/>
      <c r="G172" s="33"/>
      <c r="H172" s="34"/>
    </row>
    <row r="173" spans="1:8" x14ac:dyDescent="0.25">
      <c r="A173" s="54">
        <v>9.26</v>
      </c>
      <c r="B173" s="28"/>
      <c r="C173" s="29" t="s">
        <v>157</v>
      </c>
      <c r="D173" s="33"/>
      <c r="E173" s="59"/>
      <c r="F173" s="33"/>
      <c r="G173" s="33"/>
      <c r="H173" s="34"/>
    </row>
    <row r="174" spans="1:8" ht="22.5" x14ac:dyDescent="0.25">
      <c r="A174" s="54">
        <v>9.27</v>
      </c>
      <c r="B174" s="28"/>
      <c r="C174" s="29" t="s">
        <v>158</v>
      </c>
      <c r="D174" s="33"/>
      <c r="E174" s="33"/>
      <c r="F174" s="58"/>
      <c r="G174" s="33"/>
      <c r="H174" s="34"/>
    </row>
    <row r="175" spans="1:8" x14ac:dyDescent="0.25">
      <c r="A175" s="54">
        <v>9.2799999999999994</v>
      </c>
      <c r="B175" s="28"/>
      <c r="C175" s="29" t="s">
        <v>159</v>
      </c>
      <c r="D175" s="33"/>
      <c r="E175" s="33"/>
      <c r="F175" s="58"/>
      <c r="G175" s="33"/>
      <c r="H175" s="34"/>
    </row>
    <row r="176" spans="1:8" ht="22.5" x14ac:dyDescent="0.25">
      <c r="A176" s="54">
        <v>9.34</v>
      </c>
      <c r="B176" s="28"/>
      <c r="C176" s="29" t="s">
        <v>301</v>
      </c>
      <c r="D176" s="33"/>
      <c r="E176" s="59"/>
      <c r="F176" s="33"/>
      <c r="G176" s="33"/>
      <c r="H176" s="34"/>
    </row>
    <row r="177" spans="1:8" x14ac:dyDescent="0.25">
      <c r="A177" s="54" t="s">
        <v>160</v>
      </c>
      <c r="B177" s="28"/>
      <c r="C177" s="29" t="s">
        <v>247</v>
      </c>
      <c r="D177" s="33"/>
      <c r="E177" s="33"/>
      <c r="F177" s="33"/>
      <c r="G177" s="60"/>
      <c r="H177" s="34"/>
    </row>
    <row r="178" spans="1:8" x14ac:dyDescent="0.25">
      <c r="A178" s="54" t="s">
        <v>161</v>
      </c>
      <c r="B178" s="28"/>
      <c r="C178" s="29" t="s">
        <v>248</v>
      </c>
      <c r="D178" s="33"/>
      <c r="E178" s="59"/>
      <c r="F178" s="33"/>
      <c r="G178" s="33"/>
      <c r="H178" s="34"/>
    </row>
    <row r="179" spans="1:8" x14ac:dyDescent="0.25">
      <c r="A179" s="54" t="s">
        <v>162</v>
      </c>
      <c r="B179" s="28"/>
      <c r="C179" s="29" t="s">
        <v>249</v>
      </c>
      <c r="D179" s="33"/>
      <c r="E179" s="59"/>
      <c r="F179" s="33"/>
      <c r="G179" s="33"/>
      <c r="H179" s="34"/>
    </row>
    <row r="180" spans="1:8" ht="22.5" x14ac:dyDescent="0.25">
      <c r="A180" s="54" t="s">
        <v>163</v>
      </c>
      <c r="B180" s="28"/>
      <c r="C180" s="29" t="s">
        <v>250</v>
      </c>
      <c r="D180" s="33"/>
      <c r="E180" s="59"/>
      <c r="F180" s="33"/>
      <c r="G180" s="33"/>
      <c r="H180" s="34"/>
    </row>
    <row r="181" spans="1:8" ht="22.5" x14ac:dyDescent="0.25">
      <c r="A181" s="54" t="s">
        <v>164</v>
      </c>
      <c r="B181" s="28"/>
      <c r="C181" s="29" t="s">
        <v>252</v>
      </c>
      <c r="D181" s="33"/>
      <c r="E181" s="33"/>
      <c r="F181" s="58"/>
      <c r="G181" s="33"/>
      <c r="H181" s="34"/>
    </row>
    <row r="182" spans="1:8" x14ac:dyDescent="0.25">
      <c r="A182" s="54" t="s">
        <v>165</v>
      </c>
      <c r="B182" s="28"/>
      <c r="C182" s="29" t="s">
        <v>251</v>
      </c>
      <c r="D182" s="33"/>
      <c r="E182" s="33"/>
      <c r="F182" s="58"/>
      <c r="G182" s="33"/>
      <c r="H182" s="34"/>
    </row>
    <row r="183" spans="1:8" ht="22.5" x14ac:dyDescent="0.25">
      <c r="A183" s="54">
        <v>9.3699999999999992</v>
      </c>
      <c r="B183" s="28"/>
      <c r="C183" s="29" t="s">
        <v>166</v>
      </c>
      <c r="D183" s="33"/>
      <c r="E183" s="59"/>
      <c r="F183" s="33"/>
      <c r="G183" s="33"/>
      <c r="H183" s="34"/>
    </row>
    <row r="184" spans="1:8" x14ac:dyDescent="0.25">
      <c r="A184" s="54">
        <v>9.3800000000000008</v>
      </c>
      <c r="B184" s="28"/>
      <c r="C184" s="29" t="s">
        <v>167</v>
      </c>
      <c r="D184" s="33"/>
      <c r="E184" s="59"/>
      <c r="F184" s="33"/>
      <c r="G184" s="33"/>
      <c r="H184" s="34"/>
    </row>
    <row r="185" spans="1:8" ht="22.5" x14ac:dyDescent="0.25">
      <c r="A185" s="54">
        <v>9.39</v>
      </c>
      <c r="B185" s="28"/>
      <c r="C185" s="29" t="s">
        <v>168</v>
      </c>
      <c r="D185" s="33"/>
      <c r="E185" s="59"/>
      <c r="F185" s="33"/>
      <c r="G185" s="33"/>
      <c r="H185" s="34"/>
    </row>
    <row r="186" spans="1:8" ht="33.75" x14ac:dyDescent="0.25">
      <c r="A186" s="31">
        <v>9.41</v>
      </c>
      <c r="B186" s="28"/>
      <c r="C186" s="29" t="s">
        <v>300</v>
      </c>
      <c r="D186" s="33"/>
      <c r="E186" s="59"/>
      <c r="F186" s="33"/>
      <c r="G186" s="33"/>
      <c r="H186" s="34"/>
    </row>
    <row r="187" spans="1:8" ht="33.75" x14ac:dyDescent="0.25">
      <c r="A187" s="54">
        <v>9.42</v>
      </c>
      <c r="B187" s="28"/>
      <c r="C187" s="29" t="s">
        <v>170</v>
      </c>
      <c r="D187" s="33"/>
      <c r="E187" s="59"/>
      <c r="F187" s="33"/>
      <c r="G187" s="33"/>
      <c r="H187" s="34"/>
    </row>
    <row r="188" spans="1:8" ht="33.75" x14ac:dyDescent="0.25">
      <c r="A188" s="54">
        <v>9.43</v>
      </c>
      <c r="B188" s="28"/>
      <c r="C188" s="29" t="s">
        <v>171</v>
      </c>
      <c r="D188" s="33"/>
      <c r="E188" s="59"/>
      <c r="F188" s="33"/>
      <c r="G188" s="33"/>
      <c r="H188" s="34"/>
    </row>
    <row r="189" spans="1:8" x14ac:dyDescent="0.25">
      <c r="A189" s="54">
        <v>9.44</v>
      </c>
      <c r="B189" s="28"/>
      <c r="C189" s="29" t="s">
        <v>172</v>
      </c>
      <c r="D189" s="33"/>
      <c r="E189" s="59"/>
      <c r="F189" s="33"/>
      <c r="G189" s="33"/>
      <c r="H189" s="34"/>
    </row>
    <row r="190" spans="1:8" x14ac:dyDescent="0.25">
      <c r="A190" s="54">
        <v>9.4499999999999993</v>
      </c>
      <c r="B190" s="28"/>
      <c r="C190" s="29" t="s">
        <v>173</v>
      </c>
      <c r="D190" s="33"/>
      <c r="E190" s="59"/>
      <c r="F190" s="33"/>
      <c r="G190" s="33"/>
      <c r="H190" s="34"/>
    </row>
    <row r="191" spans="1:8" x14ac:dyDescent="0.25">
      <c r="A191" s="54">
        <v>9.4600000000000009</v>
      </c>
      <c r="B191" s="28"/>
      <c r="C191" s="29" t="s">
        <v>174</v>
      </c>
      <c r="D191" s="33"/>
      <c r="E191" s="59"/>
      <c r="F191" s="33"/>
      <c r="G191" s="33"/>
      <c r="H191" s="34"/>
    </row>
    <row r="192" spans="1:8" ht="22.5" x14ac:dyDescent="0.25">
      <c r="A192" s="54">
        <v>9.4700000000000006</v>
      </c>
      <c r="B192" s="28"/>
      <c r="C192" s="29" t="s">
        <v>175</v>
      </c>
      <c r="D192" s="33"/>
      <c r="E192" s="59"/>
      <c r="F192" s="33"/>
      <c r="G192" s="33"/>
      <c r="H192" s="34"/>
    </row>
    <row r="193" spans="1:8" x14ac:dyDescent="0.25">
      <c r="A193" s="54">
        <v>9.48</v>
      </c>
      <c r="B193" s="28"/>
      <c r="C193" s="29" t="s">
        <v>176</v>
      </c>
      <c r="D193" s="33"/>
      <c r="E193" s="33"/>
      <c r="F193" s="33"/>
      <c r="G193" s="60"/>
      <c r="H193" s="34"/>
    </row>
    <row r="194" spans="1:8" x14ac:dyDescent="0.25">
      <c r="A194" s="54">
        <v>9.49</v>
      </c>
      <c r="B194" s="28"/>
      <c r="C194" s="29" t="s">
        <v>299</v>
      </c>
      <c r="D194" s="33"/>
      <c r="E194" s="33"/>
      <c r="F194" s="58"/>
      <c r="G194" s="33"/>
      <c r="H194" s="34"/>
    </row>
    <row r="195" spans="1:8" ht="22.5" x14ac:dyDescent="0.25">
      <c r="A195" s="31">
        <v>9.5</v>
      </c>
      <c r="B195" s="28"/>
      <c r="C195" s="29" t="s">
        <v>177</v>
      </c>
      <c r="D195" s="33"/>
      <c r="E195" s="59"/>
      <c r="F195" s="33"/>
      <c r="G195" s="33"/>
      <c r="H195" s="34"/>
    </row>
    <row r="196" spans="1:8" x14ac:dyDescent="0.25">
      <c r="A196" s="54">
        <v>9.52</v>
      </c>
      <c r="B196" s="28"/>
      <c r="C196" s="29" t="s">
        <v>178</v>
      </c>
      <c r="D196" s="33"/>
      <c r="E196" s="33"/>
      <c r="F196" s="58"/>
      <c r="G196" s="33"/>
      <c r="H196" s="34"/>
    </row>
    <row r="197" spans="1:8" x14ac:dyDescent="0.25">
      <c r="A197" s="54">
        <v>9.5299999999999994</v>
      </c>
      <c r="B197" s="28"/>
      <c r="C197" s="29" t="s">
        <v>179</v>
      </c>
      <c r="D197" s="33"/>
      <c r="E197" s="59"/>
      <c r="F197" s="33"/>
      <c r="G197" s="33"/>
      <c r="H197" s="34"/>
    </row>
    <row r="198" spans="1:8" ht="22.5" x14ac:dyDescent="0.25">
      <c r="A198" s="54">
        <v>9.5399999999999991</v>
      </c>
      <c r="B198" s="28"/>
      <c r="C198" s="29" t="s">
        <v>180</v>
      </c>
      <c r="D198" s="33"/>
      <c r="E198" s="59"/>
      <c r="F198" s="33"/>
      <c r="G198" s="33"/>
      <c r="H198" s="34"/>
    </row>
    <row r="199" spans="1:8" ht="22.5" x14ac:dyDescent="0.25">
      <c r="A199" s="54">
        <v>9.5500000000000007</v>
      </c>
      <c r="B199" s="28"/>
      <c r="C199" s="29" t="s">
        <v>181</v>
      </c>
      <c r="D199" s="33"/>
      <c r="E199" s="59"/>
      <c r="F199" s="33"/>
      <c r="G199" s="33"/>
      <c r="H199" s="34"/>
    </row>
    <row r="200" spans="1:8" ht="22.5" x14ac:dyDescent="0.25">
      <c r="A200" s="54">
        <v>9.56</v>
      </c>
      <c r="B200" s="28"/>
      <c r="C200" s="29" t="s">
        <v>182</v>
      </c>
      <c r="D200" s="33"/>
      <c r="E200" s="59"/>
      <c r="F200" s="33"/>
      <c r="G200" s="33"/>
      <c r="H200" s="34"/>
    </row>
    <row r="201" spans="1:8" ht="15" customHeight="1" x14ac:dyDescent="0.25">
      <c r="A201" s="54">
        <v>10</v>
      </c>
      <c r="B201" s="91" t="s">
        <v>262</v>
      </c>
      <c r="C201" s="101"/>
      <c r="D201" s="101"/>
      <c r="E201" s="101"/>
      <c r="F201" s="101"/>
      <c r="G201" s="101"/>
      <c r="H201" s="92"/>
    </row>
    <row r="202" spans="1:8" ht="22.5" x14ac:dyDescent="0.25">
      <c r="A202" s="54">
        <v>10.1</v>
      </c>
      <c r="B202" s="41"/>
      <c r="C202" s="42" t="s">
        <v>183</v>
      </c>
      <c r="D202" s="33"/>
      <c r="E202" s="33"/>
      <c r="F202" s="58"/>
      <c r="G202" s="33"/>
      <c r="H202" s="34"/>
    </row>
    <row r="203" spans="1:8" ht="22.5" x14ac:dyDescent="0.25">
      <c r="A203" s="54">
        <v>10.199999999999999</v>
      </c>
      <c r="B203" s="41"/>
      <c r="C203" s="42" t="s">
        <v>184</v>
      </c>
      <c r="D203" s="33"/>
      <c r="E203" s="59"/>
      <c r="F203" s="33"/>
      <c r="G203" s="33"/>
      <c r="H203" s="34"/>
    </row>
    <row r="204" spans="1:8" ht="22.5" x14ac:dyDescent="0.25">
      <c r="A204" s="54">
        <v>10.5</v>
      </c>
      <c r="B204" s="41"/>
      <c r="C204" s="42" t="s">
        <v>306</v>
      </c>
      <c r="D204" s="33"/>
      <c r="E204" s="59"/>
      <c r="F204" s="33"/>
      <c r="G204" s="33"/>
      <c r="H204" s="34"/>
    </row>
    <row r="205" spans="1:8" ht="22.5" x14ac:dyDescent="0.25">
      <c r="A205" s="54">
        <v>10.7</v>
      </c>
      <c r="B205" s="41"/>
      <c r="C205" s="42" t="s">
        <v>185</v>
      </c>
      <c r="D205" s="33"/>
      <c r="E205" s="59"/>
      <c r="F205" s="33"/>
      <c r="G205" s="33"/>
      <c r="H205" s="34"/>
    </row>
    <row r="206" spans="1:8" x14ac:dyDescent="0.25">
      <c r="A206" s="54">
        <v>10.8</v>
      </c>
      <c r="B206" s="41"/>
      <c r="C206" s="42" t="s">
        <v>186</v>
      </c>
      <c r="D206" s="33"/>
      <c r="E206" s="59"/>
      <c r="F206" s="33"/>
      <c r="G206" s="33"/>
      <c r="H206" s="34"/>
    </row>
    <row r="207" spans="1:8" x14ac:dyDescent="0.25">
      <c r="A207" s="54">
        <v>10.9</v>
      </c>
      <c r="B207" s="41"/>
      <c r="C207" s="42" t="s">
        <v>187</v>
      </c>
      <c r="D207" s="33"/>
      <c r="E207" s="59"/>
      <c r="F207" s="33"/>
      <c r="G207" s="33"/>
      <c r="H207" s="34"/>
    </row>
    <row r="208" spans="1:8" ht="22.5" x14ac:dyDescent="0.25">
      <c r="A208" s="31">
        <v>10.1</v>
      </c>
      <c r="B208" s="41"/>
      <c r="C208" s="42" t="s">
        <v>188</v>
      </c>
      <c r="D208" s="33"/>
      <c r="E208" s="59"/>
      <c r="F208" s="33"/>
      <c r="G208" s="33"/>
      <c r="H208" s="34"/>
    </row>
    <row r="209" spans="1:8" x14ac:dyDescent="0.25">
      <c r="A209" s="54">
        <v>10.11</v>
      </c>
      <c r="B209" s="41"/>
      <c r="C209" s="42" t="s">
        <v>189</v>
      </c>
      <c r="D209" s="33"/>
      <c r="E209" s="59"/>
      <c r="F209" s="33"/>
      <c r="G209" s="33"/>
      <c r="H209" s="34"/>
    </row>
    <row r="210" spans="1:8" ht="22.5" x14ac:dyDescent="0.25">
      <c r="A210" s="54">
        <v>10.119999999999999</v>
      </c>
      <c r="B210" s="41"/>
      <c r="C210" s="42" t="s">
        <v>190</v>
      </c>
      <c r="D210" s="33"/>
      <c r="E210" s="59"/>
      <c r="F210" s="33"/>
      <c r="G210" s="33"/>
      <c r="H210" s="34"/>
    </row>
    <row r="211" spans="1:8" ht="22.5" x14ac:dyDescent="0.25">
      <c r="A211" s="54">
        <v>10.130000000000001</v>
      </c>
      <c r="B211" s="41"/>
      <c r="C211" s="42" t="s">
        <v>191</v>
      </c>
      <c r="D211" s="33"/>
      <c r="E211" s="59"/>
      <c r="F211" s="33"/>
      <c r="G211" s="33"/>
      <c r="H211" s="34"/>
    </row>
    <row r="212" spans="1:8" ht="22.5" x14ac:dyDescent="0.25">
      <c r="A212" s="54">
        <v>10.14</v>
      </c>
      <c r="B212" s="41"/>
      <c r="C212" s="42" t="s">
        <v>305</v>
      </c>
      <c r="D212" s="33"/>
      <c r="E212" s="59"/>
      <c r="F212" s="33"/>
      <c r="G212" s="33"/>
      <c r="H212" s="34"/>
    </row>
    <row r="213" spans="1:8" x14ac:dyDescent="0.25">
      <c r="A213" s="54">
        <v>10.16</v>
      </c>
      <c r="B213" s="41"/>
      <c r="C213" s="42" t="s">
        <v>45</v>
      </c>
      <c r="D213" s="33"/>
      <c r="E213" s="59"/>
      <c r="F213" s="33"/>
      <c r="G213" s="33"/>
      <c r="H213" s="34"/>
    </row>
    <row r="214" spans="1:8" ht="30.75" customHeight="1" x14ac:dyDescent="0.25">
      <c r="A214" s="54">
        <v>10.19</v>
      </c>
      <c r="B214" s="41"/>
      <c r="C214" s="42" t="s">
        <v>192</v>
      </c>
      <c r="D214" s="33"/>
      <c r="E214" s="59"/>
      <c r="F214" s="33"/>
      <c r="G214" s="33"/>
      <c r="H214" s="34"/>
    </row>
    <row r="215" spans="1:8" x14ac:dyDescent="0.25">
      <c r="A215" s="31">
        <v>10.199999999999999</v>
      </c>
      <c r="B215" s="41"/>
      <c r="C215" s="42" t="s">
        <v>169</v>
      </c>
      <c r="D215" s="33"/>
      <c r="E215" s="59"/>
      <c r="F215" s="33"/>
      <c r="G215" s="33"/>
      <c r="H215" s="34"/>
    </row>
    <row r="216" spans="1:8" ht="15" customHeight="1" x14ac:dyDescent="0.25">
      <c r="A216" s="54">
        <v>11</v>
      </c>
      <c r="B216" s="91" t="s">
        <v>30</v>
      </c>
      <c r="C216" s="101"/>
      <c r="D216" s="101"/>
      <c r="E216" s="101"/>
      <c r="F216" s="101"/>
      <c r="G216" s="101"/>
      <c r="H216" s="92"/>
    </row>
    <row r="217" spans="1:8" ht="22.5" x14ac:dyDescent="0.25">
      <c r="A217" s="54">
        <v>11.1</v>
      </c>
      <c r="B217" s="28"/>
      <c r="C217" s="29" t="s">
        <v>193</v>
      </c>
      <c r="D217" s="33"/>
      <c r="E217" s="59"/>
      <c r="F217" s="33"/>
      <c r="G217" s="33"/>
      <c r="H217" s="15"/>
    </row>
    <row r="218" spans="1:8" x14ac:dyDescent="0.25">
      <c r="A218" s="54">
        <v>11.2</v>
      </c>
      <c r="B218" s="28"/>
      <c r="C218" s="29" t="s">
        <v>194</v>
      </c>
      <c r="D218" s="33"/>
      <c r="E218" s="59"/>
      <c r="F218" s="33"/>
      <c r="G218" s="33"/>
      <c r="H218" s="15"/>
    </row>
    <row r="219" spans="1:8" x14ac:dyDescent="0.25">
      <c r="A219" s="54">
        <v>11.4</v>
      </c>
      <c r="B219" s="28"/>
      <c r="C219" s="29" t="s">
        <v>45</v>
      </c>
      <c r="D219" s="33"/>
      <c r="E219" s="59"/>
      <c r="F219" s="33"/>
      <c r="G219" s="33"/>
      <c r="H219" s="15"/>
    </row>
    <row r="220" spans="1:8" x14ac:dyDescent="0.25">
      <c r="A220" s="54">
        <v>11.8</v>
      </c>
      <c r="B220" s="28"/>
      <c r="C220" s="29" t="s">
        <v>195</v>
      </c>
      <c r="D220" s="33"/>
      <c r="E220" s="59"/>
      <c r="F220" s="33"/>
      <c r="G220" s="33"/>
      <c r="H220" s="15"/>
    </row>
    <row r="221" spans="1:8" x14ac:dyDescent="0.25">
      <c r="A221" s="31">
        <v>11.1</v>
      </c>
      <c r="B221" s="28"/>
      <c r="C221" s="29" t="s">
        <v>196</v>
      </c>
      <c r="D221" s="33"/>
      <c r="E221" s="59"/>
      <c r="F221" s="33"/>
      <c r="G221" s="33"/>
      <c r="H221" s="15"/>
    </row>
    <row r="222" spans="1:8" ht="22.5" x14ac:dyDescent="0.25">
      <c r="A222" s="54">
        <v>11.14</v>
      </c>
      <c r="B222" s="28"/>
      <c r="C222" s="29" t="s">
        <v>197</v>
      </c>
      <c r="D222" s="33"/>
      <c r="E222" s="59"/>
      <c r="F222" s="33"/>
      <c r="G222" s="33"/>
      <c r="H222" s="15"/>
    </row>
    <row r="223" spans="1:8" ht="15" customHeight="1" x14ac:dyDescent="0.25">
      <c r="A223" s="54">
        <v>12</v>
      </c>
      <c r="B223" s="91" t="s">
        <v>17</v>
      </c>
      <c r="C223" s="101"/>
      <c r="D223" s="101"/>
      <c r="E223" s="101"/>
      <c r="F223" s="101"/>
      <c r="G223" s="101"/>
      <c r="H223" s="92"/>
    </row>
    <row r="224" spans="1:8" x14ac:dyDescent="0.25">
      <c r="A224" s="54">
        <v>12.9</v>
      </c>
      <c r="B224" s="28"/>
      <c r="C224" s="29" t="s">
        <v>312</v>
      </c>
      <c r="D224" s="33"/>
      <c r="E224" s="59"/>
      <c r="F224" s="33"/>
      <c r="G224" s="33"/>
      <c r="H224" s="34"/>
    </row>
    <row r="225" spans="1:8" ht="33.75" x14ac:dyDescent="0.25">
      <c r="A225" s="31">
        <v>12.1</v>
      </c>
      <c r="B225" s="28"/>
      <c r="C225" s="29" t="s">
        <v>198</v>
      </c>
      <c r="D225" s="33"/>
      <c r="E225" s="59"/>
      <c r="F225" s="33"/>
      <c r="G225" s="33"/>
      <c r="H225" s="34"/>
    </row>
    <row r="226" spans="1:8" ht="22.5" x14ac:dyDescent="0.25">
      <c r="A226" s="31">
        <v>12.12</v>
      </c>
      <c r="B226" s="28"/>
      <c r="C226" s="29" t="s">
        <v>311</v>
      </c>
      <c r="D226" s="33"/>
      <c r="E226" s="59"/>
      <c r="F226" s="33"/>
      <c r="G226" s="33"/>
      <c r="H226" s="34"/>
    </row>
    <row r="227" spans="1:8" x14ac:dyDescent="0.25">
      <c r="A227" s="54">
        <v>12.13</v>
      </c>
      <c r="B227" s="28"/>
      <c r="C227" s="29" t="s">
        <v>45</v>
      </c>
      <c r="D227" s="33"/>
      <c r="E227" s="59"/>
      <c r="F227" s="33"/>
      <c r="G227" s="33"/>
      <c r="H227" s="34"/>
    </row>
    <row r="228" spans="1:8" ht="33.75" x14ac:dyDescent="0.25">
      <c r="A228" s="54">
        <v>12.15</v>
      </c>
      <c r="B228" s="28"/>
      <c r="C228" s="29" t="s">
        <v>199</v>
      </c>
      <c r="D228" s="33"/>
      <c r="E228" s="59"/>
      <c r="F228" s="33"/>
      <c r="G228" s="33"/>
      <c r="H228" s="34"/>
    </row>
    <row r="229" spans="1:8" x14ac:dyDescent="0.25">
      <c r="A229" s="54">
        <v>12.17</v>
      </c>
      <c r="B229" s="28"/>
      <c r="C229" s="29" t="s">
        <v>200</v>
      </c>
      <c r="D229" s="33"/>
      <c r="E229" s="59"/>
      <c r="F229" s="33"/>
      <c r="G229" s="33"/>
      <c r="H229" s="34"/>
    </row>
    <row r="230" spans="1:8" ht="33.75" x14ac:dyDescent="0.25">
      <c r="A230" s="54">
        <v>12.18</v>
      </c>
      <c r="B230" s="28"/>
      <c r="C230" s="29" t="s">
        <v>201</v>
      </c>
      <c r="D230" s="33"/>
      <c r="E230" s="59"/>
      <c r="F230" s="33"/>
      <c r="G230" s="33"/>
      <c r="H230" s="34"/>
    </row>
    <row r="231" spans="1:8" ht="22.5" x14ac:dyDescent="0.25">
      <c r="A231" s="54">
        <v>12.19</v>
      </c>
      <c r="B231" s="28"/>
      <c r="C231" s="29" t="s">
        <v>202</v>
      </c>
      <c r="D231" s="33"/>
      <c r="E231" s="59"/>
      <c r="F231" s="33"/>
      <c r="G231" s="33"/>
      <c r="H231" s="34"/>
    </row>
    <row r="232" spans="1:8" ht="45" x14ac:dyDescent="0.25">
      <c r="A232" s="31">
        <v>12.2</v>
      </c>
      <c r="B232" s="28"/>
      <c r="C232" s="29" t="s">
        <v>203</v>
      </c>
      <c r="D232" s="33"/>
      <c r="E232" s="59"/>
      <c r="F232" s="33"/>
      <c r="G232" s="33"/>
      <c r="H232" s="34"/>
    </row>
    <row r="233" spans="1:8" ht="33.75" x14ac:dyDescent="0.25">
      <c r="A233" s="31">
        <v>12.21</v>
      </c>
      <c r="B233" s="28"/>
      <c r="C233" s="29" t="s">
        <v>310</v>
      </c>
      <c r="D233" s="33"/>
      <c r="E233" s="59"/>
      <c r="F233" s="33"/>
      <c r="G233" s="33"/>
      <c r="H233" s="34"/>
    </row>
    <row r="234" spans="1:8" ht="22.5" x14ac:dyDescent="0.25">
      <c r="A234" s="31">
        <v>12.22</v>
      </c>
      <c r="B234" s="28"/>
      <c r="C234" s="29" t="s">
        <v>309</v>
      </c>
      <c r="D234" s="33"/>
      <c r="E234" s="59"/>
      <c r="F234" s="33"/>
      <c r="G234" s="33"/>
      <c r="H234" s="34"/>
    </row>
    <row r="235" spans="1:8" x14ac:dyDescent="0.25">
      <c r="A235" s="31">
        <v>12.24</v>
      </c>
      <c r="B235" s="28"/>
      <c r="C235" s="29" t="s">
        <v>308</v>
      </c>
      <c r="D235" s="33"/>
      <c r="E235" s="59"/>
      <c r="F235" s="33"/>
      <c r="G235" s="33"/>
      <c r="H235" s="34"/>
    </row>
    <row r="236" spans="1:8" ht="22.5" x14ac:dyDescent="0.25">
      <c r="A236" s="31">
        <v>12.25</v>
      </c>
      <c r="B236" s="28"/>
      <c r="C236" s="29" t="s">
        <v>307</v>
      </c>
      <c r="D236" s="33"/>
      <c r="E236" s="59"/>
      <c r="F236" s="33"/>
      <c r="G236" s="33"/>
      <c r="H236" s="34"/>
    </row>
    <row r="237" spans="1:8" ht="23.25" customHeight="1" x14ac:dyDescent="0.25">
      <c r="A237" s="54">
        <v>12.26</v>
      </c>
      <c r="B237" s="28"/>
      <c r="C237" s="29" t="s">
        <v>204</v>
      </c>
      <c r="D237" s="33"/>
      <c r="E237" s="59"/>
      <c r="F237" s="33"/>
      <c r="G237" s="33"/>
      <c r="H237" s="34"/>
    </row>
    <row r="238" spans="1:8" ht="15" customHeight="1" x14ac:dyDescent="0.25">
      <c r="A238" s="54">
        <v>13</v>
      </c>
      <c r="B238" s="91" t="s">
        <v>31</v>
      </c>
      <c r="C238" s="101"/>
      <c r="D238" s="101"/>
      <c r="E238" s="101"/>
      <c r="F238" s="101"/>
      <c r="G238" s="101"/>
      <c r="H238" s="92"/>
    </row>
    <row r="239" spans="1:8" ht="33.75" x14ac:dyDescent="0.25">
      <c r="A239" s="54">
        <v>13.1</v>
      </c>
      <c r="B239" s="28"/>
      <c r="C239" s="29" t="s">
        <v>205</v>
      </c>
      <c r="D239" s="33"/>
      <c r="E239" s="59"/>
      <c r="F239" s="33"/>
      <c r="G239" s="33"/>
      <c r="H239" s="15"/>
    </row>
    <row r="240" spans="1:8" ht="22.5" x14ac:dyDescent="0.25">
      <c r="A240" s="54">
        <v>13.2</v>
      </c>
      <c r="B240" s="28"/>
      <c r="C240" s="29" t="s">
        <v>206</v>
      </c>
      <c r="D240" s="33"/>
      <c r="E240" s="33"/>
      <c r="F240" s="58"/>
      <c r="G240" s="33"/>
      <c r="H240" s="15"/>
    </row>
    <row r="241" spans="1:8" ht="33.75" x14ac:dyDescent="0.25">
      <c r="A241" s="54">
        <v>13.3</v>
      </c>
      <c r="B241" s="28"/>
      <c r="C241" s="29" t="s">
        <v>207</v>
      </c>
      <c r="D241" s="33"/>
      <c r="E241" s="59"/>
      <c r="F241" s="33"/>
      <c r="G241" s="33"/>
      <c r="H241" s="15"/>
    </row>
    <row r="242" spans="1:8" ht="33.75" x14ac:dyDescent="0.25">
      <c r="A242" s="54">
        <v>13.4</v>
      </c>
      <c r="B242" s="28"/>
      <c r="C242" s="29" t="s">
        <v>208</v>
      </c>
      <c r="D242" s="33"/>
      <c r="E242" s="59"/>
      <c r="F242" s="33"/>
      <c r="G242" s="33"/>
      <c r="H242" s="15"/>
    </row>
    <row r="243" spans="1:8" ht="22.5" x14ac:dyDescent="0.25">
      <c r="A243" s="54">
        <v>13.5</v>
      </c>
      <c r="B243" s="28"/>
      <c r="C243" s="29" t="s">
        <v>209</v>
      </c>
      <c r="D243" s="33"/>
      <c r="E243" s="59"/>
      <c r="F243" s="33"/>
      <c r="G243" s="33"/>
      <c r="H243" s="15"/>
    </row>
    <row r="244" spans="1:8" ht="22.5" x14ac:dyDescent="0.25">
      <c r="A244" s="54">
        <v>13.6</v>
      </c>
      <c r="B244" s="28"/>
      <c r="C244" s="29" t="s">
        <v>210</v>
      </c>
      <c r="D244" s="33"/>
      <c r="E244" s="59"/>
      <c r="F244" s="33"/>
      <c r="G244" s="33"/>
      <c r="H244" s="15"/>
    </row>
    <row r="245" spans="1:8" ht="22.5" x14ac:dyDescent="0.25">
      <c r="A245" s="54">
        <v>13.7</v>
      </c>
      <c r="B245" s="28"/>
      <c r="C245" s="29" t="s">
        <v>211</v>
      </c>
      <c r="D245" s="33"/>
      <c r="E245" s="59"/>
      <c r="F245" s="33"/>
      <c r="G245" s="33"/>
      <c r="H245" s="15"/>
    </row>
    <row r="246" spans="1:8" x14ac:dyDescent="0.25">
      <c r="A246" s="54">
        <v>13.8</v>
      </c>
      <c r="B246" s="28"/>
      <c r="C246" s="29" t="s">
        <v>212</v>
      </c>
      <c r="D246" s="33"/>
      <c r="E246" s="59"/>
      <c r="F246" s="33"/>
      <c r="G246" s="33"/>
      <c r="H246" s="15"/>
    </row>
    <row r="247" spans="1:8" x14ac:dyDescent="0.25">
      <c r="A247" s="54">
        <v>13.9</v>
      </c>
      <c r="B247" s="28"/>
      <c r="C247" s="29" t="s">
        <v>213</v>
      </c>
      <c r="D247" s="33"/>
      <c r="E247" s="59"/>
      <c r="F247" s="33"/>
      <c r="G247" s="33"/>
      <c r="H247" s="15"/>
    </row>
    <row r="248" spans="1:8" ht="56.25" x14ac:dyDescent="0.25">
      <c r="A248" s="54">
        <v>13.11</v>
      </c>
      <c r="B248" s="28"/>
      <c r="C248" s="29" t="s">
        <v>215</v>
      </c>
      <c r="D248" s="33"/>
      <c r="E248" s="59"/>
      <c r="F248" s="33"/>
      <c r="G248" s="33"/>
      <c r="H248" s="15"/>
    </row>
    <row r="249" spans="1:8" ht="33.75" x14ac:dyDescent="0.25">
      <c r="A249" s="54">
        <v>13.12</v>
      </c>
      <c r="B249" s="28"/>
      <c r="C249" s="29" t="s">
        <v>214</v>
      </c>
      <c r="D249" s="33"/>
      <c r="E249" s="59"/>
      <c r="F249" s="33"/>
      <c r="G249" s="33"/>
      <c r="H249" s="15"/>
    </row>
    <row r="250" spans="1:8" ht="33.75" x14ac:dyDescent="0.25">
      <c r="A250" s="54">
        <v>13.13</v>
      </c>
      <c r="B250" s="28"/>
      <c r="C250" s="29" t="s">
        <v>216</v>
      </c>
      <c r="D250" s="33"/>
      <c r="E250" s="59"/>
      <c r="F250" s="33"/>
      <c r="G250" s="33"/>
      <c r="H250" s="15"/>
    </row>
    <row r="251" spans="1:8" ht="24.75" customHeight="1" x14ac:dyDescent="0.25">
      <c r="A251" s="54">
        <v>13.14</v>
      </c>
      <c r="B251" s="28"/>
      <c r="C251" s="29" t="s">
        <v>313</v>
      </c>
      <c r="D251" s="33"/>
      <c r="E251" s="59"/>
      <c r="F251" s="33"/>
      <c r="G251" s="33"/>
      <c r="H251" s="15"/>
    </row>
    <row r="252" spans="1:8" ht="22.5" x14ac:dyDescent="0.25">
      <c r="A252" s="54">
        <v>13.15</v>
      </c>
      <c r="B252" s="28"/>
      <c r="C252" s="29" t="s">
        <v>217</v>
      </c>
      <c r="D252" s="33"/>
      <c r="E252" s="59"/>
      <c r="F252" s="33"/>
      <c r="G252" s="33"/>
      <c r="H252" s="15"/>
    </row>
    <row r="253" spans="1:8" ht="22.5" x14ac:dyDescent="0.25">
      <c r="A253" s="54">
        <v>13.16</v>
      </c>
      <c r="B253" s="28"/>
      <c r="C253" s="29" t="s">
        <v>218</v>
      </c>
      <c r="D253" s="33"/>
      <c r="E253" s="59"/>
      <c r="F253" s="33"/>
      <c r="G253" s="33"/>
      <c r="H253" s="15"/>
    </row>
    <row r="254" spans="1:8" x14ac:dyDescent="0.25">
      <c r="A254" s="54">
        <v>13.17</v>
      </c>
      <c r="B254" s="28"/>
      <c r="C254" s="29" t="s">
        <v>45</v>
      </c>
      <c r="D254" s="33"/>
      <c r="E254" s="59"/>
      <c r="F254" s="33"/>
      <c r="G254" s="33"/>
      <c r="H254" s="15"/>
    </row>
    <row r="255" spans="1:8" ht="15" customHeight="1" x14ac:dyDescent="0.25">
      <c r="A255" s="54">
        <v>14</v>
      </c>
      <c r="B255" s="95" t="s">
        <v>32</v>
      </c>
      <c r="C255" s="100"/>
      <c r="D255" s="100"/>
      <c r="E255" s="100"/>
      <c r="F255" s="100"/>
      <c r="G255" s="100"/>
      <c r="H255" s="96"/>
    </row>
    <row r="256" spans="1:8" ht="15.75" customHeight="1" x14ac:dyDescent="0.25">
      <c r="A256" s="43">
        <v>14.2</v>
      </c>
      <c r="B256" s="44"/>
      <c r="C256" s="29" t="s">
        <v>219</v>
      </c>
      <c r="D256" s="33"/>
      <c r="E256" s="33"/>
      <c r="F256" s="58"/>
      <c r="G256" s="33"/>
      <c r="H256" s="34"/>
    </row>
    <row r="257" spans="1:8" ht="22.5" x14ac:dyDescent="0.25">
      <c r="A257" s="43">
        <v>14.3</v>
      </c>
      <c r="B257" s="44"/>
      <c r="C257" s="29" t="s">
        <v>317</v>
      </c>
      <c r="D257" s="33"/>
      <c r="E257" s="59"/>
      <c r="F257" s="33"/>
      <c r="G257" s="33"/>
      <c r="H257" s="34"/>
    </row>
    <row r="258" spans="1:8" x14ac:dyDescent="0.25">
      <c r="A258" s="43">
        <v>14.4</v>
      </c>
      <c r="B258" s="44"/>
      <c r="C258" s="29" t="s">
        <v>220</v>
      </c>
      <c r="D258" s="33"/>
      <c r="E258" s="33"/>
      <c r="F258" s="58"/>
      <c r="G258" s="33"/>
      <c r="H258" s="34"/>
    </row>
    <row r="259" spans="1:8" ht="22.5" x14ac:dyDescent="0.25">
      <c r="A259" s="43">
        <v>14.5</v>
      </c>
      <c r="B259" s="44"/>
      <c r="C259" s="29" t="s">
        <v>221</v>
      </c>
      <c r="D259" s="33"/>
      <c r="E259" s="33"/>
      <c r="F259" s="58"/>
      <c r="G259" s="33"/>
      <c r="H259" s="34"/>
    </row>
    <row r="260" spans="1:8" ht="22.5" x14ac:dyDescent="0.25">
      <c r="A260" s="43">
        <v>14.6</v>
      </c>
      <c r="B260" s="44"/>
      <c r="C260" s="29" t="s">
        <v>222</v>
      </c>
      <c r="D260" s="33"/>
      <c r="E260" s="59"/>
      <c r="F260" s="33"/>
      <c r="G260" s="33"/>
      <c r="H260" s="34"/>
    </row>
    <row r="261" spans="1:8" x14ac:dyDescent="0.25">
      <c r="A261" s="43">
        <v>14.7</v>
      </c>
      <c r="B261" s="44"/>
      <c r="C261" s="29" t="s">
        <v>223</v>
      </c>
      <c r="D261" s="33"/>
      <c r="E261" s="59"/>
      <c r="F261" s="33"/>
      <c r="G261" s="33"/>
      <c r="H261" s="34"/>
    </row>
    <row r="262" spans="1:8" ht="22.5" x14ac:dyDescent="0.25">
      <c r="A262" s="43">
        <v>14.8</v>
      </c>
      <c r="B262" s="44"/>
      <c r="C262" s="29" t="s">
        <v>224</v>
      </c>
      <c r="D262" s="33"/>
      <c r="E262" s="59"/>
      <c r="F262" s="33"/>
      <c r="G262" s="33"/>
      <c r="H262" s="34"/>
    </row>
    <row r="263" spans="1:8" ht="22.5" x14ac:dyDescent="0.25">
      <c r="A263" s="43">
        <v>14.9</v>
      </c>
      <c r="B263" s="44"/>
      <c r="C263" s="29" t="s">
        <v>225</v>
      </c>
      <c r="D263" s="33"/>
      <c r="E263" s="59"/>
      <c r="F263" s="33"/>
      <c r="G263" s="33"/>
      <c r="H263" s="34"/>
    </row>
    <row r="264" spans="1:8" x14ac:dyDescent="0.25">
      <c r="A264" s="45">
        <v>14.1</v>
      </c>
      <c r="B264" s="44"/>
      <c r="C264" s="29" t="s">
        <v>316</v>
      </c>
      <c r="D264" s="33"/>
      <c r="E264" s="59"/>
      <c r="F264" s="33"/>
      <c r="G264" s="33"/>
      <c r="H264" s="34"/>
    </row>
    <row r="265" spans="1:8" x14ac:dyDescent="0.25">
      <c r="A265" s="43">
        <v>14.11</v>
      </c>
      <c r="B265" s="44"/>
      <c r="C265" s="29" t="s">
        <v>226</v>
      </c>
      <c r="D265" s="33"/>
      <c r="E265" s="59"/>
      <c r="F265" s="33"/>
      <c r="G265" s="33"/>
      <c r="H265" s="34"/>
    </row>
    <row r="266" spans="1:8" x14ac:dyDescent="0.25">
      <c r="A266" s="43">
        <v>14.12</v>
      </c>
      <c r="B266" s="44"/>
      <c r="C266" s="29" t="s">
        <v>227</v>
      </c>
      <c r="D266" s="33"/>
      <c r="E266" s="59"/>
      <c r="F266" s="33"/>
      <c r="G266" s="33"/>
      <c r="H266" s="34"/>
    </row>
    <row r="267" spans="1:8" ht="22.5" x14ac:dyDescent="0.25">
      <c r="A267" s="43">
        <v>14.13</v>
      </c>
      <c r="B267" s="44"/>
      <c r="C267" s="29" t="s">
        <v>228</v>
      </c>
      <c r="D267" s="33"/>
      <c r="E267" s="59"/>
      <c r="F267" s="33"/>
      <c r="G267" s="33"/>
      <c r="H267" s="34"/>
    </row>
    <row r="268" spans="1:8" ht="22.5" x14ac:dyDescent="0.25">
      <c r="A268" s="43">
        <v>14.14</v>
      </c>
      <c r="B268" s="44"/>
      <c r="C268" s="29" t="s">
        <v>229</v>
      </c>
      <c r="D268" s="33"/>
      <c r="E268" s="59"/>
      <c r="F268" s="33"/>
      <c r="G268" s="33"/>
      <c r="H268" s="34"/>
    </row>
    <row r="269" spans="1:8" x14ac:dyDescent="0.25">
      <c r="A269" s="43">
        <v>14.15</v>
      </c>
      <c r="B269" s="44"/>
      <c r="C269" s="29" t="s">
        <v>230</v>
      </c>
      <c r="D269" s="33"/>
      <c r="E269" s="59"/>
      <c r="F269" s="33"/>
      <c r="G269" s="33"/>
      <c r="H269" s="34"/>
    </row>
    <row r="270" spans="1:8" ht="22.5" x14ac:dyDescent="0.25">
      <c r="A270" s="43">
        <v>14.16</v>
      </c>
      <c r="B270" s="44"/>
      <c r="C270" s="29" t="s">
        <v>231</v>
      </c>
      <c r="D270" s="33"/>
      <c r="E270" s="59"/>
      <c r="F270" s="33"/>
      <c r="G270" s="33"/>
      <c r="H270" s="34"/>
    </row>
    <row r="271" spans="1:8" x14ac:dyDescent="0.25">
      <c r="A271" s="43">
        <v>14.17</v>
      </c>
      <c r="B271" s="44"/>
      <c r="C271" s="29" t="s">
        <v>232</v>
      </c>
      <c r="D271" s="33"/>
      <c r="E271" s="59"/>
      <c r="F271" s="33"/>
      <c r="G271" s="33"/>
      <c r="H271" s="34"/>
    </row>
    <row r="272" spans="1:8" x14ac:dyDescent="0.25">
      <c r="A272" s="43">
        <v>14.18</v>
      </c>
      <c r="B272" s="44"/>
      <c r="C272" s="29" t="s">
        <v>233</v>
      </c>
      <c r="D272" s="33"/>
      <c r="E272" s="59"/>
      <c r="F272" s="33"/>
      <c r="G272" s="33"/>
      <c r="H272" s="34"/>
    </row>
    <row r="273" spans="1:8" ht="22.5" x14ac:dyDescent="0.25">
      <c r="A273" s="43">
        <v>14.19</v>
      </c>
      <c r="B273" s="44"/>
      <c r="C273" s="29" t="s">
        <v>234</v>
      </c>
      <c r="D273" s="33"/>
      <c r="E273" s="33"/>
      <c r="F273" s="58"/>
      <c r="G273" s="33"/>
      <c r="H273" s="34"/>
    </row>
    <row r="274" spans="1:8" ht="22.5" x14ac:dyDescent="0.25">
      <c r="A274" s="45">
        <v>14.2</v>
      </c>
      <c r="B274" s="44"/>
      <c r="C274" s="29" t="s">
        <v>235</v>
      </c>
      <c r="D274" s="33"/>
      <c r="E274" s="59"/>
      <c r="F274" s="33"/>
      <c r="G274" s="33"/>
      <c r="H274" s="34"/>
    </row>
    <row r="275" spans="1:8" ht="22.5" x14ac:dyDescent="0.25">
      <c r="A275" s="43">
        <v>14.22</v>
      </c>
      <c r="B275" s="44"/>
      <c r="C275" s="29" t="s">
        <v>236</v>
      </c>
      <c r="D275" s="33"/>
      <c r="E275" s="59"/>
      <c r="F275" s="33"/>
      <c r="G275" s="33"/>
      <c r="H275" s="34"/>
    </row>
    <row r="276" spans="1:8" ht="22.5" x14ac:dyDescent="0.25">
      <c r="A276" s="43">
        <v>14.23</v>
      </c>
      <c r="B276" s="44"/>
      <c r="C276" s="29" t="s">
        <v>315</v>
      </c>
      <c r="D276" s="33"/>
      <c r="E276" s="59"/>
      <c r="F276" s="33"/>
      <c r="G276" s="33"/>
      <c r="H276" s="34"/>
    </row>
    <row r="277" spans="1:8" ht="22.5" x14ac:dyDescent="0.25">
      <c r="A277" s="43">
        <v>14.24</v>
      </c>
      <c r="B277" s="44"/>
      <c r="C277" s="29" t="s">
        <v>237</v>
      </c>
      <c r="D277" s="33"/>
      <c r="E277" s="59"/>
      <c r="F277" s="33"/>
      <c r="G277" s="33"/>
      <c r="H277" s="34"/>
    </row>
    <row r="278" spans="1:8" ht="33.75" x14ac:dyDescent="0.25">
      <c r="A278" s="43">
        <v>14.26</v>
      </c>
      <c r="B278" s="44"/>
      <c r="C278" s="29" t="s">
        <v>238</v>
      </c>
      <c r="D278" s="33"/>
      <c r="E278" s="59"/>
      <c r="F278" s="33"/>
      <c r="G278" s="33"/>
      <c r="H278" s="34"/>
    </row>
    <row r="279" spans="1:8" x14ac:dyDescent="0.25">
      <c r="A279" s="43">
        <v>14.28</v>
      </c>
      <c r="B279" s="44"/>
      <c r="C279" s="29" t="s">
        <v>45</v>
      </c>
      <c r="D279" s="33"/>
      <c r="E279" s="59"/>
      <c r="F279" s="33"/>
      <c r="G279" s="33"/>
      <c r="H279" s="34"/>
    </row>
    <row r="280" spans="1:8" x14ac:dyDescent="0.25">
      <c r="A280" s="45">
        <v>14.3</v>
      </c>
      <c r="B280" s="44"/>
      <c r="C280" s="29" t="s">
        <v>239</v>
      </c>
      <c r="D280" s="33"/>
      <c r="E280" s="59"/>
      <c r="F280" s="33"/>
      <c r="G280" s="33"/>
      <c r="H280" s="34"/>
    </row>
    <row r="281" spans="1:8" x14ac:dyDescent="0.25">
      <c r="A281" s="43">
        <v>14.31</v>
      </c>
      <c r="B281" s="44"/>
      <c r="C281" s="29" t="s">
        <v>240</v>
      </c>
      <c r="D281" s="33"/>
      <c r="E281" s="59"/>
      <c r="F281" s="33"/>
      <c r="G281" s="33"/>
      <c r="H281" s="34"/>
    </row>
    <row r="282" spans="1:8" x14ac:dyDescent="0.25">
      <c r="A282" s="43">
        <v>14.32</v>
      </c>
      <c r="B282" s="44"/>
      <c r="C282" s="29" t="s">
        <v>314</v>
      </c>
      <c r="D282" s="33"/>
      <c r="E282" s="59"/>
      <c r="F282" s="33"/>
      <c r="G282" s="33"/>
      <c r="H282" s="34"/>
    </row>
    <row r="283" spans="1:8" x14ac:dyDescent="0.25">
      <c r="A283" s="43">
        <v>14.33</v>
      </c>
      <c r="B283" s="44"/>
      <c r="C283" s="29" t="s">
        <v>241</v>
      </c>
      <c r="D283" s="33"/>
      <c r="E283" s="59"/>
      <c r="F283" s="33"/>
      <c r="G283" s="33"/>
      <c r="H283" s="34"/>
    </row>
    <row r="284" spans="1:8" x14ac:dyDescent="0.25">
      <c r="A284" s="43">
        <v>14.34</v>
      </c>
      <c r="B284" s="44"/>
      <c r="C284" s="29" t="s">
        <v>242</v>
      </c>
      <c r="D284" s="33"/>
      <c r="E284" s="59"/>
      <c r="F284" s="33"/>
      <c r="G284" s="33"/>
      <c r="H284" s="34"/>
    </row>
    <row r="285" spans="1:8" x14ac:dyDescent="0.25">
      <c r="A285" s="43">
        <v>14.35</v>
      </c>
      <c r="B285" s="44"/>
      <c r="C285" s="29" t="s">
        <v>243</v>
      </c>
      <c r="D285" s="33"/>
      <c r="E285" s="59"/>
      <c r="F285" s="33"/>
      <c r="G285" s="33"/>
      <c r="H285" s="34"/>
    </row>
    <row r="286" spans="1:8" x14ac:dyDescent="0.25">
      <c r="A286" s="43">
        <v>14.36</v>
      </c>
      <c r="B286" s="44"/>
      <c r="C286" s="29" t="s">
        <v>244</v>
      </c>
      <c r="D286" s="33"/>
      <c r="E286" s="59"/>
      <c r="F286" s="33"/>
      <c r="G286" s="33"/>
      <c r="H286" s="34"/>
    </row>
    <row r="287" spans="1:8" ht="22.5" x14ac:dyDescent="0.25">
      <c r="A287" s="43">
        <v>14.37</v>
      </c>
      <c r="B287" s="44"/>
      <c r="C287" s="29" t="s">
        <v>245</v>
      </c>
      <c r="D287" s="33"/>
      <c r="E287" s="59"/>
      <c r="F287" s="33"/>
      <c r="G287" s="33"/>
      <c r="H287" s="34"/>
    </row>
    <row r="288" spans="1:8" ht="22.5" x14ac:dyDescent="0.25">
      <c r="A288" s="43">
        <v>14.38</v>
      </c>
      <c r="B288" s="44"/>
      <c r="C288" s="29" t="s">
        <v>246</v>
      </c>
      <c r="D288" s="33"/>
      <c r="E288" s="59"/>
      <c r="F288" s="33"/>
      <c r="G288" s="33"/>
      <c r="H288" s="34"/>
    </row>
    <row r="289" spans="1:8" x14ac:dyDescent="0.25">
      <c r="A289" s="97" t="s">
        <v>33</v>
      </c>
      <c r="B289" s="98"/>
      <c r="C289" s="99"/>
      <c r="D289" s="52">
        <v>269</v>
      </c>
      <c r="E289" s="52">
        <v>230</v>
      </c>
      <c r="F289" s="52">
        <v>31</v>
      </c>
      <c r="G289" s="52">
        <v>6</v>
      </c>
      <c r="H289" s="46">
        <v>0.86</v>
      </c>
    </row>
  </sheetData>
  <mergeCells count="19">
    <mergeCell ref="A289:C289"/>
    <mergeCell ref="B8:H8"/>
    <mergeCell ref="B25:H25"/>
    <mergeCell ref="B55:H55"/>
    <mergeCell ref="B86:H86"/>
    <mergeCell ref="B92:H92"/>
    <mergeCell ref="B116:H116"/>
    <mergeCell ref="B123:H123"/>
    <mergeCell ref="B147:H147"/>
    <mergeCell ref="B155:H155"/>
    <mergeCell ref="B201:H201"/>
    <mergeCell ref="B216:H216"/>
    <mergeCell ref="B223:H223"/>
    <mergeCell ref="B238:H238"/>
    <mergeCell ref="A1:H1"/>
    <mergeCell ref="A2:H2"/>
    <mergeCell ref="A4:H4"/>
    <mergeCell ref="A5:H5"/>
    <mergeCell ref="B255:H255"/>
  </mergeCells>
  <pageMargins left="0.70866141732283472" right="0.31496062992125984" top="0.74803149606299213" bottom="0.74803149606299213" header="0.31496062992125984" footer="0.31496062992125984"/>
  <pageSetup scale="84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7" workbookViewId="0">
      <selection activeCell="H25" sqref="H25"/>
    </sheetView>
  </sheetViews>
  <sheetFormatPr baseColWidth="10" defaultRowHeight="15" x14ac:dyDescent="0.25"/>
  <sheetData>
    <row r="1" spans="1:9" ht="17.25" x14ac:dyDescent="0.25">
      <c r="A1" s="82" t="s">
        <v>14</v>
      </c>
      <c r="B1" s="82"/>
      <c r="C1" s="82"/>
      <c r="D1" s="82"/>
      <c r="E1" s="82"/>
      <c r="F1" s="82"/>
      <c r="G1" s="82"/>
      <c r="H1" s="82"/>
      <c r="I1" s="82"/>
    </row>
    <row r="2" spans="1:9" ht="17.2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7.25" x14ac:dyDescent="0.25">
      <c r="A3" s="79"/>
      <c r="B3" s="79"/>
      <c r="C3" s="79"/>
      <c r="D3" s="79"/>
      <c r="E3" s="79"/>
      <c r="F3" s="2"/>
      <c r="G3" s="2"/>
      <c r="H3" s="2"/>
      <c r="I3" s="2"/>
    </row>
    <row r="4" spans="1:9" ht="17.25" x14ac:dyDescent="0.25">
      <c r="A4" s="82" t="s">
        <v>16</v>
      </c>
      <c r="B4" s="82"/>
      <c r="C4" s="82"/>
      <c r="D4" s="82"/>
      <c r="E4" s="82"/>
      <c r="F4" s="82"/>
      <c r="G4" s="82"/>
      <c r="H4" s="82"/>
      <c r="I4" s="82"/>
    </row>
    <row r="5" spans="1:9" ht="17.25" x14ac:dyDescent="0.25">
      <c r="A5" s="82" t="s">
        <v>260</v>
      </c>
      <c r="B5" s="82"/>
      <c r="C5" s="82"/>
      <c r="D5" s="82"/>
      <c r="E5" s="82"/>
      <c r="F5" s="82"/>
      <c r="G5" s="82"/>
      <c r="H5" s="82"/>
      <c r="I5" s="82"/>
    </row>
    <row r="7" spans="1:9" x14ac:dyDescent="0.25">
      <c r="A7" s="90" t="s">
        <v>18</v>
      </c>
      <c r="B7" s="90" t="s">
        <v>19</v>
      </c>
      <c r="C7" s="90" t="s">
        <v>37</v>
      </c>
      <c r="D7" s="90" t="s">
        <v>20</v>
      </c>
      <c r="E7" s="87" t="s">
        <v>34</v>
      </c>
      <c r="F7" s="90" t="s">
        <v>21</v>
      </c>
      <c r="G7" s="87" t="s">
        <v>35</v>
      </c>
      <c r="H7" s="90" t="s">
        <v>22</v>
      </c>
      <c r="I7" s="87" t="s">
        <v>36</v>
      </c>
    </row>
    <row r="8" spans="1:9" x14ac:dyDescent="0.25">
      <c r="A8" s="90"/>
      <c r="B8" s="90"/>
      <c r="C8" s="90"/>
      <c r="D8" s="90"/>
      <c r="E8" s="88"/>
      <c r="F8" s="90"/>
      <c r="G8" s="88"/>
      <c r="H8" s="90"/>
      <c r="I8" s="88"/>
    </row>
    <row r="9" spans="1:9" x14ac:dyDescent="0.25">
      <c r="A9" s="90"/>
      <c r="B9" s="90"/>
      <c r="C9" s="90"/>
      <c r="D9" s="90"/>
      <c r="E9" s="89"/>
      <c r="F9" s="90"/>
      <c r="G9" s="89"/>
      <c r="H9" s="90"/>
      <c r="I9" s="89"/>
    </row>
    <row r="10" spans="1:9" ht="22.5" x14ac:dyDescent="0.25">
      <c r="A10" s="81">
        <v>1</v>
      </c>
      <c r="B10" s="14" t="s">
        <v>2</v>
      </c>
      <c r="C10" s="14">
        <v>16</v>
      </c>
      <c r="D10" s="14">
        <v>15</v>
      </c>
      <c r="E10" s="15">
        <f t="shared" ref="E10:E20" si="0">+D10/C10</f>
        <v>0.9375</v>
      </c>
      <c r="F10" s="14">
        <v>1</v>
      </c>
      <c r="G10" s="15">
        <f>+F10/C10</f>
        <v>6.25E-2</v>
      </c>
      <c r="H10" s="14">
        <v>0</v>
      </c>
      <c r="I10" s="15">
        <v>0</v>
      </c>
    </row>
    <row r="11" spans="1:9" ht="33.75" x14ac:dyDescent="0.25">
      <c r="A11" s="81">
        <v>2</v>
      </c>
      <c r="B11" s="14" t="s">
        <v>23</v>
      </c>
      <c r="C11" s="14">
        <v>29</v>
      </c>
      <c r="D11" s="14">
        <v>23</v>
      </c>
      <c r="E11" s="15">
        <f t="shared" si="0"/>
        <v>0.7931034482758621</v>
      </c>
      <c r="F11" s="14">
        <v>5</v>
      </c>
      <c r="G11" s="15">
        <f>+F11/C11</f>
        <v>0.17241379310344829</v>
      </c>
      <c r="H11" s="14">
        <v>1</v>
      </c>
      <c r="I11" s="15">
        <f>+H11/C11</f>
        <v>3.4482758620689655E-2</v>
      </c>
    </row>
    <row r="12" spans="1:9" ht="33.75" x14ac:dyDescent="0.25">
      <c r="A12" s="81">
        <v>3</v>
      </c>
      <c r="B12" s="14" t="s">
        <v>24</v>
      </c>
      <c r="C12" s="16">
        <v>30</v>
      </c>
      <c r="D12" s="16">
        <v>27</v>
      </c>
      <c r="E12" s="17">
        <f t="shared" si="0"/>
        <v>0.9</v>
      </c>
      <c r="F12" s="16">
        <v>2</v>
      </c>
      <c r="G12" s="17">
        <f>+F12/C12</f>
        <v>6.6666666666666666E-2</v>
      </c>
      <c r="H12" s="16">
        <v>1</v>
      </c>
      <c r="I12" s="17">
        <f>+H12/C12</f>
        <v>3.3333333333333333E-2</v>
      </c>
    </row>
    <row r="13" spans="1:9" ht="33.75" x14ac:dyDescent="0.25">
      <c r="A13" s="81">
        <v>4</v>
      </c>
      <c r="B13" s="14" t="s">
        <v>5</v>
      </c>
      <c r="C13" s="14">
        <v>5</v>
      </c>
      <c r="D13" s="14">
        <v>5</v>
      </c>
      <c r="E13" s="15">
        <f t="shared" si="0"/>
        <v>1</v>
      </c>
      <c r="F13" s="14">
        <v>0</v>
      </c>
      <c r="G13" s="15">
        <v>0</v>
      </c>
      <c r="H13" s="14">
        <v>0</v>
      </c>
      <c r="I13" s="15">
        <v>0</v>
      </c>
    </row>
    <row r="14" spans="1:9" ht="33.75" x14ac:dyDescent="0.25">
      <c r="A14" s="81">
        <v>5</v>
      </c>
      <c r="B14" s="14" t="s">
        <v>25</v>
      </c>
      <c r="C14" s="16">
        <v>23</v>
      </c>
      <c r="D14" s="16">
        <v>17</v>
      </c>
      <c r="E14" s="17">
        <f t="shared" si="0"/>
        <v>0.73913043478260865</v>
      </c>
      <c r="F14" s="16">
        <v>5</v>
      </c>
      <c r="G14" s="17">
        <f>+F14/C14</f>
        <v>0.21739130434782608</v>
      </c>
      <c r="H14" s="16">
        <v>1</v>
      </c>
      <c r="I14" s="17">
        <f>+H14/C14</f>
        <v>4.3478260869565216E-2</v>
      </c>
    </row>
    <row r="15" spans="1:9" ht="22.5" x14ac:dyDescent="0.25">
      <c r="A15" s="81">
        <v>6</v>
      </c>
      <c r="B15" s="14" t="s">
        <v>26</v>
      </c>
      <c r="C15" s="14">
        <v>6</v>
      </c>
      <c r="D15" s="14">
        <v>5</v>
      </c>
      <c r="E15" s="15">
        <f t="shared" si="0"/>
        <v>0.83333333333333337</v>
      </c>
      <c r="F15" s="14">
        <v>1</v>
      </c>
      <c r="G15" s="15">
        <f>+F15/C15</f>
        <v>0.16666666666666666</v>
      </c>
      <c r="H15" s="14">
        <v>0</v>
      </c>
      <c r="I15" s="15">
        <v>0</v>
      </c>
    </row>
    <row r="16" spans="1:9" ht="33.75" x14ac:dyDescent="0.25">
      <c r="A16" s="81">
        <v>7</v>
      </c>
      <c r="B16" s="14" t="s">
        <v>27</v>
      </c>
      <c r="C16" s="16">
        <v>23</v>
      </c>
      <c r="D16" s="16">
        <v>22</v>
      </c>
      <c r="E16" s="17">
        <f t="shared" si="0"/>
        <v>0.95652173913043481</v>
      </c>
      <c r="F16" s="16">
        <v>1</v>
      </c>
      <c r="G16" s="17">
        <f>+F16/C16</f>
        <v>4.3478260869565216E-2</v>
      </c>
      <c r="H16" s="16">
        <v>0</v>
      </c>
      <c r="I16" s="17">
        <v>0</v>
      </c>
    </row>
    <row r="17" spans="1:9" ht="22.5" x14ac:dyDescent="0.25">
      <c r="A17" s="81">
        <v>8</v>
      </c>
      <c r="B17" s="14" t="s">
        <v>28</v>
      </c>
      <c r="C17" s="14">
        <v>7</v>
      </c>
      <c r="D17" s="14">
        <v>7</v>
      </c>
      <c r="E17" s="15">
        <f t="shared" si="0"/>
        <v>1</v>
      </c>
      <c r="F17" s="14">
        <v>0</v>
      </c>
      <c r="G17" s="15">
        <v>0</v>
      </c>
      <c r="H17" s="14">
        <v>0</v>
      </c>
      <c r="I17" s="15">
        <v>0</v>
      </c>
    </row>
    <row r="18" spans="1:9" ht="22.5" x14ac:dyDescent="0.25">
      <c r="A18" s="81">
        <v>9</v>
      </c>
      <c r="B18" s="14" t="s">
        <v>29</v>
      </c>
      <c r="C18" s="14">
        <v>45</v>
      </c>
      <c r="D18" s="14">
        <v>32</v>
      </c>
      <c r="E18" s="15">
        <f t="shared" si="0"/>
        <v>0.71111111111111114</v>
      </c>
      <c r="F18" s="14">
        <v>10</v>
      </c>
      <c r="G18" s="15">
        <f>+F18/C18</f>
        <v>0.22222222222222221</v>
      </c>
      <c r="H18" s="14">
        <v>3</v>
      </c>
      <c r="I18" s="15">
        <f>+H18/C18</f>
        <v>6.6666666666666666E-2</v>
      </c>
    </row>
    <row r="19" spans="1:9" ht="33.75" x14ac:dyDescent="0.25">
      <c r="A19" s="81">
        <v>10</v>
      </c>
      <c r="B19" s="14" t="s">
        <v>262</v>
      </c>
      <c r="C19" s="14">
        <v>14</v>
      </c>
      <c r="D19" s="14">
        <v>13</v>
      </c>
      <c r="E19" s="15">
        <f t="shared" si="0"/>
        <v>0.9285714285714286</v>
      </c>
      <c r="F19" s="14">
        <v>1</v>
      </c>
      <c r="G19" s="15">
        <f>+F19/C19</f>
        <v>7.1428571428571425E-2</v>
      </c>
      <c r="H19" s="14">
        <v>0</v>
      </c>
      <c r="I19" s="15">
        <v>0</v>
      </c>
    </row>
    <row r="20" spans="1:9" ht="33.75" x14ac:dyDescent="0.25">
      <c r="A20" s="81">
        <v>11</v>
      </c>
      <c r="B20" s="14" t="s">
        <v>30</v>
      </c>
      <c r="C20" s="14">
        <v>6</v>
      </c>
      <c r="D20" s="14">
        <v>6</v>
      </c>
      <c r="E20" s="15">
        <f t="shared" si="0"/>
        <v>1</v>
      </c>
      <c r="F20" s="14">
        <v>0</v>
      </c>
      <c r="G20" s="15">
        <v>0</v>
      </c>
      <c r="H20" s="14">
        <v>0</v>
      </c>
      <c r="I20" s="15">
        <v>0</v>
      </c>
    </row>
    <row r="21" spans="1:9" ht="45" x14ac:dyDescent="0.25">
      <c r="A21" s="81">
        <v>12</v>
      </c>
      <c r="B21" s="14" t="s">
        <v>17</v>
      </c>
      <c r="C21" s="14">
        <v>14</v>
      </c>
      <c r="D21" s="14">
        <v>14</v>
      </c>
      <c r="E21" s="15">
        <v>1</v>
      </c>
      <c r="F21" s="14">
        <v>0</v>
      </c>
      <c r="G21" s="15">
        <v>0</v>
      </c>
      <c r="H21" s="14">
        <v>0</v>
      </c>
      <c r="I21" s="15">
        <v>0</v>
      </c>
    </row>
    <row r="22" spans="1:9" ht="33.75" x14ac:dyDescent="0.25">
      <c r="A22" s="81">
        <v>13</v>
      </c>
      <c r="B22" s="14" t="s">
        <v>31</v>
      </c>
      <c r="C22" s="14">
        <v>16</v>
      </c>
      <c r="D22" s="14">
        <v>15</v>
      </c>
      <c r="E22" s="15">
        <f>+D22/C22</f>
        <v>0.9375</v>
      </c>
      <c r="F22" s="14">
        <v>1</v>
      </c>
      <c r="G22" s="15">
        <v>0.06</v>
      </c>
      <c r="H22" s="14">
        <v>0</v>
      </c>
      <c r="I22" s="15">
        <v>0</v>
      </c>
    </row>
    <row r="23" spans="1:9" ht="56.25" x14ac:dyDescent="0.25">
      <c r="A23" s="81">
        <v>14</v>
      </c>
      <c r="B23" s="14" t="s">
        <v>32</v>
      </c>
      <c r="C23" s="14">
        <v>33</v>
      </c>
      <c r="D23" s="14">
        <v>29</v>
      </c>
      <c r="E23" s="15">
        <f>+D23/C23</f>
        <v>0.87878787878787878</v>
      </c>
      <c r="F23" s="14">
        <v>4</v>
      </c>
      <c r="G23" s="15">
        <f>+F23/C23</f>
        <v>0.12121212121212122</v>
      </c>
      <c r="H23" s="14">
        <v>0</v>
      </c>
      <c r="I23" s="15">
        <v>0</v>
      </c>
    </row>
    <row r="24" spans="1:9" x14ac:dyDescent="0.25">
      <c r="A24" s="86" t="s">
        <v>33</v>
      </c>
      <c r="B24" s="86"/>
      <c r="C24" s="80">
        <f>SUM(C10:C23)</f>
        <v>267</v>
      </c>
      <c r="D24" s="80">
        <f>SUM(D10:D23)</f>
        <v>230</v>
      </c>
      <c r="E24" s="19">
        <f>+D24/C24</f>
        <v>0.86142322097378277</v>
      </c>
      <c r="F24" s="80">
        <f>SUM(F10:F23)</f>
        <v>31</v>
      </c>
      <c r="G24" s="19">
        <f>+F24/C24</f>
        <v>0.11610486891385768</v>
      </c>
      <c r="H24" s="80">
        <f>SUM(H10:H23)</f>
        <v>6</v>
      </c>
      <c r="I24" s="19">
        <f>+H24/C24</f>
        <v>2.247191011235955E-2</v>
      </c>
    </row>
  </sheetData>
  <mergeCells count="14">
    <mergeCell ref="G7:G9"/>
    <mergeCell ref="H7:H9"/>
    <mergeCell ref="I7:I9"/>
    <mergeCell ref="A24:B24"/>
    <mergeCell ref="A1:I1"/>
    <mergeCell ref="A2:I2"/>
    <mergeCell ref="A4:I4"/>
    <mergeCell ref="A5:I5"/>
    <mergeCell ref="A7:A9"/>
    <mergeCell ref="B7:B9"/>
    <mergeCell ref="C7:C9"/>
    <mergeCell ref="D7:D9"/>
    <mergeCell ref="E7:E9"/>
    <mergeCell ref="F7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Resumen POA 2021</vt:lpstr>
      <vt:lpstr>Eval Bien,Reg,Mal</vt:lpstr>
      <vt:lpstr>Productos Estr y Op</vt:lpstr>
      <vt:lpstr>Cuadro por productos I </vt:lpstr>
      <vt:lpstr>Cuadro por productos II</vt:lpstr>
      <vt:lpstr>Evaluación por Dirección </vt:lpstr>
      <vt:lpstr>'Cuadro por productos I '!Títulos_a_imprimir</vt:lpstr>
      <vt:lpstr>'Cuadro por productos II'!Títulos_a_imprimir</vt:lpstr>
      <vt:lpstr>'Resumen POA 2021'!Títulos_a_imprimir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2022-09-12T14:36:49Z</dcterms:modified>
</cp:coreProperties>
</file>