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bles\ScouseTom\src\schematics\Ard_Shield\Gerber\"/>
    </mc:Choice>
  </mc:AlternateContent>
  <bookViews>
    <workbookView xWindow="480" yWindow="75" windowWidth="15315" windowHeight="25845"/>
  </bookViews>
  <sheets>
    <sheet name="BOM" sheetId="3" r:id="rId1"/>
  </sheets>
  <definedNames>
    <definedName name="ScouseTom_New" localSheetId="0">BOM!$A$1:$G$56</definedName>
  </definedNames>
  <calcPr calcId="162913"/>
</workbook>
</file>

<file path=xl/calcChain.xml><?xml version="1.0" encoding="utf-8"?>
<calcChain xmlns="http://schemas.openxmlformats.org/spreadsheetml/2006/main">
  <c r="J52" i="3" l="1"/>
  <c r="J3" i="3" a="1"/>
  <c r="J2" i="3" a="1"/>
  <c r="I2" i="3" a="1"/>
  <c r="I2" i="3" s="1"/>
  <c r="G61" i="3"/>
  <c r="G60" i="3" a="1"/>
  <c r="G60" i="3" s="1"/>
  <c r="G59" i="3" a="1"/>
  <c r="G59" i="3" s="1"/>
  <c r="J2" i="3" l="1"/>
  <c r="I3" i="3" s="1" a="1"/>
  <c r="I3" i="3" s="1"/>
  <c r="J3" i="3" s="1"/>
  <c r="G62" i="3"/>
  <c r="I4" i="3" l="1" a="1"/>
  <c r="I4" i="3" s="1"/>
  <c r="J4" i="3" s="1" a="1"/>
  <c r="J4" i="3" s="1"/>
  <c r="I5" i="3" l="1" a="1"/>
  <c r="I5" i="3" s="1"/>
  <c r="J5" i="3" s="1" a="1"/>
  <c r="J5" i="3" s="1"/>
  <c r="I6" i="3" l="1" a="1"/>
  <c r="I6" i="3" s="1"/>
  <c r="J6" i="3" s="1" a="1"/>
  <c r="J6" i="3" s="1"/>
  <c r="I7" i="3" l="1" a="1"/>
  <c r="I7" i="3" s="1"/>
  <c r="J7" i="3" l="1" a="1"/>
  <c r="J7" i="3" s="1"/>
  <c r="I8" i="3" s="1" a="1"/>
  <c r="I8" i="3" s="1"/>
  <c r="J8" i="3" l="1" a="1"/>
  <c r="J8" i="3" s="1"/>
  <c r="I9" i="3" s="1" a="1"/>
  <c r="I9" i="3" s="1"/>
  <c r="J9" i="3" s="1" a="1"/>
  <c r="J9" i="3" s="1"/>
  <c r="I10" i="3" l="1" a="1"/>
  <c r="I10" i="3" s="1"/>
  <c r="J10" i="3" s="1" a="1"/>
  <c r="J10" i="3" s="1"/>
  <c r="I11" i="3" l="1" a="1"/>
  <c r="I11" i="3" s="1"/>
  <c r="J11" i="3" s="1" a="1"/>
  <c r="J11" i="3" s="1"/>
  <c r="I12" i="3" l="1" a="1"/>
  <c r="I12" i="3" s="1"/>
  <c r="J12" i="3" s="1" a="1"/>
  <c r="J12" i="3" s="1"/>
  <c r="I13" i="3" l="1" a="1"/>
  <c r="I13" i="3" s="1"/>
  <c r="J13" i="3" s="1" a="1"/>
  <c r="J13" i="3" s="1"/>
  <c r="I14" i="3" l="1" a="1"/>
  <c r="I14" i="3" s="1"/>
  <c r="J14" i="3" s="1" a="1"/>
  <c r="J14" i="3" s="1"/>
  <c r="I15" i="3" l="1" a="1"/>
  <c r="I15" i="3" s="1"/>
  <c r="J15" i="3" s="1" a="1"/>
  <c r="J15" i="3" s="1"/>
  <c r="I16" i="3" l="1" a="1"/>
  <c r="I16" i="3" s="1"/>
  <c r="J16" i="3" s="1" a="1"/>
  <c r="J16" i="3" s="1"/>
  <c r="I17" i="3" l="1" a="1"/>
  <c r="I17" i="3" s="1"/>
  <c r="J17" i="3" s="1" a="1"/>
  <c r="J17" i="3" s="1"/>
  <c r="I18" i="3" l="1" a="1"/>
  <c r="I18" i="3" s="1"/>
  <c r="J18" i="3" s="1" a="1"/>
  <c r="J18" i="3" s="1"/>
  <c r="I19" i="3" l="1" a="1"/>
  <c r="I19" i="3" s="1"/>
  <c r="J19" i="3" s="1" a="1"/>
  <c r="J19" i="3" s="1"/>
  <c r="I20" i="3" l="1" a="1"/>
  <c r="I20" i="3" s="1"/>
  <c r="J20" i="3" s="1" a="1"/>
  <c r="J20" i="3" s="1"/>
  <c r="I21" i="3" l="1" a="1"/>
  <c r="I21" i="3" s="1"/>
  <c r="J21" i="3" s="1" a="1"/>
  <c r="J21" i="3" s="1"/>
  <c r="I22" i="3" l="1" a="1"/>
  <c r="I22" i="3" s="1"/>
  <c r="J22" i="3" s="1" a="1"/>
  <c r="J22" i="3" s="1"/>
  <c r="I23" i="3" l="1" a="1"/>
  <c r="I23" i="3" s="1"/>
  <c r="J23" i="3" s="1" a="1"/>
  <c r="J23" i="3" s="1"/>
  <c r="I24" i="3" l="1" a="1"/>
  <c r="I24" i="3" s="1"/>
  <c r="J24" i="3" s="1" a="1"/>
  <c r="J24" i="3" s="1"/>
  <c r="I25" i="3" l="1" a="1"/>
  <c r="I25" i="3" s="1"/>
  <c r="J25" i="3" s="1" a="1"/>
  <c r="J25" i="3" s="1"/>
  <c r="I26" i="3" l="1" a="1"/>
  <c r="I26" i="3" s="1"/>
  <c r="J26" i="3" s="1" a="1"/>
  <c r="J26" i="3" s="1"/>
  <c r="I27" i="3" l="1" a="1"/>
  <c r="I27" i="3" s="1"/>
  <c r="J27" i="3" s="1" a="1"/>
  <c r="J27" i="3" s="1"/>
  <c r="I28" i="3" l="1" a="1"/>
  <c r="I28" i="3" s="1"/>
  <c r="J28" i="3" s="1" a="1"/>
  <c r="J28" i="3" s="1"/>
  <c r="I29" i="3" l="1" a="1"/>
  <c r="I29" i="3" s="1"/>
  <c r="J29" i="3" s="1" a="1"/>
  <c r="J29" i="3" s="1"/>
  <c r="I30" i="3" l="1" a="1"/>
  <c r="I30" i="3" s="1"/>
  <c r="J30" i="3" s="1" a="1"/>
  <c r="J30" i="3" s="1"/>
  <c r="I31" i="3" l="1" a="1"/>
  <c r="I31" i="3" s="1"/>
  <c r="J31" i="3" s="1" a="1"/>
  <c r="J31" i="3" s="1"/>
  <c r="I32" i="3" l="1" a="1"/>
  <c r="I32" i="3" s="1"/>
  <c r="J32" i="3" l="1" a="1"/>
  <c r="J32" i="3" s="1"/>
  <c r="I33" i="3" s="1" a="1"/>
  <c r="I33" i="3" s="1"/>
  <c r="J33" i="3" l="1" a="1"/>
  <c r="J33" i="3" s="1"/>
  <c r="I34" i="3" s="1" a="1"/>
  <c r="I34" i="3" s="1"/>
  <c r="J34" i="3" l="1" a="1"/>
  <c r="J34" i="3" s="1"/>
  <c r="I35" i="3" s="1" a="1"/>
  <c r="I35" i="3" s="1"/>
  <c r="J35" i="3" l="1" a="1"/>
  <c r="J35" i="3" s="1"/>
  <c r="I36" i="3" s="1" a="1"/>
  <c r="I36" i="3" s="1"/>
  <c r="I37" i="3" l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</calcChain>
</file>

<file path=xl/connections.xml><?xml version="1.0" encoding="utf-8"?>
<connections xmlns="http://schemas.openxmlformats.org/spreadsheetml/2006/main">
  <connection id="1" name="ScouseTom_New1" type="6" refreshedVersion="6" background="1" saveData="1">
    <textPr sourceFile="C:\Users\Jimbles\ScouseTom\src\schematics\Ard_Shield\Gerber\ScouseTom_New.csv" tab="0" semicolon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<sst xmlns="http://schemas.openxmlformats.org/spreadsheetml/2006/main" count="382" uniqueCount="125">
  <si>
    <t>Part</t>
  </si>
  <si>
    <t>Value</t>
  </si>
  <si>
    <t>Device</t>
  </si>
  <si>
    <t>Package</t>
  </si>
  <si>
    <t>Description</t>
  </si>
  <si>
    <t>MPN</t>
  </si>
  <si>
    <t>OC_FARNELL</t>
  </si>
  <si>
    <t>C1</t>
  </si>
  <si>
    <t>10nF</t>
  </si>
  <si>
    <t>C-EUC0805</t>
  </si>
  <si>
    <t>C0805</t>
  </si>
  <si>
    <t>CAPACITOR, European symbol</t>
  </si>
  <si>
    <t>C2</t>
  </si>
  <si>
    <t>C3</t>
  </si>
  <si>
    <t>10uF</t>
  </si>
  <si>
    <t>C4</t>
  </si>
  <si>
    <t>C5</t>
  </si>
  <si>
    <t>C6</t>
  </si>
  <si>
    <t>C7</t>
  </si>
  <si>
    <t>0.1uF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</si>
  <si>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</si>
  <si>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</si>
  <si>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</si>
  <si>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</si>
  <si>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</si>
  <si>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</si>
  <si>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</si>
  <si>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</si>
  <si>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</si>
  <si>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</si>
  <si>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1uF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</si>
  <si>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</si>
  <si>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</si>
  <si>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</si>
  <si>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</si>
  <si>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</si>
  <si>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</si>
  <si>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</si>
  <si>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</si>
  <si>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</si>
  <si>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</si>
  <si>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</si>
  <si>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</si>
  <si>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</si>
  <si>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</si>
  <si>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</si>
  <si>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</si>
  <si>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</si>
  <si>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IC1</t>
  </si>
  <si>
    <t>LM317MBDT</t>
  </si>
  <si>
    <t>500 mA Adjustable Output Positive Voltage Regulator</t>
  </si>
  <si>
    <t>IC2</t>
  </si>
  <si>
    <t>AD5280</t>
  </si>
  <si>
    <t>TSSOP14</t>
  </si>
  <si>
    <t>Single +15 V/±5 V, 256-Position, I2C-Compatible Digital Potentiometer</t>
  </si>
  <si>
    <t>AD5280BRUZ20</t>
  </si>
  <si>
    <t>Q1</t>
  </si>
  <si>
    <t>FDV303N</t>
  </si>
  <si>
    <t>MOSFET-NCHANNEL2N7002PW</t>
  </si>
  <si>
    <t>SOT323</t>
  </si>
  <si>
    <t>Common NMOSFET Parts</t>
  </si>
  <si>
    <t>Q2</t>
  </si>
  <si>
    <t>BC817</t>
  </si>
  <si>
    <t>BC817-40SMD</t>
  </si>
  <si>
    <t>SOT23-BEC</t>
  </si>
  <si>
    <t>NPN Transistor</t>
  </si>
  <si>
    <t>Q3</t>
  </si>
  <si>
    <t>FDN304P</t>
  </si>
  <si>
    <t>MOSFET-PCHANNEL</t>
  </si>
  <si>
    <t>SOT23-3</t>
  </si>
  <si>
    <t>Generic PMOSFET</t>
  </si>
  <si>
    <t>R1</t>
  </si>
  <si>
    <t>R-EU_R0805</t>
  </si>
  <si>
    <t>R0805</t>
  </si>
  <si>
    <t>RESISTOR, European symbol</t>
  </si>
  <si>
    <t>R2</t>
  </si>
  <si>
    <t>10k</t>
  </si>
  <si>
    <t>R3</t>
  </si>
  <si>
    <t>R4</t>
  </si>
  <si>
    <t>33k</t>
  </si>
  <si>
    <t>R5</t>
  </si>
  <si>
    <t>R6</t>
  </si>
  <si>
    <t>5K1</t>
  </si>
  <si>
    <t>R7</t>
  </si>
  <si>
    <t>3k</t>
  </si>
  <si>
    <t>U1</t>
  </si>
  <si>
    <t>ADUM5402ARWZ</t>
  </si>
  <si>
    <t>SOIC127P1032X265-16N</t>
  </si>
  <si>
    <t>Quad-Channel Isolators with  Integrated DC-to-DC Converter</t>
  </si>
  <si>
    <t>U2</t>
  </si>
  <si>
    <t>ADM3202ARUZ</t>
  </si>
  <si>
    <t>SOP65P640X120-16N</t>
  </si>
  <si>
    <t>Low Power, 3.3 V, RS-232 Line Drivers/Receivers</t>
  </si>
  <si>
    <t>U3</t>
  </si>
  <si>
    <t>ADUM5000ARWZ</t>
  </si>
  <si>
    <t>2.5 kV, Isolated DC-to-DC Converter</t>
  </si>
  <si>
    <t>U4</t>
  </si>
  <si>
    <t>ADUM1410ARWZ</t>
  </si>
  <si>
    <t>ISOLATOR, DGTL, 4CHAN</t>
  </si>
  <si>
    <t>U5</t>
  </si>
  <si>
    <t>LM317MDTX</t>
  </si>
  <si>
    <t>PCB TRAIN FREE</t>
  </si>
  <si>
    <t>BC817-40,215</t>
  </si>
  <si>
    <t>PCB Train Free Component Stock</t>
  </si>
  <si>
    <t>MC01W08051470R</t>
  </si>
  <si>
    <t>MC01W08051330R</t>
  </si>
  <si>
    <t>MC01W0805110K</t>
  </si>
  <si>
    <t>MC01W080513K</t>
  </si>
  <si>
    <t>MC01W0805133K</t>
  </si>
  <si>
    <t>MC01W080515K1</t>
  </si>
  <si>
    <t>MC0805B104K500CT</t>
  </si>
  <si>
    <t>MC0805B105K250CT</t>
  </si>
  <si>
    <t>MC0805B103K500CT</t>
  </si>
  <si>
    <t>MC0805X106K6R3CT</t>
  </si>
  <si>
    <t>Number unique components</t>
  </si>
  <si>
    <t>Number Free</t>
  </si>
  <si>
    <t>Number Non Free</t>
  </si>
  <si>
    <t>Total</t>
  </si>
  <si>
    <t>DPACK</t>
  </si>
  <si>
    <t>R8</t>
  </si>
  <si>
    <t>R9</t>
  </si>
  <si>
    <t>R10</t>
  </si>
  <si>
    <t>R11</t>
  </si>
  <si>
    <t>unique</t>
  </si>
  <si>
    <t>non free stock to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</si>
</sst>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Verdana"/>
      <family val="2"/>
    </font>
    <font>
      <sz val="10"/>
      <color rgb="FF222426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NumberFormat="1" applyFont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/>
    <xf numFmtId="0" fontId="19" fillId="0" borderId="0" xfId="0" applyFont="1"/>
    <xf numFmtId="0" fontId="16" fillId="0" borderId="0" xfId="0" applyFont="1"/>
    <xf numFmtId="0" fontId="20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couseTom_Ne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pane ySplit="1" topLeftCell="A47" activePane="bottomLeft" state="frozen"/>
      <selection pane="bottomLeft" activeCell="L21" sqref="L21"/>
    </sheetView>
  </sheetViews>
  <sheetFormatPr defaultRowHeight="15" x14ac:dyDescent="0.25"/>
  <cols>
    <col min="1" max="1" width="6.7109375" bestFit="1" customWidth="1"/>
    <col min="2" max="2" width="16" bestFit="1" customWidth="1"/>
    <col min="3" max="3" width="28.7109375" bestFit="1" customWidth="1"/>
    <col min="4" max="4" width="22" bestFit="1" customWidth="1"/>
    <col min="5" max="5" width="64.42578125" bestFit="1" customWidth="1"/>
    <col min="6" max="6" width="27" bestFit="1" customWidth="1"/>
    <col min="7" max="7" width="12.140625" bestFit="1" customWidth="1"/>
    <col min="8" max="8" width="30.4257812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 t="s">
        <v>101</v>
      </c>
      <c r="I1" s="6" t="s">
        <v>123</v>
      </c>
      <c r="J1" s="6" t="s">
        <v>124</v>
      </c>
    </row>
    <row r="2" spans="1:10" x14ac:dyDescent="0.25">
      <c r="A2" t="s">
        <v>7</v>
      </c>
      <c r="B2" s="3" t="s">
        <v>8</v>
      </c>
      <c r="C2" t="s">
        <v>9</v>
      </c>
      <c r="D2" t="s">
        <v>10</v>
      </c>
      <c r="E2" t="s">
        <v>11</v>
      </c>
      <c r="F2" s="2" t="s">
        <v>112</v>
      </c>
      <c r="G2" s="2">
        <v>1759246</v>
      </c>
      <c r="H2" s="3" t="s">
        <v>103</v>
      </c>
      <c r="I2" s="7">
        <f t="array" ref="I2">INDEX($G$2:$G$56, MATCH(0, COUNTIF(I$1:$J1, $G$2:$G$56), 0))</f>
        <v>1759246</v>
      </c>
      <c r="J2">
        <f t="array" ref="J2">COUNTIFS($G$2:$G$57,I2,$H$2:$H$57,"")</f>
        <v>0</v>
      </c>
    </row>
    <row r="3" spans="1:10" x14ac:dyDescent="0.25">
      <c r="A3" t="s">
        <v>12</v>
      </c>
      <c r="B3" s="3" t="s">
        <v>19</v>
      </c>
      <c r="C3" t="s">
        <v>9</v>
      </c>
      <c r="D3" t="s">
        <v>10</v>
      </c>
      <c r="E3" t="s">
        <v>11</v>
      </c>
      <c r="F3" s="2" t="s">
        <v>110</v>
      </c>
      <c r="G3" s="2">
        <v>1759265</v>
      </c>
      <c r="H3" s="3" t="s">
        <v>103</v>
      </c>
      <c r="I3" s="7">
        <f t="array" ref="I3">INDEX($G$2:$G$56, MATCH(0, COUNTIF(I$1:$J2, $G$2:$G$56), 0))</f>
        <v>1759265</v>
      </c>
      <c r="J3">
        <f t="array" ref="J3">COUNTIFS($G$2:$G$57,I3,$H$2:$H$57,"")</f>
        <v>0</v>
      </c>
    </row>
    <row r="4" spans="1:10" x14ac:dyDescent="0.25">
      <c r="A4" t="s">
        <v>13</v>
      </c>
      <c r="B4" s="3" t="s">
        <v>14</v>
      </c>
      <c r="C4" t="s">
        <v>9</v>
      </c>
      <c r="D4" t="s">
        <v>10</v>
      </c>
      <c r="E4" t="s">
        <v>11</v>
      </c>
      <c r="F4" s="3" t="s">
        <v>113</v>
      </c>
      <c r="G4" s="3">
        <v>2320852</v>
      </c>
      <c r="H4" s="3"/>
      <c r="I4" s="7">
        <f t="array" ref="I4">INDEX($G$2:$G$56, MATCH(0, COUNTIF(I$1:$J3, $G$2:$G$56), 0))</f>
        <v>2320852</v>
      </c>
      <c r="J4">
        <f t="array" ref="J4">COUNTIFS($G$2:$G$57,I4,$H$2:$H$57,"")</f>
        <v>9</v>
      </c>
    </row>
    <row r="5" spans="1:10" x14ac:dyDescent="0.25">
      <c r="A5" t="s">
        <v>15</v>
      </c>
      <c r="B5" s="3" t="s">
        <v>8</v>
      </c>
      <c r="C5" t="s">
        <v>9</v>
      </c>
      <c r="D5" t="s">
        <v>10</v>
      </c>
      <c r="E5" t="s">
        <v>11</v>
      </c>
      <c r="F5" s="2" t="s">
        <v>112</v>
      </c>
      <c r="G5" s="2">
        <v>1759246</v>
      </c>
      <c r="H5" s="3" t="s">
        <v>103</v>
      </c>
      <c r="I5" s="7">
        <f t="array" ref="I5">INDEX($G$2:$G$56, MATCH(0, COUNTIF(I$1:$J4, $G$2:$G$56), 0))</f>
        <v>2320827</v>
      </c>
      <c r="J5">
        <f t="array" ref="J5">COUNTIFS($G$2:$G$57,I5,$H$2:$H$57,"")</f>
        <v>0</v>
      </c>
    </row>
    <row r="6" spans="1:10" x14ac:dyDescent="0.25">
      <c r="A6" t="s">
        <v>16</v>
      </c>
      <c r="B6" s="3" t="s">
        <v>19</v>
      </c>
      <c r="C6" t="s">
        <v>9</v>
      </c>
      <c r="D6" t="s">
        <v>10</v>
      </c>
      <c r="E6" t="s">
        <v>11</v>
      </c>
      <c r="F6" s="2" t="s">
        <v>110</v>
      </c>
      <c r="G6" s="2">
        <v>1759265</v>
      </c>
      <c r="H6" s="3" t="s">
        <v>103</v>
      </c>
      <c r="I6" s="7">
        <f t="array" ref="I6">INDEX($G$2:$G$56, MATCH(0, COUNTIF(I$1:$J5, $G$2:$G$56), 0))</f>
        <v>2102587</v>
      </c>
      <c r="J6">
        <f t="array" ref="J6">COUNTIFS($G$2:$G$57,I6,$H$2:$H$57,"")</f>
        <v>0</v>
      </c>
    </row>
    <row r="7" spans="1:10" x14ac:dyDescent="0.25">
      <c r="A7" t="s">
        <v>17</v>
      </c>
      <c r="B7" s="3" t="s">
        <v>14</v>
      </c>
      <c r="C7" t="s">
        <v>9</v>
      </c>
      <c r="D7" t="s">
        <v>10</v>
      </c>
      <c r="E7" t="s">
        <v>11</v>
      </c>
      <c r="F7" s="3" t="s">
        <v>113</v>
      </c>
      <c r="G7" s="3">
        <v>2320852</v>
      </c>
      <c r="H7" s="3"/>
      <c r="I7" s="7">
        <f t="array" ref="I7">INDEX($G$2:$G$56, MATCH(0, COUNTIF(I$1:$J6, $G$2:$G$56), 0))</f>
        <v>1438441</v>
      </c>
      <c r="J7">
        <f t="array" ref="J7">COUNTIFS($G$2:$G$57,I7,$H$2:$H$57,"")</f>
        <v>1</v>
      </c>
    </row>
    <row r="8" spans="1:10" x14ac:dyDescent="0.25">
      <c r="A8" t="s">
        <v>18</v>
      </c>
      <c r="B8" s="3" t="s">
        <v>19</v>
      </c>
      <c r="C8" t="s">
        <v>9</v>
      </c>
      <c r="D8" t="s">
        <v>10</v>
      </c>
      <c r="E8" t="s">
        <v>11</v>
      </c>
      <c r="F8" s="2" t="s">
        <v>110</v>
      </c>
      <c r="G8" s="2">
        <v>1759265</v>
      </c>
      <c r="H8" s="3" t="s">
        <v>103</v>
      </c>
      <c r="I8" s="7">
        <f t="array" ref="I8">INDEX($G$2:$G$56, MATCH(0, COUNTIF(I$1:$J7, $G$2:$G$56), 0))</f>
        <v>2336831</v>
      </c>
      <c r="J8">
        <f t="array" ref="J8">COUNTIFS($G$2:$G$57,I8,$H$2:$H$57,"")</f>
        <v>0</v>
      </c>
    </row>
    <row r="9" spans="1:10" x14ac:dyDescent="0.25">
      <c r="A9" t="s">
        <v>20</v>
      </c>
      <c r="B9" s="3" t="s">
        <v>19</v>
      </c>
      <c r="C9" t="s">
        <v>9</v>
      </c>
      <c r="D9" t="s">
        <v>10</v>
      </c>
      <c r="E9" t="s">
        <v>11</v>
      </c>
      <c r="F9" s="2" t="s">
        <v>110</v>
      </c>
      <c r="G9" s="2">
        <v>1759265</v>
      </c>
      <c r="H9" s="3" t="s">
        <v>103</v>
      </c>
      <c r="I9" s="7">
        <f t="array" ref="I9">INDEX($G$2:$G$56, MATCH(0, COUNTIF(I$1:$J8, $G$2:$G$56), 0))</f>
        <v>2336780</v>
      </c>
      <c r="J9">
        <f t="array" ref="J9">COUNTIFS($G$2:$G$57,I9,$H$2:$H$57,"")</f>
        <v>0</v>
      </c>
    </row>
    <row r="10" spans="1:10" x14ac:dyDescent="0.25">
      <c r="A10" t="s">
        <v>21</v>
      </c>
      <c r="B10" s="3" t="s">
        <v>19</v>
      </c>
      <c r="C10" t="s">
        <v>9</v>
      </c>
      <c r="D10" t="s">
        <v>10</v>
      </c>
      <c r="E10" t="s">
        <v>11</v>
      </c>
      <c r="F10" s="2" t="s">
        <v>110</v>
      </c>
      <c r="G10" s="2">
        <v>1759265</v>
      </c>
      <c r="H10" s="3" t="s">
        <v>103</v>
      </c>
      <c r="I10" s="7">
        <f t="array" ref="I10">INDEX($G$2:$G$56, MATCH(0, COUNTIF(I$1:$J9, $G$2:$G$56), 0))</f>
        <v>2352451</v>
      </c>
      <c r="J10">
        <f t="array" ref="J10">COUNTIFS($G$2:$G$57,I10,$H$2:$H$57,"")</f>
        <v>0</v>
      </c>
    </row>
    <row r="11" spans="1:10" x14ac:dyDescent="0.25">
      <c r="A11" t="s">
        <v>22</v>
      </c>
      <c r="B11" s="3" t="s">
        <v>19</v>
      </c>
      <c r="C11" t="s">
        <v>9</v>
      </c>
      <c r="D11" t="s">
        <v>10</v>
      </c>
      <c r="E11" t="s">
        <v>11</v>
      </c>
      <c r="F11" s="2" t="s">
        <v>110</v>
      </c>
      <c r="G11" s="2">
        <v>1759265</v>
      </c>
      <c r="H11" s="3" t="s">
        <v>103</v>
      </c>
      <c r="I11" s="7">
        <f t="array" ref="I11">INDEX($G$2:$G$56, MATCH(0, COUNTIF(I$1:$J10, $G$2:$G$56), 0))</f>
        <v>2129074</v>
      </c>
      <c r="J11">
        <f t="array" ref="J11">COUNTIFS($G$2:$G$57,I11,$H$2:$H$57,"")</f>
        <v>0</v>
      </c>
    </row>
    <row r="12" spans="1:10" x14ac:dyDescent="0.25">
      <c r="A12" t="s">
        <v>23</v>
      </c>
      <c r="B12" s="3" t="s">
        <v>19</v>
      </c>
      <c r="C12" t="s">
        <v>9</v>
      </c>
      <c r="D12" t="s">
        <v>10</v>
      </c>
      <c r="E12" t="s">
        <v>11</v>
      </c>
      <c r="F12" s="2" t="s">
        <v>110</v>
      </c>
      <c r="G12" s="2">
        <v>1759265</v>
      </c>
      <c r="H12" s="3" t="s">
        <v>103</v>
      </c>
      <c r="I12" s="7">
        <f t="array" ref="I12">INDEX($G$2:$G$56, MATCH(0, COUNTIF(I$1:$J11, $G$2:$G$56), 0))</f>
        <v>9332391</v>
      </c>
      <c r="J12">
        <f t="array" ref="J12">COUNTIFS($G$2:$G$57,I12,$H$2:$H$57,"")</f>
        <v>0</v>
      </c>
    </row>
    <row r="13" spans="1:10" x14ac:dyDescent="0.25">
      <c r="A13" t="s">
        <v>24</v>
      </c>
      <c r="B13" s="3" t="s">
        <v>14</v>
      </c>
      <c r="C13" t="s">
        <v>9</v>
      </c>
      <c r="D13" t="s">
        <v>10</v>
      </c>
      <c r="E13" t="s">
        <v>11</v>
      </c>
      <c r="F13" s="3" t="s">
        <v>113</v>
      </c>
      <c r="G13" s="3">
        <v>2320852</v>
      </c>
      <c r="H13" s="3"/>
      <c r="I13" s="7">
        <f t="array" ref="I13">INDEX($G$2:$G$56, MATCH(0, COUNTIF(I$1:$J12, $G$2:$G$56), 0))</f>
        <v>2129087</v>
      </c>
      <c r="J13">
        <f t="array" ref="J13">COUNTIFS($G$2:$G$57,I13,$H$2:$H$57,"")</f>
        <v>0</v>
      </c>
    </row>
    <row r="14" spans="1:10" x14ac:dyDescent="0.25">
      <c r="A14" t="s">
        <v>25</v>
      </c>
      <c r="B14" s="3" t="s">
        <v>19</v>
      </c>
      <c r="C14" t="s">
        <v>9</v>
      </c>
      <c r="D14" t="s">
        <v>10</v>
      </c>
      <c r="E14" t="s">
        <v>11</v>
      </c>
      <c r="F14" s="2" t="s">
        <v>110</v>
      </c>
      <c r="G14" s="2">
        <v>1759265</v>
      </c>
      <c r="H14" s="3" t="s">
        <v>103</v>
      </c>
      <c r="I14" s="7">
        <f t="array" ref="I14">INDEX($G$2:$G$56, MATCH(0, COUNTIF(I$1:$J13, $G$2:$G$56), 0))</f>
        <v>2129237</v>
      </c>
      <c r="J14">
        <f t="array" ref="J14">COUNTIFS($G$2:$G$57,I14,$H$2:$H$57,"")</f>
        <v>0</v>
      </c>
    </row>
    <row r="15" spans="1:10" x14ac:dyDescent="0.25">
      <c r="A15" t="s">
        <v>26</v>
      </c>
      <c r="B15" s="3" t="s">
        <v>14</v>
      </c>
      <c r="C15" t="s">
        <v>9</v>
      </c>
      <c r="D15" t="s">
        <v>10</v>
      </c>
      <c r="E15" t="s">
        <v>11</v>
      </c>
      <c r="F15" s="3" t="s">
        <v>113</v>
      </c>
      <c r="G15" s="3">
        <v>2320852</v>
      </c>
      <c r="H15" s="3"/>
      <c r="I15" s="7">
        <f t="array" ref="I15">INDEX($G$2:$G$56, MATCH(0, COUNTIF(I$1:$J14, $G$2:$G$56), 0))</f>
        <v>2129171</v>
      </c>
      <c r="J15">
        <f t="array" ref="J15">COUNTIFS($G$2:$G$57,I15,$H$2:$H$57,"")</f>
        <v>0</v>
      </c>
    </row>
    <row r="16" spans="1:10" x14ac:dyDescent="0.25">
      <c r="A16" t="s">
        <v>27</v>
      </c>
      <c r="B16" s="3" t="s">
        <v>14</v>
      </c>
      <c r="C16" t="s">
        <v>9</v>
      </c>
      <c r="D16" t="s">
        <v>10</v>
      </c>
      <c r="E16" t="s">
        <v>11</v>
      </c>
      <c r="F16" s="3" t="s">
        <v>113</v>
      </c>
      <c r="G16" s="3">
        <v>2320852</v>
      </c>
      <c r="H16" s="3"/>
      <c r="I16" s="7">
        <f t="array" ref="I16">INDEX($G$2:$G$56, MATCH(0, COUNTIF(I$1:$J15, $G$2:$G$56), 0))</f>
        <v>2129150</v>
      </c>
      <c r="J16">
        <f t="array" ref="J16">COUNTIFS($G$2:$G$57,I16,$H$2:$H$57,"")</f>
        <v>0</v>
      </c>
    </row>
    <row r="17" spans="1:10" x14ac:dyDescent="0.25">
      <c r="A17" t="s">
        <v>28</v>
      </c>
      <c r="B17" s="3" t="s">
        <v>19</v>
      </c>
      <c r="C17" t="s">
        <v>9</v>
      </c>
      <c r="D17" t="s">
        <v>10</v>
      </c>
      <c r="E17" t="s">
        <v>11</v>
      </c>
      <c r="F17" s="2" t="s">
        <v>110</v>
      </c>
      <c r="G17" s="2">
        <v>1759265</v>
      </c>
      <c r="H17" s="3" t="s">
        <v>103</v>
      </c>
      <c r="I17" s="7">
        <f t="array" ref="I17">INDEX($G$2:$G$56, MATCH(0, COUNTIF(I$1:$J16, $G$2:$G$56), 0))</f>
        <v>1838922</v>
      </c>
      <c r="J17">
        <f t="array" ref="J17">COUNTIFS($G$2:$G$57,I17,$H$2:$H$57,"")</f>
        <v>1</v>
      </c>
    </row>
    <row r="18" spans="1:10" x14ac:dyDescent="0.25">
      <c r="A18" t="s">
        <v>29</v>
      </c>
      <c r="B18" s="3" t="s">
        <v>30</v>
      </c>
      <c r="C18" t="s">
        <v>9</v>
      </c>
      <c r="D18" t="s">
        <v>10</v>
      </c>
      <c r="E18" t="s">
        <v>11</v>
      </c>
      <c r="F18" s="2" t="s">
        <v>111</v>
      </c>
      <c r="G18" s="2">
        <v>2320827</v>
      </c>
      <c r="H18" s="3" t="s">
        <v>103</v>
      </c>
      <c r="I18" s="7">
        <f t="array" ref="I18">INDEX($G$2:$G$56, MATCH(0, COUNTIF(I$1:$J17, $G$2:$G$56), 0))</f>
        <v>9425586</v>
      </c>
      <c r="J18">
        <f t="array" ref="J18">COUNTIFS($G$2:$G$57,I18,$H$2:$H$57,"")</f>
        <v>1</v>
      </c>
    </row>
    <row r="19" spans="1:10" x14ac:dyDescent="0.25">
      <c r="A19" t="s">
        <v>31</v>
      </c>
      <c r="B19" s="3" t="s">
        <v>19</v>
      </c>
      <c r="C19" t="s">
        <v>9</v>
      </c>
      <c r="D19" t="s">
        <v>10</v>
      </c>
      <c r="E19" t="s">
        <v>11</v>
      </c>
      <c r="F19" s="2" t="s">
        <v>110</v>
      </c>
      <c r="G19" s="2">
        <v>1759265</v>
      </c>
      <c r="H19" s="3" t="s">
        <v>103</v>
      </c>
      <c r="I19" s="7">
        <f t="array" ref="I19">INDEX($G$2:$G$56, MATCH(0, COUNTIF(I$1:$J18, $G$2:$G$56), 0))</f>
        <v>2102522</v>
      </c>
      <c r="J19">
        <f t="array" ref="J19">COUNTIFS($G$2:$G$57,I19,$H$2:$H$57,"")</f>
        <v>1</v>
      </c>
    </row>
    <row r="20" spans="1:10" x14ac:dyDescent="0.25">
      <c r="A20" t="s">
        <v>32</v>
      </c>
      <c r="B20" s="3" t="s">
        <v>19</v>
      </c>
      <c r="C20" t="s">
        <v>9</v>
      </c>
      <c r="D20" t="s">
        <v>10</v>
      </c>
      <c r="E20" t="s">
        <v>11</v>
      </c>
      <c r="F20" s="2" t="s">
        <v>110</v>
      </c>
      <c r="G20" s="2">
        <v>1759265</v>
      </c>
      <c r="H20" s="3" t="s">
        <v>103</v>
      </c>
      <c r="I20" s="7">
        <f t="array" ref="I20">INDEX($G$2:$G$56, MATCH(0, COUNTIF(I$1:$J19, $G$2:$G$56), 0))</f>
        <v>2067770</v>
      </c>
      <c r="J20">
        <f t="array" ref="J20">COUNTIFS($G$2:$G$57,I20,$H$2:$H$57,"")</f>
        <v>2</v>
      </c>
    </row>
    <row r="21" spans="1:10" x14ac:dyDescent="0.25">
      <c r="A21" t="s">
        <v>33</v>
      </c>
      <c r="B21" s="3" t="s">
        <v>30</v>
      </c>
      <c r="C21" t="s">
        <v>9</v>
      </c>
      <c r="D21" t="s">
        <v>10</v>
      </c>
      <c r="E21" t="s">
        <v>11</v>
      </c>
      <c r="F21" s="2" t="s">
        <v>111</v>
      </c>
      <c r="G21" s="2">
        <v>2320827</v>
      </c>
      <c r="H21" s="3" t="s">
        <v>103</v>
      </c>
      <c r="I21" s="7" t="e">
        <f t="array" ref="I21">INDEX($G$2:$G$56, MATCH(0, COUNTIF(I$1:$J20, $G$2:$G$56), 0))</f>
        <v>#N/A</v>
      </c>
      <c r="J21">
        <f t="array" ref="J21">COUNTIFS($G$2:$G$57,I21,$H$2:$H$57,"")</f>
        <v>0</v>
      </c>
    </row>
    <row r="22" spans="1:10" x14ac:dyDescent="0.25">
      <c r="A22" t="s">
        <v>34</v>
      </c>
      <c r="B22" s="3" t="s">
        <v>14</v>
      </c>
      <c r="C22" t="s">
        <v>9</v>
      </c>
      <c r="D22" t="s">
        <v>10</v>
      </c>
      <c r="E22" t="s">
        <v>11</v>
      </c>
      <c r="F22" s="3" t="s">
        <v>113</v>
      </c>
      <c r="G22" s="3">
        <v>2320852</v>
      </c>
      <c r="H22" s="3"/>
      <c r="I22" s="7" t="e">
        <f t="array" ref="I22">INDEX($G$2:$G$56, MATCH(0, COUNTIF(I$1:$J21, $G$2:$G$56), 0))</f>
        <v>#N/A</v>
      </c>
      <c r="J22">
        <f t="array" ref="J22">COUNTIFS($G$2:$G$57,I22,$H$2:$H$57,"")</f>
        <v>0</v>
      </c>
    </row>
    <row r="23" spans="1:10" x14ac:dyDescent="0.25">
      <c r="A23" t="s">
        <v>35</v>
      </c>
      <c r="B23" s="3" t="s">
        <v>19</v>
      </c>
      <c r="C23" t="s">
        <v>9</v>
      </c>
      <c r="D23" t="s">
        <v>10</v>
      </c>
      <c r="E23" t="s">
        <v>11</v>
      </c>
      <c r="F23" s="2" t="s">
        <v>110</v>
      </c>
      <c r="G23" s="2">
        <v>1759265</v>
      </c>
      <c r="H23" s="3" t="s">
        <v>103</v>
      </c>
      <c r="I23" s="7" t="e">
        <f t="array" ref="I23">INDEX($G$2:$G$56, MATCH(0, COUNTIF(I$1:$J22, $G$2:$G$56), 0))</f>
        <v>#N/A</v>
      </c>
      <c r="J23">
        <f t="array" ref="J23">COUNTIFS($G$2:$G$57,I23,$H$2:$H$57,"")</f>
        <v>0</v>
      </c>
    </row>
    <row r="24" spans="1:10" x14ac:dyDescent="0.25">
      <c r="A24" t="s">
        <v>36</v>
      </c>
      <c r="B24" s="3" t="s">
        <v>19</v>
      </c>
      <c r="C24" t="s">
        <v>9</v>
      </c>
      <c r="D24" t="s">
        <v>10</v>
      </c>
      <c r="E24" t="s">
        <v>11</v>
      </c>
      <c r="F24" s="2" t="s">
        <v>110</v>
      </c>
      <c r="G24" s="2">
        <v>1759265</v>
      </c>
      <c r="H24" s="3" t="s">
        <v>103</v>
      </c>
      <c r="I24" s="7" t="e">
        <f t="array" ref="I24">INDEX($G$2:$G$56, MATCH(0, COUNTIF(I$1:$J23, $G$2:$G$56), 0))</f>
        <v>#N/A</v>
      </c>
      <c r="J24">
        <f t="array" ref="J24">COUNTIFS($G$2:$G$57,I24,$H$2:$H$57,"")</f>
        <v>0</v>
      </c>
    </row>
    <row r="25" spans="1:10" x14ac:dyDescent="0.25">
      <c r="A25" t="s">
        <v>37</v>
      </c>
      <c r="B25" s="3" t="s">
        <v>14</v>
      </c>
      <c r="C25" t="s">
        <v>9</v>
      </c>
      <c r="D25" t="s">
        <v>10</v>
      </c>
      <c r="E25" t="s">
        <v>11</v>
      </c>
      <c r="F25" s="3" t="s">
        <v>113</v>
      </c>
      <c r="G25" s="3">
        <v>2320852</v>
      </c>
      <c r="H25" s="3"/>
      <c r="I25" s="7" t="e">
        <f t="array" ref="I25">INDEX($G$2:$G$56, MATCH(0, COUNTIF(I$1:$J24, $G$2:$G$56), 0))</f>
        <v>#N/A</v>
      </c>
      <c r="J25">
        <f t="array" ref="J25">COUNTIFS($G$2:$G$57,I25,$H$2:$H$57,"")</f>
        <v>0</v>
      </c>
    </row>
    <row r="26" spans="1:10" x14ac:dyDescent="0.25">
      <c r="A26" t="s">
        <v>38</v>
      </c>
      <c r="B26" s="3" t="s">
        <v>19</v>
      </c>
      <c r="C26" t="s">
        <v>9</v>
      </c>
      <c r="D26" t="s">
        <v>10</v>
      </c>
      <c r="E26" t="s">
        <v>11</v>
      </c>
      <c r="F26" s="2" t="s">
        <v>110</v>
      </c>
      <c r="G26" s="2">
        <v>1759265</v>
      </c>
      <c r="H26" s="3" t="s">
        <v>103</v>
      </c>
      <c r="I26" s="7" t="e">
        <f t="array" ref="I26">INDEX($G$2:$G$56, MATCH(0, COUNTIF(I$1:$J25, $G$2:$G$56), 0))</f>
        <v>#N/A</v>
      </c>
      <c r="J26">
        <f t="array" ref="J26">COUNTIFS($G$2:$G$57,I26,$H$2:$H$57,"")</f>
        <v>0</v>
      </c>
    </row>
    <row r="27" spans="1:10" x14ac:dyDescent="0.25">
      <c r="A27" t="s">
        <v>39</v>
      </c>
      <c r="B27" s="3" t="s">
        <v>8</v>
      </c>
      <c r="C27" t="s">
        <v>9</v>
      </c>
      <c r="D27" t="s">
        <v>10</v>
      </c>
      <c r="E27" t="s">
        <v>11</v>
      </c>
      <c r="F27" s="2" t="s">
        <v>112</v>
      </c>
      <c r="G27" s="2">
        <v>1759246</v>
      </c>
      <c r="H27" s="3" t="s">
        <v>103</v>
      </c>
      <c r="I27" s="7" t="e">
        <f t="array" ref="I27">INDEX($G$2:$G$56, MATCH(0, COUNTIF(I$1:$J26, $G$2:$G$56), 0))</f>
        <v>#N/A</v>
      </c>
      <c r="J27">
        <f t="array" ref="J27">COUNTIFS($G$2:$G$57,I27,$H$2:$H$57,"")</f>
        <v>0</v>
      </c>
    </row>
    <row r="28" spans="1:10" x14ac:dyDescent="0.25">
      <c r="A28" t="s">
        <v>40</v>
      </c>
      <c r="B28" s="3" t="s">
        <v>30</v>
      </c>
      <c r="C28" t="s">
        <v>9</v>
      </c>
      <c r="D28" t="s">
        <v>10</v>
      </c>
      <c r="E28" t="s">
        <v>11</v>
      </c>
      <c r="F28" s="2" t="s">
        <v>111</v>
      </c>
      <c r="G28" s="2">
        <v>2320827</v>
      </c>
      <c r="H28" s="3" t="s">
        <v>103</v>
      </c>
      <c r="I28" s="7" t="e">
        <f t="array" ref="I28">INDEX($G$2:$G$56, MATCH(0, COUNTIF(I$1:$J27, $G$2:$G$56), 0))</f>
        <v>#N/A</v>
      </c>
      <c r="J28">
        <f t="array" ref="J28">COUNTIFS($G$2:$G$57,I28,$H$2:$H$57,"")</f>
        <v>0</v>
      </c>
    </row>
    <row r="29" spans="1:10" x14ac:dyDescent="0.25">
      <c r="A29" t="s">
        <v>41</v>
      </c>
      <c r="B29" s="3" t="s">
        <v>14</v>
      </c>
      <c r="C29" t="s">
        <v>9</v>
      </c>
      <c r="D29" t="s">
        <v>10</v>
      </c>
      <c r="E29" t="s">
        <v>11</v>
      </c>
      <c r="F29" s="3" t="s">
        <v>113</v>
      </c>
      <c r="G29" s="3">
        <v>2320852</v>
      </c>
      <c r="H29" s="3"/>
      <c r="I29" s="7" t="e">
        <f t="array" ref="I29">INDEX($G$2:$G$56, MATCH(0, COUNTIF(I$1:$J28, $G$2:$G$56), 0))</f>
        <v>#N/A</v>
      </c>
      <c r="J29">
        <f t="array" ref="J29">COUNTIFS($G$2:$G$57,I29,$H$2:$H$57,"")</f>
        <v>0</v>
      </c>
    </row>
    <row r="30" spans="1:10" x14ac:dyDescent="0.25">
      <c r="A30" t="s">
        <v>42</v>
      </c>
      <c r="B30" s="3" t="s">
        <v>19</v>
      </c>
      <c r="C30" t="s">
        <v>9</v>
      </c>
      <c r="D30" t="s">
        <v>10</v>
      </c>
      <c r="E30" t="s">
        <v>11</v>
      </c>
      <c r="F30" s="2" t="s">
        <v>110</v>
      </c>
      <c r="G30" s="2">
        <v>1759265</v>
      </c>
      <c r="H30" s="3" t="s">
        <v>103</v>
      </c>
      <c r="I30" s="7" t="e">
        <f t="array" ref="I30">INDEX($G$2:$G$56, MATCH(0, COUNTIF(I$1:$J29, $G$2:$G$56), 0))</f>
        <v>#N/A</v>
      </c>
      <c r="J30">
        <f t="array" ref="J30">COUNTIFS($G$2:$G$57,I30,$H$2:$H$57,"")</f>
        <v>0</v>
      </c>
    </row>
    <row r="31" spans="1:10" x14ac:dyDescent="0.25">
      <c r="A31" t="s">
        <v>43</v>
      </c>
      <c r="B31" s="3" t="s">
        <v>30</v>
      </c>
      <c r="C31" t="s">
        <v>9</v>
      </c>
      <c r="D31" t="s">
        <v>10</v>
      </c>
      <c r="E31" t="s">
        <v>11</v>
      </c>
      <c r="F31" s="2" t="s">
        <v>111</v>
      </c>
      <c r="G31" s="2">
        <v>2320827</v>
      </c>
      <c r="H31" s="3" t="s">
        <v>103</v>
      </c>
      <c r="I31" s="7" t="e">
        <f t="array" ref="I31">INDEX($G$2:$G$56, MATCH(0, COUNTIF(I$1:$J30, $G$2:$G$56), 0))</f>
        <v>#N/A</v>
      </c>
      <c r="J31">
        <f t="array" ref="J31">COUNTIFS($G$2:$G$57,I31,$H$2:$H$57,"")</f>
        <v>0</v>
      </c>
    </row>
    <row r="32" spans="1:10" x14ac:dyDescent="0.25">
      <c r="A32" t="s">
        <v>44</v>
      </c>
      <c r="B32" s="3" t="s">
        <v>14</v>
      </c>
      <c r="C32" t="s">
        <v>9</v>
      </c>
      <c r="D32" t="s">
        <v>10</v>
      </c>
      <c r="E32" t="s">
        <v>11</v>
      </c>
      <c r="F32" s="3" t="s">
        <v>113</v>
      </c>
      <c r="G32" s="3">
        <v>2320852</v>
      </c>
      <c r="H32" s="3"/>
      <c r="I32" s="7" t="e">
        <f t="array" ref="I32">INDEX($G$2:$G$56, MATCH(0, COUNTIF(I$1:$J31, $G$2:$G$56), 0))</f>
        <v>#N/A</v>
      </c>
      <c r="J32">
        <f t="array" ref="J32">COUNTIFS($G$2:$G$57,I32,$H$2:$H$57,"")</f>
        <v>0</v>
      </c>
    </row>
    <row r="33" spans="1:10" x14ac:dyDescent="0.25">
      <c r="A33" t="s">
        <v>45</v>
      </c>
      <c r="B33" s="3" t="s">
        <v>19</v>
      </c>
      <c r="C33" t="s">
        <v>9</v>
      </c>
      <c r="D33" t="s">
        <v>10</v>
      </c>
      <c r="E33" t="s">
        <v>11</v>
      </c>
      <c r="F33" s="2" t="s">
        <v>110</v>
      </c>
      <c r="G33" s="2">
        <v>1759265</v>
      </c>
      <c r="H33" s="3" t="s">
        <v>103</v>
      </c>
      <c r="I33" s="7" t="e">
        <f t="array" ref="I33">INDEX($G$2:$G$56, MATCH(0, COUNTIF(I$1:$J32, $G$2:$G$56), 0))</f>
        <v>#N/A</v>
      </c>
      <c r="J33">
        <f t="array" ref="J33">COUNTIFS($G$2:$G$57,I33,$H$2:$H$57,"")</f>
        <v>0</v>
      </c>
    </row>
    <row r="34" spans="1:10" x14ac:dyDescent="0.25">
      <c r="A34" t="s">
        <v>46</v>
      </c>
      <c r="B34" s="3" t="s">
        <v>30</v>
      </c>
      <c r="C34" t="s">
        <v>9</v>
      </c>
      <c r="D34" t="s">
        <v>10</v>
      </c>
      <c r="E34" t="s">
        <v>11</v>
      </c>
      <c r="F34" s="2" t="s">
        <v>111</v>
      </c>
      <c r="G34" s="2">
        <v>2320827</v>
      </c>
      <c r="H34" s="3" t="s">
        <v>103</v>
      </c>
      <c r="I34" s="7" t="e">
        <f t="array" ref="I34">INDEX($G$2:$G$56, MATCH(0, COUNTIF(I$1:$J33, $G$2:$G$56), 0))</f>
        <v>#N/A</v>
      </c>
      <c r="J34">
        <f t="array" ref="J34">COUNTIFS($G$2:$G$57,I34,$H$2:$H$57,"")</f>
        <v>0</v>
      </c>
    </row>
    <row r="35" spans="1:10" x14ac:dyDescent="0.25">
      <c r="A35" t="s">
        <v>47</v>
      </c>
      <c r="B35" s="3" t="s">
        <v>19</v>
      </c>
      <c r="C35" t="s">
        <v>9</v>
      </c>
      <c r="D35" t="s">
        <v>10</v>
      </c>
      <c r="E35" t="s">
        <v>11</v>
      </c>
      <c r="F35" s="2" t="s">
        <v>110</v>
      </c>
      <c r="G35" s="2">
        <v>1759265</v>
      </c>
      <c r="H35" s="3" t="s">
        <v>103</v>
      </c>
      <c r="I35" s="7" t="e">
        <f t="array" ref="I35">INDEX($G$2:$G$56, MATCH(0, COUNTIF(I$1:$J34, $G$2:$G$56), 0))</f>
        <v>#N/A</v>
      </c>
      <c r="J35">
        <f t="array" ref="J35">COUNTIFS($G$2:$G$57,I35,$H$2:$H$57,"")</f>
        <v>0</v>
      </c>
    </row>
    <row r="36" spans="1:10" x14ac:dyDescent="0.25">
      <c r="A36" t="s">
        <v>48</v>
      </c>
      <c r="B36" t="s">
        <v>49</v>
      </c>
      <c r="C36" t="s">
        <v>49</v>
      </c>
      <c r="D36" t="s">
        <v>118</v>
      </c>
      <c r="E36" t="s">
        <v>50</v>
      </c>
      <c r="F36" s="2" t="s">
        <v>100</v>
      </c>
      <c r="G36" s="2">
        <v>2102587</v>
      </c>
      <c r="H36" s="2" t="s">
        <v>103</v>
      </c>
      <c r="I36" s="7" t="e">
        <f t="array" ref="I36">INDEX($G$2:$G$56, MATCH(0, COUNTIF(I$1:$J35, $G$2:$G$56), 0))</f>
        <v>#N/A</v>
      </c>
    </row>
    <row r="37" spans="1:10" x14ac:dyDescent="0.25">
      <c r="A37" t="s">
        <v>51</v>
      </c>
      <c r="B37" t="s">
        <v>52</v>
      </c>
      <c r="C37" t="s">
        <v>52</v>
      </c>
      <c r="D37" t="s">
        <v>53</v>
      </c>
      <c r="E37" t="s">
        <v>54</v>
      </c>
      <c r="F37" s="3" t="s">
        <v>55</v>
      </c>
      <c r="G37" s="3">
        <v>1438441</v>
      </c>
      <c r="H37" s="3"/>
      <c r="I37" s="7" t="e">
        <f t="array" ref="I37">INDEX($G$2:$G$56, MATCH(0, COUNTIF(I$1:$J36, $G$2:$G$56), 0))</f>
        <v>#N/A</v>
      </c>
    </row>
    <row r="38" spans="1:10" x14ac:dyDescent="0.25">
      <c r="A38" t="s">
        <v>56</v>
      </c>
      <c r="B38" t="s">
        <v>57</v>
      </c>
      <c r="C38" t="s">
        <v>58</v>
      </c>
      <c r="D38" t="s">
        <v>59</v>
      </c>
      <c r="E38" t="s">
        <v>60</v>
      </c>
      <c r="F38" s="2" t="s">
        <v>57</v>
      </c>
      <c r="G38" s="2">
        <v>2336831</v>
      </c>
      <c r="H38" s="2" t="s">
        <v>103</v>
      </c>
      <c r="I38" s="7" t="e">
        <f t="array" ref="I38">INDEX($G$2:$G$52, MATCH(0, COUNTIF(I$1:$J37, $G$2:$G$52), 0))</f>
        <v>#N/A</v>
      </c>
    </row>
    <row r="39" spans="1:10" x14ac:dyDescent="0.25">
      <c r="A39" t="s">
        <v>61</v>
      </c>
      <c r="B39" t="s">
        <v>62</v>
      </c>
      <c r="C39" t="s">
        <v>63</v>
      </c>
      <c r="D39" t="s">
        <v>64</v>
      </c>
      <c r="E39" t="s">
        <v>65</v>
      </c>
      <c r="F39" s="2" t="s">
        <v>102</v>
      </c>
      <c r="G39" s="2">
        <v>2336780</v>
      </c>
      <c r="H39" s="2" t="s">
        <v>103</v>
      </c>
      <c r="I39" s="7" t="e">
        <f t="array" ref="I39">INDEX($G$2:$G$52, MATCH(0, COUNTIF(I$1:$J38, $G$2:$G$52), 0))</f>
        <v>#N/A</v>
      </c>
    </row>
    <row r="40" spans="1:10" x14ac:dyDescent="0.25">
      <c r="A40" t="s">
        <v>66</v>
      </c>
      <c r="B40" t="s">
        <v>67</v>
      </c>
      <c r="C40" t="s">
        <v>68</v>
      </c>
      <c r="D40" t="s">
        <v>69</v>
      </c>
      <c r="E40" t="s">
        <v>70</v>
      </c>
      <c r="F40" s="2" t="s">
        <v>67</v>
      </c>
      <c r="G40" s="2">
        <v>2352451</v>
      </c>
      <c r="H40" s="2" t="s">
        <v>103</v>
      </c>
      <c r="I40" s="7" t="e">
        <f t="array" ref="I40">INDEX($G$2:$G$52, MATCH(0, COUNTIF(I$1:$J39, $G$2:$G$52), 0))</f>
        <v>#N/A</v>
      </c>
    </row>
    <row r="41" spans="1:10" x14ac:dyDescent="0.25">
      <c r="A41" t="s">
        <v>71</v>
      </c>
      <c r="B41">
        <v>330</v>
      </c>
      <c r="C41" t="s">
        <v>72</v>
      </c>
      <c r="D41" t="s">
        <v>73</v>
      </c>
      <c r="E41" t="s">
        <v>74</v>
      </c>
      <c r="F41" s="2" t="s">
        <v>105</v>
      </c>
      <c r="G41" s="2">
        <v>2129074</v>
      </c>
      <c r="H41" s="2" t="s">
        <v>103</v>
      </c>
      <c r="I41" s="7" t="e">
        <f t="array" ref="I41">INDEX($G$2:$G$52, MATCH(0, COUNTIF(I$1:$J40, $G$2:$G$52), 0))</f>
        <v>#N/A</v>
      </c>
    </row>
    <row r="42" spans="1:10" x14ac:dyDescent="0.25">
      <c r="A42" t="s">
        <v>75</v>
      </c>
      <c r="B42" t="s">
        <v>76</v>
      </c>
      <c r="C42" t="s">
        <v>72</v>
      </c>
      <c r="D42" t="s">
        <v>73</v>
      </c>
      <c r="E42" t="s">
        <v>74</v>
      </c>
      <c r="F42" s="2" t="s">
        <v>106</v>
      </c>
      <c r="G42" s="2">
        <v>9332391</v>
      </c>
      <c r="H42" s="2" t="s">
        <v>103</v>
      </c>
      <c r="I42" s="7" t="e">
        <f t="array" ref="I42">INDEX($G$2:$G$52, MATCH(0, COUNTIF(I$1:$J41, $G$2:$G$52), 0))</f>
        <v>#N/A</v>
      </c>
    </row>
    <row r="43" spans="1:10" x14ac:dyDescent="0.25">
      <c r="A43" t="s">
        <v>77</v>
      </c>
      <c r="B43">
        <v>470</v>
      </c>
      <c r="C43" t="s">
        <v>72</v>
      </c>
      <c r="D43" t="s">
        <v>73</v>
      </c>
      <c r="E43" t="s">
        <v>74</v>
      </c>
      <c r="F43" s="2" t="s">
        <v>104</v>
      </c>
      <c r="G43" s="2">
        <v>2129087</v>
      </c>
      <c r="H43" s="2" t="s">
        <v>103</v>
      </c>
      <c r="I43" s="7" t="e">
        <f t="array" ref="I43">INDEX($G$2:$G$52, MATCH(0, COUNTIF(I$1:$J42, $G$2:$G$52), 0))</f>
        <v>#N/A</v>
      </c>
    </row>
    <row r="44" spans="1:10" x14ac:dyDescent="0.25">
      <c r="A44" t="s">
        <v>78</v>
      </c>
      <c r="B44" t="s">
        <v>79</v>
      </c>
      <c r="C44" t="s">
        <v>72</v>
      </c>
      <c r="D44" t="s">
        <v>73</v>
      </c>
      <c r="E44" t="s">
        <v>74</v>
      </c>
      <c r="F44" s="2" t="s">
        <v>108</v>
      </c>
      <c r="G44" s="2">
        <v>2129237</v>
      </c>
      <c r="H44" s="2" t="s">
        <v>103</v>
      </c>
      <c r="I44" s="7" t="e">
        <f t="array" ref="I44">INDEX($G$2:$G$52, MATCH(0, COUNTIF(I$1:$J43, $G$2:$G$52), 0))</f>
        <v>#N/A</v>
      </c>
    </row>
    <row r="45" spans="1:10" x14ac:dyDescent="0.25">
      <c r="A45" t="s">
        <v>80</v>
      </c>
      <c r="B45" t="s">
        <v>76</v>
      </c>
      <c r="C45" t="s">
        <v>72</v>
      </c>
      <c r="D45" t="s">
        <v>73</v>
      </c>
      <c r="E45" t="s">
        <v>74</v>
      </c>
      <c r="F45" s="2" t="s">
        <v>106</v>
      </c>
      <c r="G45" s="2">
        <v>9332391</v>
      </c>
      <c r="H45" s="2" t="s">
        <v>103</v>
      </c>
      <c r="I45" s="7" t="e">
        <f t="array" ref="I45">INDEX($G$2:$G$52, MATCH(0, COUNTIF(I$1:$J44, $G$2:$G$52), 0))</f>
        <v>#N/A</v>
      </c>
    </row>
    <row r="46" spans="1:10" x14ac:dyDescent="0.25">
      <c r="A46" t="s">
        <v>81</v>
      </c>
      <c r="B46" t="s">
        <v>82</v>
      </c>
      <c r="C46" t="s">
        <v>72</v>
      </c>
      <c r="D46" t="s">
        <v>73</v>
      </c>
      <c r="E46" t="s">
        <v>74</v>
      </c>
      <c r="F46" s="2" t="s">
        <v>109</v>
      </c>
      <c r="G46" s="2">
        <v>2129171</v>
      </c>
      <c r="H46" s="2" t="s">
        <v>103</v>
      </c>
      <c r="I46" s="7" t="e">
        <f t="array" ref="I46">INDEX($G$2:$G$52, MATCH(0, COUNTIF(I$1:$J45, $G$2:$G$52), 0))</f>
        <v>#N/A</v>
      </c>
    </row>
    <row r="47" spans="1:10" x14ac:dyDescent="0.25">
      <c r="A47" t="s">
        <v>83</v>
      </c>
      <c r="B47" t="s">
        <v>84</v>
      </c>
      <c r="C47" t="s">
        <v>72</v>
      </c>
      <c r="D47" t="s">
        <v>73</v>
      </c>
      <c r="E47" t="s">
        <v>74</v>
      </c>
      <c r="F47" s="2" t="s">
        <v>107</v>
      </c>
      <c r="G47" s="2">
        <v>2129150</v>
      </c>
      <c r="H47" s="2" t="s">
        <v>103</v>
      </c>
      <c r="I47" s="7" t="e">
        <f t="array" ref="I47">INDEX($G$2:$G$52, MATCH(0, COUNTIF(I$1:$J46, $G$2:$G$52), 0))</f>
        <v>#N/A</v>
      </c>
    </row>
    <row r="48" spans="1:10" x14ac:dyDescent="0.25">
      <c r="A48" t="s">
        <v>119</v>
      </c>
      <c r="B48" t="s">
        <v>76</v>
      </c>
      <c r="C48" t="s">
        <v>72</v>
      </c>
      <c r="D48" t="s">
        <v>73</v>
      </c>
      <c r="E48" t="s">
        <v>74</v>
      </c>
      <c r="F48" s="2" t="s">
        <v>106</v>
      </c>
      <c r="G48" s="2">
        <v>9332391</v>
      </c>
      <c r="H48" s="2" t="s">
        <v>103</v>
      </c>
      <c r="I48" s="7" t="e">
        <f t="array" ref="I48">INDEX($G$2:$G$52, MATCH(0, COUNTIF(I$1:$J47, $G$2:$G$52), 0))</f>
        <v>#N/A</v>
      </c>
    </row>
    <row r="49" spans="1:10" x14ac:dyDescent="0.25">
      <c r="A49" t="s">
        <v>120</v>
      </c>
      <c r="B49" t="s">
        <v>76</v>
      </c>
      <c r="C49" t="s">
        <v>72</v>
      </c>
      <c r="D49" t="s">
        <v>73</v>
      </c>
      <c r="E49" t="s">
        <v>74</v>
      </c>
      <c r="F49" s="2" t="s">
        <v>106</v>
      </c>
      <c r="G49" s="2">
        <v>9332391</v>
      </c>
      <c r="H49" s="2" t="s">
        <v>103</v>
      </c>
      <c r="I49" s="7" t="e">
        <f t="array" ref="I49">INDEX($G$2:$G$52, MATCH(0, COUNTIF(I$1:$J48, $G$2:$G$52), 0))</f>
        <v>#N/A</v>
      </c>
    </row>
    <row r="50" spans="1:10" x14ac:dyDescent="0.25">
      <c r="A50" t="s">
        <v>121</v>
      </c>
      <c r="B50" t="s">
        <v>76</v>
      </c>
      <c r="C50" t="s">
        <v>72</v>
      </c>
      <c r="D50" t="s">
        <v>73</v>
      </c>
      <c r="E50" t="s">
        <v>74</v>
      </c>
      <c r="F50" s="2" t="s">
        <v>106</v>
      </c>
      <c r="G50" s="2">
        <v>9332391</v>
      </c>
      <c r="H50" s="2" t="s">
        <v>103</v>
      </c>
    </row>
    <row r="51" spans="1:10" x14ac:dyDescent="0.25">
      <c r="A51" t="s">
        <v>122</v>
      </c>
      <c r="B51" t="s">
        <v>76</v>
      </c>
      <c r="C51" t="s">
        <v>72</v>
      </c>
      <c r="D51" t="s">
        <v>73</v>
      </c>
      <c r="E51" t="s">
        <v>74</v>
      </c>
      <c r="F51" s="2" t="s">
        <v>106</v>
      </c>
      <c r="G51" s="2">
        <v>9332391</v>
      </c>
      <c r="H51" s="2" t="s">
        <v>103</v>
      </c>
    </row>
    <row r="52" spans="1:10" x14ac:dyDescent="0.25">
      <c r="A52" t="s">
        <v>85</v>
      </c>
      <c r="B52" t="s">
        <v>86</v>
      </c>
      <c r="C52" t="s">
        <v>86</v>
      </c>
      <c r="D52" t="s">
        <v>87</v>
      </c>
      <c r="E52" t="s">
        <v>88</v>
      </c>
      <c r="F52" s="3" t="s">
        <v>86</v>
      </c>
      <c r="G52" s="3">
        <v>1838922</v>
      </c>
      <c r="J52">
        <f>SUM(J2:J35)</f>
        <v>15</v>
      </c>
    </row>
    <row r="53" spans="1:10" x14ac:dyDescent="0.25">
      <c r="A53" t="s">
        <v>89</v>
      </c>
      <c r="B53" t="s">
        <v>90</v>
      </c>
      <c r="C53" t="s">
        <v>90</v>
      </c>
      <c r="D53" t="s">
        <v>91</v>
      </c>
      <c r="E53" t="s">
        <v>92</v>
      </c>
      <c r="F53" s="3" t="s">
        <v>90</v>
      </c>
      <c r="G53" s="3">
        <v>9425586</v>
      </c>
    </row>
    <row r="54" spans="1:10" x14ac:dyDescent="0.25">
      <c r="A54" t="s">
        <v>93</v>
      </c>
      <c r="B54" t="s">
        <v>94</v>
      </c>
      <c r="C54" t="s">
        <v>94</v>
      </c>
      <c r="D54" t="s">
        <v>87</v>
      </c>
      <c r="E54" t="s">
        <v>95</v>
      </c>
      <c r="F54" s="3" t="s">
        <v>94</v>
      </c>
      <c r="G54" s="5">
        <v>2102522</v>
      </c>
    </row>
    <row r="55" spans="1:10" x14ac:dyDescent="0.25">
      <c r="A55" t="s">
        <v>96</v>
      </c>
      <c r="B55" t="s">
        <v>97</v>
      </c>
      <c r="C55" t="s">
        <v>97</v>
      </c>
      <c r="D55" t="s">
        <v>87</v>
      </c>
      <c r="E55" t="s">
        <v>98</v>
      </c>
      <c r="F55" s="3" t="s">
        <v>97</v>
      </c>
      <c r="G55" s="3">
        <v>2067770</v>
      </c>
    </row>
    <row r="56" spans="1:10" x14ac:dyDescent="0.25">
      <c r="A56" t="s">
        <v>99</v>
      </c>
      <c r="B56" t="s">
        <v>97</v>
      </c>
      <c r="C56" t="s">
        <v>97</v>
      </c>
      <c r="D56" t="s">
        <v>87</v>
      </c>
      <c r="E56" t="s">
        <v>98</v>
      </c>
      <c r="F56" s="3" t="s">
        <v>97</v>
      </c>
      <c r="G56" s="3">
        <v>2067770</v>
      </c>
    </row>
    <row r="59" spans="1:10" x14ac:dyDescent="0.25">
      <c r="F59" s="3" t="s">
        <v>114</v>
      </c>
      <c r="G59" s="4">
        <f t="array" ref="G59">SUM(1/COUNTIF(G2:G56,G2:G56))</f>
        <v>18.999999999999996</v>
      </c>
    </row>
    <row r="60" spans="1:10" x14ac:dyDescent="0.25">
      <c r="F60" s="3" t="s">
        <v>115</v>
      </c>
      <c r="G60" s="4">
        <f t="array" ref="G60">COUNTIF(H2:H56,"PCB*")</f>
        <v>40</v>
      </c>
    </row>
    <row r="61" spans="1:10" x14ac:dyDescent="0.25">
      <c r="F61" s="3" t="s">
        <v>116</v>
      </c>
      <c r="G61" s="4">
        <f>COUNTBLANK(H2:H56)</f>
        <v>15</v>
      </c>
    </row>
    <row r="62" spans="1:10" x14ac:dyDescent="0.25">
      <c r="F62" s="3" t="s">
        <v>117</v>
      </c>
      <c r="G62" s="4">
        <f>SUM(G60:G61)</f>
        <v>55</v>
      </c>
    </row>
  </sheetData>
  <conditionalFormatting sqref="J2:J49">
    <cfRule type="cellIs" dxfId="0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BOM!ScouseTom_New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Jimbles</dc:creator>
  <cp:lastModifiedBy>Jimbles</cp:lastModifiedBy>
  <dcterms:created xsi:type="dcterms:W3CDTF">2015-07-01T15:30:30Z</dcterms:created>
  <dcterms:modified xsi:type="dcterms:W3CDTF">2018-02-08T15:50:52Z</dcterms:modified>
</cp:coreProperties>
</file>