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bles\Copy\ScouseTom\src\schematics\Ard_Shield\Gerber\"/>
    </mc:Choice>
  </mc:AlternateContent>
  <bookViews>
    <workbookView xWindow="480" yWindow="75" windowWidth="15315" windowHeight="25845"/>
  </bookViews>
  <sheets>
    <sheet name="Sheet1" sheetId="1" r:id="rId1"/>
  </sheets>
  <definedNames>
    <definedName name="ScouseTom_New" localSheetId="0">Sheet1!$A$1:$H$52</definedName>
  </definedNames>
  <calcPr calcId="162913"/>
</workbook>
</file>

<file path=xl/calcChain.xml><?xml version="1.0" encoding="utf-8"?>
<calcChain xmlns="http://schemas.openxmlformats.org/spreadsheetml/2006/main">
  <c r="J3" i="1" l="1" a="1"/>
  <c r="J3" i="1"/>
  <c r="J2" i="1" a="1"/>
  <c r="J2" i="1" s="1"/>
  <c r="J5" i="1" l="1" a="1"/>
  <c r="J5" i="1" s="1"/>
  <c r="J4" i="1" a="1"/>
  <c r="J4" i="1" s="1"/>
  <c r="K2" i="1"/>
  <c r="G56" i="1"/>
  <c r="G58" i="1" s="1"/>
  <c r="G57" i="1"/>
  <c r="G55" i="1" a="1"/>
  <c r="G55" i="1" s="1"/>
  <c r="J6" i="1" l="1" a="1"/>
  <c r="J6" i="1" s="1"/>
  <c r="K3" i="1"/>
  <c r="K4" i="1"/>
  <c r="J7" i="1" l="1" a="1"/>
  <c r="J7" i="1" s="1"/>
  <c r="K6" i="1"/>
  <c r="J8" i="1" l="1" a="1"/>
  <c r="J8" i="1" s="1"/>
  <c r="J9" i="1" a="1"/>
  <c r="J9" i="1" s="1"/>
  <c r="J10" i="1" a="1"/>
  <c r="J10" i="1" s="1"/>
  <c r="K7" i="1"/>
  <c r="K5" i="1"/>
  <c r="J11" i="1" l="1" a="1"/>
  <c r="J11" i="1" s="1"/>
  <c r="K9" i="1"/>
  <c r="J12" i="1" l="1" a="1"/>
  <c r="J12" i="1" s="1"/>
  <c r="K8" i="1"/>
  <c r="K10" i="1"/>
  <c r="J13" i="1" l="1" a="1"/>
  <c r="J13" i="1" s="1"/>
  <c r="J14" i="1" s="1" a="1"/>
  <c r="J14" i="1" s="1"/>
  <c r="J15" i="1" s="1" a="1"/>
  <c r="J15" i="1" s="1"/>
  <c r="J16" i="1" s="1" a="1"/>
  <c r="J16" i="1" s="1"/>
  <c r="J17" i="1" s="1" a="1"/>
  <c r="J17" i="1" s="1"/>
  <c r="J18" i="1" s="1" a="1"/>
  <c r="J18" i="1" s="1"/>
  <c r="J19" i="1" s="1" a="1"/>
  <c r="J19" i="1" s="1"/>
  <c r="J20" i="1" s="1" a="1"/>
  <c r="J20" i="1" s="1"/>
  <c r="J21" i="1" s="1" a="1"/>
  <c r="J21" i="1" s="1"/>
  <c r="J22" i="1" s="1" a="1"/>
  <c r="J22" i="1" s="1"/>
  <c r="J23" i="1" s="1" a="1"/>
  <c r="J23" i="1" s="1"/>
  <c r="J24" i="1" s="1" a="1"/>
  <c r="J24" i="1" s="1"/>
  <c r="J25" i="1" s="1" a="1"/>
  <c r="J25" i="1" s="1"/>
  <c r="J26" i="1" s="1" a="1"/>
  <c r="J26" i="1" s="1"/>
  <c r="J27" i="1" s="1" a="1"/>
  <c r="J27" i="1" s="1"/>
  <c r="J28" i="1" s="1" a="1"/>
  <c r="J28" i="1" s="1"/>
  <c r="J29" i="1" s="1" a="1"/>
  <c r="J29" i="1" s="1"/>
  <c r="J30" i="1" s="1" a="1"/>
  <c r="J30" i="1" s="1"/>
  <c r="J31" i="1" s="1" a="1"/>
  <c r="J31" i="1" s="1"/>
  <c r="J32" i="1" s="1" a="1"/>
  <c r="J32" i="1" s="1"/>
  <c r="J33" i="1" s="1" a="1"/>
  <c r="J33" i="1" s="1"/>
  <c r="J34" i="1" s="1" a="1"/>
  <c r="J34" i="1" s="1"/>
  <c r="J35" i="1" s="1" a="1"/>
  <c r="J35" i="1" s="1"/>
  <c r="J36" i="1" s="1" a="1"/>
  <c r="J36" i="1" s="1"/>
  <c r="J37" i="1" s="1" a="1"/>
  <c r="J37" i="1" s="1"/>
  <c r="J38" i="1" s="1" a="1"/>
  <c r="J38" i="1" s="1"/>
  <c r="J39" i="1" s="1" a="1"/>
  <c r="J39" i="1" s="1"/>
  <c r="J40" i="1" s="1" a="1"/>
  <c r="J40" i="1" s="1"/>
  <c r="J41" i="1" s="1" a="1"/>
  <c r="J41" i="1" s="1"/>
  <c r="J42" i="1" s="1" a="1"/>
  <c r="J42" i="1" s="1"/>
  <c r="J43" i="1" s="1" a="1"/>
  <c r="J43" i="1" s="1"/>
  <c r="J44" i="1" s="1" a="1"/>
  <c r="J44" i="1" s="1"/>
  <c r="J45" i="1" s="1" a="1"/>
  <c r="J45" i="1" s="1"/>
  <c r="J46" i="1" s="1" a="1"/>
  <c r="J46" i="1" s="1"/>
  <c r="J47" i="1" s="1" a="1"/>
  <c r="J47" i="1" s="1"/>
  <c r="J48" i="1" s="1" a="1"/>
  <c r="J48" i="1" s="1"/>
  <c r="J49" i="1" s="1" a="1"/>
  <c r="J49" i="1" s="1"/>
  <c r="K11" i="1" l="1"/>
  <c r="K12" i="1"/>
  <c r="K13" i="1"/>
  <c r="K14" i="1" l="1"/>
  <c r="K15" i="1" l="1"/>
  <c r="K16" i="1" l="1"/>
  <c r="K17" i="1" l="1"/>
  <c r="K18" i="1" l="1"/>
  <c r="K19" i="1" l="1"/>
  <c r="K20" i="1" l="1"/>
  <c r="K21" i="1" l="1"/>
  <c r="K22" i="1" l="1"/>
  <c r="K23" i="1" l="1"/>
  <c r="K24" i="1" l="1"/>
  <c r="K25" i="1" l="1"/>
  <c r="K26" i="1" l="1"/>
  <c r="K27" i="1" l="1"/>
  <c r="K28" i="1" l="1"/>
  <c r="K29" i="1" l="1"/>
  <c r="K30" i="1" l="1"/>
  <c r="K31" i="1" l="1"/>
</calcChain>
</file>

<file path=xl/connections.xml><?xml version="1.0" encoding="utf-8"?>
<connections xmlns="http://schemas.openxmlformats.org/spreadsheetml/2006/main">
  <connection id="1" name="ScouseTom_New" type="6" refreshedVersion="4" background="1" saveData="1">
    <textPr sourceFile="C:\Users\Jimbles\Copy\ScouseTom\src\schematics\Ard_Shield\ScouseTom_New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<sst xmlns="http://schemas.openxmlformats.org/spreadsheetml/2006/main" count="354" uniqueCount="121">
  <si>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</si>
  <si>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</si>
  <si>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</si>
  <si>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</si>
  <si>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</si>
  <si>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</si>
  <si>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</si>
  <si>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</si>
  <si>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10nF</t>
  </si>
  <si>
    <t>C-EUC0805</t>
  </si>
  <si>
    <t>C0805</t>
  </si>
  <si>
    <t>CAPACITOR, European symbol</t>
  </si>
  <si>
    <t>C2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</si>
  <si>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</si>
  <si>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</si>
  <si>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</si>
  <si>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</si>
  <si>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</si>
  <si>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</si>
  <si>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</si>
  <si>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</si>
  <si>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</si>
  <si>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</si>
  <si>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</si>
  <si>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</si>
  <si>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</si>
  <si>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</si>
  <si>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</si>
  <si>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</si>
  <si>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</si>
  <si>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</si>
  <si>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</si>
  <si>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</si>
  <si>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</si>
  <si>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</si>
  <si>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</si>
  <si>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</si>
  <si>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</si>
  <si>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</si>
  <si>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</si>
  <si>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</si>
  <si>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</si>
  <si>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</si>
  <si>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</si>
  <si>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</si>
  <si>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</si>
  <si>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</si>
  <si>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</si>
  <si>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</si>
  <si>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</si>
  <si>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500 mA Adjustable Output Positive Voltage Regulator</t>
  </si>
  <si>
    <t>IC2</t>
  </si>
  <si>
    <t>AD5280</t>
  </si>
  <si>
    <t>TSSOP14</t>
  </si>
  <si>
    <t>Single +15 V/±5 V, 256-Position, I2C-Compatible Digital Potentiometer</t>
  </si>
  <si>
    <t>AD5280BRUZ20</t>
  </si>
  <si>
    <t>Q1</t>
  </si>
  <si>
    <t>FDV303N</t>
  </si>
  <si>
    <t>MOSFET-NCHANNEL2N7002PW</t>
  </si>
  <si>
    <t>SOT323</t>
  </si>
  <si>
    <t>Common NMOSFET Parts</t>
  </si>
  <si>
    <t>Q2</t>
  </si>
  <si>
    <t>BC817</t>
  </si>
  <si>
    <t>BC817-40SMD</t>
  </si>
  <si>
    <t>SOT23-BEC</t>
  </si>
  <si>
    <t>NPN Transistor</t>
  </si>
  <si>
    <t>Q3</t>
  </si>
  <si>
    <t>FDN304P</t>
  </si>
  <si>
    <t>MOSFET-PCHANNEL</t>
  </si>
  <si>
    <t>SOT23-3</t>
  </si>
  <si>
    <t>Generic PMOSFET</t>
  </si>
  <si>
    <t>R1</t>
  </si>
  <si>
    <t>R-EU_R0805</t>
  </si>
  <si>
    <t>R0805</t>
  </si>
  <si>
    <t>RESISTOR, European symbol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</si>
  <si>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</si>
  <si>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</si>
  <si>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</si>
  <si>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</si>
  <si>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</si>
  <si>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</si>
  <si>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</si>
  <si>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</si>
  <si>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</si>
  <si>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</si>
  <si>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</si>
  <si>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</si>
  <si>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</si>
  <si>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Quad-Channel Isolators with  Integrated DC-to-DC Converter</t>
  </si>
  <si>
    <t>U2</t>
  </si>
  <si>
    <t>ADM3202ARUZ</t>
  </si>
  <si>
    <t>SOP65P640X120-16N</t>
  </si>
  <si>
    <t>Low Power, 3.3 V, RS-232 Line Drivers/Receivers</t>
  </si>
  <si>
    <t>U3</t>
  </si>
  <si>
    <t>ADUM5000ARWZ</t>
  </si>
  <si>
    <t>2.5 kV, Isolated DC-to-DC Converter</t>
  </si>
  <si>
    <t>U4</t>
  </si>
  <si>
    <t>ADUM1410ARWZ</t>
  </si>
  <si>
    <t>ISOLATOR, DGTL, 4CHAN</t>
  </si>
  <si>
    <t>U5</t>
  </si>
  <si>
    <t>TO-252</t>
  </si>
  <si>
    <t>LM317MDTX</t>
  </si>
  <si>
    <t>PCB TRAIN FREE</t>
  </si>
  <si>
    <t>BC817-40,215</t>
  </si>
  <si>
    <t>PCB Train Free Component Stock</t>
  </si>
  <si>
    <t>MC01W08051470R</t>
  </si>
  <si>
    <t>MC01W08051330R</t>
  </si>
  <si>
    <t>MC01W0805110K</t>
  </si>
  <si>
    <t>MC01W080513K</t>
  </si>
  <si>
    <t>MC01W0805133K</t>
  </si>
  <si>
    <t>MC01W080515K1</t>
  </si>
  <si>
    <t>MC0805B104K500CT</t>
  </si>
  <si>
    <t>MC0805B105K250CT</t>
  </si>
  <si>
    <t>MC0805B103K500CT</t>
  </si>
  <si>
    <t>MC0805X106K6R3CT</t>
  </si>
  <si>
    <t>Number unique components</t>
  </si>
  <si>
    <t>Number Free</t>
  </si>
  <si>
    <t>Number Non Free</t>
  </si>
  <si>
    <t>Total</t>
  </si>
  <si>
    <t>uniq</t>
  </si>
  <si>
    <t>cnt non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</si>
</sst>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0"/>
      <color rgb="FF22242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6" fillId="0" borderId="0" xfId="0" applyNumberFormat="1" applyFont="1"/>
    <xf numFmtId="0" fontId="0" fillId="0" borderId="0" xfId="0" applyNumberFormat="1" applyFont="1"/>
    <xf numFmtId="0" fontId="19" fillId="0" borderId="0" xfId="0" applyFont="1"/>
    <xf numFmtId="0" fontId="16" fillId="0" borderId="0" xfId="0" applyFont="1"/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ouseTom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C1" zoomScale="55" zoomScaleNormal="55" workbookViewId="0">
      <pane ySplit="1" topLeftCell="A2" activePane="bottomLeft" state="frozen"/>
      <selection pane="bottomLeft" activeCell="K49" sqref="K49"/>
    </sheetView>
  </sheetViews>
  <sheetFormatPr defaultRowHeight="15" x14ac:dyDescent="0.25"/>
  <cols>
    <col min="1" max="1" width="6.7109375" style="5" bestFit="1" customWidth="1"/>
    <col min="2" max="2" width="16" style="5" bestFit="1" customWidth="1"/>
    <col min="3" max="3" width="28.7109375" style="5" bestFit="1" customWidth="1"/>
    <col min="4" max="4" width="22" style="5" bestFit="1" customWidth="1"/>
    <col min="5" max="5" width="41" style="5" customWidth="1"/>
    <col min="6" max="6" width="27" style="5" bestFit="1" customWidth="1"/>
    <col min="7" max="7" width="12.140625" style="5" bestFit="1" customWidth="1"/>
    <col min="8" max="8" width="35.7109375" style="5" customWidth="1"/>
    <col min="9" max="9" width="9.140625" style="5"/>
    <col min="12" max="16384" width="9.140625" style="5"/>
  </cols>
  <sheetData>
    <row r="1" spans="1:1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</v>
      </c>
      <c r="J1" s="7" t="s">
        <v>119</v>
      </c>
      <c r="K1" s="7" t="s">
        <v>120</v>
      </c>
    </row>
    <row r="2" spans="1:1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113</v>
      </c>
      <c r="G2" s="2">
        <v>1759246</v>
      </c>
      <c r="H2" s="3" t="s">
        <v>104</v>
      </c>
      <c r="J2" s="8">
        <f t="array" ref="J2">INDEX($G$2:$G$52, MATCH(0, COUNTIF($J$1:J1, $G$2:$G$52), 0))</f>
        <v>1759246</v>
      </c>
      <c r="K2">
        <f>COUNTIFS($G$2:$G$75,J2,$H$2:$H$75,"")</f>
        <v>0</v>
      </c>
    </row>
    <row r="3" spans="1:11" x14ac:dyDescent="0.25">
      <c r="A3" s="3" t="s">
        <v>12</v>
      </c>
      <c r="B3" s="3" t="s">
        <v>19</v>
      </c>
      <c r="C3" s="3" t="s">
        <v>9</v>
      </c>
      <c r="D3" s="3" t="s">
        <v>10</v>
      </c>
      <c r="E3" s="3" t="s">
        <v>11</v>
      </c>
      <c r="F3" s="2" t="s">
        <v>111</v>
      </c>
      <c r="G3" s="2">
        <v>1759265</v>
      </c>
      <c r="H3" s="3" t="s">
        <v>104</v>
      </c>
      <c r="J3" s="8">
        <f t="array" ref="J3">INDEX($G$2:$G$52, MATCH(0, COUNTIF($J$1:J2, $G$2:$G$52), 0))</f>
        <v>1759265</v>
      </c>
      <c r="K3">
        <f t="shared" ref="K3:K31" si="0">COUNTIFS($G$2:$G$75,J3,$H$2:$H$75,"")</f>
        <v>0</v>
      </c>
    </row>
    <row r="4" spans="1:11" x14ac:dyDescent="0.25">
      <c r="A4" s="3" t="s">
        <v>13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114</v>
      </c>
      <c r="G4" s="3">
        <v>2320852</v>
      </c>
      <c r="H4" s="3"/>
      <c r="J4" s="8">
        <f t="array" ref="J4">INDEX($G$2:$G$52, MATCH(0, COUNTIF($J$1:J3, $G$2:$G$52), 0))</f>
        <v>2320852</v>
      </c>
      <c r="K4">
        <f t="shared" si="0"/>
        <v>9</v>
      </c>
    </row>
    <row r="5" spans="1:11" x14ac:dyDescent="0.25">
      <c r="A5" s="3" t="s">
        <v>15</v>
      </c>
      <c r="B5" s="3" t="s">
        <v>8</v>
      </c>
      <c r="C5" s="3" t="s">
        <v>9</v>
      </c>
      <c r="D5" s="3" t="s">
        <v>10</v>
      </c>
      <c r="E5" s="3" t="s">
        <v>11</v>
      </c>
      <c r="F5" s="2" t="s">
        <v>113</v>
      </c>
      <c r="G5" s="2">
        <v>1759246</v>
      </c>
      <c r="H5" s="3" t="s">
        <v>104</v>
      </c>
      <c r="J5" s="8">
        <f t="array" ref="J5">INDEX($G$2:$G$52, MATCH(0, COUNTIF($J$1:J4, $G$2:$G$52), 0))</f>
        <v>2320827</v>
      </c>
      <c r="K5">
        <f t="shared" si="0"/>
        <v>0</v>
      </c>
    </row>
    <row r="6" spans="1:11" x14ac:dyDescent="0.25">
      <c r="A6" s="3" t="s">
        <v>16</v>
      </c>
      <c r="B6" s="3" t="s">
        <v>19</v>
      </c>
      <c r="C6" s="3" t="s">
        <v>9</v>
      </c>
      <c r="D6" s="3" t="s">
        <v>10</v>
      </c>
      <c r="E6" s="3" t="s">
        <v>11</v>
      </c>
      <c r="F6" s="2" t="s">
        <v>111</v>
      </c>
      <c r="G6" s="2">
        <v>1759265</v>
      </c>
      <c r="H6" s="3" t="s">
        <v>104</v>
      </c>
      <c r="J6" s="8">
        <f t="array" ref="J6">INDEX($G$2:$G$52, MATCH(0, COUNTIF($J$1:J5, $G$2:$G$52), 0))</f>
        <v>2102587</v>
      </c>
      <c r="K6">
        <f t="shared" si="0"/>
        <v>0</v>
      </c>
    </row>
    <row r="7" spans="1:11" x14ac:dyDescent="0.25">
      <c r="A7" s="3" t="s">
        <v>17</v>
      </c>
      <c r="B7" s="3" t="s">
        <v>14</v>
      </c>
      <c r="C7" s="3" t="s">
        <v>9</v>
      </c>
      <c r="D7" s="3" t="s">
        <v>10</v>
      </c>
      <c r="E7" s="3" t="s">
        <v>11</v>
      </c>
      <c r="F7" s="3" t="s">
        <v>114</v>
      </c>
      <c r="G7" s="3">
        <v>2320852</v>
      </c>
      <c r="H7" s="3"/>
      <c r="J7" s="8">
        <f t="array" ref="J7">INDEX($G$2:$G$52, MATCH(0, COUNTIF($J$1:J6, $G$2:$G$52), 0))</f>
        <v>1438441</v>
      </c>
      <c r="K7">
        <f t="shared" si="0"/>
        <v>1</v>
      </c>
    </row>
    <row r="8" spans="1:11" x14ac:dyDescent="0.25">
      <c r="A8" s="3" t="s">
        <v>18</v>
      </c>
      <c r="B8" s="3" t="s">
        <v>19</v>
      </c>
      <c r="C8" s="3" t="s">
        <v>9</v>
      </c>
      <c r="D8" s="3" t="s">
        <v>10</v>
      </c>
      <c r="E8" s="3" t="s">
        <v>11</v>
      </c>
      <c r="F8" s="2" t="s">
        <v>111</v>
      </c>
      <c r="G8" s="2">
        <v>1759265</v>
      </c>
      <c r="H8" s="3" t="s">
        <v>104</v>
      </c>
      <c r="J8" s="8">
        <f t="array" ref="J8">INDEX($G$2:$G$52, MATCH(0, COUNTIF($J$1:J7, $G$2:$G$52), 0))</f>
        <v>2336831</v>
      </c>
      <c r="K8">
        <f t="shared" si="0"/>
        <v>0</v>
      </c>
    </row>
    <row r="9" spans="1:11" x14ac:dyDescent="0.25">
      <c r="A9" s="3" t="s">
        <v>20</v>
      </c>
      <c r="B9" s="3" t="s">
        <v>19</v>
      </c>
      <c r="C9" s="3" t="s">
        <v>9</v>
      </c>
      <c r="D9" s="3" t="s">
        <v>10</v>
      </c>
      <c r="E9" s="3" t="s">
        <v>11</v>
      </c>
      <c r="F9" s="2" t="s">
        <v>111</v>
      </c>
      <c r="G9" s="2">
        <v>1759265</v>
      </c>
      <c r="H9" s="3" t="s">
        <v>104</v>
      </c>
      <c r="J9" s="8">
        <f t="array" ref="J9">INDEX($G$2:$G$52, MATCH(0, COUNTIF($J$1:J8, $G$2:$G$52), 0))</f>
        <v>2336780</v>
      </c>
      <c r="K9">
        <f t="shared" si="0"/>
        <v>0</v>
      </c>
    </row>
    <row r="10" spans="1:11" x14ac:dyDescent="0.25">
      <c r="A10" s="3" t="s">
        <v>21</v>
      </c>
      <c r="B10" s="3" t="s">
        <v>19</v>
      </c>
      <c r="C10" s="3" t="s">
        <v>9</v>
      </c>
      <c r="D10" s="3" t="s">
        <v>10</v>
      </c>
      <c r="E10" s="3" t="s">
        <v>11</v>
      </c>
      <c r="F10" s="2" t="s">
        <v>111</v>
      </c>
      <c r="G10" s="2">
        <v>1759265</v>
      </c>
      <c r="H10" s="3" t="s">
        <v>104</v>
      </c>
      <c r="J10" s="8">
        <f t="array" ref="J10">INDEX($G$2:$G$52, MATCH(0, COUNTIF($J$1:J9, $G$2:$G$52), 0))</f>
        <v>2352451</v>
      </c>
      <c r="K10">
        <f t="shared" si="0"/>
        <v>0</v>
      </c>
    </row>
    <row r="11" spans="1:11" x14ac:dyDescent="0.25">
      <c r="A11" s="3" t="s">
        <v>22</v>
      </c>
      <c r="B11" s="3" t="s">
        <v>19</v>
      </c>
      <c r="C11" s="3" t="s">
        <v>9</v>
      </c>
      <c r="D11" s="3" t="s">
        <v>10</v>
      </c>
      <c r="E11" s="3" t="s">
        <v>11</v>
      </c>
      <c r="F11" s="2" t="s">
        <v>111</v>
      </c>
      <c r="G11" s="2">
        <v>1759265</v>
      </c>
      <c r="H11" s="3" t="s">
        <v>104</v>
      </c>
      <c r="J11" s="8">
        <f t="array" ref="J11">INDEX($G$2:$G$52, MATCH(0, COUNTIF($J$1:J10, $G$2:$G$52), 0))</f>
        <v>2129074</v>
      </c>
      <c r="K11">
        <f t="shared" si="0"/>
        <v>0</v>
      </c>
    </row>
    <row r="12" spans="1:11" x14ac:dyDescent="0.25">
      <c r="A12" s="3" t="s">
        <v>23</v>
      </c>
      <c r="B12" s="3" t="s">
        <v>19</v>
      </c>
      <c r="C12" s="3" t="s">
        <v>9</v>
      </c>
      <c r="D12" s="3" t="s">
        <v>10</v>
      </c>
      <c r="E12" s="3" t="s">
        <v>11</v>
      </c>
      <c r="F12" s="2" t="s">
        <v>111</v>
      </c>
      <c r="G12" s="2">
        <v>1759265</v>
      </c>
      <c r="H12" s="3" t="s">
        <v>104</v>
      </c>
      <c r="J12" s="8">
        <f t="array" ref="J12">INDEX($G$2:$G$52, MATCH(0, COUNTIF($J$1:J11, $G$2:$G$52), 0))</f>
        <v>9332391</v>
      </c>
      <c r="K12">
        <f t="shared" si="0"/>
        <v>0</v>
      </c>
    </row>
    <row r="13" spans="1:11" x14ac:dyDescent="0.25">
      <c r="A13" s="3" t="s">
        <v>24</v>
      </c>
      <c r="B13" s="3" t="s">
        <v>14</v>
      </c>
      <c r="C13" s="3" t="s">
        <v>9</v>
      </c>
      <c r="D13" s="3" t="s">
        <v>10</v>
      </c>
      <c r="E13" s="3" t="s">
        <v>11</v>
      </c>
      <c r="F13" s="3" t="s">
        <v>114</v>
      </c>
      <c r="G13" s="3">
        <v>2320852</v>
      </c>
      <c r="H13" s="3"/>
      <c r="J13" s="8">
        <f t="array" ref="J13">INDEX($G$2:$G$52, MATCH(0, COUNTIF($J$1:J12, $G$2:$G$52), 0))</f>
        <v>2129087</v>
      </c>
      <c r="K13">
        <f t="shared" si="0"/>
        <v>0</v>
      </c>
    </row>
    <row r="14" spans="1:11" x14ac:dyDescent="0.25">
      <c r="A14" s="3" t="s">
        <v>25</v>
      </c>
      <c r="B14" s="3" t="s">
        <v>19</v>
      </c>
      <c r="C14" s="3" t="s">
        <v>9</v>
      </c>
      <c r="D14" s="3" t="s">
        <v>10</v>
      </c>
      <c r="E14" s="3" t="s">
        <v>11</v>
      </c>
      <c r="F14" s="2" t="s">
        <v>111</v>
      </c>
      <c r="G14" s="2">
        <v>1759265</v>
      </c>
      <c r="H14" s="3" t="s">
        <v>104</v>
      </c>
      <c r="J14" s="8">
        <f t="array" ref="J14">INDEX($G$2:$G$52, MATCH(0, COUNTIF($J$1:J13, $G$2:$G$52), 0))</f>
        <v>2129237</v>
      </c>
      <c r="K14">
        <f t="shared" si="0"/>
        <v>0</v>
      </c>
    </row>
    <row r="15" spans="1:11" x14ac:dyDescent="0.25">
      <c r="A15" s="3" t="s">
        <v>26</v>
      </c>
      <c r="B15" s="3" t="s">
        <v>14</v>
      </c>
      <c r="C15" s="3" t="s">
        <v>9</v>
      </c>
      <c r="D15" s="3" t="s">
        <v>10</v>
      </c>
      <c r="E15" s="3" t="s">
        <v>11</v>
      </c>
      <c r="F15" s="3" t="s">
        <v>114</v>
      </c>
      <c r="G15" s="3">
        <v>2320852</v>
      </c>
      <c r="H15" s="3"/>
      <c r="J15" s="8">
        <f t="array" ref="J15">INDEX($G$2:$G$52, MATCH(0, COUNTIF($J$1:J14, $G$2:$G$52), 0))</f>
        <v>2129171</v>
      </c>
      <c r="K15">
        <f t="shared" si="0"/>
        <v>0</v>
      </c>
    </row>
    <row r="16" spans="1:11" x14ac:dyDescent="0.25">
      <c r="A16" s="3" t="s">
        <v>27</v>
      </c>
      <c r="B16" s="3" t="s">
        <v>14</v>
      </c>
      <c r="C16" s="3" t="s">
        <v>9</v>
      </c>
      <c r="D16" s="3" t="s">
        <v>10</v>
      </c>
      <c r="E16" s="3" t="s">
        <v>11</v>
      </c>
      <c r="F16" s="3" t="s">
        <v>114</v>
      </c>
      <c r="G16" s="3">
        <v>2320852</v>
      </c>
      <c r="H16" s="3"/>
      <c r="J16" s="8">
        <f t="array" ref="J16">INDEX($G$2:$G$52, MATCH(0, COUNTIF($J$1:J15, $G$2:$G$52), 0))</f>
        <v>2129150</v>
      </c>
      <c r="K16">
        <f t="shared" si="0"/>
        <v>0</v>
      </c>
    </row>
    <row r="17" spans="1:11" x14ac:dyDescent="0.25">
      <c r="A17" s="3" t="s">
        <v>28</v>
      </c>
      <c r="B17" s="3" t="s">
        <v>19</v>
      </c>
      <c r="C17" s="3" t="s">
        <v>9</v>
      </c>
      <c r="D17" s="3" t="s">
        <v>10</v>
      </c>
      <c r="E17" s="3" t="s">
        <v>11</v>
      </c>
      <c r="F17" s="2" t="s">
        <v>111</v>
      </c>
      <c r="G17" s="2">
        <v>1759265</v>
      </c>
      <c r="H17" s="3" t="s">
        <v>104</v>
      </c>
      <c r="J17" s="8">
        <f t="array" ref="J17">INDEX($G$2:$G$52, MATCH(0, COUNTIF($J$1:J16, $G$2:$G$52), 0))</f>
        <v>1838922</v>
      </c>
      <c r="K17">
        <f t="shared" si="0"/>
        <v>1</v>
      </c>
    </row>
    <row r="18" spans="1:11" x14ac:dyDescent="0.25">
      <c r="A18" s="3" t="s">
        <v>29</v>
      </c>
      <c r="B18" s="3" t="s">
        <v>30</v>
      </c>
      <c r="C18" s="3" t="s">
        <v>9</v>
      </c>
      <c r="D18" s="3" t="s">
        <v>10</v>
      </c>
      <c r="E18" s="3" t="s">
        <v>11</v>
      </c>
      <c r="F18" s="2" t="s">
        <v>112</v>
      </c>
      <c r="G18" s="2">
        <v>2320827</v>
      </c>
      <c r="H18" s="3" t="s">
        <v>104</v>
      </c>
      <c r="J18" s="8">
        <f t="array" ref="J18">INDEX($G$2:$G$52, MATCH(0, COUNTIF($J$1:J17, $G$2:$G$52), 0))</f>
        <v>9425586</v>
      </c>
      <c r="K18">
        <f t="shared" si="0"/>
        <v>1</v>
      </c>
    </row>
    <row r="19" spans="1:11" x14ac:dyDescent="0.25">
      <c r="A19" s="3" t="s">
        <v>31</v>
      </c>
      <c r="B19" s="3" t="s">
        <v>19</v>
      </c>
      <c r="C19" s="3" t="s">
        <v>9</v>
      </c>
      <c r="D19" s="3" t="s">
        <v>10</v>
      </c>
      <c r="E19" s="3" t="s">
        <v>11</v>
      </c>
      <c r="F19" s="2" t="s">
        <v>111</v>
      </c>
      <c r="G19" s="2">
        <v>1759265</v>
      </c>
      <c r="H19" s="3" t="s">
        <v>104</v>
      </c>
      <c r="J19" s="8">
        <f t="array" ref="J19">INDEX($G$2:$G$52, MATCH(0, COUNTIF($J$1:J18, $G$2:$G$52), 0))</f>
        <v>2102522</v>
      </c>
      <c r="K19">
        <f t="shared" si="0"/>
        <v>1</v>
      </c>
    </row>
    <row r="20" spans="1:11" x14ac:dyDescent="0.25">
      <c r="A20" s="3" t="s">
        <v>32</v>
      </c>
      <c r="B20" s="3" t="s">
        <v>19</v>
      </c>
      <c r="C20" s="3" t="s">
        <v>9</v>
      </c>
      <c r="D20" s="3" t="s">
        <v>10</v>
      </c>
      <c r="E20" s="3" t="s">
        <v>11</v>
      </c>
      <c r="F20" s="2" t="s">
        <v>111</v>
      </c>
      <c r="G20" s="2">
        <v>1759265</v>
      </c>
      <c r="H20" s="3" t="s">
        <v>104</v>
      </c>
      <c r="J20" s="8">
        <f t="array" ref="J20">INDEX($G$2:$G$52, MATCH(0, COUNTIF($J$1:J19, $G$2:$G$52), 0))</f>
        <v>2067770</v>
      </c>
      <c r="K20">
        <f t="shared" si="0"/>
        <v>2</v>
      </c>
    </row>
    <row r="21" spans="1:11" x14ac:dyDescent="0.25">
      <c r="A21" s="3" t="s">
        <v>33</v>
      </c>
      <c r="B21" s="3" t="s">
        <v>30</v>
      </c>
      <c r="C21" s="3" t="s">
        <v>9</v>
      </c>
      <c r="D21" s="3" t="s">
        <v>10</v>
      </c>
      <c r="E21" s="3" t="s">
        <v>11</v>
      </c>
      <c r="F21" s="2" t="s">
        <v>112</v>
      </c>
      <c r="G21" s="2">
        <v>2320827</v>
      </c>
      <c r="H21" s="3" t="s">
        <v>104</v>
      </c>
      <c r="J21" s="8" t="e">
        <f t="array" ref="J21">INDEX($G$2:$G$52, MATCH(0, COUNTIF($J$1:J20, $G$2:$G$52), 0))</f>
        <v>#N/A</v>
      </c>
      <c r="K21">
        <f t="shared" si="0"/>
        <v>0</v>
      </c>
    </row>
    <row r="22" spans="1:11" x14ac:dyDescent="0.25">
      <c r="A22" s="3" t="s">
        <v>34</v>
      </c>
      <c r="B22" s="3" t="s">
        <v>14</v>
      </c>
      <c r="C22" s="3" t="s">
        <v>9</v>
      </c>
      <c r="D22" s="3" t="s">
        <v>10</v>
      </c>
      <c r="E22" s="3" t="s">
        <v>11</v>
      </c>
      <c r="F22" s="3" t="s">
        <v>114</v>
      </c>
      <c r="G22" s="3">
        <v>2320852</v>
      </c>
      <c r="H22" s="3"/>
      <c r="J22" s="8" t="e">
        <f t="array" ref="J22">INDEX($G$2:$G$52, MATCH(0, COUNTIF($J$1:J21, $G$2:$G$52), 0))</f>
        <v>#N/A</v>
      </c>
      <c r="K22">
        <f t="shared" si="0"/>
        <v>0</v>
      </c>
    </row>
    <row r="23" spans="1:11" x14ac:dyDescent="0.25">
      <c r="A23" s="3" t="s">
        <v>35</v>
      </c>
      <c r="B23" s="3" t="s">
        <v>19</v>
      </c>
      <c r="C23" s="3" t="s">
        <v>9</v>
      </c>
      <c r="D23" s="3" t="s">
        <v>10</v>
      </c>
      <c r="E23" s="3" t="s">
        <v>11</v>
      </c>
      <c r="F23" s="2" t="s">
        <v>111</v>
      </c>
      <c r="G23" s="2">
        <v>1759265</v>
      </c>
      <c r="H23" s="3" t="s">
        <v>104</v>
      </c>
      <c r="J23" s="8" t="e">
        <f t="array" ref="J23">INDEX($G$2:$G$52, MATCH(0, COUNTIF($J$1:J22, $G$2:$G$52), 0))</f>
        <v>#N/A</v>
      </c>
      <c r="K23">
        <f t="shared" si="0"/>
        <v>0</v>
      </c>
    </row>
    <row r="24" spans="1:11" x14ac:dyDescent="0.25">
      <c r="A24" s="3" t="s">
        <v>36</v>
      </c>
      <c r="B24" s="3" t="s">
        <v>19</v>
      </c>
      <c r="C24" s="3" t="s">
        <v>9</v>
      </c>
      <c r="D24" s="3" t="s">
        <v>10</v>
      </c>
      <c r="E24" s="3" t="s">
        <v>11</v>
      </c>
      <c r="F24" s="2" t="s">
        <v>111</v>
      </c>
      <c r="G24" s="2">
        <v>1759265</v>
      </c>
      <c r="H24" s="3" t="s">
        <v>104</v>
      </c>
      <c r="J24" s="8" t="e">
        <f t="array" ref="J24">INDEX($G$2:$G$52, MATCH(0, COUNTIF($J$1:J23, $G$2:$G$52), 0))</f>
        <v>#N/A</v>
      </c>
      <c r="K24">
        <f t="shared" si="0"/>
        <v>0</v>
      </c>
    </row>
    <row r="25" spans="1:11" x14ac:dyDescent="0.25">
      <c r="A25" s="3" t="s">
        <v>37</v>
      </c>
      <c r="B25" s="3" t="s">
        <v>14</v>
      </c>
      <c r="C25" s="3" t="s">
        <v>9</v>
      </c>
      <c r="D25" s="3" t="s">
        <v>10</v>
      </c>
      <c r="E25" s="3" t="s">
        <v>11</v>
      </c>
      <c r="F25" s="3" t="s">
        <v>114</v>
      </c>
      <c r="G25" s="3">
        <v>2320852</v>
      </c>
      <c r="H25" s="3"/>
      <c r="J25" s="8" t="e">
        <f t="array" ref="J25">INDEX($G$2:$G$52, MATCH(0, COUNTIF($J$1:J24, $G$2:$G$52), 0))</f>
        <v>#N/A</v>
      </c>
      <c r="K25">
        <f t="shared" si="0"/>
        <v>0</v>
      </c>
    </row>
    <row r="26" spans="1:11" x14ac:dyDescent="0.25">
      <c r="A26" s="3" t="s">
        <v>38</v>
      </c>
      <c r="B26" s="3" t="s">
        <v>19</v>
      </c>
      <c r="C26" s="3" t="s">
        <v>9</v>
      </c>
      <c r="D26" s="3" t="s">
        <v>10</v>
      </c>
      <c r="E26" s="3" t="s">
        <v>11</v>
      </c>
      <c r="F26" s="2" t="s">
        <v>111</v>
      </c>
      <c r="G26" s="2">
        <v>1759265</v>
      </c>
      <c r="H26" s="3" t="s">
        <v>104</v>
      </c>
      <c r="J26" s="8" t="e">
        <f t="array" ref="J26">INDEX($G$2:$G$52, MATCH(0, COUNTIF($J$1:J25, $G$2:$G$52), 0))</f>
        <v>#N/A</v>
      </c>
      <c r="K26">
        <f t="shared" si="0"/>
        <v>0</v>
      </c>
    </row>
    <row r="27" spans="1:11" x14ac:dyDescent="0.25">
      <c r="A27" s="3" t="s">
        <v>39</v>
      </c>
      <c r="B27" s="3" t="s">
        <v>8</v>
      </c>
      <c r="C27" s="3" t="s">
        <v>9</v>
      </c>
      <c r="D27" s="3" t="s">
        <v>10</v>
      </c>
      <c r="E27" s="3" t="s">
        <v>11</v>
      </c>
      <c r="F27" s="2" t="s">
        <v>113</v>
      </c>
      <c r="G27" s="2">
        <v>1759246</v>
      </c>
      <c r="H27" s="3" t="s">
        <v>104</v>
      </c>
      <c r="J27" s="8" t="e">
        <f t="array" ref="J27">INDEX($G$2:$G$52, MATCH(0, COUNTIF($J$1:J26, $G$2:$G$52), 0))</f>
        <v>#N/A</v>
      </c>
      <c r="K27">
        <f t="shared" si="0"/>
        <v>0</v>
      </c>
    </row>
    <row r="28" spans="1:11" x14ac:dyDescent="0.25">
      <c r="A28" s="3" t="s">
        <v>40</v>
      </c>
      <c r="B28" s="3" t="s">
        <v>30</v>
      </c>
      <c r="C28" s="3" t="s">
        <v>9</v>
      </c>
      <c r="D28" s="3" t="s">
        <v>10</v>
      </c>
      <c r="E28" s="3" t="s">
        <v>11</v>
      </c>
      <c r="F28" s="2" t="s">
        <v>112</v>
      </c>
      <c r="G28" s="2">
        <v>2320827</v>
      </c>
      <c r="H28" s="3" t="s">
        <v>104</v>
      </c>
      <c r="J28" s="8" t="e">
        <f t="array" ref="J28">INDEX($G$2:$G$52, MATCH(0, COUNTIF($J$1:J27, $G$2:$G$52), 0))</f>
        <v>#N/A</v>
      </c>
      <c r="K28">
        <f t="shared" si="0"/>
        <v>0</v>
      </c>
    </row>
    <row r="29" spans="1:11" x14ac:dyDescent="0.25">
      <c r="A29" s="3" t="s">
        <v>41</v>
      </c>
      <c r="B29" s="3" t="s">
        <v>14</v>
      </c>
      <c r="C29" s="3" t="s">
        <v>9</v>
      </c>
      <c r="D29" s="3" t="s">
        <v>10</v>
      </c>
      <c r="E29" s="3" t="s">
        <v>11</v>
      </c>
      <c r="F29" s="3" t="s">
        <v>114</v>
      </c>
      <c r="G29" s="3">
        <v>2320852</v>
      </c>
      <c r="H29" s="3"/>
      <c r="J29" s="8" t="e">
        <f t="array" ref="J29">INDEX($G$2:$G$52, MATCH(0, COUNTIF($J$1:J28, $G$2:$G$52), 0))</f>
        <v>#N/A</v>
      </c>
      <c r="K29">
        <f t="shared" si="0"/>
        <v>0</v>
      </c>
    </row>
    <row r="30" spans="1:11" x14ac:dyDescent="0.25">
      <c r="A30" s="3" t="s">
        <v>42</v>
      </c>
      <c r="B30" s="3" t="s">
        <v>19</v>
      </c>
      <c r="C30" s="3" t="s">
        <v>9</v>
      </c>
      <c r="D30" s="3" t="s">
        <v>10</v>
      </c>
      <c r="E30" s="3" t="s">
        <v>11</v>
      </c>
      <c r="F30" s="2" t="s">
        <v>111</v>
      </c>
      <c r="G30" s="2">
        <v>1759265</v>
      </c>
      <c r="H30" s="3" t="s">
        <v>104</v>
      </c>
      <c r="J30" s="8" t="e">
        <f t="array" ref="J30">INDEX($G$2:$G$52, MATCH(0, COUNTIF($J$1:J29, $G$2:$G$52), 0))</f>
        <v>#N/A</v>
      </c>
      <c r="K30">
        <f t="shared" si="0"/>
        <v>0</v>
      </c>
    </row>
    <row r="31" spans="1:11" x14ac:dyDescent="0.25">
      <c r="A31" s="3" t="s">
        <v>43</v>
      </c>
      <c r="B31" s="3" t="s">
        <v>30</v>
      </c>
      <c r="C31" s="3" t="s">
        <v>9</v>
      </c>
      <c r="D31" s="3" t="s">
        <v>10</v>
      </c>
      <c r="E31" s="3" t="s">
        <v>11</v>
      </c>
      <c r="F31" s="2" t="s">
        <v>112</v>
      </c>
      <c r="G31" s="2">
        <v>2320827</v>
      </c>
      <c r="H31" s="3" t="s">
        <v>104</v>
      </c>
      <c r="J31" s="8" t="e">
        <f t="array" ref="J31">INDEX($G$2:$G$52, MATCH(0, COUNTIF($J$1:J30, $G$2:$G$52), 0))</f>
        <v>#N/A</v>
      </c>
      <c r="K31">
        <f t="shared" si="0"/>
        <v>0</v>
      </c>
    </row>
    <row r="32" spans="1:11" x14ac:dyDescent="0.25">
      <c r="A32" s="3" t="s">
        <v>44</v>
      </c>
      <c r="B32" s="3" t="s">
        <v>14</v>
      </c>
      <c r="C32" s="3" t="s">
        <v>9</v>
      </c>
      <c r="D32" s="3" t="s">
        <v>10</v>
      </c>
      <c r="E32" s="3" t="s">
        <v>11</v>
      </c>
      <c r="F32" s="3" t="s">
        <v>114</v>
      </c>
      <c r="G32" s="3">
        <v>2320852</v>
      </c>
      <c r="H32" s="3"/>
      <c r="J32" s="8" t="e">
        <f t="array" ref="J32">INDEX($G$2:$G$52, MATCH(0, COUNTIF($J$1:J31, $G$2:$G$52), 0))</f>
        <v>#N/A</v>
      </c>
    </row>
    <row r="33" spans="1:10" x14ac:dyDescent="0.25">
      <c r="A33" s="3" t="s">
        <v>45</v>
      </c>
      <c r="B33" s="3" t="s">
        <v>19</v>
      </c>
      <c r="C33" s="3" t="s">
        <v>9</v>
      </c>
      <c r="D33" s="3" t="s">
        <v>10</v>
      </c>
      <c r="E33" s="3" t="s">
        <v>11</v>
      </c>
      <c r="F33" s="2" t="s">
        <v>111</v>
      </c>
      <c r="G33" s="2">
        <v>1759265</v>
      </c>
      <c r="H33" s="3" t="s">
        <v>104</v>
      </c>
      <c r="J33" s="8" t="e">
        <f t="array" ref="J33">INDEX($G$2:$G$52, MATCH(0, COUNTIF($J$1:J32, $G$2:$G$52), 0))</f>
        <v>#N/A</v>
      </c>
    </row>
    <row r="34" spans="1:10" x14ac:dyDescent="0.25">
      <c r="A34" s="3" t="s">
        <v>46</v>
      </c>
      <c r="B34" s="3" t="s">
        <v>30</v>
      </c>
      <c r="C34" s="3" t="s">
        <v>9</v>
      </c>
      <c r="D34" s="3" t="s">
        <v>10</v>
      </c>
      <c r="E34" s="3" t="s">
        <v>11</v>
      </c>
      <c r="F34" s="2" t="s">
        <v>112</v>
      </c>
      <c r="G34" s="2">
        <v>2320827</v>
      </c>
      <c r="H34" s="3" t="s">
        <v>104</v>
      </c>
      <c r="J34" s="8" t="e">
        <f t="array" ref="J34">INDEX($G$2:$G$52, MATCH(0, COUNTIF($J$1:J33, $G$2:$G$52), 0))</f>
        <v>#N/A</v>
      </c>
    </row>
    <row r="35" spans="1:10" x14ac:dyDescent="0.25">
      <c r="A35" s="3" t="s">
        <v>47</v>
      </c>
      <c r="B35" s="3" t="s">
        <v>19</v>
      </c>
      <c r="C35" s="3" t="s">
        <v>9</v>
      </c>
      <c r="D35" s="3" t="s">
        <v>10</v>
      </c>
      <c r="E35" s="3" t="s">
        <v>11</v>
      </c>
      <c r="F35" s="2" t="s">
        <v>111</v>
      </c>
      <c r="G35" s="2">
        <v>1759265</v>
      </c>
      <c r="H35" s="3" t="s">
        <v>104</v>
      </c>
      <c r="J35" s="8" t="e">
        <f t="array" ref="J35">INDEX($G$2:$G$52, MATCH(0, COUNTIF($J$1:J34, $G$2:$G$52), 0))</f>
        <v>#N/A</v>
      </c>
    </row>
    <row r="36" spans="1:10" x14ac:dyDescent="0.25">
      <c r="A36" s="3" t="s">
        <v>48</v>
      </c>
      <c r="B36" s="3" t="s">
        <v>49</v>
      </c>
      <c r="C36" s="3" t="s">
        <v>49</v>
      </c>
      <c r="D36" s="3" t="s">
        <v>100</v>
      </c>
      <c r="E36" s="3" t="s">
        <v>50</v>
      </c>
      <c r="F36" s="2" t="s">
        <v>101</v>
      </c>
      <c r="G36" s="2">
        <v>2102587</v>
      </c>
      <c r="H36" s="2" t="s">
        <v>104</v>
      </c>
      <c r="J36" s="8" t="e">
        <f t="array" ref="J36">INDEX($G$2:$G$52, MATCH(0, COUNTIF($J$1:J35, $G$2:$G$52), 0))</f>
        <v>#N/A</v>
      </c>
    </row>
    <row r="37" spans="1:10" x14ac:dyDescent="0.25">
      <c r="A37" s="3" t="s">
        <v>51</v>
      </c>
      <c r="B37" s="3" t="s">
        <v>52</v>
      </c>
      <c r="C37" s="3" t="s">
        <v>52</v>
      </c>
      <c r="D37" s="3" t="s">
        <v>53</v>
      </c>
      <c r="E37" s="3" t="s">
        <v>54</v>
      </c>
      <c r="F37" s="3" t="s">
        <v>55</v>
      </c>
      <c r="G37" s="3">
        <v>1438441</v>
      </c>
      <c r="H37" s="3"/>
      <c r="J37" s="8" t="e">
        <f t="array" ref="J37">INDEX($G$2:$G$52, MATCH(0, COUNTIF($J$1:J36, $G$2:$G$52), 0))</f>
        <v>#N/A</v>
      </c>
    </row>
    <row r="38" spans="1:10" x14ac:dyDescent="0.25">
      <c r="A38" s="3" t="s">
        <v>56</v>
      </c>
      <c r="B38" s="3" t="s">
        <v>57</v>
      </c>
      <c r="C38" s="3" t="s">
        <v>58</v>
      </c>
      <c r="D38" s="3" t="s">
        <v>59</v>
      </c>
      <c r="E38" s="3" t="s">
        <v>60</v>
      </c>
      <c r="F38" s="2" t="s">
        <v>57</v>
      </c>
      <c r="G38" s="2">
        <v>2336831</v>
      </c>
      <c r="H38" s="2" t="s">
        <v>104</v>
      </c>
      <c r="J38" s="8" t="e">
        <f t="array" ref="J38">INDEX($G$2:$G$52, MATCH(0, COUNTIF($J$1:J37, $G$2:$G$52), 0))</f>
        <v>#N/A</v>
      </c>
    </row>
    <row r="39" spans="1:10" x14ac:dyDescent="0.25">
      <c r="A39" s="3" t="s">
        <v>61</v>
      </c>
      <c r="B39" s="3" t="s">
        <v>62</v>
      </c>
      <c r="C39" s="3" t="s">
        <v>63</v>
      </c>
      <c r="D39" s="3" t="s">
        <v>64</v>
      </c>
      <c r="E39" s="3" t="s">
        <v>65</v>
      </c>
      <c r="F39" s="2" t="s">
        <v>103</v>
      </c>
      <c r="G39" s="2">
        <v>2336780</v>
      </c>
      <c r="H39" s="2" t="s">
        <v>104</v>
      </c>
      <c r="J39" s="8" t="e">
        <f t="array" ref="J39">INDEX($G$2:$G$52, MATCH(0, COUNTIF($J$1:J38, $G$2:$G$52), 0))</f>
        <v>#N/A</v>
      </c>
    </row>
    <row r="40" spans="1:10" x14ac:dyDescent="0.25">
      <c r="A40" s="3" t="s">
        <v>66</v>
      </c>
      <c r="B40" s="3" t="s">
        <v>67</v>
      </c>
      <c r="C40" s="3" t="s">
        <v>68</v>
      </c>
      <c r="D40" s="3" t="s">
        <v>69</v>
      </c>
      <c r="E40" s="3" t="s">
        <v>70</v>
      </c>
      <c r="F40" s="2" t="s">
        <v>67</v>
      </c>
      <c r="G40" s="2">
        <v>2352451</v>
      </c>
      <c r="H40" s="2" t="s">
        <v>104</v>
      </c>
      <c r="J40" s="8" t="e">
        <f t="array" ref="J40">INDEX($G$2:$G$52, MATCH(0, COUNTIF($J$1:J39, $G$2:$G$52), 0))</f>
        <v>#N/A</v>
      </c>
    </row>
    <row r="41" spans="1:10" x14ac:dyDescent="0.25">
      <c r="A41" s="3" t="s">
        <v>71</v>
      </c>
      <c r="B41" s="3">
        <v>330</v>
      </c>
      <c r="C41" s="3" t="s">
        <v>72</v>
      </c>
      <c r="D41" s="3" t="s">
        <v>73</v>
      </c>
      <c r="E41" s="3" t="s">
        <v>74</v>
      </c>
      <c r="F41" s="2" t="s">
        <v>106</v>
      </c>
      <c r="G41" s="2">
        <v>2129074</v>
      </c>
      <c r="H41" s="2" t="s">
        <v>104</v>
      </c>
      <c r="J41" s="8" t="e">
        <f t="array" ref="J41">INDEX($G$2:$G$52, MATCH(0, COUNTIF($J$1:J40, $G$2:$G$52), 0))</f>
        <v>#N/A</v>
      </c>
    </row>
    <row r="42" spans="1:10" x14ac:dyDescent="0.25">
      <c r="A42" s="3" t="s">
        <v>75</v>
      </c>
      <c r="B42" s="3" t="s">
        <v>76</v>
      </c>
      <c r="C42" s="3" t="s">
        <v>72</v>
      </c>
      <c r="D42" s="3" t="s">
        <v>73</v>
      </c>
      <c r="E42" s="3" t="s">
        <v>74</v>
      </c>
      <c r="F42" s="2" t="s">
        <v>107</v>
      </c>
      <c r="G42" s="2">
        <v>9332391</v>
      </c>
      <c r="H42" s="2" t="s">
        <v>104</v>
      </c>
      <c r="J42" s="8" t="e">
        <f t="array" ref="J42">INDEX($G$2:$G$52, MATCH(0, COUNTIF($J$1:J41, $G$2:$G$52), 0))</f>
        <v>#N/A</v>
      </c>
    </row>
    <row r="43" spans="1:10" x14ac:dyDescent="0.25">
      <c r="A43" s="3" t="s">
        <v>77</v>
      </c>
      <c r="B43" s="3">
        <v>470</v>
      </c>
      <c r="C43" s="3" t="s">
        <v>72</v>
      </c>
      <c r="D43" s="3" t="s">
        <v>73</v>
      </c>
      <c r="E43" s="3" t="s">
        <v>74</v>
      </c>
      <c r="F43" s="2" t="s">
        <v>105</v>
      </c>
      <c r="G43" s="2">
        <v>2129087</v>
      </c>
      <c r="H43" s="2" t="s">
        <v>104</v>
      </c>
      <c r="J43" s="8" t="e">
        <f t="array" ref="J43">INDEX($G$2:$G$52, MATCH(0, COUNTIF($J$1:J42, $G$2:$G$52), 0))</f>
        <v>#N/A</v>
      </c>
    </row>
    <row r="44" spans="1:10" x14ac:dyDescent="0.25">
      <c r="A44" s="3" t="s">
        <v>78</v>
      </c>
      <c r="B44" s="3" t="s">
        <v>79</v>
      </c>
      <c r="C44" s="3" t="s">
        <v>72</v>
      </c>
      <c r="D44" s="3" t="s">
        <v>73</v>
      </c>
      <c r="E44" s="3" t="s">
        <v>74</v>
      </c>
      <c r="F44" s="2" t="s">
        <v>109</v>
      </c>
      <c r="G44" s="2">
        <v>2129237</v>
      </c>
      <c r="H44" s="2" t="s">
        <v>104</v>
      </c>
      <c r="J44" s="8" t="e">
        <f t="array" ref="J44">INDEX($G$2:$G$52, MATCH(0, COUNTIF($J$1:J43, $G$2:$G$52), 0))</f>
        <v>#N/A</v>
      </c>
    </row>
    <row r="45" spans="1:10" x14ac:dyDescent="0.25">
      <c r="A45" s="3" t="s">
        <v>80</v>
      </c>
      <c r="B45" s="3" t="s">
        <v>76</v>
      </c>
      <c r="C45" s="3" t="s">
        <v>72</v>
      </c>
      <c r="D45" s="3" t="s">
        <v>73</v>
      </c>
      <c r="E45" s="3" t="s">
        <v>74</v>
      </c>
      <c r="F45" s="2" t="s">
        <v>107</v>
      </c>
      <c r="G45" s="2">
        <v>9332391</v>
      </c>
      <c r="H45" s="2" t="s">
        <v>104</v>
      </c>
      <c r="J45" s="8" t="e">
        <f t="array" ref="J45">INDEX($G$2:$G$52, MATCH(0, COUNTIF($J$1:J44, $G$2:$G$52), 0))</f>
        <v>#N/A</v>
      </c>
    </row>
    <row r="46" spans="1:10" x14ac:dyDescent="0.25">
      <c r="A46" s="3" t="s">
        <v>81</v>
      </c>
      <c r="B46" s="3" t="s">
        <v>82</v>
      </c>
      <c r="C46" s="3" t="s">
        <v>72</v>
      </c>
      <c r="D46" s="3" t="s">
        <v>73</v>
      </c>
      <c r="E46" s="3" t="s">
        <v>74</v>
      </c>
      <c r="F46" s="2" t="s">
        <v>110</v>
      </c>
      <c r="G46" s="2">
        <v>2129171</v>
      </c>
      <c r="H46" s="2" t="s">
        <v>104</v>
      </c>
      <c r="J46" s="8" t="e">
        <f t="array" ref="J46">INDEX($G$2:$G$52, MATCH(0, COUNTIF($J$1:J45, $G$2:$G$52), 0))</f>
        <v>#N/A</v>
      </c>
    </row>
    <row r="47" spans="1:10" x14ac:dyDescent="0.25">
      <c r="A47" s="3" t="s">
        <v>83</v>
      </c>
      <c r="B47" s="3" t="s">
        <v>84</v>
      </c>
      <c r="C47" s="3" t="s">
        <v>72</v>
      </c>
      <c r="D47" s="3" t="s">
        <v>73</v>
      </c>
      <c r="E47" s="3" t="s">
        <v>74</v>
      </c>
      <c r="F47" s="2" t="s">
        <v>108</v>
      </c>
      <c r="G47" s="2">
        <v>2129150</v>
      </c>
      <c r="H47" s="2" t="s">
        <v>104</v>
      </c>
      <c r="J47" s="8" t="e">
        <f t="array" ref="J47">INDEX($G$2:$G$52, MATCH(0, COUNTIF($J$1:J46, $G$2:$G$52), 0))</f>
        <v>#N/A</v>
      </c>
    </row>
    <row r="48" spans="1:10" x14ac:dyDescent="0.25">
      <c r="A48" s="3" t="s">
        <v>85</v>
      </c>
      <c r="B48" s="3" t="s">
        <v>86</v>
      </c>
      <c r="C48" s="3" t="s">
        <v>86</v>
      </c>
      <c r="D48" s="3" t="s">
        <v>87</v>
      </c>
      <c r="E48" s="3" t="s">
        <v>88</v>
      </c>
      <c r="F48" s="3" t="s">
        <v>86</v>
      </c>
      <c r="G48" s="3">
        <v>1838922</v>
      </c>
      <c r="H48" s="3"/>
      <c r="J48" s="8" t="e">
        <f t="array" ref="J48">INDEX($G$2:$G$52, MATCH(0, COUNTIF($J$1:J47, $G$2:$G$52), 0))</f>
        <v>#N/A</v>
      </c>
    </row>
    <row r="49" spans="1:10" x14ac:dyDescent="0.25">
      <c r="A49" s="3" t="s">
        <v>89</v>
      </c>
      <c r="B49" s="3" t="s">
        <v>90</v>
      </c>
      <c r="C49" s="3" t="s">
        <v>90</v>
      </c>
      <c r="D49" s="3" t="s">
        <v>91</v>
      </c>
      <c r="E49" s="3" t="s">
        <v>92</v>
      </c>
      <c r="F49" s="3" t="s">
        <v>90</v>
      </c>
      <c r="G49" s="3">
        <v>9425586</v>
      </c>
      <c r="H49" s="3"/>
      <c r="J49" s="8" t="e">
        <f t="array" ref="J49">INDEX($G$2:$G$52, MATCH(0, COUNTIF($J$1:J48, $G$2:$G$52), 0))</f>
        <v>#N/A</v>
      </c>
    </row>
    <row r="50" spans="1:10" x14ac:dyDescent="0.25">
      <c r="A50" s="3" t="s">
        <v>93</v>
      </c>
      <c r="B50" s="3" t="s">
        <v>94</v>
      </c>
      <c r="C50" s="3" t="s">
        <v>94</v>
      </c>
      <c r="D50" s="3" t="s">
        <v>87</v>
      </c>
      <c r="E50" s="3" t="s">
        <v>95</v>
      </c>
      <c r="F50" s="3" t="s">
        <v>94</v>
      </c>
      <c r="G50" s="6">
        <v>2102522</v>
      </c>
      <c r="H50" s="3"/>
    </row>
    <row r="51" spans="1:10" x14ac:dyDescent="0.25">
      <c r="A51" s="3" t="s">
        <v>96</v>
      </c>
      <c r="B51" s="3" t="s">
        <v>97</v>
      </c>
      <c r="C51" s="3" t="s">
        <v>97</v>
      </c>
      <c r="D51" s="3" t="s">
        <v>87</v>
      </c>
      <c r="E51" s="3" t="s">
        <v>98</v>
      </c>
      <c r="F51" s="3" t="s">
        <v>97</v>
      </c>
      <c r="G51" s="3">
        <v>2067770</v>
      </c>
      <c r="H51" s="3"/>
    </row>
    <row r="52" spans="1:10" x14ac:dyDescent="0.25">
      <c r="A52" s="3" t="s">
        <v>99</v>
      </c>
      <c r="B52" s="3" t="s">
        <v>97</v>
      </c>
      <c r="C52" s="3" t="s">
        <v>97</v>
      </c>
      <c r="D52" s="3" t="s">
        <v>87</v>
      </c>
      <c r="E52" s="3" t="s">
        <v>98</v>
      </c>
      <c r="F52" s="3" t="s">
        <v>97</v>
      </c>
      <c r="G52" s="3">
        <v>2067770</v>
      </c>
      <c r="H52" s="3"/>
    </row>
    <row r="55" spans="1:10" x14ac:dyDescent="0.25">
      <c r="F55" s="3" t="s">
        <v>115</v>
      </c>
      <c r="G55" s="5">
        <f t="array" ref="G55">SUM(1/COUNTIF(G2:G52,G2:G52))</f>
        <v>19</v>
      </c>
    </row>
    <row r="56" spans="1:10" x14ac:dyDescent="0.25">
      <c r="F56" s="3" t="s">
        <v>116</v>
      </c>
      <c r="G56" s="5">
        <f>COUNTIF(H2:H52,"PCB*")</f>
        <v>36</v>
      </c>
    </row>
    <row r="57" spans="1:10" x14ac:dyDescent="0.25">
      <c r="F57" s="3" t="s">
        <v>117</v>
      </c>
      <c r="G57" s="5">
        <f>COUNTBLANK(H2:H52)</f>
        <v>15</v>
      </c>
    </row>
    <row r="58" spans="1:10" x14ac:dyDescent="0.25">
      <c r="F58" s="3" t="s">
        <v>118</v>
      </c>
      <c r="G58" s="5">
        <f>SUM(G56:G57)</f>
        <v>51</v>
      </c>
    </row>
  </sheetData>
  <conditionalFormatting sqref="K1:K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Sheet1!ScouseTom_New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2015-07-01T15:30:30Z</dcterms:created>
  <dcterms:modified xsi:type="dcterms:W3CDTF">2016-03-04T16:54:47Z</dcterms:modified>
</cp:coreProperties>
</file>