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ayfa1" sheetId="1" r:id="rId1"/>
  </sheets>
  <definedNames>
    <definedName name="RadiolinkAT9C" localSheetId="0">Sayfa1!$A$1:$L$88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</calcChain>
</file>

<file path=xl/connections.xml><?xml version="1.0" encoding="utf-8"?>
<connections xmlns="http://schemas.openxmlformats.org/spreadsheetml/2006/main">
  <connection id="1" name="RadiolinkAT9C" type="6" refreshedVersion="6" background="1" saveData="1">
    <textPr codePage="65001" sourceFile="C:\Users\user\Documents\Github\RadiolinkAT9C\Hardware\bom\RadiolinkAT9C.csv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<sst xmlns="http://schemas.openxmlformats.org/spreadsheetml/2006/main" count="518" uniqueCount="332">
  <si>
    <t>Ref</t>
  </si>
  <si>
    <t>Pieces</t>
  </si>
  <si>
    <t>Device</t>
  </si>
  <si>
    <t>Value</t>
  </si>
  <si>
    <t>Package</t>
  </si>
  <si>
    <t>Description</t>
  </si>
  <si>
    <t>Suplier</t>
  </si>
  <si>
    <t>Suplier Part Number</t>
  </si>
  <si>
    <t>URL</t>
  </si>
  <si>
    <t>Total Pieces</t>
  </si>
  <si>
    <t>Birim USD</t>
  </si>
  <si>
    <t>Maaliyet</t>
  </si>
  <si>
    <t>BT1</t>
  </si>
  <si>
    <t>Battery_Cell</t>
  </si>
  <si>
    <t>C1, C11, C38, C40, C46, C54, C60, C61</t>
  </si>
  <si>
    <t>Capacitor</t>
  </si>
  <si>
    <t>1uF</t>
  </si>
  <si>
    <t>MLCC (1608) 0603 1uF 16VDC Â±10% X7R</t>
  </si>
  <si>
    <t>Ozdisan</t>
  </si>
  <si>
    <t>CL10B105KO8NNNC</t>
  </si>
  <si>
    <t>C2, C4, C10, C14, C15, C20, C32</t>
  </si>
  <si>
    <t>10uF</t>
  </si>
  <si>
    <t>MLCC (1608) 0603 10uF 6.3VDC Â±10% X5R</t>
  </si>
  <si>
    <t>CL10A106KP8NNNC</t>
  </si>
  <si>
    <t>0.1uF</t>
  </si>
  <si>
    <t>MLCC (1608) 0603 100nF 50VDC Â±10% X7R</t>
  </si>
  <si>
    <t>CL10B104KB8NNNC</t>
  </si>
  <si>
    <t>C12, C13</t>
  </si>
  <si>
    <t>220pF</t>
  </si>
  <si>
    <t>MLCC (1608) 0603 220pF 50VDC Â±5% X7R</t>
  </si>
  <si>
    <t>CL10B221JB8NNNC</t>
  </si>
  <si>
    <t>C21</t>
  </si>
  <si>
    <t>100uF</t>
  </si>
  <si>
    <t>MLCC (3225) 1210 100uF 6.3VDC Â±20% X5R</t>
  </si>
  <si>
    <t>C30, C31, C43</t>
  </si>
  <si>
    <t>Capacitor Polarized</t>
  </si>
  <si>
    <t>6.3x5.4</t>
  </si>
  <si>
    <t>CAP.EL.100uF 16V 6.3x5.4 85C %20 SMD</t>
  </si>
  <si>
    <t>JCS1C101M063054</t>
  </si>
  <si>
    <t>C34, C35, C44, C45</t>
  </si>
  <si>
    <t>20pF</t>
  </si>
  <si>
    <t>MLCC (1608) 0603 20pF 50VDC Â±5% C0G (NP0)</t>
  </si>
  <si>
    <t>CL10C200JB8NNNC</t>
  </si>
  <si>
    <t>C36, C47, C53</t>
  </si>
  <si>
    <t>0.01uF</t>
  </si>
  <si>
    <t>MLCC (1608) 0603 10nF 50VDC Â±10% X7R</t>
  </si>
  <si>
    <t>CL10B103KB8NNNC</t>
  </si>
  <si>
    <t>C41</t>
  </si>
  <si>
    <t>470pF</t>
  </si>
  <si>
    <t>MLCC (1608) 0603 470pF 50VDC Â±5% C0G (NP0)</t>
  </si>
  <si>
    <t>CL10C471JB8NNNC</t>
  </si>
  <si>
    <t>C42</t>
  </si>
  <si>
    <t>4X5.4</t>
  </si>
  <si>
    <t>CAP.EL.10uF 35V 4X5.4 85C %20 SMT</t>
  </si>
  <si>
    <t>JCS1V100M040054</t>
  </si>
  <si>
    <t>C48</t>
  </si>
  <si>
    <t>2.2uF</t>
  </si>
  <si>
    <t>MLCC (1608) 0603 2.2uF 10VDC Â±10% X5R</t>
  </si>
  <si>
    <t>CL10A225KP8NNNC</t>
  </si>
  <si>
    <t>D1</t>
  </si>
  <si>
    <t>D_Schottky</t>
  </si>
  <si>
    <t>SS34</t>
  </si>
  <si>
    <t>DO-214AB SMC</t>
  </si>
  <si>
    <t>DIODE SCHOTTKY 3A 40V DO-214AB SMC</t>
  </si>
  <si>
    <t>SS34C-MD</t>
  </si>
  <si>
    <t>D5</t>
  </si>
  <si>
    <t>LL4148</t>
  </si>
  <si>
    <t>1N4148WS</t>
  </si>
  <si>
    <t>SOD323</t>
  </si>
  <si>
    <t>DIODE FAST SWITCHING Single 150mA 100V SMT SOD323</t>
  </si>
  <si>
    <t>D6</t>
  </si>
  <si>
    <t>LED</t>
  </si>
  <si>
    <t>Green</t>
  </si>
  <si>
    <t>THT</t>
  </si>
  <si>
    <t>LED 3MM GREEN 20mcd 45Â° GREEN/DIFFUSED</t>
  </si>
  <si>
    <t>3G4HD-G03</t>
  </si>
  <si>
    <t>D7</t>
  </si>
  <si>
    <t>Red</t>
  </si>
  <si>
    <t>LED 3MM RED 30mcd 35Â° RED/DIFFUSED</t>
  </si>
  <si>
    <t>3R4HD-7-TB</t>
  </si>
  <si>
    <t>F1</t>
  </si>
  <si>
    <t>Polyfuse_Small</t>
  </si>
  <si>
    <t>6V/1.5A</t>
  </si>
  <si>
    <t>THERMISTOR PTC RESETTABLE FUSE 0805 1.5A 6V</t>
  </si>
  <si>
    <t>KLM2S150RY</t>
  </si>
  <si>
    <t>J1</t>
  </si>
  <si>
    <t>USB_C_Receptacle_USB2.0</t>
  </si>
  <si>
    <t>DS1144-18-16FS8BNR0</t>
  </si>
  <si>
    <t>SMD</t>
  </si>
  <si>
    <t>CONN.USB C TYPE 16PIN SMT R/A FEMALE</t>
  </si>
  <si>
    <t>J2, J7</t>
  </si>
  <si>
    <t>Conn_01x06_Male</t>
  </si>
  <si>
    <t>JOYSTICK_LEFT</t>
  </si>
  <si>
    <t>J4</t>
  </si>
  <si>
    <t>Conn_01x02_Male</t>
  </si>
  <si>
    <t>Speaker</t>
  </si>
  <si>
    <t>J5</t>
  </si>
  <si>
    <t>Conn_01x03_Male</t>
  </si>
  <si>
    <t>POT-L</t>
  </si>
  <si>
    <t>J6</t>
  </si>
  <si>
    <t>POT-R</t>
  </si>
  <si>
    <t>J8</t>
  </si>
  <si>
    <t>Conn_01x04_Male</t>
  </si>
  <si>
    <t>EXT_MODUL</t>
  </si>
  <si>
    <t>J9</t>
  </si>
  <si>
    <t>SW_E</t>
  </si>
  <si>
    <t>J10</t>
  </si>
  <si>
    <t>SW_C_G</t>
  </si>
  <si>
    <t>J11</t>
  </si>
  <si>
    <t>SW_D_H</t>
  </si>
  <si>
    <t>J12</t>
  </si>
  <si>
    <t>SW_F_A_B</t>
  </si>
  <si>
    <t>J13</t>
  </si>
  <si>
    <t>VIBRATION</t>
  </si>
  <si>
    <t>J14</t>
  </si>
  <si>
    <t>Micro_SD_Card_Det1</t>
  </si>
  <si>
    <t>SMT</t>
  </si>
  <si>
    <t>CONNECTOR MICRO SD CARD SMD KLS</t>
  </si>
  <si>
    <t>L-KLS1-TF-003-H1.85-R</t>
  </si>
  <si>
    <t>J15</t>
  </si>
  <si>
    <t>Conn_01x08_Pin</t>
  </si>
  <si>
    <t>FPC</t>
  </si>
  <si>
    <t>SMT R/A</t>
  </si>
  <si>
    <t>CONN.FPC 8PIN 1.00MM SMT R/A BOTTOM CONTACT</t>
  </si>
  <si>
    <t>311B-08LAA-R</t>
  </si>
  <si>
    <t>J17</t>
  </si>
  <si>
    <t>Conn_02x05_Odd_Even</t>
  </si>
  <si>
    <t>ICE</t>
  </si>
  <si>
    <t>PIN HEADER 10PIN(2x5) 2.54mm THT V/T</t>
  </si>
  <si>
    <t>L-KLS1-207-2-10-S</t>
  </si>
  <si>
    <t>L1, L2, L4, L5, L7, L8, L9, L10, L11, L12, L13</t>
  </si>
  <si>
    <t>L_Small</t>
  </si>
  <si>
    <t>220R</t>
  </si>
  <si>
    <t>FERRITE BEAD 0603 220R 1.4A</t>
  </si>
  <si>
    <t>BLM18PG221SN1D</t>
  </si>
  <si>
    <t>L3, L6</t>
  </si>
  <si>
    <t>1.5uH</t>
  </si>
  <si>
    <t>INDUCTOR FIXED 1.5uH 7.5A %20 23.6mOHM SMD AECQ2</t>
  </si>
  <si>
    <t>XEL4020-152MEC</t>
  </si>
  <si>
    <t>NTC1</t>
  </si>
  <si>
    <t>Thermistor_NTC</t>
  </si>
  <si>
    <t>10K</t>
  </si>
  <si>
    <t>THERMISTOR NTC 10K 1% LMEM</t>
  </si>
  <si>
    <t>LM03G-103F</t>
  </si>
  <si>
    <t>Q1</t>
  </si>
  <si>
    <t>FS8205A</t>
  </si>
  <si>
    <t>TSSOP-8</t>
  </si>
  <si>
    <t>IC-8205 MOSFET DRIVER 20V 6A 1V TSSOP-8</t>
  </si>
  <si>
    <t>Q2</t>
  </si>
  <si>
    <t>IRLML6402</t>
  </si>
  <si>
    <t>PJA3441</t>
  </si>
  <si>
    <t>SOT23-3</t>
  </si>
  <si>
    <t>MOSFET DIS.3.1A 40V P-CH SOT23 ENHANCEMENT SMT</t>
  </si>
  <si>
    <t>PJA3441_R2_00001</t>
  </si>
  <si>
    <t>Q3</t>
  </si>
  <si>
    <t>BC547</t>
  </si>
  <si>
    <t>BC817</t>
  </si>
  <si>
    <t>SOT-23</t>
  </si>
  <si>
    <t>TRANSISTOR DIS.500mA 45V NPN SOT23 GEN. SMT</t>
  </si>
  <si>
    <t>BC817-40,215</t>
  </si>
  <si>
    <t>Q4</t>
  </si>
  <si>
    <t>MMBT3904</t>
  </si>
  <si>
    <t>TRANSISTOR DIS.200mA 40V NPN SOT23 EPITAXIAL SMT</t>
  </si>
  <si>
    <t>MMBT3904-HT</t>
  </si>
  <si>
    <t>Q5</t>
  </si>
  <si>
    <t>R1, R2</t>
  </si>
  <si>
    <t>Resistor</t>
  </si>
  <si>
    <t>5.1K</t>
  </si>
  <si>
    <t>RES.(1608) 0603 5.1K Ohms 5% 1/10W-S 100PPM</t>
  </si>
  <si>
    <t>0603SAJ0512T5E</t>
  </si>
  <si>
    <t>R3</t>
  </si>
  <si>
    <t>3.2K</t>
  </si>
  <si>
    <t>RES.(1608) 0603 3.24K Ohms 1% 1/10W-S 100PPM</t>
  </si>
  <si>
    <t>0603SAF3241T5E</t>
  </si>
  <si>
    <t>R4, R9, R10, R45, R46, R49</t>
  </si>
  <si>
    <t>4.7K</t>
  </si>
  <si>
    <t>RES.(1608) 0603 4.7K Ohms 1% 1/10W AUTOMOTIV</t>
  </si>
  <si>
    <t>CQ03SAF4701T5E</t>
  </si>
  <si>
    <t>R5</t>
  </si>
  <si>
    <t>1.2K</t>
  </si>
  <si>
    <t>RES.(1608) 0603 1.2K Ohms 5% 1/10W-S 100PPM</t>
  </si>
  <si>
    <t>0603SAJ0122T5E</t>
  </si>
  <si>
    <t>R6</t>
  </si>
  <si>
    <t>100R</t>
  </si>
  <si>
    <t>RES.(1608) 0603 100 Ohms 1% 1/5W 100PPM</t>
  </si>
  <si>
    <t>HP03W5F1000T5E</t>
  </si>
  <si>
    <t>R7, R17, R21, R47, R48</t>
  </si>
  <si>
    <t>1K</t>
  </si>
  <si>
    <t>RES.(1608) 0603 1K Ohms 1% 1/10W-S 100PPM</t>
  </si>
  <si>
    <t>0603SAF1001T5E</t>
  </si>
  <si>
    <t>R8, R11, R12, R22, R24, R25, R53, R54</t>
  </si>
  <si>
    <t>100K</t>
  </si>
  <si>
    <t>RES.(1608) 0603 100K Ohms 5% 1/10W-S 100PPM</t>
  </si>
  <si>
    <t>0603SAJ0104T5E</t>
  </si>
  <si>
    <t>R13, R23</t>
  </si>
  <si>
    <t>33R</t>
  </si>
  <si>
    <t>RES.(1608) 0603 33 Ohms 1% 1/10W-S 200PPM</t>
  </si>
  <si>
    <t>0603SAF330JT5E</t>
  </si>
  <si>
    <t>R14, R19, R20, R44, R52</t>
  </si>
  <si>
    <t>RES.(1608) 0603 10K Ohms 1% 1/10W 25PPM</t>
  </si>
  <si>
    <t>TC0325F1002T5F</t>
  </si>
  <si>
    <t>R15</t>
  </si>
  <si>
    <t>1.5MR</t>
  </si>
  <si>
    <t>RES.(1608) 0603 1.5M Ohms 1% 1/10W-S 100PPM</t>
  </si>
  <si>
    <t>0603SAF1504T5E</t>
  </si>
  <si>
    <t>R16</t>
  </si>
  <si>
    <t>165K</t>
  </si>
  <si>
    <t>RES.(1608) 0603 165K Ohms 1% 1/10W-S 100PPM</t>
  </si>
  <si>
    <t>0603SAF1653T5E</t>
  </si>
  <si>
    <t>R18</t>
  </si>
  <si>
    <t>51R</t>
  </si>
  <si>
    <t>RES.(1608) 0603 51 Ohms 1% 1/10W-S 200PPM</t>
  </si>
  <si>
    <t>0603SAF510JT5E</t>
  </si>
  <si>
    <t>R26</t>
  </si>
  <si>
    <t>R_Small_US</t>
  </si>
  <si>
    <t>RES.(2012) 0805 51 Ohms 5% 1/8W-S 200PPM</t>
  </si>
  <si>
    <t>0805S8J0510T5E</t>
  </si>
  <si>
    <t>R38</t>
  </si>
  <si>
    <t>200R</t>
  </si>
  <si>
    <t>RES.(1608) 0603 200 Ohms 1% 1/10W AUTOMOTIVE</t>
  </si>
  <si>
    <t>CQ03WAF2000T5E</t>
  </si>
  <si>
    <t>R39</t>
  </si>
  <si>
    <t>1MR</t>
  </si>
  <si>
    <t>RES.(1608) 0603 1M Ohms 1% 1/10W AUTOMOTIV</t>
  </si>
  <si>
    <t>CQ03SAF1004T5E</t>
  </si>
  <si>
    <t>R43</t>
  </si>
  <si>
    <t>RES.(1608) 0603 220 Ohms 1% 1/10W-S 100PPM</t>
  </si>
  <si>
    <t>0603SAF2200T5E</t>
  </si>
  <si>
    <t>RN1, RN2, RN3, RN4, RN9, RN10</t>
  </si>
  <si>
    <t>R_Pack04</t>
  </si>
  <si>
    <t>4D03</t>
  </si>
  <si>
    <t>RES.NETWORK (4D03) 0603x4 220 Ohms 1% 1/16W SMT</t>
  </si>
  <si>
    <t>4D03WGF2200T5E</t>
  </si>
  <si>
    <t>RN5, RN6, RN7, RN8, RN11, RN12, RN13, RN14</t>
  </si>
  <si>
    <t>RES.NETWORK (4D03) 0603x4 10K Ohms 5% 1/16W SMT</t>
  </si>
  <si>
    <t>4D03WGJ0103T5E</t>
  </si>
  <si>
    <t>RV1, RV2</t>
  </si>
  <si>
    <t>R_Potentiometer</t>
  </si>
  <si>
    <t>SW1</t>
  </si>
  <si>
    <t>SW_MEC_5E</t>
  </si>
  <si>
    <t>Mode</t>
  </si>
  <si>
    <t>THT V/T</t>
  </si>
  <si>
    <t>SWITCH TACT 6.00x6.00 7.00mm 260gF THT V/T</t>
  </si>
  <si>
    <t>DTS-63R-V</t>
  </si>
  <si>
    <t>SW2</t>
  </si>
  <si>
    <t>End</t>
  </si>
  <si>
    <t>SW3</t>
  </si>
  <si>
    <t>SW_Push_DPDT</t>
  </si>
  <si>
    <t>ON/OFF</t>
  </si>
  <si>
    <t>THT/VT</t>
  </si>
  <si>
    <t>SWITCH SLIDE 2P2T 3A/500mA 125V/125V On-On THT V/T</t>
  </si>
  <si>
    <t>GF-126-0159</t>
  </si>
  <si>
    <t>SW4</t>
  </si>
  <si>
    <t>Y-</t>
  </si>
  <si>
    <t>SW5</t>
  </si>
  <si>
    <t>T-</t>
  </si>
  <si>
    <t>SW6</t>
  </si>
  <si>
    <t>R+</t>
  </si>
  <si>
    <t>SW7</t>
  </si>
  <si>
    <t>R-</t>
  </si>
  <si>
    <t>SW8</t>
  </si>
  <si>
    <t>Y+</t>
  </si>
  <si>
    <t>SW9</t>
  </si>
  <si>
    <t>P+</t>
  </si>
  <si>
    <t>SW10</t>
  </si>
  <si>
    <t>P-</t>
  </si>
  <si>
    <t>SW11</t>
  </si>
  <si>
    <t>T+</t>
  </si>
  <si>
    <t>SW12</t>
  </si>
  <si>
    <t>RotaryEncoder_Switch</t>
  </si>
  <si>
    <t>ENCODER 20MM EC11 15P 30C</t>
  </si>
  <si>
    <t>L-KLS4-EC1123S-E-5A-F20</t>
  </si>
  <si>
    <t>SW13</t>
  </si>
  <si>
    <t>TACT_SW-4</t>
  </si>
  <si>
    <t>SWITCH TACT 6.20x6.20 2.50mm 160gF SMT V/T</t>
  </si>
  <si>
    <t>DS1042-07-1-1KRR16008</t>
  </si>
  <si>
    <t>SW14, SW15</t>
  </si>
  <si>
    <t>ELRS_IO</t>
  </si>
  <si>
    <t>U1</t>
  </si>
  <si>
    <t>PAM8304ASR</t>
  </si>
  <si>
    <t>MSOP8</t>
  </si>
  <si>
    <t>IC-8304 AUDIO POWER AMPLIFIER 3W MONO MSOP-8L</t>
  </si>
  <si>
    <t>U2</t>
  </si>
  <si>
    <t>TP4056</t>
  </si>
  <si>
    <t>SOP8</t>
  </si>
  <si>
    <t>IC-4056 REG/STANDALONE LINEAR 1A SOP8</t>
  </si>
  <si>
    <t>TP4056-42-SOP8-PP</t>
  </si>
  <si>
    <t>U3</t>
  </si>
  <si>
    <t>DW01A</t>
  </si>
  <si>
    <t>SOT23-6</t>
  </si>
  <si>
    <t>IC-01 G BATTERY PROTECTION 1-CELL SOT23-6 FORTU</t>
  </si>
  <si>
    <t>U4</t>
  </si>
  <si>
    <t>TPS63030DSK</t>
  </si>
  <si>
    <t>10SON</t>
  </si>
  <si>
    <t>IC-6303 REG BUCK BOOST ADJ 0.9A 10SON</t>
  </si>
  <si>
    <t>TPS63030DSKR</t>
  </si>
  <si>
    <t>U5, U8</t>
  </si>
  <si>
    <t>SN74LVC1G04DBVR</t>
  </si>
  <si>
    <t>IC-74LVC1G04 SINGLE INVERTER GATE SOT23</t>
  </si>
  <si>
    <t>U6</t>
  </si>
  <si>
    <t>TPS63031DSK</t>
  </si>
  <si>
    <t>VSON10</t>
  </si>
  <si>
    <t>High Efficiency Single Inductor Buck-Boost Converter</t>
  </si>
  <si>
    <t>AE</t>
  </si>
  <si>
    <t>U7</t>
  </si>
  <si>
    <t>74LVC1G126</t>
  </si>
  <si>
    <t>SOT-5</t>
  </si>
  <si>
    <t>IC-126 BUS BUFF TRI-ST N-INV SOT5</t>
  </si>
  <si>
    <t>SN74LVC1G126DRLR</t>
  </si>
  <si>
    <t>U10</t>
  </si>
  <si>
    <t>ESP32-WROOM-32D</t>
  </si>
  <si>
    <t>MODULE / 18 x 2.5 x 3.1</t>
  </si>
  <si>
    <t>MODULE WIFI BLUETOOTH 4MB DUALCORE</t>
  </si>
  <si>
    <t>U11</t>
  </si>
  <si>
    <t>E28-2G4M27S</t>
  </si>
  <si>
    <t>U12</t>
  </si>
  <si>
    <t>M483KIDAE</t>
  </si>
  <si>
    <t>LQFP128</t>
  </si>
  <si>
    <t>MCU 32BIT ARM M4 512KB FLASH 160KB RAM LQFP128</t>
  </si>
  <si>
    <t>Y2</t>
  </si>
  <si>
    <t>Crystal</t>
  </si>
  <si>
    <t>32.768kHz</t>
  </si>
  <si>
    <t>2-SMD</t>
  </si>
  <si>
    <t>CRYSTAL 32.768KHZ 6PF SMD</t>
  </si>
  <si>
    <t>ABS07-120-32.768KHZ-T</t>
  </si>
  <si>
    <t>Y3</t>
  </si>
  <si>
    <t>Crystal_GND24_Small</t>
  </si>
  <si>
    <t>12MHz</t>
  </si>
  <si>
    <t>4-SMD</t>
  </si>
  <si>
    <t>CRYSTAL 12MHZ 18pF 4-SMD</t>
  </si>
  <si>
    <t>RH100-12.000-18-2020-TR</t>
  </si>
  <si>
    <t>C3, C5, C6, C7, C8, C9, C16, C17, C18, C19, C22, C23, 
C24, C25, C26, C27, C28, C29, C33, C37, C39, C49, C50, C51, C52, C56, C57, C58, C59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</si>
</sst>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adiolinkAT9C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abSelected="1" zoomScale="70" zoomScaleNormal="70" workbookViewId="0">
      <selection activeCell="I85" sqref="I85"/>
    </sheetView>
  </sheetViews>
  <sheetFormatPr defaultRowHeight="15" x14ac:dyDescent="0.25"/>
  <cols>
    <col min="1" max="1" width="72.5703125" bestFit="1" customWidth="1"/>
    <col min="2" max="2" width="6.7109375" bestFit="1" customWidth="1"/>
    <col min="3" max="3" width="24.7109375" bestFit="1" customWidth="1"/>
    <col min="4" max="4" width="21" bestFit="1" customWidth="1"/>
    <col min="5" max="5" width="21.5703125" bestFit="1" customWidth="1"/>
    <col min="6" max="6" width="52" bestFit="1" customWidth="1"/>
    <col min="7" max="7" width="8.85546875" bestFit="1" customWidth="1"/>
    <col min="8" max="8" width="23.42578125" bestFit="1" customWidth="1"/>
    <col min="9" max="9" width="128.42578125" bestFit="1" customWidth="1"/>
    <col min="10" max="10" width="11.5703125" bestFit="1" customWidth="1"/>
    <col min="11" max="11" width="9.7109375" bestFit="1" customWidth="1"/>
    <col min="12" max="12" width="8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s="3">
        <v>1</v>
      </c>
      <c r="C2" s="3" t="s">
        <v>13</v>
      </c>
      <c r="D2" s="3" t="s">
        <v>13</v>
      </c>
      <c r="E2" s="3">
        <v>1</v>
      </c>
      <c r="F2" s="3">
        <v>1</v>
      </c>
      <c r="G2" s="3">
        <v>1</v>
      </c>
      <c r="H2" s="3">
        <v>1</v>
      </c>
      <c r="I2" s="3" t="str">
        <f>HYPERLINK("1")</f>
        <v>1</v>
      </c>
      <c r="J2" s="3"/>
    </row>
    <row r="3" spans="1:12" x14ac:dyDescent="0.25">
      <c r="A3" t="s">
        <v>14</v>
      </c>
      <c r="B3" s="3">
        <v>8</v>
      </c>
      <c r="C3" s="3" t="s">
        <v>15</v>
      </c>
      <c r="D3" s="3" t="s">
        <v>16</v>
      </c>
      <c r="E3" s="3">
        <v>603</v>
      </c>
      <c r="F3" s="3" t="s">
        <v>17</v>
      </c>
      <c r="G3" s="3" t="s">
        <v>18</v>
      </c>
      <c r="H3" s="3" t="s">
        <v>19</v>
      </c>
      <c r="I3" s="3" t="str">
        <f>HYPERLINK("https://ozdisan.com/Product/Detail/14234/CL10B105KO8NNNC")</f>
        <v>https://ozdisan.com/Product/Detail/14234/CL10B105KO8NNNC</v>
      </c>
      <c r="J3" s="3"/>
    </row>
    <row r="4" spans="1:12" x14ac:dyDescent="0.25">
      <c r="A4" t="s">
        <v>20</v>
      </c>
      <c r="B4" s="3">
        <v>7</v>
      </c>
      <c r="C4" s="3" t="s">
        <v>15</v>
      </c>
      <c r="D4" s="3" t="s">
        <v>21</v>
      </c>
      <c r="E4" s="3">
        <v>603</v>
      </c>
      <c r="F4" s="3" t="s">
        <v>22</v>
      </c>
      <c r="G4" s="3" t="s">
        <v>18</v>
      </c>
      <c r="H4" s="3" t="s">
        <v>23</v>
      </c>
      <c r="I4" s="3" t="str">
        <f>HYPERLINK("https://ozdisan.com/passive-components/capacitors/smt-smd-and-mlcc-capacitors/CL10A106KQ8NNNC")</f>
        <v>https://ozdisan.com/passive-components/capacitors/smt-smd-and-mlcc-capacitors/CL10A106KQ8NNNC</v>
      </c>
      <c r="J4" s="3"/>
    </row>
    <row r="5" spans="1:12" ht="30" x14ac:dyDescent="0.25">
      <c r="A5" s="2" t="s">
        <v>331</v>
      </c>
      <c r="B5" s="3">
        <v>29</v>
      </c>
      <c r="C5" s="3" t="s">
        <v>15</v>
      </c>
      <c r="D5" s="3" t="s">
        <v>24</v>
      </c>
      <c r="E5" s="3">
        <v>603</v>
      </c>
      <c r="F5" s="3" t="s">
        <v>25</v>
      </c>
      <c r="G5" s="3" t="s">
        <v>18</v>
      </c>
      <c r="H5" s="3" t="s">
        <v>26</v>
      </c>
      <c r="I5" s="3" t="str">
        <f>HYPERLINK("https://ozdisan.com/Product/Detail/9739/CL10B104KB8NNNC")</f>
        <v>https://ozdisan.com/Product/Detail/9739/CL10B104KB8NNNC</v>
      </c>
      <c r="J5" s="3"/>
    </row>
    <row r="6" spans="1:12" x14ac:dyDescent="0.25">
      <c r="A6" t="s">
        <v>27</v>
      </c>
      <c r="B6" s="3">
        <v>2</v>
      </c>
      <c r="C6" s="3" t="s">
        <v>15</v>
      </c>
      <c r="D6" s="3" t="s">
        <v>28</v>
      </c>
      <c r="E6" s="3">
        <v>603</v>
      </c>
      <c r="F6" s="3" t="s">
        <v>29</v>
      </c>
      <c r="G6" s="3" t="s">
        <v>18</v>
      </c>
      <c r="H6" s="3" t="s">
        <v>30</v>
      </c>
      <c r="I6" s="3" t="str">
        <f>HYPERLINK("https://ozdisan.com/pasif-komponentler/kondansatorler/smt-smd-ve-mlcc-kondansatorler/CL10B221JB8NNNC/14795")</f>
        <v>https://ozdisan.com/pasif-komponentler/kondansatorler/smt-smd-ve-mlcc-kondansatorler/CL10B221JB8NNNC/14795</v>
      </c>
      <c r="J6" s="3"/>
    </row>
    <row r="7" spans="1:12" x14ac:dyDescent="0.25">
      <c r="A7" t="s">
        <v>31</v>
      </c>
      <c r="B7" s="3">
        <v>1</v>
      </c>
      <c r="C7" s="3" t="s">
        <v>15</v>
      </c>
      <c r="D7" s="3" t="s">
        <v>32</v>
      </c>
      <c r="E7" s="3">
        <v>1210</v>
      </c>
      <c r="F7" s="3" t="s">
        <v>33</v>
      </c>
      <c r="G7" s="3" t="s">
        <v>18</v>
      </c>
      <c r="H7" s="3" t="s">
        <v>23</v>
      </c>
      <c r="I7" s="3" t="str">
        <f>HYPERLINK("https://ozdisan.com/pasif-komponentler/kapasitorler/smt-smd-ve-mlcc-kapasitorler/CL32A107MQVNNNE/359758")</f>
        <v>https://ozdisan.com/pasif-komponentler/kapasitorler/smt-smd-ve-mlcc-kapasitorler/CL32A107MQVNNNE/359758</v>
      </c>
      <c r="J7" s="3"/>
    </row>
    <row r="8" spans="1:12" x14ac:dyDescent="0.25">
      <c r="A8" t="s">
        <v>34</v>
      </c>
      <c r="B8" s="3">
        <v>3</v>
      </c>
      <c r="C8" s="3" t="s">
        <v>35</v>
      </c>
      <c r="D8" s="3" t="s">
        <v>32</v>
      </c>
      <c r="E8" s="3" t="s">
        <v>36</v>
      </c>
      <c r="F8" s="3" t="s">
        <v>37</v>
      </c>
      <c r="G8" s="3" t="s">
        <v>18</v>
      </c>
      <c r="H8" s="3" t="s">
        <v>38</v>
      </c>
      <c r="I8" s="3" t="str">
        <f>HYPERLINK("https://ozdisan.com/pasif-komponentler/kapasitorler/aluminyum-kapasitorler/JCS1C101M063054/644947")</f>
        <v>https://ozdisan.com/pasif-komponentler/kapasitorler/aluminyum-kapasitorler/JCS1C101M063054/644947</v>
      </c>
      <c r="J8" s="3"/>
    </row>
    <row r="9" spans="1:12" x14ac:dyDescent="0.25">
      <c r="A9" t="s">
        <v>39</v>
      </c>
      <c r="B9" s="3">
        <v>4</v>
      </c>
      <c r="C9" s="3" t="s">
        <v>15</v>
      </c>
      <c r="D9" s="3" t="s">
        <v>40</v>
      </c>
      <c r="E9" s="3">
        <v>603</v>
      </c>
      <c r="F9" s="3" t="s">
        <v>41</v>
      </c>
      <c r="G9" s="3" t="s">
        <v>18</v>
      </c>
      <c r="H9" s="3" t="s">
        <v>42</v>
      </c>
      <c r="I9" s="3" t="str">
        <f>HYPERLINK("https://ozdisan.com/pasif-komponentler/kondansatorler/smt-smd-ve-mlcc-kondansatorler/CL10C200JB8NNNC")</f>
        <v>https://ozdisan.com/pasif-komponentler/kondansatorler/smt-smd-ve-mlcc-kondansatorler/CL10C200JB8NNNC</v>
      </c>
      <c r="J9" s="3"/>
    </row>
    <row r="10" spans="1:12" x14ac:dyDescent="0.25">
      <c r="A10" t="s">
        <v>43</v>
      </c>
      <c r="B10" s="3">
        <v>3</v>
      </c>
      <c r="C10" s="3" t="s">
        <v>15</v>
      </c>
      <c r="D10" s="3" t="s">
        <v>44</v>
      </c>
      <c r="E10" s="3">
        <v>603</v>
      </c>
      <c r="F10" s="3" t="s">
        <v>45</v>
      </c>
      <c r="G10" s="3" t="s">
        <v>18</v>
      </c>
      <c r="H10" s="3" t="s">
        <v>46</v>
      </c>
      <c r="I10" s="3" t="str">
        <f>HYPERLINK("https://ozdisan.com/passive-components/capacitors/smt-smd-and-mlcc-capacitors/CL10B103KB8NNNC")</f>
        <v>https://ozdisan.com/passive-components/capacitors/smt-smd-and-mlcc-capacitors/CL10B103KB8NNNC</v>
      </c>
      <c r="J10" s="3"/>
    </row>
    <row r="11" spans="1:12" x14ac:dyDescent="0.25">
      <c r="A11" t="s">
        <v>47</v>
      </c>
      <c r="B11" s="3">
        <v>1</v>
      </c>
      <c r="C11" s="3" t="s">
        <v>15</v>
      </c>
      <c r="D11" s="3" t="s">
        <v>48</v>
      </c>
      <c r="E11" s="3">
        <v>603</v>
      </c>
      <c r="F11" s="3" t="s">
        <v>49</v>
      </c>
      <c r="G11" s="3" t="s">
        <v>18</v>
      </c>
      <c r="H11" s="3" t="s">
        <v>50</v>
      </c>
      <c r="I11" s="3" t="str">
        <f>HYPERLINK("https://ozdisan.com/passive-components/capacitors/smt-smd-and-mlcc-capacitors/CL10C471JB8NNNC")</f>
        <v>https://ozdisan.com/passive-components/capacitors/smt-smd-and-mlcc-capacitors/CL10C471JB8NNNC</v>
      </c>
      <c r="J11" s="3"/>
    </row>
    <row r="12" spans="1:12" x14ac:dyDescent="0.25">
      <c r="A12" t="s">
        <v>51</v>
      </c>
      <c r="B12" s="3">
        <v>1</v>
      </c>
      <c r="C12" s="3" t="s">
        <v>35</v>
      </c>
      <c r="D12" s="3" t="s">
        <v>21</v>
      </c>
      <c r="E12" s="3" t="s">
        <v>52</v>
      </c>
      <c r="F12" s="3" t="s">
        <v>53</v>
      </c>
      <c r="G12" s="3" t="s">
        <v>18</v>
      </c>
      <c r="H12" s="3" t="s">
        <v>54</v>
      </c>
      <c r="I12" s="3" t="str">
        <f>HYPERLINK("https://ozdisan.com/pasif-komponentler/kapasitorler/aluminyum-kapasitorler/JCS1V100M040054/535049")</f>
        <v>https://ozdisan.com/pasif-komponentler/kapasitorler/aluminyum-kapasitorler/JCS1V100M040054/535049</v>
      </c>
      <c r="J12" s="3"/>
    </row>
    <row r="13" spans="1:12" x14ac:dyDescent="0.25">
      <c r="A13" t="s">
        <v>55</v>
      </c>
      <c r="B13" s="3">
        <v>1</v>
      </c>
      <c r="C13" s="3" t="s">
        <v>15</v>
      </c>
      <c r="D13" s="3" t="s">
        <v>56</v>
      </c>
      <c r="E13" s="3">
        <v>603</v>
      </c>
      <c r="F13" s="3" t="s">
        <v>57</v>
      </c>
      <c r="G13" s="3" t="s">
        <v>18</v>
      </c>
      <c r="H13" s="3" t="s">
        <v>58</v>
      </c>
      <c r="I13" s="3" t="str">
        <f>HYPERLINK("https://ozdisan.com/passive-components/capacitors/smt-smd-and-mlcc-capacitors/CL10A225KP8NNNC")</f>
        <v>https://ozdisan.com/passive-components/capacitors/smt-smd-and-mlcc-capacitors/CL10A225KP8NNNC</v>
      </c>
      <c r="J13" s="3"/>
    </row>
    <row r="14" spans="1:12" x14ac:dyDescent="0.25">
      <c r="A14" t="s">
        <v>59</v>
      </c>
      <c r="B14" s="3">
        <v>1</v>
      </c>
      <c r="C14" s="3" t="s">
        <v>60</v>
      </c>
      <c r="D14" s="3" t="s">
        <v>61</v>
      </c>
      <c r="E14" s="3" t="s">
        <v>62</v>
      </c>
      <c r="F14" s="3" t="s">
        <v>63</v>
      </c>
      <c r="G14" s="3" t="s">
        <v>18</v>
      </c>
      <c r="H14" s="3" t="s">
        <v>64</v>
      </c>
      <c r="I14" s="3" t="str">
        <f>HYPERLINK("https://ozdisan.com/guc-yari-iletkenleri/diyotlar-modul-diyotlar-ve-dogrultucular/schottky-diyotlar/SS34C-MD/961961")</f>
        <v>https://ozdisan.com/guc-yari-iletkenleri/diyotlar-modul-diyotlar-ve-dogrultucular/schottky-diyotlar/SS34C-MD/961961</v>
      </c>
      <c r="J14" s="3"/>
    </row>
    <row r="15" spans="1:12" x14ac:dyDescent="0.25">
      <c r="A15" t="s">
        <v>65</v>
      </c>
      <c r="B15" s="3">
        <v>1</v>
      </c>
      <c r="C15" s="3" t="s">
        <v>66</v>
      </c>
      <c r="D15" s="3" t="s">
        <v>67</v>
      </c>
      <c r="E15" s="3" t="s">
        <v>68</v>
      </c>
      <c r="F15" s="3" t="s">
        <v>69</v>
      </c>
      <c r="G15" s="3" t="s">
        <v>18</v>
      </c>
      <c r="H15" s="3" t="s">
        <v>67</v>
      </c>
      <c r="I15" s="3" t="str">
        <f>HYPERLINK("https://ozdisan.com/Product/Detail/442466/1N4148WS")</f>
        <v>https://ozdisan.com/Product/Detail/442466/1N4148WS</v>
      </c>
      <c r="J15" s="3"/>
    </row>
    <row r="16" spans="1:12" x14ac:dyDescent="0.25">
      <c r="A16" t="s">
        <v>70</v>
      </c>
      <c r="B16" s="3">
        <v>1</v>
      </c>
      <c r="C16" s="3" t="s">
        <v>71</v>
      </c>
      <c r="D16" s="3" t="s">
        <v>72</v>
      </c>
      <c r="E16" s="3" t="s">
        <v>73</v>
      </c>
      <c r="F16" s="3" t="s">
        <v>74</v>
      </c>
      <c r="G16" s="3" t="s">
        <v>18</v>
      </c>
      <c r="H16" s="3" t="s">
        <v>75</v>
      </c>
      <c r="I16" s="3" t="str">
        <f>HYPERLINK("https://ozdisan.com/led-ve-aydinlatma-cozumleri/led-komponentler/sinyal-ledler-renkli/3G4HD-G03/5971")</f>
        <v>https://ozdisan.com/led-ve-aydinlatma-cozumleri/led-komponentler/sinyal-ledler-renkli/3G4HD-G03/5971</v>
      </c>
      <c r="J16" s="3"/>
    </row>
    <row r="17" spans="1:10" x14ac:dyDescent="0.25">
      <c r="A17" t="s">
        <v>76</v>
      </c>
      <c r="B17" s="3">
        <v>1</v>
      </c>
      <c r="C17" s="3" t="s">
        <v>71</v>
      </c>
      <c r="D17" s="3" t="s">
        <v>77</v>
      </c>
      <c r="E17" s="3" t="s">
        <v>73</v>
      </c>
      <c r="F17" s="3" t="s">
        <v>78</v>
      </c>
      <c r="G17" s="3" t="s">
        <v>18</v>
      </c>
      <c r="H17" s="3" t="s">
        <v>79</v>
      </c>
      <c r="I17" s="3" t="str">
        <f>HYPERLINK("https://ozdisan.com/led-ve-aydinlatma-cozumleri/led-komponentler/sinyal-ledler-renkli/3R4HD-7-TB/430190")</f>
        <v>https://ozdisan.com/led-ve-aydinlatma-cozumleri/led-komponentler/sinyal-ledler-renkli/3R4HD-7-TB/430190</v>
      </c>
      <c r="J17" s="3"/>
    </row>
    <row r="18" spans="1:10" x14ac:dyDescent="0.25">
      <c r="A18" t="s">
        <v>80</v>
      </c>
      <c r="B18" s="3">
        <v>1</v>
      </c>
      <c r="C18" s="3" t="s">
        <v>81</v>
      </c>
      <c r="D18" s="3" t="s">
        <v>82</v>
      </c>
      <c r="E18" s="3">
        <v>805</v>
      </c>
      <c r="F18" s="3" t="s">
        <v>83</v>
      </c>
      <c r="G18" s="3" t="s">
        <v>18</v>
      </c>
      <c r="H18" s="3" t="s">
        <v>84</v>
      </c>
      <c r="I18" s="3" t="str">
        <f>HYPERLINK("https://ozdisan.com/Product/Detail/645221/KLM2S150RY")</f>
        <v>https://ozdisan.com/Product/Detail/645221/KLM2S150RY</v>
      </c>
      <c r="J18" s="3"/>
    </row>
    <row r="19" spans="1:10" x14ac:dyDescent="0.25">
      <c r="A19" t="s">
        <v>85</v>
      </c>
      <c r="B19" s="3">
        <v>1</v>
      </c>
      <c r="C19" s="3" t="s">
        <v>86</v>
      </c>
      <c r="D19" s="3" t="s">
        <v>87</v>
      </c>
      <c r="E19" s="3" t="s">
        <v>88</v>
      </c>
      <c r="F19" s="3" t="s">
        <v>89</v>
      </c>
      <c r="G19" s="3" t="s">
        <v>18</v>
      </c>
      <c r="H19" s="3" t="s">
        <v>87</v>
      </c>
      <c r="I19" s="3" t="str">
        <f>HYPERLINK("https://ozdisan.com/konnektor-ve-baglanti-elemanlari/usb-dvi-hdmi-konnektorler/usb-konnektorler/DS1144-18-16FS8BNR0/649946")</f>
        <v>https://ozdisan.com/konnektor-ve-baglanti-elemanlari/usb-dvi-hdmi-konnektorler/usb-konnektorler/DS1144-18-16FS8BNR0/649946</v>
      </c>
      <c r="J19" s="3"/>
    </row>
    <row r="20" spans="1:10" x14ac:dyDescent="0.25">
      <c r="A20" t="s">
        <v>90</v>
      </c>
      <c r="B20" s="3">
        <v>2</v>
      </c>
      <c r="C20" s="3" t="s">
        <v>91</v>
      </c>
      <c r="D20" s="3" t="s">
        <v>92</v>
      </c>
      <c r="E20" s="3">
        <v>1</v>
      </c>
      <c r="F20" s="3">
        <v>1</v>
      </c>
      <c r="G20" s="3">
        <v>1</v>
      </c>
      <c r="H20" s="3">
        <v>1</v>
      </c>
      <c r="I20" s="3" t="str">
        <f>HYPERLINK("1")</f>
        <v>1</v>
      </c>
      <c r="J20" s="3"/>
    </row>
    <row r="21" spans="1:10" x14ac:dyDescent="0.25">
      <c r="A21" t="s">
        <v>93</v>
      </c>
      <c r="B21" s="3">
        <v>1</v>
      </c>
      <c r="C21" s="3" t="s">
        <v>94</v>
      </c>
      <c r="D21" s="3" t="s">
        <v>95</v>
      </c>
      <c r="E21" s="3">
        <v>1</v>
      </c>
      <c r="F21" s="3">
        <v>1</v>
      </c>
      <c r="G21" s="3">
        <v>1</v>
      </c>
      <c r="H21" s="3">
        <v>1</v>
      </c>
      <c r="I21" s="3" t="str">
        <f>HYPERLINK("1")</f>
        <v>1</v>
      </c>
      <c r="J21" s="3"/>
    </row>
    <row r="22" spans="1:10" x14ac:dyDescent="0.25">
      <c r="A22" t="s">
        <v>96</v>
      </c>
      <c r="B22" s="3">
        <v>1</v>
      </c>
      <c r="C22" s="3" t="s">
        <v>97</v>
      </c>
      <c r="D22" s="3" t="s">
        <v>98</v>
      </c>
      <c r="E22" s="3">
        <v>1</v>
      </c>
      <c r="F22" s="3">
        <v>1</v>
      </c>
      <c r="G22" s="3">
        <v>1</v>
      </c>
      <c r="H22" s="3">
        <v>1</v>
      </c>
      <c r="I22" s="3" t="str">
        <f>HYPERLINK("1")</f>
        <v>1</v>
      </c>
      <c r="J22" s="3"/>
    </row>
    <row r="23" spans="1:10" x14ac:dyDescent="0.25">
      <c r="A23" t="s">
        <v>99</v>
      </c>
      <c r="B23" s="3">
        <v>1</v>
      </c>
      <c r="C23" s="3" t="s">
        <v>97</v>
      </c>
      <c r="D23" s="3" t="s">
        <v>100</v>
      </c>
      <c r="E23" s="3">
        <v>1</v>
      </c>
      <c r="F23" s="3">
        <v>1</v>
      </c>
      <c r="G23" s="3">
        <v>1</v>
      </c>
      <c r="H23" s="3">
        <v>1</v>
      </c>
      <c r="I23" s="3" t="str">
        <f>HYPERLINK("1")</f>
        <v>1</v>
      </c>
      <c r="J23" s="3"/>
    </row>
    <row r="24" spans="1:10" x14ac:dyDescent="0.25">
      <c r="A24" t="s">
        <v>101</v>
      </c>
      <c r="B24" s="3">
        <v>1</v>
      </c>
      <c r="C24" s="3" t="s">
        <v>102</v>
      </c>
      <c r="D24" s="3" t="s">
        <v>103</v>
      </c>
      <c r="E24" s="3">
        <v>1</v>
      </c>
      <c r="F24" s="3">
        <v>1</v>
      </c>
      <c r="G24" s="3">
        <v>1</v>
      </c>
      <c r="H24" s="3">
        <v>1</v>
      </c>
      <c r="I24" s="3" t="str">
        <f>HYPERLINK("1")</f>
        <v>1</v>
      </c>
      <c r="J24" s="3"/>
    </row>
    <row r="25" spans="1:10" x14ac:dyDescent="0.25">
      <c r="A25" t="s">
        <v>104</v>
      </c>
      <c r="B25" s="3">
        <v>1</v>
      </c>
      <c r="C25" s="3" t="s">
        <v>97</v>
      </c>
      <c r="D25" s="3" t="s">
        <v>105</v>
      </c>
      <c r="E25" s="3">
        <v>1</v>
      </c>
      <c r="F25" s="3">
        <v>1</v>
      </c>
      <c r="G25" s="3">
        <v>1</v>
      </c>
      <c r="H25" s="3">
        <v>1</v>
      </c>
      <c r="I25" s="3" t="str">
        <f>HYPERLINK("1")</f>
        <v>1</v>
      </c>
      <c r="J25" s="3"/>
    </row>
    <row r="26" spans="1:10" x14ac:dyDescent="0.25">
      <c r="A26" t="s">
        <v>106</v>
      </c>
      <c r="B26" s="3">
        <v>1</v>
      </c>
      <c r="C26" s="3" t="s">
        <v>91</v>
      </c>
      <c r="D26" s="3" t="s">
        <v>107</v>
      </c>
      <c r="E26" s="3">
        <v>1</v>
      </c>
      <c r="F26" s="3">
        <v>1</v>
      </c>
      <c r="G26" s="3">
        <v>1</v>
      </c>
      <c r="H26" s="3">
        <v>1</v>
      </c>
      <c r="I26" s="3" t="str">
        <f>HYPERLINK("1")</f>
        <v>1</v>
      </c>
      <c r="J26" s="3"/>
    </row>
    <row r="27" spans="1:10" x14ac:dyDescent="0.25">
      <c r="A27" t="s">
        <v>108</v>
      </c>
      <c r="B27" s="3">
        <v>1</v>
      </c>
      <c r="C27" s="3" t="s">
        <v>102</v>
      </c>
      <c r="D27" s="3" t="s">
        <v>109</v>
      </c>
      <c r="E27" s="3">
        <v>1</v>
      </c>
      <c r="F27" s="3">
        <v>1</v>
      </c>
      <c r="G27" s="3">
        <v>1</v>
      </c>
      <c r="H27" s="3">
        <v>1</v>
      </c>
      <c r="I27" s="3" t="str">
        <f>HYPERLINK("1")</f>
        <v>1</v>
      </c>
      <c r="J27" s="3"/>
    </row>
    <row r="28" spans="1:10" x14ac:dyDescent="0.25">
      <c r="A28" t="s">
        <v>110</v>
      </c>
      <c r="B28" s="3">
        <v>1</v>
      </c>
      <c r="C28" s="3" t="s">
        <v>91</v>
      </c>
      <c r="D28" s="3" t="s">
        <v>111</v>
      </c>
      <c r="E28" s="3">
        <v>1</v>
      </c>
      <c r="F28" s="3">
        <v>1</v>
      </c>
      <c r="G28" s="3">
        <v>1</v>
      </c>
      <c r="H28" s="3">
        <v>1</v>
      </c>
      <c r="I28" s="3" t="str">
        <f>HYPERLINK("1")</f>
        <v>1</v>
      </c>
      <c r="J28" s="3"/>
    </row>
    <row r="29" spans="1:10" x14ac:dyDescent="0.25">
      <c r="A29" t="s">
        <v>112</v>
      </c>
      <c r="B29" s="3">
        <v>1</v>
      </c>
      <c r="C29" s="3" t="s">
        <v>94</v>
      </c>
      <c r="D29" s="3" t="s">
        <v>113</v>
      </c>
      <c r="E29" s="3">
        <v>1</v>
      </c>
      <c r="F29" s="3">
        <v>1</v>
      </c>
      <c r="G29" s="3">
        <v>1</v>
      </c>
      <c r="H29" s="3">
        <v>1</v>
      </c>
      <c r="I29" s="3" t="str">
        <f>HYPERLINK("1")</f>
        <v>1</v>
      </c>
      <c r="J29" s="3"/>
    </row>
    <row r="30" spans="1:10" x14ac:dyDescent="0.25">
      <c r="A30" t="s">
        <v>114</v>
      </c>
      <c r="B30" s="3">
        <v>1</v>
      </c>
      <c r="C30" s="3" t="s">
        <v>115</v>
      </c>
      <c r="D30" s="3" t="s">
        <v>115</v>
      </c>
      <c r="E30" s="3" t="s">
        <v>116</v>
      </c>
      <c r="F30" s="3" t="s">
        <v>117</v>
      </c>
      <c r="G30" s="3" t="s">
        <v>18</v>
      </c>
      <c r="H30" s="3" t="s">
        <v>118</v>
      </c>
      <c r="I30" s="3" t="str">
        <f>HYPERLINK("https://ozdisan.com/konnektor-ve-baglanti-elemanlari/hafiza-konnektorleri/pc-kart-soketleri/L-KLS1-TF-003-H1-85-R/466548")</f>
        <v>https://ozdisan.com/konnektor-ve-baglanti-elemanlari/hafiza-konnektorleri/pc-kart-soketleri/L-KLS1-TF-003-H1-85-R/466548</v>
      </c>
      <c r="J30" s="3"/>
    </row>
    <row r="31" spans="1:10" x14ac:dyDescent="0.25">
      <c r="A31" t="s">
        <v>119</v>
      </c>
      <c r="B31" s="3">
        <v>1</v>
      </c>
      <c r="C31" s="3" t="s">
        <v>120</v>
      </c>
      <c r="D31" s="3" t="s">
        <v>121</v>
      </c>
      <c r="E31" s="3" t="s">
        <v>122</v>
      </c>
      <c r="F31" s="3" t="s">
        <v>123</v>
      </c>
      <c r="G31" s="3" t="s">
        <v>18</v>
      </c>
      <c r="H31" s="3" t="s">
        <v>124</v>
      </c>
      <c r="I31" s="3" t="str">
        <f>HYPERLINK("https://ozdisan.com/konnektor-ve-baglanti-elemanlari/ffc-ve-fpc-serisi-konnektorleri/ffc-ve-fpc-konnektorler/311B-08LAA-R/597582")</f>
        <v>https://ozdisan.com/konnektor-ve-baglanti-elemanlari/ffc-ve-fpc-serisi-konnektorleri/ffc-ve-fpc-konnektorler/311B-08LAA-R/597582</v>
      </c>
      <c r="J31" s="3"/>
    </row>
    <row r="32" spans="1:10" x14ac:dyDescent="0.25">
      <c r="A32" t="s">
        <v>125</v>
      </c>
      <c r="B32" s="3">
        <v>1</v>
      </c>
      <c r="C32" s="3" t="s">
        <v>126</v>
      </c>
      <c r="D32" s="3" t="s">
        <v>127</v>
      </c>
      <c r="E32" s="3" t="s">
        <v>73</v>
      </c>
      <c r="F32" s="3" t="s">
        <v>128</v>
      </c>
      <c r="G32" s="3" t="s">
        <v>18</v>
      </c>
      <c r="H32" s="3" t="s">
        <v>129</v>
      </c>
      <c r="I32" s="3" t="str">
        <f>HYPERLINK("https://ozdisan.com/konnektor-ve-baglanti-elemanlari/header-konnektorler/pin-headerlar/L-KLS1-207-2-10-S")</f>
        <v>https://ozdisan.com/konnektor-ve-baglanti-elemanlari/header-konnektorler/pin-headerlar/L-KLS1-207-2-10-S</v>
      </c>
      <c r="J32" s="3"/>
    </row>
    <row r="33" spans="1:10" x14ac:dyDescent="0.25">
      <c r="A33" t="s">
        <v>130</v>
      </c>
      <c r="B33" s="3">
        <v>11</v>
      </c>
      <c r="C33" s="3" t="s">
        <v>131</v>
      </c>
      <c r="D33" s="3" t="s">
        <v>132</v>
      </c>
      <c r="E33" s="3">
        <v>603</v>
      </c>
      <c r="F33" s="3" t="s">
        <v>133</v>
      </c>
      <c r="G33" s="3" t="s">
        <v>18</v>
      </c>
      <c r="H33" s="3" t="s">
        <v>134</v>
      </c>
      <c r="I33" s="3" t="str">
        <f>HYPERLINK("https://ozdisan.com/Product/Detail/484088/BLM18PG221SN1D")</f>
        <v>https://ozdisan.com/Product/Detail/484088/BLM18PG221SN1D</v>
      </c>
      <c r="J33" s="3"/>
    </row>
    <row r="34" spans="1:10" x14ac:dyDescent="0.25">
      <c r="A34" t="s">
        <v>135</v>
      </c>
      <c r="B34" s="3">
        <v>2</v>
      </c>
      <c r="C34" s="3" t="s">
        <v>131</v>
      </c>
      <c r="D34" s="3" t="s">
        <v>136</v>
      </c>
      <c r="E34" s="3" t="s">
        <v>116</v>
      </c>
      <c r="F34" s="3" t="s">
        <v>137</v>
      </c>
      <c r="G34" s="3" t="s">
        <v>18</v>
      </c>
      <c r="H34" s="3" t="s">
        <v>138</v>
      </c>
      <c r="I34" s="3" t="str">
        <f>HYPERLINK("https://ozdisan.com/pasif-komponentler/induktorler/sabit-induktorler/XEL4020-152MEC/736631")</f>
        <v>https://ozdisan.com/pasif-komponentler/induktorler/sabit-induktorler/XEL4020-152MEC/736631</v>
      </c>
      <c r="J34" s="3"/>
    </row>
    <row r="35" spans="1:10" x14ac:dyDescent="0.25">
      <c r="A35" t="s">
        <v>139</v>
      </c>
      <c r="B35" s="3">
        <v>1</v>
      </c>
      <c r="C35" s="3" t="s">
        <v>140</v>
      </c>
      <c r="D35" s="3" t="s">
        <v>141</v>
      </c>
      <c r="E35" s="3" t="s">
        <v>73</v>
      </c>
      <c r="F35" s="3" t="s">
        <v>142</v>
      </c>
      <c r="G35" s="3" t="s">
        <v>18</v>
      </c>
      <c r="H35" s="3" t="s">
        <v>143</v>
      </c>
      <c r="I35" s="3" t="str">
        <f>HYPERLINK("https://ozdisan.com/devre-koruyucular/termistorler/ntc-termistorler/LM03G-103F/36468")</f>
        <v>https://ozdisan.com/devre-koruyucular/termistorler/ntc-termistorler/LM03G-103F/36468</v>
      </c>
      <c r="J35" s="3"/>
    </row>
    <row r="36" spans="1:10" x14ac:dyDescent="0.25">
      <c r="A36" t="s">
        <v>144</v>
      </c>
      <c r="B36" s="3">
        <v>1</v>
      </c>
      <c r="C36" s="3" t="s">
        <v>145</v>
      </c>
      <c r="D36" s="3" t="s">
        <v>145</v>
      </c>
      <c r="E36" s="3" t="s">
        <v>146</v>
      </c>
      <c r="F36" s="3" t="s">
        <v>147</v>
      </c>
      <c r="G36" s="3" t="s">
        <v>18</v>
      </c>
      <c r="H36" s="3" t="s">
        <v>145</v>
      </c>
      <c r="I36" s="3" t="str">
        <f>HYPERLINK("https://ozdisan.com/Product/Detail/607139/FS8205A")</f>
        <v>https://ozdisan.com/Product/Detail/607139/FS8205A</v>
      </c>
      <c r="J36" s="3"/>
    </row>
    <row r="37" spans="1:10" x14ac:dyDescent="0.25">
      <c r="A37" t="s">
        <v>148</v>
      </c>
      <c r="B37" s="3">
        <v>1</v>
      </c>
      <c r="C37" s="3" t="s">
        <v>149</v>
      </c>
      <c r="D37" s="3" t="s">
        <v>150</v>
      </c>
      <c r="E37" s="3" t="s">
        <v>151</v>
      </c>
      <c r="F37" s="3" t="s">
        <v>152</v>
      </c>
      <c r="G37" s="3" t="s">
        <v>18</v>
      </c>
      <c r="H37" s="3" t="s">
        <v>153</v>
      </c>
      <c r="I37" s="3" t="str">
        <f>HYPERLINK("https://ozdisan.com/Product/Detail/515398/PJA3441R200001")</f>
        <v>https://ozdisan.com/Product/Detail/515398/PJA3441R200001</v>
      </c>
      <c r="J37" s="3"/>
    </row>
    <row r="38" spans="1:10" x14ac:dyDescent="0.25">
      <c r="A38" t="s">
        <v>154</v>
      </c>
      <c r="B38" s="3">
        <v>1</v>
      </c>
      <c r="C38" s="3" t="s">
        <v>155</v>
      </c>
      <c r="D38" s="3" t="s">
        <v>156</v>
      </c>
      <c r="E38" s="3" t="s">
        <v>157</v>
      </c>
      <c r="F38" s="3" t="s">
        <v>158</v>
      </c>
      <c r="G38" s="3" t="s">
        <v>18</v>
      </c>
      <c r="H38" s="3" t="s">
        <v>159</v>
      </c>
      <c r="I38" s="3" t="str">
        <f>HYPERLINK("https://ozdisan.com/guc-yari-iletkenleri/transistorler/discrete-transistorler/BC817-40215/16410")</f>
        <v>https://ozdisan.com/guc-yari-iletkenleri/transistorler/discrete-transistorler/BC817-40215/16410</v>
      </c>
      <c r="J38" s="3"/>
    </row>
    <row r="39" spans="1:10" x14ac:dyDescent="0.25">
      <c r="A39" t="s">
        <v>160</v>
      </c>
      <c r="B39" s="3">
        <v>1</v>
      </c>
      <c r="C39" s="3" t="s">
        <v>161</v>
      </c>
      <c r="D39" s="3" t="s">
        <v>161</v>
      </c>
      <c r="E39" s="3" t="s">
        <v>157</v>
      </c>
      <c r="F39" s="3" t="s">
        <v>162</v>
      </c>
      <c r="G39" s="3" t="s">
        <v>18</v>
      </c>
      <c r="H39" s="3" t="s">
        <v>163</v>
      </c>
      <c r="I39" s="3" t="str">
        <f>HYPERLINK("https://ozdisan.com/Product/Detail/468189/MMBT3904-HT")</f>
        <v>https://ozdisan.com/Product/Detail/468189/MMBT3904-HT</v>
      </c>
      <c r="J39" s="3"/>
    </row>
    <row r="40" spans="1:10" x14ac:dyDescent="0.25">
      <c r="A40" t="s">
        <v>164</v>
      </c>
      <c r="B40" s="3">
        <v>1</v>
      </c>
      <c r="C40" s="3" t="s">
        <v>149</v>
      </c>
      <c r="D40" s="3" t="s">
        <v>149</v>
      </c>
      <c r="E40" s="3"/>
      <c r="F40" s="3"/>
      <c r="G40" s="3"/>
      <c r="H40" s="3"/>
      <c r="I40" s="3" t="str">
        <f>HYPERLINK("")</f>
        <v/>
      </c>
      <c r="J40" s="3"/>
    </row>
    <row r="41" spans="1:10" x14ac:dyDescent="0.25">
      <c r="A41" t="s">
        <v>165</v>
      </c>
      <c r="B41" s="3">
        <v>2</v>
      </c>
      <c r="C41" s="3" t="s">
        <v>166</v>
      </c>
      <c r="D41" s="3" t="s">
        <v>167</v>
      </c>
      <c r="E41" s="3">
        <v>603</v>
      </c>
      <c r="F41" s="3" t="s">
        <v>168</v>
      </c>
      <c r="G41" s="3" t="s">
        <v>18</v>
      </c>
      <c r="H41" s="3" t="s">
        <v>169</v>
      </c>
      <c r="I41" s="3" t="str">
        <f>HYPERLINK("https://ozdisan.com/pasif-komponentler/direncler/smt-smd-ve-cip-direncler/0603SAJ0512T5E")</f>
        <v>https://ozdisan.com/pasif-komponentler/direncler/smt-smd-ve-cip-direncler/0603SAJ0512T5E</v>
      </c>
      <c r="J41" s="3"/>
    </row>
    <row r="42" spans="1:10" x14ac:dyDescent="0.25">
      <c r="A42" t="s">
        <v>170</v>
      </c>
      <c r="B42" s="3">
        <v>1</v>
      </c>
      <c r="C42" s="3" t="s">
        <v>166</v>
      </c>
      <c r="D42" s="3" t="s">
        <v>171</v>
      </c>
      <c r="E42" s="3">
        <v>603</v>
      </c>
      <c r="F42" s="3" t="s">
        <v>172</v>
      </c>
      <c r="G42" s="3" t="s">
        <v>18</v>
      </c>
      <c r="H42" s="3" t="s">
        <v>173</v>
      </c>
      <c r="I42" s="3" t="str">
        <f>HYPERLINK("https://ozdisan.com/pasif-komponentler/direncler/smt-smd-ve-cip-direncler/0603SAF3241T5E/505878")</f>
        <v>https://ozdisan.com/pasif-komponentler/direncler/smt-smd-ve-cip-direncler/0603SAF3241T5E/505878</v>
      </c>
      <c r="J42" s="3"/>
    </row>
    <row r="43" spans="1:10" x14ac:dyDescent="0.25">
      <c r="A43" t="s">
        <v>174</v>
      </c>
      <c r="B43" s="3">
        <v>6</v>
      </c>
      <c r="C43" s="3" t="s">
        <v>166</v>
      </c>
      <c r="D43" s="3" t="s">
        <v>175</v>
      </c>
      <c r="E43" s="3">
        <v>603</v>
      </c>
      <c r="F43" s="3" t="s">
        <v>176</v>
      </c>
      <c r="G43" s="3" t="s">
        <v>18</v>
      </c>
      <c r="H43" s="3" t="s">
        <v>177</v>
      </c>
      <c r="I43" s="3" t="str">
        <f>HYPERLINK("https://ozdisan.com/Product/Detail/587953/CQ03SAF4701T5E")</f>
        <v>https://ozdisan.com/Product/Detail/587953/CQ03SAF4701T5E</v>
      </c>
      <c r="J43" s="3"/>
    </row>
    <row r="44" spans="1:10" x14ac:dyDescent="0.25">
      <c r="A44" t="s">
        <v>178</v>
      </c>
      <c r="B44" s="3">
        <v>1</v>
      </c>
      <c r="C44" s="3" t="s">
        <v>166</v>
      </c>
      <c r="D44" s="3" t="s">
        <v>179</v>
      </c>
      <c r="E44" s="3">
        <v>603</v>
      </c>
      <c r="F44" s="3" t="s">
        <v>180</v>
      </c>
      <c r="G44" s="3" t="s">
        <v>18</v>
      </c>
      <c r="H44" s="3" t="s">
        <v>181</v>
      </c>
      <c r="I44" s="3" t="str">
        <f>HYPERLINK("https://ozdisan.com/pasif-komponentler/direncler/smt-smd-ve-cip-direncler/0603SAJ0122T5E/336235")</f>
        <v>https://ozdisan.com/pasif-komponentler/direncler/smt-smd-ve-cip-direncler/0603SAJ0122T5E/336235</v>
      </c>
      <c r="J44" s="3"/>
    </row>
    <row r="45" spans="1:10" x14ac:dyDescent="0.25">
      <c r="A45" t="s">
        <v>182</v>
      </c>
      <c r="B45" s="3">
        <v>1</v>
      </c>
      <c r="C45" s="3" t="s">
        <v>166</v>
      </c>
      <c r="D45" s="3" t="s">
        <v>183</v>
      </c>
      <c r="E45" s="3">
        <v>603</v>
      </c>
      <c r="F45" s="3" t="s">
        <v>184</v>
      </c>
      <c r="G45" s="3" t="s">
        <v>18</v>
      </c>
      <c r="H45" s="3" t="s">
        <v>185</v>
      </c>
      <c r="I45" s="3" t="str">
        <f>HYPERLINK("https://ozdisan.com/Product/Detail/585143/HP03W5F1000T5E")</f>
        <v>https://ozdisan.com/Product/Detail/585143/HP03W5F1000T5E</v>
      </c>
      <c r="J45" s="3"/>
    </row>
    <row r="46" spans="1:10" x14ac:dyDescent="0.25">
      <c r="A46" t="s">
        <v>186</v>
      </c>
      <c r="B46" s="3">
        <v>5</v>
      </c>
      <c r="C46" s="3" t="s">
        <v>166</v>
      </c>
      <c r="D46" s="3" t="s">
        <v>187</v>
      </c>
      <c r="E46" s="3">
        <v>603</v>
      </c>
      <c r="F46" s="3" t="s">
        <v>188</v>
      </c>
      <c r="G46" s="3" t="s">
        <v>18</v>
      </c>
      <c r="H46" s="3" t="s">
        <v>189</v>
      </c>
      <c r="I46" s="3" t="str">
        <f>HYPERLINK("https://ozdisan.com/Product/Detail/341789/0603SAF1001T5E")</f>
        <v>https://ozdisan.com/Product/Detail/341789/0603SAF1001T5E</v>
      </c>
      <c r="J46" s="3"/>
    </row>
    <row r="47" spans="1:10" x14ac:dyDescent="0.25">
      <c r="A47" t="s">
        <v>190</v>
      </c>
      <c r="B47" s="3">
        <v>8</v>
      </c>
      <c r="C47" s="3" t="s">
        <v>166</v>
      </c>
      <c r="D47" s="3" t="s">
        <v>191</v>
      </c>
      <c r="E47" s="3">
        <v>603</v>
      </c>
      <c r="F47" s="3" t="s">
        <v>192</v>
      </c>
      <c r="G47" s="3" t="s">
        <v>18</v>
      </c>
      <c r="H47" s="3" t="s">
        <v>193</v>
      </c>
      <c r="I47" s="3" t="str">
        <f>HYPERLINK("https://ozdisan.com/pasif-komponentler/direncler/smt-smd-ve-cip-direncler/0603SAJ0104T5E/336252")</f>
        <v>https://ozdisan.com/pasif-komponentler/direncler/smt-smd-ve-cip-direncler/0603SAJ0104T5E/336252</v>
      </c>
      <c r="J47" s="3"/>
    </row>
    <row r="48" spans="1:10" x14ac:dyDescent="0.25">
      <c r="A48" t="s">
        <v>194</v>
      </c>
      <c r="B48" s="3">
        <v>2</v>
      </c>
      <c r="C48" s="3" t="s">
        <v>166</v>
      </c>
      <c r="D48" s="3" t="s">
        <v>195</v>
      </c>
      <c r="E48" s="3">
        <v>603</v>
      </c>
      <c r="F48" s="3" t="s">
        <v>196</v>
      </c>
      <c r="G48" s="3" t="s">
        <v>18</v>
      </c>
      <c r="H48" s="3" t="s">
        <v>197</v>
      </c>
      <c r="I48" s="3" t="str">
        <f>HYPERLINK("https://ozdisan.com/pasif-komponentler/direncler/smt-smd-ve-cip-direncler/0603SAF330JT5E/342697")</f>
        <v>https://ozdisan.com/pasif-komponentler/direncler/smt-smd-ve-cip-direncler/0603SAF330JT5E/342697</v>
      </c>
      <c r="J48" s="3"/>
    </row>
    <row r="49" spans="1:10" x14ac:dyDescent="0.25">
      <c r="A49" t="s">
        <v>198</v>
      </c>
      <c r="B49" s="3">
        <v>5</v>
      </c>
      <c r="C49" s="3" t="s">
        <v>166</v>
      </c>
      <c r="D49" s="3" t="s">
        <v>141</v>
      </c>
      <c r="E49" s="3">
        <v>603</v>
      </c>
      <c r="F49" s="3" t="s">
        <v>199</v>
      </c>
      <c r="G49" s="3" t="s">
        <v>18</v>
      </c>
      <c r="H49" s="3" t="s">
        <v>200</v>
      </c>
      <c r="I49" s="3" t="str">
        <f>HYPERLINK("https://ozdisan.com/Product/Detail/727909/TC0325F1002T5F")</f>
        <v>https://ozdisan.com/Product/Detail/727909/TC0325F1002T5F</v>
      </c>
      <c r="J49" s="3"/>
    </row>
    <row r="50" spans="1:10" x14ac:dyDescent="0.25">
      <c r="A50" t="s">
        <v>201</v>
      </c>
      <c r="B50" s="3">
        <v>1</v>
      </c>
      <c r="C50" s="3" t="s">
        <v>166</v>
      </c>
      <c r="D50" s="3" t="s">
        <v>202</v>
      </c>
      <c r="E50" s="3">
        <v>603</v>
      </c>
      <c r="F50" s="3" t="s">
        <v>203</v>
      </c>
      <c r="G50" s="3" t="s">
        <v>18</v>
      </c>
      <c r="H50" s="3" t="s">
        <v>204</v>
      </c>
      <c r="I50" s="3" t="str">
        <f>HYPERLINK("https://ozdisan.com/pasif-komponentler/direncler/smt-smd-ve-cip-direncler/0603SAF1504T5E/516813")</f>
        <v>https://ozdisan.com/pasif-komponentler/direncler/smt-smd-ve-cip-direncler/0603SAF1504T5E/516813</v>
      </c>
      <c r="J50" s="3"/>
    </row>
    <row r="51" spans="1:10" x14ac:dyDescent="0.25">
      <c r="A51" t="s">
        <v>205</v>
      </c>
      <c r="B51" s="3">
        <v>1</v>
      </c>
      <c r="C51" s="3" t="s">
        <v>166</v>
      </c>
      <c r="D51" s="3" t="s">
        <v>206</v>
      </c>
      <c r="E51" s="3">
        <v>603</v>
      </c>
      <c r="F51" s="3" t="s">
        <v>207</v>
      </c>
      <c r="G51" s="3" t="s">
        <v>18</v>
      </c>
      <c r="H51" s="3" t="s">
        <v>208</v>
      </c>
      <c r="I51" s="3" t="str">
        <f>HYPERLINK("https://ozdisan.com/pasif-komponentler/direncler/smt-smd-ve-cip-direncler/0603SAF1653T5E/430295")</f>
        <v>https://ozdisan.com/pasif-komponentler/direncler/smt-smd-ve-cip-direncler/0603SAF1653T5E/430295</v>
      </c>
      <c r="J51" s="3"/>
    </row>
    <row r="52" spans="1:10" x14ac:dyDescent="0.25">
      <c r="A52" t="s">
        <v>209</v>
      </c>
      <c r="B52" s="3">
        <v>1</v>
      </c>
      <c r="C52" s="3" t="s">
        <v>166</v>
      </c>
      <c r="D52" s="3" t="s">
        <v>210</v>
      </c>
      <c r="E52" s="3">
        <v>603</v>
      </c>
      <c r="F52" s="3" t="s">
        <v>211</v>
      </c>
      <c r="G52" s="3" t="s">
        <v>18</v>
      </c>
      <c r="H52" s="3" t="s">
        <v>212</v>
      </c>
      <c r="I52" s="3" t="str">
        <f>HYPERLINK("https://ozdisan.com/pasif-komponentler/direncler/smt-smd-ve-cip-direncler/0603SAF510JT5E/343522")</f>
        <v>https://ozdisan.com/pasif-komponentler/direncler/smt-smd-ve-cip-direncler/0603SAF510JT5E/343522</v>
      </c>
      <c r="J52" s="3"/>
    </row>
    <row r="53" spans="1:10" x14ac:dyDescent="0.25">
      <c r="A53" t="s">
        <v>213</v>
      </c>
      <c r="B53" s="3">
        <v>1</v>
      </c>
      <c r="C53" s="3" t="s">
        <v>214</v>
      </c>
      <c r="D53" s="3" t="s">
        <v>210</v>
      </c>
      <c r="E53" s="3">
        <v>805</v>
      </c>
      <c r="F53" s="3" t="s">
        <v>215</v>
      </c>
      <c r="G53" s="3" t="s">
        <v>18</v>
      </c>
      <c r="H53" s="3" t="s">
        <v>216</v>
      </c>
      <c r="I53" s="3" t="str">
        <f>HYPERLINK("https://ozdisan.com/pasif-komponentler/direncler/smt-smd-ve-cip-direncler/0805S8J0510T5E/349694")</f>
        <v>https://ozdisan.com/pasif-komponentler/direncler/smt-smd-ve-cip-direncler/0805S8J0510T5E/349694</v>
      </c>
      <c r="J53" s="3"/>
    </row>
    <row r="54" spans="1:10" x14ac:dyDescent="0.25">
      <c r="A54" t="s">
        <v>217</v>
      </c>
      <c r="B54" s="3">
        <v>1</v>
      </c>
      <c r="C54" s="3" t="s">
        <v>166</v>
      </c>
      <c r="D54" s="3" t="s">
        <v>218</v>
      </c>
      <c r="E54" s="3">
        <v>603</v>
      </c>
      <c r="F54" s="3" t="s">
        <v>219</v>
      </c>
      <c r="G54" s="3" t="s">
        <v>18</v>
      </c>
      <c r="H54" s="3" t="s">
        <v>220</v>
      </c>
      <c r="I54" s="3" t="str">
        <f>HYPERLINK("https://ozdisan.com/pasif-komponentler/direncler/smt-smd-ve-cip-direncler/CQ03WAF2000T5E")</f>
        <v>https://ozdisan.com/pasif-komponentler/direncler/smt-smd-ve-cip-direncler/CQ03WAF2000T5E</v>
      </c>
      <c r="J54" s="3"/>
    </row>
    <row r="55" spans="1:10" x14ac:dyDescent="0.25">
      <c r="A55" t="s">
        <v>221</v>
      </c>
      <c r="B55" s="3">
        <v>1</v>
      </c>
      <c r="C55" s="3" t="s">
        <v>166</v>
      </c>
      <c r="D55" s="3" t="s">
        <v>222</v>
      </c>
      <c r="E55" s="3">
        <v>603</v>
      </c>
      <c r="F55" s="3" t="s">
        <v>223</v>
      </c>
      <c r="G55" s="3" t="s">
        <v>18</v>
      </c>
      <c r="H55" s="3" t="s">
        <v>224</v>
      </c>
      <c r="I55" s="3" t="str">
        <f>HYPERLINK("https://ozdisan.com/pasif-komponentler/direncler/smt-smd-ve-cip-direncler/CQ03SAF1004T5E")</f>
        <v>https://ozdisan.com/pasif-komponentler/direncler/smt-smd-ve-cip-direncler/CQ03SAF1004T5E</v>
      </c>
      <c r="J55" s="3"/>
    </row>
    <row r="56" spans="1:10" x14ac:dyDescent="0.25">
      <c r="A56" t="s">
        <v>225</v>
      </c>
      <c r="B56" s="3">
        <v>1</v>
      </c>
      <c r="C56" s="3" t="s">
        <v>166</v>
      </c>
      <c r="D56" s="3" t="s">
        <v>132</v>
      </c>
      <c r="E56" s="3">
        <v>603</v>
      </c>
      <c r="F56" s="3" t="s">
        <v>226</v>
      </c>
      <c r="G56" s="3" t="s">
        <v>18</v>
      </c>
      <c r="H56" s="3" t="s">
        <v>227</v>
      </c>
      <c r="I56" s="3" t="str">
        <f>HYPERLINK("https://ozdisan.com/Product/Detail/341792/0603SAF2200T5E")</f>
        <v>https://ozdisan.com/Product/Detail/341792/0603SAF2200T5E</v>
      </c>
      <c r="J56" s="3"/>
    </row>
    <row r="57" spans="1:10" x14ac:dyDescent="0.25">
      <c r="A57" t="s">
        <v>228</v>
      </c>
      <c r="B57" s="3">
        <v>6</v>
      </c>
      <c r="C57" s="3" t="s">
        <v>229</v>
      </c>
      <c r="D57" s="3" t="s">
        <v>132</v>
      </c>
      <c r="E57" s="3" t="s">
        <v>230</v>
      </c>
      <c r="F57" s="3" t="s">
        <v>231</v>
      </c>
      <c r="G57" s="3" t="s">
        <v>18</v>
      </c>
      <c r="H57" s="3" t="s">
        <v>232</v>
      </c>
      <c r="I57" s="3" t="str">
        <f>HYPERLINK("https://ozdisan.com/pasif-komponentler/direncler/sira-direncler/4D03WGF2200T5E/423575")</f>
        <v>https://ozdisan.com/pasif-komponentler/direncler/sira-direncler/4D03WGF2200T5E/423575</v>
      </c>
      <c r="J57" s="3"/>
    </row>
    <row r="58" spans="1:10" x14ac:dyDescent="0.25">
      <c r="A58" t="s">
        <v>233</v>
      </c>
      <c r="B58" s="3">
        <v>8</v>
      </c>
      <c r="C58" s="3" t="s">
        <v>229</v>
      </c>
      <c r="D58" s="3" t="s">
        <v>141</v>
      </c>
      <c r="E58" s="3" t="s">
        <v>230</v>
      </c>
      <c r="F58" s="3" t="s">
        <v>234</v>
      </c>
      <c r="G58" s="3" t="s">
        <v>18</v>
      </c>
      <c r="H58" s="3" t="s">
        <v>235</v>
      </c>
      <c r="I58" s="3" t="str">
        <f>HYPERLINK("https://ozdisan.com/pasif-komponentler/direncler/sira-direncler/4D03WGJ0103T5E/32920")</f>
        <v>https://ozdisan.com/pasif-komponentler/direncler/sira-direncler/4D03WGJ0103T5E/32920</v>
      </c>
      <c r="J58" s="3"/>
    </row>
    <row r="59" spans="1:10" x14ac:dyDescent="0.25">
      <c r="A59" t="s">
        <v>236</v>
      </c>
      <c r="B59" s="3">
        <v>2</v>
      </c>
      <c r="C59" s="3" t="s">
        <v>237</v>
      </c>
      <c r="D59" s="3" t="s">
        <v>237</v>
      </c>
      <c r="E59" s="3">
        <v>1</v>
      </c>
      <c r="F59" s="3">
        <v>1</v>
      </c>
      <c r="G59" s="3">
        <v>1</v>
      </c>
      <c r="H59" s="3">
        <v>1</v>
      </c>
      <c r="I59" s="3" t="str">
        <f>HYPERLINK("1")</f>
        <v>1</v>
      </c>
      <c r="J59" s="3"/>
    </row>
    <row r="60" spans="1:10" x14ac:dyDescent="0.25">
      <c r="A60" t="s">
        <v>238</v>
      </c>
      <c r="B60" s="3">
        <v>1</v>
      </c>
      <c r="C60" s="3" t="s">
        <v>239</v>
      </c>
      <c r="D60" s="3" t="s">
        <v>240</v>
      </c>
      <c r="E60" s="3" t="s">
        <v>241</v>
      </c>
      <c r="F60" s="3" t="s">
        <v>242</v>
      </c>
      <c r="G60" s="3" t="s">
        <v>18</v>
      </c>
      <c r="H60" s="3" t="s">
        <v>243</v>
      </c>
      <c r="I60" s="3" t="str">
        <f>HYPERLINK("https://ozdisan.com/elektromekanik-komponentler/sivicler-ve-anahtarlar/tact-sivicler/DTS-63R-V/347479")</f>
        <v>https://ozdisan.com/elektromekanik-komponentler/sivicler-ve-anahtarlar/tact-sivicler/DTS-63R-V/347479</v>
      </c>
      <c r="J60" s="3"/>
    </row>
    <row r="61" spans="1:10" x14ac:dyDescent="0.25">
      <c r="A61" t="s">
        <v>244</v>
      </c>
      <c r="B61" s="3">
        <v>1</v>
      </c>
      <c r="C61" s="3" t="s">
        <v>239</v>
      </c>
      <c r="D61" s="3" t="s">
        <v>245</v>
      </c>
      <c r="E61" s="3" t="s">
        <v>241</v>
      </c>
      <c r="F61" s="3" t="s">
        <v>242</v>
      </c>
      <c r="G61" s="3" t="s">
        <v>18</v>
      </c>
      <c r="H61" s="3" t="s">
        <v>243</v>
      </c>
      <c r="I61" s="3" t="str">
        <f>HYPERLINK("https://ozdisan.com/elektromekanik-komponentler/sivicler-ve-anahtarlar/tact-sivicler/DTS-63R-V/347479")</f>
        <v>https://ozdisan.com/elektromekanik-komponentler/sivicler-ve-anahtarlar/tact-sivicler/DTS-63R-V/347479</v>
      </c>
      <c r="J61" s="3"/>
    </row>
    <row r="62" spans="1:10" x14ac:dyDescent="0.25">
      <c r="A62" t="s">
        <v>246</v>
      </c>
      <c r="B62" s="3">
        <v>1</v>
      </c>
      <c r="C62" s="3" t="s">
        <v>247</v>
      </c>
      <c r="D62" s="3" t="s">
        <v>248</v>
      </c>
      <c r="E62" s="3" t="s">
        <v>249</v>
      </c>
      <c r="F62" s="3" t="s">
        <v>250</v>
      </c>
      <c r="G62" s="3" t="s">
        <v>18</v>
      </c>
      <c r="H62" s="3" t="s">
        <v>251</v>
      </c>
      <c r="I62" s="3" t="str">
        <f>HYPERLINK("https://ozdisan.com/elektromekanik-komponentler/sivicler-ve-anahtarlar/surgulu-sivicler/GF-126-0159/611526")</f>
        <v>https://ozdisan.com/elektromekanik-komponentler/sivicler-ve-anahtarlar/surgulu-sivicler/GF-126-0159/611526</v>
      </c>
      <c r="J62" s="3"/>
    </row>
    <row r="63" spans="1:10" x14ac:dyDescent="0.25">
      <c r="A63" t="s">
        <v>252</v>
      </c>
      <c r="B63" s="3">
        <v>1</v>
      </c>
      <c r="C63" s="3" t="s">
        <v>239</v>
      </c>
      <c r="D63" s="3" t="s">
        <v>253</v>
      </c>
      <c r="E63" s="3" t="s">
        <v>241</v>
      </c>
      <c r="F63" s="3" t="s">
        <v>242</v>
      </c>
      <c r="G63" s="3" t="s">
        <v>18</v>
      </c>
      <c r="H63" s="3" t="s">
        <v>243</v>
      </c>
      <c r="I63" s="3" t="str">
        <f>HYPERLINK("https://ozdisan.com/elektromekanik-komponentler/sivicler-ve-anahtarlar/tact-sivicler/DTS-63R-V/347479")</f>
        <v>https://ozdisan.com/elektromekanik-komponentler/sivicler-ve-anahtarlar/tact-sivicler/DTS-63R-V/347479</v>
      </c>
      <c r="J63" s="3"/>
    </row>
    <row r="64" spans="1:10" x14ac:dyDescent="0.25">
      <c r="A64" t="s">
        <v>254</v>
      </c>
      <c r="B64" s="3">
        <v>1</v>
      </c>
      <c r="C64" s="3" t="s">
        <v>239</v>
      </c>
      <c r="D64" s="3" t="s">
        <v>255</v>
      </c>
      <c r="E64" s="3" t="s">
        <v>241</v>
      </c>
      <c r="F64" s="3" t="s">
        <v>242</v>
      </c>
      <c r="G64" s="3" t="s">
        <v>18</v>
      </c>
      <c r="H64" s="3" t="s">
        <v>243</v>
      </c>
      <c r="I64" s="3" t="str">
        <f>HYPERLINK("https://ozdisan.com/elektromekanik-komponentler/sivicler-ve-anahtarlar/tact-sivicler/DTS-63R-V/347479")</f>
        <v>https://ozdisan.com/elektromekanik-komponentler/sivicler-ve-anahtarlar/tact-sivicler/DTS-63R-V/347479</v>
      </c>
      <c r="J64" s="3"/>
    </row>
    <row r="65" spans="1:10" x14ac:dyDescent="0.25">
      <c r="A65" t="s">
        <v>256</v>
      </c>
      <c r="B65" s="3">
        <v>1</v>
      </c>
      <c r="C65" s="3" t="s">
        <v>239</v>
      </c>
      <c r="D65" s="3" t="s">
        <v>257</v>
      </c>
      <c r="E65" s="3" t="s">
        <v>241</v>
      </c>
      <c r="F65" s="3" t="s">
        <v>242</v>
      </c>
      <c r="G65" s="3" t="s">
        <v>18</v>
      </c>
      <c r="H65" s="3" t="s">
        <v>243</v>
      </c>
      <c r="I65" s="3" t="str">
        <f>HYPERLINK("https://ozdisan.com/elektromekanik-komponentler/sivicler-ve-anahtarlar/tact-sivicler/DTS-63R-V/347479")</f>
        <v>https://ozdisan.com/elektromekanik-komponentler/sivicler-ve-anahtarlar/tact-sivicler/DTS-63R-V/347479</v>
      </c>
      <c r="J65" s="3"/>
    </row>
    <row r="66" spans="1:10" x14ac:dyDescent="0.25">
      <c r="A66" t="s">
        <v>258</v>
      </c>
      <c r="B66" s="3">
        <v>1</v>
      </c>
      <c r="C66" s="3" t="s">
        <v>239</v>
      </c>
      <c r="D66" s="3" t="s">
        <v>259</v>
      </c>
      <c r="E66" s="3" t="s">
        <v>241</v>
      </c>
      <c r="F66" s="3" t="s">
        <v>242</v>
      </c>
      <c r="G66" s="3" t="s">
        <v>18</v>
      </c>
      <c r="H66" s="3" t="s">
        <v>243</v>
      </c>
      <c r="I66" s="3" t="str">
        <f>HYPERLINK("https://ozdisan.com/elektromekanik-komponentler/sivicler-ve-anahtarlar/tact-sivicler/DTS-63R-V/347479")</f>
        <v>https://ozdisan.com/elektromekanik-komponentler/sivicler-ve-anahtarlar/tact-sivicler/DTS-63R-V/347479</v>
      </c>
      <c r="J66" s="3"/>
    </row>
    <row r="67" spans="1:10" x14ac:dyDescent="0.25">
      <c r="A67" t="s">
        <v>260</v>
      </c>
      <c r="B67" s="3">
        <v>1</v>
      </c>
      <c r="C67" s="3" t="s">
        <v>239</v>
      </c>
      <c r="D67" s="3" t="s">
        <v>261</v>
      </c>
      <c r="E67" s="3" t="s">
        <v>241</v>
      </c>
      <c r="F67" s="3" t="s">
        <v>242</v>
      </c>
      <c r="G67" s="3" t="s">
        <v>18</v>
      </c>
      <c r="H67" s="3" t="s">
        <v>243</v>
      </c>
      <c r="I67" s="3" t="str">
        <f>HYPERLINK("https://ozdisan.com/elektromekanik-komponentler/sivicler-ve-anahtarlar/tact-sivicler/DTS-63R-V/347479")</f>
        <v>https://ozdisan.com/elektromekanik-komponentler/sivicler-ve-anahtarlar/tact-sivicler/DTS-63R-V/347479</v>
      </c>
      <c r="J67" s="3"/>
    </row>
    <row r="68" spans="1:10" x14ac:dyDescent="0.25">
      <c r="A68" t="s">
        <v>262</v>
      </c>
      <c r="B68" s="3">
        <v>1</v>
      </c>
      <c r="C68" s="3" t="s">
        <v>239</v>
      </c>
      <c r="D68" s="3" t="s">
        <v>263</v>
      </c>
      <c r="E68" s="3" t="s">
        <v>241</v>
      </c>
      <c r="F68" s="3" t="s">
        <v>242</v>
      </c>
      <c r="G68" s="3" t="s">
        <v>18</v>
      </c>
      <c r="H68" s="3" t="s">
        <v>243</v>
      </c>
      <c r="I68" s="3" t="str">
        <f>HYPERLINK("https://ozdisan.com/elektromekanik-komponentler/sivicler-ve-anahtarlar/tact-sivicler/DTS-63R-V/347479")</f>
        <v>https://ozdisan.com/elektromekanik-komponentler/sivicler-ve-anahtarlar/tact-sivicler/DTS-63R-V/347479</v>
      </c>
      <c r="J68" s="3"/>
    </row>
    <row r="69" spans="1:10" x14ac:dyDescent="0.25">
      <c r="A69" t="s">
        <v>264</v>
      </c>
      <c r="B69" s="3">
        <v>1</v>
      </c>
      <c r="C69" s="3" t="s">
        <v>239</v>
      </c>
      <c r="D69" s="3" t="s">
        <v>265</v>
      </c>
      <c r="E69" s="3" t="s">
        <v>241</v>
      </c>
      <c r="F69" s="3" t="s">
        <v>242</v>
      </c>
      <c r="G69" s="3" t="s">
        <v>18</v>
      </c>
      <c r="H69" s="3" t="s">
        <v>243</v>
      </c>
      <c r="I69" s="3" t="str">
        <f>HYPERLINK("https://ozdisan.com/elektromekanik-komponentler/sivicler-ve-anahtarlar/tact-sivicler/DTS-63R-V/347479")</f>
        <v>https://ozdisan.com/elektromekanik-komponentler/sivicler-ve-anahtarlar/tact-sivicler/DTS-63R-V/347479</v>
      </c>
      <c r="J69" s="3"/>
    </row>
    <row r="70" spans="1:10" x14ac:dyDescent="0.25">
      <c r="A70" t="s">
        <v>266</v>
      </c>
      <c r="B70" s="3">
        <v>1</v>
      </c>
      <c r="C70" s="3" t="s">
        <v>239</v>
      </c>
      <c r="D70" s="3" t="s">
        <v>267</v>
      </c>
      <c r="E70" s="3" t="s">
        <v>241</v>
      </c>
      <c r="F70" s="3" t="s">
        <v>242</v>
      </c>
      <c r="G70" s="3" t="s">
        <v>18</v>
      </c>
      <c r="H70" s="3" t="s">
        <v>243</v>
      </c>
      <c r="I70" s="3" t="str">
        <f>HYPERLINK("https://ozdisan.com/elektromekanik-komponentler/sivicler-ve-anahtarlar/tact-sivicler/DTS-63R-V/347479")</f>
        <v>https://ozdisan.com/elektromekanik-komponentler/sivicler-ve-anahtarlar/tact-sivicler/DTS-63R-V/347479</v>
      </c>
      <c r="J70" s="3"/>
    </row>
    <row r="71" spans="1:10" x14ac:dyDescent="0.25">
      <c r="A71" t="s">
        <v>268</v>
      </c>
      <c r="B71" s="3">
        <v>1</v>
      </c>
      <c r="C71" s="3" t="s">
        <v>269</v>
      </c>
      <c r="D71" s="3" t="s">
        <v>269</v>
      </c>
      <c r="E71" s="3" t="s">
        <v>73</v>
      </c>
      <c r="F71" s="3" t="s">
        <v>270</v>
      </c>
      <c r="G71" s="3" t="s">
        <v>18</v>
      </c>
      <c r="H71" s="3" t="s">
        <v>271</v>
      </c>
      <c r="I71" s="3" t="str">
        <f>HYPERLINK("https://ozdisan.com/elektromekanik-komponentler/cevrilebilir-enkoderler/acisal-enkoderler/L-KLS4-EC1123S-E-5A-F20/513467")</f>
        <v>https://ozdisan.com/elektromekanik-komponentler/cevrilebilir-enkoderler/acisal-enkoderler/L-KLS4-EC1123S-E-5A-F20/513467</v>
      </c>
      <c r="J71" s="3"/>
    </row>
    <row r="72" spans="1:10" x14ac:dyDescent="0.25">
      <c r="A72" t="s">
        <v>272</v>
      </c>
      <c r="B72" s="3">
        <v>1</v>
      </c>
      <c r="C72" s="3" t="s">
        <v>273</v>
      </c>
      <c r="D72" s="3" t="s">
        <v>273</v>
      </c>
      <c r="E72" s="3" t="s">
        <v>88</v>
      </c>
      <c r="F72" s="3" t="s">
        <v>274</v>
      </c>
      <c r="G72" s="3" t="s">
        <v>18</v>
      </c>
      <c r="H72" s="3" t="s">
        <v>275</v>
      </c>
      <c r="I72" s="3" t="str">
        <f>HYPERLINK("https://ozdisan.com/elektromekanik-komponentler/sivicler-ve-anahtarlar/tact-sivicler/DS1042-07-1-1KRR16008")</f>
        <v>https://ozdisan.com/elektromekanik-komponentler/sivicler-ve-anahtarlar/tact-sivicler/DS1042-07-1-1KRR16008</v>
      </c>
      <c r="J72" s="3"/>
    </row>
    <row r="73" spans="1:10" x14ac:dyDescent="0.25">
      <c r="A73" t="s">
        <v>276</v>
      </c>
      <c r="B73" s="3">
        <v>2</v>
      </c>
      <c r="C73" s="3" t="s">
        <v>239</v>
      </c>
      <c r="D73" s="3" t="s">
        <v>277</v>
      </c>
      <c r="E73" s="3" t="s">
        <v>241</v>
      </c>
      <c r="F73" s="3" t="s">
        <v>242</v>
      </c>
      <c r="G73" s="3" t="s">
        <v>18</v>
      </c>
      <c r="H73" s="3" t="s">
        <v>243</v>
      </c>
      <c r="I73" s="3" t="str">
        <f>HYPERLINK("https://ozdisan.com/elektromekanik-komponentler/sivicler-ve-anahtarlar/tact-sivicler/DTS-63R-V/347479")</f>
        <v>https://ozdisan.com/elektromekanik-komponentler/sivicler-ve-anahtarlar/tact-sivicler/DTS-63R-V/347479</v>
      </c>
      <c r="J73" s="3"/>
    </row>
    <row r="74" spans="1:10" x14ac:dyDescent="0.25">
      <c r="A74" t="s">
        <v>278</v>
      </c>
      <c r="B74" s="3">
        <v>1</v>
      </c>
      <c r="C74" s="3" t="s">
        <v>279</v>
      </c>
      <c r="D74" s="3" t="s">
        <v>279</v>
      </c>
      <c r="E74" s="3" t="s">
        <v>280</v>
      </c>
      <c r="F74" s="3" t="s">
        <v>281</v>
      </c>
      <c r="G74" s="3" t="s">
        <v>18</v>
      </c>
      <c r="H74" s="3" t="s">
        <v>279</v>
      </c>
      <c r="I74" s="3" t="str">
        <f>HYPERLINK("https://ozdisan.com/entegre-devreler-ics/lineer-entegreler/amplifikatorler/PAM8304ASR/710784")</f>
        <v>https://ozdisan.com/entegre-devreler-ics/lineer-entegreler/amplifikatorler/PAM8304ASR/710784</v>
      </c>
      <c r="J74" s="3"/>
    </row>
    <row r="75" spans="1:10" x14ac:dyDescent="0.25">
      <c r="A75" t="s">
        <v>282</v>
      </c>
      <c r="B75" s="3">
        <v>1</v>
      </c>
      <c r="C75" s="3" t="s">
        <v>283</v>
      </c>
      <c r="D75" s="3" t="s">
        <v>283</v>
      </c>
      <c r="E75" s="3" t="s">
        <v>284</v>
      </c>
      <c r="F75" s="3" t="s">
        <v>285</v>
      </c>
      <c r="G75" s="3" t="s">
        <v>18</v>
      </c>
      <c r="H75" s="3" t="s">
        <v>286</v>
      </c>
      <c r="I75" s="3" t="str">
        <f>HYPERLINK("https://ozdisan.com/Product/Detail/487879/TP4056-42-SOP8-PP")</f>
        <v>https://ozdisan.com/Product/Detail/487879/TP4056-42-SOP8-PP</v>
      </c>
      <c r="J75" s="3"/>
    </row>
    <row r="76" spans="1:10" x14ac:dyDescent="0.25">
      <c r="A76" t="s">
        <v>287</v>
      </c>
      <c r="B76" s="3">
        <v>1</v>
      </c>
      <c r="C76" s="3" t="s">
        <v>288</v>
      </c>
      <c r="D76" s="3" t="s">
        <v>288</v>
      </c>
      <c r="E76" s="3" t="s">
        <v>289</v>
      </c>
      <c r="F76" s="3" t="s">
        <v>290</v>
      </c>
      <c r="G76" s="3" t="s">
        <v>18</v>
      </c>
      <c r="H76" s="3" t="s">
        <v>288</v>
      </c>
      <c r="I76" s="3" t="str">
        <f>HYPERLINK("https://www.ozdisan.com/entegre-devreler-ics/guc-entegreleri/batarya-yonetimi-entegreleri/DW01A")</f>
        <v>https://www.ozdisan.com/entegre-devreler-ics/guc-entegreleri/batarya-yonetimi-entegreleri/DW01A</v>
      </c>
      <c r="J76" s="3"/>
    </row>
    <row r="77" spans="1:10" x14ac:dyDescent="0.25">
      <c r="A77" t="s">
        <v>291</v>
      </c>
      <c r="B77" s="3">
        <v>1</v>
      </c>
      <c r="C77" s="3" t="s">
        <v>292</v>
      </c>
      <c r="D77" s="3" t="s">
        <v>292</v>
      </c>
      <c r="E77" s="3" t="s">
        <v>293</v>
      </c>
      <c r="F77" s="3" t="s">
        <v>294</v>
      </c>
      <c r="G77" s="3" t="s">
        <v>18</v>
      </c>
      <c r="H77" s="3" t="s">
        <v>295</v>
      </c>
      <c r="I77" s="3" t="str">
        <f>HYPERLINK("https://ozdisan.com/entegre-devreler-icler/guc-entegreleri/dc-dc-voltaj-regulatorleri/TPS63030DSKR/509319")</f>
        <v>https://ozdisan.com/entegre-devreler-icler/guc-entegreleri/dc-dc-voltaj-regulatorleri/TPS63030DSKR/509319</v>
      </c>
      <c r="J77" s="3"/>
    </row>
    <row r="78" spans="1:10" x14ac:dyDescent="0.25">
      <c r="A78" t="s">
        <v>296</v>
      </c>
      <c r="B78" s="3">
        <v>2</v>
      </c>
      <c r="C78" s="3" t="s">
        <v>297</v>
      </c>
      <c r="D78" s="3" t="s">
        <v>297</v>
      </c>
      <c r="E78" s="3" t="s">
        <v>157</v>
      </c>
      <c r="F78" s="3" t="s">
        <v>298</v>
      </c>
      <c r="G78" s="3" t="s">
        <v>18</v>
      </c>
      <c r="H78" s="3" t="s">
        <v>297</v>
      </c>
      <c r="I78" s="3" t="str">
        <f>HYPERLINK("https://ozdisan.com/entegre-devreler-icler/logic-entegreler/logic-kapi-ve-cevirici-entegreleri/SN74LVC1G04DBVR/609963")</f>
        <v>https://ozdisan.com/entegre-devreler-icler/logic-entegreler/logic-kapi-ve-cevirici-entegreleri/SN74LVC1G04DBVR/609963</v>
      </c>
      <c r="J78" s="3"/>
    </row>
    <row r="79" spans="1:10" x14ac:dyDescent="0.25">
      <c r="A79" t="s">
        <v>299</v>
      </c>
      <c r="B79" s="3">
        <v>1</v>
      </c>
      <c r="C79" s="3" t="s">
        <v>300</v>
      </c>
      <c r="D79" s="3" t="s">
        <v>300</v>
      </c>
      <c r="E79" s="3" t="s">
        <v>301</v>
      </c>
      <c r="F79" s="3" t="s">
        <v>302</v>
      </c>
      <c r="G79" s="3" t="s">
        <v>303</v>
      </c>
      <c r="H79" s="3" t="s">
        <v>300</v>
      </c>
      <c r="I79" s="3" t="str">
        <f>HYPERLINK("AE")</f>
        <v>AE</v>
      </c>
      <c r="J79" s="3"/>
    </row>
    <row r="80" spans="1:10" x14ac:dyDescent="0.25">
      <c r="A80" t="s">
        <v>304</v>
      </c>
      <c r="B80" s="3">
        <v>1</v>
      </c>
      <c r="C80" s="3" t="s">
        <v>305</v>
      </c>
      <c r="D80" s="3" t="s">
        <v>305</v>
      </c>
      <c r="E80" s="3" t="s">
        <v>306</v>
      </c>
      <c r="F80" s="3" t="s">
        <v>307</v>
      </c>
      <c r="G80" s="3" t="s">
        <v>18</v>
      </c>
      <c r="H80" s="3" t="s">
        <v>308</v>
      </c>
      <c r="I80" s="3" t="str">
        <f>HYPERLINK("https://ozdisan.com/entegre-devreler-icler/logic-entegreler/buffer-driver-receiver-ve-transceiver-entegreleri/SN74LVC1G126DRLR/515961")</f>
        <v>https://ozdisan.com/entegre-devreler-icler/logic-entegreler/buffer-driver-receiver-ve-transceiver-entegreleri/SN74LVC1G126DRLR/515961</v>
      </c>
      <c r="J80" s="3"/>
    </row>
    <row r="81" spans="1:10" x14ac:dyDescent="0.25">
      <c r="A81" t="s">
        <v>309</v>
      </c>
      <c r="B81" s="3">
        <v>1</v>
      </c>
      <c r="C81" s="3" t="s">
        <v>310</v>
      </c>
      <c r="D81" s="3" t="s">
        <v>310</v>
      </c>
      <c r="E81" s="3" t="s">
        <v>311</v>
      </c>
      <c r="F81" s="3" t="s">
        <v>312</v>
      </c>
      <c r="G81" s="3" t="s">
        <v>18</v>
      </c>
      <c r="H81" s="3" t="s">
        <v>310</v>
      </c>
      <c r="I81" s="3" t="str">
        <f>HYPERLINK("https://ozdisan.com/Product/Detail/584995/ESP32-WROOM-32D")</f>
        <v>https://ozdisan.com/Product/Detail/584995/ESP32-WROOM-32D</v>
      </c>
      <c r="J81" s="3"/>
    </row>
    <row r="82" spans="1:10" x14ac:dyDescent="0.25">
      <c r="A82" t="s">
        <v>313</v>
      </c>
      <c r="B82" s="3">
        <v>1</v>
      </c>
      <c r="C82" s="3" t="s">
        <v>314</v>
      </c>
      <c r="D82" s="3" t="s">
        <v>314</v>
      </c>
      <c r="E82" s="3">
        <v>1</v>
      </c>
      <c r="F82" s="3">
        <v>1</v>
      </c>
      <c r="G82" s="3">
        <v>1</v>
      </c>
      <c r="H82" s="3" t="s">
        <v>314</v>
      </c>
      <c r="I82" s="3" t="str">
        <f>HYPERLINK("AE")</f>
        <v>AE</v>
      </c>
      <c r="J82" s="3"/>
    </row>
    <row r="83" spans="1:10" x14ac:dyDescent="0.25">
      <c r="A83" t="s">
        <v>315</v>
      </c>
      <c r="B83" s="3">
        <v>1</v>
      </c>
      <c r="C83" s="3" t="s">
        <v>316</v>
      </c>
      <c r="D83" s="3" t="s">
        <v>316</v>
      </c>
      <c r="E83" s="3" t="s">
        <v>317</v>
      </c>
      <c r="F83" s="3" t="s">
        <v>318</v>
      </c>
      <c r="G83" s="3" t="s">
        <v>18</v>
      </c>
      <c r="H83" s="3" t="s">
        <v>316</v>
      </c>
      <c r="I83" s="3" t="str">
        <f>HYPERLINK("https://ozdisan.com/Product/Detail/528715/M483KIDAE")</f>
        <v>https://ozdisan.com/Product/Detail/528715/M483KIDAE</v>
      </c>
      <c r="J83" s="3"/>
    </row>
    <row r="84" spans="1:10" x14ac:dyDescent="0.25">
      <c r="A84" t="s">
        <v>319</v>
      </c>
      <c r="B84" s="3">
        <v>1</v>
      </c>
      <c r="C84" s="3" t="s">
        <v>320</v>
      </c>
      <c r="D84" s="3" t="s">
        <v>321</v>
      </c>
      <c r="E84" s="3" t="s">
        <v>322</v>
      </c>
      <c r="F84" s="3" t="s">
        <v>323</v>
      </c>
      <c r="G84" s="3" t="s">
        <v>18</v>
      </c>
      <c r="H84" s="3" t="s">
        <v>324</v>
      </c>
      <c r="I84" s="3" t="str">
        <f>HYPERLINK("https://ozdisan.com/Product/Detail/446332/ABS07-120-32-768KHZ-T")</f>
        <v>https://ozdisan.com/Product/Detail/446332/ABS07-120-32-768KHZ-T</v>
      </c>
      <c r="J84" s="3"/>
    </row>
    <row r="85" spans="1:10" x14ac:dyDescent="0.25">
      <c r="A85" t="s">
        <v>325</v>
      </c>
      <c r="B85" s="3">
        <v>1</v>
      </c>
      <c r="C85" s="3" t="s">
        <v>326</v>
      </c>
      <c r="D85" s="3" t="s">
        <v>327</v>
      </c>
      <c r="E85" s="3" t="s">
        <v>328</v>
      </c>
      <c r="F85" s="3" t="s">
        <v>329</v>
      </c>
      <c r="G85" s="3" t="s">
        <v>18</v>
      </c>
      <c r="H85" s="3" t="s">
        <v>330</v>
      </c>
      <c r="I85" s="3" t="str">
        <f>HYPERLINK("https://ozdisan.com/pasif-komponentler/kristaller-osilatorler-ve-rezanatorler/kristaller/RH100-12-000-18-2020-TR")</f>
        <v>https://ozdisan.com/pasif-komponentler/kristaller-osilatorler-ve-rezanatorler/kristaller/RH100-12-000-18-2020-TR</v>
      </c>
      <c r="J85" s="3"/>
    </row>
    <row r="86" spans="1:10" x14ac:dyDescent="0.25">
      <c r="B8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Sayfa1</vt:lpstr>
      <vt:lpstr>Sayfa1!RadiolinkAT9C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2023-12-01T17:02:46Z</dcterms:modified>
</cp:coreProperties>
</file>