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Ethan\Desktop\data_science\projects\loot_table\mit\"/>
    </mc:Choice>
  </mc:AlternateContent>
  <xr:revisionPtr revIDLastSave="0" documentId="13_ncr:1_{408582CF-E109-4431-AADE-7F264D6E6859}" xr6:coauthVersionLast="46" xr6:coauthVersionMax="46" xr10:uidLastSave="{00000000-0000-0000-0000-000000000000}"/>
  <bookViews>
    <workbookView xWindow="-120" yWindow="-120" windowWidth="29040" windowHeight="15840" activeTab="1" xr2:uid="{4FB2F8D5-E57E-40FB-A93D-CEC0DF275AD1}"/>
  </bookViews>
  <sheets>
    <sheet name="CR 0-4" sheetId="13" r:id="rId1"/>
    <sheet name="CR 5-10" sheetId="14" r:id="rId2"/>
    <sheet name="CR 11-16" sheetId="15" r:id="rId3"/>
    <sheet name="CR 17+" sheetId="16" r:id="rId4"/>
    <sheet name="Gems and Art" sheetId="12" state="hidden" r:id="rId5"/>
    <sheet name="All Magic Items" sheetId="10" r:id="rId6"/>
    <sheet name="Magic Item Table A" sheetId="9" state="hidden" r:id="rId7"/>
    <sheet name="Magic Item Table B" sheetId="8" state="hidden" r:id="rId8"/>
    <sheet name="Magic Item Table C" sheetId="1" state="hidden" r:id="rId9"/>
    <sheet name="Magic Item Table D" sheetId="2" state="hidden" r:id="rId10"/>
    <sheet name="Magic Item Table E" sheetId="3" state="hidden" r:id="rId11"/>
    <sheet name="Magic Item Table F" sheetId="4" state="hidden" r:id="rId12"/>
    <sheet name="Magic Item Table G" sheetId="5" state="hidden" r:id="rId13"/>
    <sheet name="Magic Item Table H" sheetId="6" state="hidden" r:id="rId14"/>
    <sheet name="Magic Item Table I" sheetId="7" state="hidden" r:id="rId15"/>
    <sheet name="Spell List" sheetId="18" r:id="rId16"/>
    <sheet name="Spell Scrolls" sheetId="17"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6" l="1"/>
  <c r="J7" i="16"/>
  <c r="J8" i="16"/>
  <c r="J9" i="16"/>
  <c r="J10" i="16"/>
  <c r="J11" i="16"/>
  <c r="J12" i="16"/>
  <c r="J13" i="16"/>
  <c r="J14" i="16"/>
  <c r="J15" i="16"/>
  <c r="J16" i="16"/>
  <c r="J17" i="16"/>
  <c r="J18" i="16"/>
  <c r="J19" i="16"/>
  <c r="I6" i="16"/>
  <c r="I7" i="16"/>
  <c r="I8" i="16"/>
  <c r="I9" i="16"/>
  <c r="I10" i="16"/>
  <c r="I11" i="16"/>
  <c r="I12" i="16"/>
  <c r="I13" i="16"/>
  <c r="I14" i="16"/>
  <c r="I15" i="16"/>
  <c r="I16" i="16"/>
  <c r="I17" i="16"/>
  <c r="I18" i="16"/>
  <c r="I19" i="16"/>
  <c r="H6" i="16"/>
  <c r="H7" i="16"/>
  <c r="H8" i="16"/>
  <c r="H9" i="16"/>
  <c r="H10" i="16"/>
  <c r="H11" i="16"/>
  <c r="H12" i="16"/>
  <c r="H13" i="16"/>
  <c r="H14" i="16"/>
  <c r="H15" i="16"/>
  <c r="H16" i="16"/>
  <c r="H17" i="16"/>
  <c r="H18" i="16"/>
  <c r="H19" i="16"/>
  <c r="G9" i="16"/>
  <c r="G10" i="16"/>
  <c r="G11" i="16"/>
  <c r="G12" i="16"/>
  <c r="G13" i="16"/>
  <c r="G14" i="16"/>
  <c r="G15" i="16"/>
  <c r="G16" i="16"/>
  <c r="G17" i="16"/>
  <c r="G18" i="16"/>
  <c r="G19" i="16"/>
  <c r="F8" i="16"/>
  <c r="F9" i="16"/>
  <c r="F10" i="16"/>
  <c r="F11" i="16"/>
  <c r="F12" i="16"/>
  <c r="F13" i="16"/>
  <c r="F14" i="16"/>
  <c r="F15" i="16"/>
  <c r="F16" i="16"/>
  <c r="F17" i="16"/>
  <c r="F18" i="16"/>
  <c r="F19" i="16"/>
  <c r="E10" i="16"/>
  <c r="E11" i="16"/>
  <c r="E12" i="16"/>
  <c r="E13" i="16"/>
  <c r="E14" i="16"/>
  <c r="E15" i="16"/>
  <c r="E16" i="16"/>
  <c r="E17" i="16"/>
  <c r="E18" i="16"/>
  <c r="E19" i="16"/>
  <c r="D6" i="16"/>
  <c r="D7" i="16"/>
  <c r="D8" i="16"/>
  <c r="D9" i="16"/>
  <c r="D10" i="16"/>
  <c r="D11" i="16"/>
  <c r="D12" i="16"/>
  <c r="D13" i="16"/>
  <c r="D14" i="16"/>
  <c r="D15" i="16"/>
  <c r="D16" i="16"/>
  <c r="D17" i="16"/>
  <c r="D18" i="16"/>
  <c r="D19" i="16"/>
  <c r="C8" i="16"/>
  <c r="C9" i="16"/>
  <c r="C10" i="16"/>
  <c r="C11" i="16"/>
  <c r="C12" i="16"/>
  <c r="C13" i="16"/>
  <c r="C14" i="16"/>
  <c r="C15" i="16"/>
  <c r="C16" i="16"/>
  <c r="C17" i="16"/>
  <c r="C18" i="16"/>
  <c r="C19" i="16"/>
  <c r="B12" i="16"/>
  <c r="B13" i="16"/>
  <c r="B14" i="16"/>
  <c r="B15" i="16"/>
  <c r="B16" i="16"/>
  <c r="B17" i="16"/>
  <c r="B18" i="16"/>
  <c r="B19" i="16"/>
  <c r="H3" i="13"/>
  <c r="H4" i="13"/>
  <c r="H5" i="13"/>
  <c r="H6" i="13"/>
  <c r="H7" i="13"/>
  <c r="H8" i="13"/>
  <c r="H9" i="13"/>
  <c r="H10" i="13"/>
  <c r="H11" i="13"/>
  <c r="H12" i="13"/>
  <c r="H13" i="13"/>
  <c r="G6" i="13"/>
  <c r="G7" i="13"/>
  <c r="G8" i="13"/>
  <c r="G9" i="13"/>
  <c r="G10" i="13"/>
  <c r="G11" i="13"/>
  <c r="G12" i="13"/>
  <c r="G13" i="13"/>
  <c r="F6" i="13"/>
  <c r="F7" i="13"/>
  <c r="F8" i="13"/>
  <c r="F9" i="13"/>
  <c r="F10" i="13"/>
  <c r="F11" i="13"/>
  <c r="F12" i="13"/>
  <c r="F13" i="13"/>
  <c r="E6" i="13"/>
  <c r="E7" i="13"/>
  <c r="E8" i="13"/>
  <c r="E9" i="13"/>
  <c r="E10" i="13"/>
  <c r="E11" i="13"/>
  <c r="E12" i="13"/>
  <c r="E13" i="13"/>
  <c r="D8" i="13"/>
  <c r="D9" i="13"/>
  <c r="D10" i="13"/>
  <c r="D11" i="13"/>
  <c r="D12" i="13"/>
  <c r="D13" i="13"/>
  <c r="C10" i="13"/>
  <c r="C11" i="13"/>
  <c r="C12" i="13"/>
  <c r="C13" i="13"/>
  <c r="K3" i="14"/>
  <c r="K4" i="14"/>
  <c r="K5" i="14"/>
  <c r="K6" i="14"/>
  <c r="K7" i="14"/>
  <c r="K8" i="14"/>
  <c r="K9" i="14"/>
  <c r="K10" i="14"/>
  <c r="K11" i="14"/>
  <c r="K12" i="14"/>
  <c r="K13" i="14"/>
  <c r="K14" i="14"/>
  <c r="K15" i="14"/>
  <c r="K16" i="14"/>
  <c r="K17" i="14"/>
  <c r="K18" i="14"/>
  <c r="K19" i="14"/>
  <c r="J6" i="14"/>
  <c r="J7" i="14"/>
  <c r="J8" i="14"/>
  <c r="J9" i="14"/>
  <c r="J10" i="14"/>
  <c r="J11" i="14"/>
  <c r="J12" i="14"/>
  <c r="J13" i="14"/>
  <c r="J14" i="14"/>
  <c r="J15" i="14"/>
  <c r="J16" i="14"/>
  <c r="J17" i="14"/>
  <c r="J18" i="14"/>
  <c r="J19" i="14"/>
  <c r="I6" i="14"/>
  <c r="I7" i="14"/>
  <c r="I8" i="14"/>
  <c r="I9" i="14"/>
  <c r="I10" i="14"/>
  <c r="I11" i="14"/>
  <c r="I12" i="14"/>
  <c r="I13" i="14"/>
  <c r="I14" i="14"/>
  <c r="I15" i="14"/>
  <c r="I16" i="14"/>
  <c r="I17" i="14"/>
  <c r="I18" i="14"/>
  <c r="I19" i="14"/>
  <c r="H3" i="14"/>
  <c r="H4" i="14"/>
  <c r="H5" i="14"/>
  <c r="H6" i="14"/>
  <c r="H7" i="14"/>
  <c r="H8" i="14"/>
  <c r="H9" i="14"/>
  <c r="H10" i="14"/>
  <c r="H11" i="14"/>
  <c r="H12" i="14"/>
  <c r="H13" i="14"/>
  <c r="H14" i="14"/>
  <c r="H15" i="14"/>
  <c r="H16" i="14"/>
  <c r="H17" i="14"/>
  <c r="H18" i="14"/>
  <c r="H19" i="14"/>
  <c r="G6" i="14"/>
  <c r="G7" i="14"/>
  <c r="G8" i="14"/>
  <c r="G9" i="14"/>
  <c r="G10" i="14"/>
  <c r="G11" i="14"/>
  <c r="G12" i="14"/>
  <c r="G13" i="14"/>
  <c r="G14" i="14"/>
  <c r="G15" i="14"/>
  <c r="G16" i="14"/>
  <c r="G17" i="14"/>
  <c r="G18" i="14"/>
  <c r="G19" i="14"/>
  <c r="F6" i="14"/>
  <c r="F7" i="14"/>
  <c r="F8" i="14"/>
  <c r="F9" i="14"/>
  <c r="F10" i="14"/>
  <c r="F11" i="14"/>
  <c r="F12" i="14"/>
  <c r="F13" i="14"/>
  <c r="F14" i="14"/>
  <c r="F15" i="14"/>
  <c r="F16" i="14"/>
  <c r="F17" i="14"/>
  <c r="F18" i="14"/>
  <c r="F19" i="14"/>
  <c r="E8" i="14"/>
  <c r="E9" i="14"/>
  <c r="E10" i="14"/>
  <c r="E11" i="14"/>
  <c r="E12" i="14"/>
  <c r="E13" i="14"/>
  <c r="E14" i="14"/>
  <c r="E15" i="14"/>
  <c r="E16" i="14"/>
  <c r="E17" i="14"/>
  <c r="E18" i="14"/>
  <c r="E19" i="14"/>
  <c r="D6" i="14"/>
  <c r="D7" i="14"/>
  <c r="D8" i="14"/>
  <c r="D9" i="14"/>
  <c r="D10" i="14"/>
  <c r="D11" i="14"/>
  <c r="D12" i="14"/>
  <c r="D13" i="14"/>
  <c r="D14" i="14"/>
  <c r="D15" i="14"/>
  <c r="D16" i="14"/>
  <c r="D17" i="14"/>
  <c r="D18" i="14"/>
  <c r="D19" i="14"/>
  <c r="C10" i="14"/>
  <c r="C11" i="14"/>
  <c r="C12" i="14"/>
  <c r="C13" i="14"/>
  <c r="C14" i="14"/>
  <c r="C15" i="14"/>
  <c r="C16" i="14"/>
  <c r="C17" i="14"/>
  <c r="C18" i="14"/>
  <c r="C19" i="14"/>
  <c r="M3" i="15"/>
  <c r="M4" i="15"/>
  <c r="M5" i="15"/>
  <c r="M6" i="15"/>
  <c r="M7" i="15"/>
  <c r="M8" i="15"/>
  <c r="M9" i="15"/>
  <c r="M10" i="15"/>
  <c r="M11" i="15"/>
  <c r="M12" i="15"/>
  <c r="M13" i="15"/>
  <c r="M14" i="15"/>
  <c r="M15" i="15"/>
  <c r="M16" i="15"/>
  <c r="M17" i="15"/>
  <c r="M18" i="15"/>
  <c r="M19" i="15"/>
  <c r="L6" i="15"/>
  <c r="L7" i="15"/>
  <c r="L8" i="15"/>
  <c r="L9" i="15"/>
  <c r="L10" i="15"/>
  <c r="L11" i="15"/>
  <c r="L12" i="15"/>
  <c r="L13" i="15"/>
  <c r="L14" i="15"/>
  <c r="L15" i="15"/>
  <c r="L16" i="15"/>
  <c r="L17" i="15"/>
  <c r="L18" i="15"/>
  <c r="L19" i="15"/>
  <c r="K6" i="15"/>
  <c r="K7" i="15"/>
  <c r="K8" i="15"/>
  <c r="K9" i="15"/>
  <c r="K10" i="15"/>
  <c r="K11" i="15"/>
  <c r="K12" i="15"/>
  <c r="K13" i="15"/>
  <c r="K14" i="15"/>
  <c r="K15" i="15"/>
  <c r="K16" i="15"/>
  <c r="K17" i="15"/>
  <c r="K18" i="15"/>
  <c r="K19" i="15"/>
  <c r="J3" i="15"/>
  <c r="J4" i="15"/>
  <c r="J5" i="15"/>
  <c r="J6" i="15"/>
  <c r="J7" i="15"/>
  <c r="J8" i="15"/>
  <c r="J9" i="15"/>
  <c r="J10" i="15"/>
  <c r="J11" i="15"/>
  <c r="J12" i="15"/>
  <c r="J13" i="15"/>
  <c r="J14" i="15"/>
  <c r="J15" i="15"/>
  <c r="J16" i="15"/>
  <c r="J17" i="15"/>
  <c r="J18" i="15"/>
  <c r="J19" i="15"/>
  <c r="I3" i="15"/>
  <c r="I4" i="15"/>
  <c r="I5" i="15"/>
  <c r="I6" i="15"/>
  <c r="I7" i="15"/>
  <c r="I8" i="15"/>
  <c r="I9" i="15"/>
  <c r="I10" i="15"/>
  <c r="I11" i="15"/>
  <c r="I12" i="15"/>
  <c r="I13" i="15"/>
  <c r="I14" i="15"/>
  <c r="I15" i="15"/>
  <c r="I16" i="15"/>
  <c r="I17" i="15"/>
  <c r="I18" i="15"/>
  <c r="I19" i="15"/>
  <c r="H6" i="15"/>
  <c r="H7" i="15"/>
  <c r="H8" i="15"/>
  <c r="H9" i="15"/>
  <c r="H10" i="15"/>
  <c r="H11" i="15"/>
  <c r="H12" i="15"/>
  <c r="H13" i="15"/>
  <c r="H14" i="15"/>
  <c r="H15" i="15"/>
  <c r="H16" i="15"/>
  <c r="H17" i="15"/>
  <c r="H18" i="15"/>
  <c r="H19" i="15"/>
  <c r="G8" i="15"/>
  <c r="G9" i="15"/>
  <c r="G10" i="15"/>
  <c r="G11" i="15"/>
  <c r="G12" i="15"/>
  <c r="G13" i="15"/>
  <c r="G14" i="15"/>
  <c r="G15" i="15"/>
  <c r="G16" i="15"/>
  <c r="G17" i="15"/>
  <c r="G18" i="15"/>
  <c r="G19" i="15"/>
  <c r="F8" i="15"/>
  <c r="F9" i="15"/>
  <c r="F10" i="15"/>
  <c r="F11" i="15"/>
  <c r="F12" i="15"/>
  <c r="F13" i="15"/>
  <c r="F14" i="15"/>
  <c r="F15" i="15"/>
  <c r="F16" i="15"/>
  <c r="F17" i="15"/>
  <c r="F18" i="15"/>
  <c r="F19" i="15"/>
  <c r="E6" i="15"/>
  <c r="E7" i="15"/>
  <c r="E8" i="15"/>
  <c r="E9" i="15"/>
  <c r="E10" i="15"/>
  <c r="E11" i="15"/>
  <c r="E12" i="15"/>
  <c r="E13" i="15"/>
  <c r="E14" i="15"/>
  <c r="E15" i="15"/>
  <c r="E16" i="15"/>
  <c r="E17" i="15"/>
  <c r="E18" i="15"/>
  <c r="E19" i="15"/>
  <c r="D9" i="15"/>
  <c r="D10" i="15"/>
  <c r="D11" i="15"/>
  <c r="D12" i="15"/>
  <c r="D13" i="15"/>
  <c r="D14" i="15"/>
  <c r="D15" i="15"/>
  <c r="D16" i="15"/>
  <c r="D17" i="15"/>
  <c r="D18" i="15"/>
  <c r="D19" i="15"/>
  <c r="C19" i="15"/>
  <c r="C9" i="15"/>
  <c r="C10" i="15"/>
  <c r="C11" i="15"/>
  <c r="C12" i="15"/>
  <c r="C13" i="15"/>
  <c r="C14" i="15"/>
  <c r="C15" i="15"/>
  <c r="C16" i="15"/>
  <c r="C17" i="15"/>
  <c r="C18" i="15"/>
  <c r="W4" i="17"/>
  <c r="C3" i="17" s="1"/>
  <c r="X4" i="17"/>
  <c r="C4" i="17" s="1"/>
  <c r="Y4" i="17"/>
  <c r="C5" i="17" s="1"/>
  <c r="Z4" i="17"/>
  <c r="C6" i="17" s="1"/>
  <c r="W5" i="17"/>
  <c r="D3" i="17" s="1"/>
  <c r="X5" i="17"/>
  <c r="D4" i="17" s="1"/>
  <c r="Y5" i="17"/>
  <c r="D5" i="17" s="1"/>
  <c r="Z5" i="17"/>
  <c r="D6" i="17" s="1"/>
  <c r="W6" i="17"/>
  <c r="E3" i="17" s="1"/>
  <c r="X6" i="17"/>
  <c r="E4" i="17" s="1"/>
  <c r="Y6" i="17"/>
  <c r="E5" i="17" s="1"/>
  <c r="Z6" i="17"/>
  <c r="E6" i="17" s="1"/>
  <c r="W7" i="17"/>
  <c r="F3" i="17" s="1"/>
  <c r="X7" i="17"/>
  <c r="F4" i="17" s="1"/>
  <c r="Y7" i="17"/>
  <c r="F5" i="17" s="1"/>
  <c r="Z7" i="17"/>
  <c r="F6" i="17" s="1"/>
  <c r="W8" i="17"/>
  <c r="G3" i="17" s="1"/>
  <c r="X8" i="17"/>
  <c r="G4" i="17" s="1"/>
  <c r="Y8" i="17"/>
  <c r="G5" i="17" s="1"/>
  <c r="Z8" i="17"/>
  <c r="G6" i="17" s="1"/>
  <c r="W9" i="17"/>
  <c r="H3" i="17" s="1"/>
  <c r="X9" i="17"/>
  <c r="H4" i="17" s="1"/>
  <c r="Y9" i="17"/>
  <c r="H5" i="17" s="1"/>
  <c r="Z9" i="17"/>
  <c r="H6" i="17" s="1"/>
  <c r="W10" i="17"/>
  <c r="I3" i="17" s="1"/>
  <c r="X10" i="17"/>
  <c r="I4" i="17" s="1"/>
  <c r="Y10" i="17"/>
  <c r="I5" i="17" s="1"/>
  <c r="Z10" i="17"/>
  <c r="I6" i="17" s="1"/>
  <c r="W11" i="17"/>
  <c r="J3" i="17" s="1"/>
  <c r="X11" i="17"/>
  <c r="J4" i="17" s="1"/>
  <c r="Y11" i="17"/>
  <c r="J5" i="17" s="1"/>
  <c r="Z11" i="17"/>
  <c r="J6" i="17" s="1"/>
  <c r="V11" i="17"/>
  <c r="J2" i="17" s="1"/>
  <c r="V10" i="17"/>
  <c r="I2" i="17" s="1"/>
  <c r="V9" i="17"/>
  <c r="H2" i="17" s="1"/>
  <c r="V8" i="17"/>
  <c r="G2" i="17" s="1"/>
  <c r="V7" i="17"/>
  <c r="F2" i="17" s="1"/>
  <c r="V6" i="17"/>
  <c r="E2" i="17" s="1"/>
  <c r="V5" i="17"/>
  <c r="D2" i="17" s="1"/>
  <c r="V4" i="17"/>
  <c r="C2" i="17" s="1"/>
  <c r="W3" i="17"/>
  <c r="B3" i="17" s="1"/>
  <c r="X3" i="17"/>
  <c r="B4" i="17" s="1"/>
  <c r="Y3" i="17"/>
  <c r="B5" i="17" s="1"/>
  <c r="Z3" i="17"/>
  <c r="B6" i="17" s="1"/>
  <c r="V3" i="17"/>
  <c r="B2" i="17" s="1"/>
  <c r="W2" i="17"/>
  <c r="A3" i="17" s="1"/>
  <c r="X2" i="17"/>
  <c r="A4" i="17" s="1"/>
  <c r="Y2" i="17"/>
  <c r="A5" i="17" s="1"/>
  <c r="Z2" i="17"/>
  <c r="A6" i="17" s="1"/>
  <c r="V2" i="17"/>
  <c r="A2" i="17" s="1"/>
  <c r="J31" i="16"/>
  <c r="J30" i="16"/>
  <c r="J29" i="16"/>
  <c r="J28" i="16"/>
  <c r="J27" i="16"/>
  <c r="J31" i="15"/>
  <c r="J30" i="15"/>
  <c r="J29" i="15"/>
  <c r="J28" i="15"/>
  <c r="J27" i="15"/>
  <c r="H31" i="14"/>
  <c r="H30" i="14"/>
  <c r="H29" i="14"/>
  <c r="H28" i="14"/>
  <c r="H27" i="14"/>
  <c r="H25" i="13"/>
  <c r="H24" i="13"/>
  <c r="H23" i="13"/>
  <c r="H22" i="13"/>
  <c r="H21" i="13"/>
  <c r="L11" i="16"/>
  <c r="P8" i="16" s="1"/>
  <c r="L21" i="16"/>
  <c r="M11" i="14"/>
  <c r="Q8" i="14" s="1"/>
  <c r="C2" i="13"/>
  <c r="C3" i="13"/>
  <c r="C4" i="13"/>
  <c r="C5" i="13"/>
  <c r="C6" i="13"/>
  <c r="C7" i="13"/>
  <c r="C8" i="13"/>
  <c r="C9" i="13"/>
  <c r="C2" i="14"/>
  <c r="C3" i="14"/>
  <c r="C4" i="14"/>
  <c r="C5" i="14"/>
  <c r="C6" i="14"/>
  <c r="C7" i="14"/>
  <c r="C8" i="14"/>
  <c r="C9" i="14"/>
  <c r="D3" i="16"/>
  <c r="D4" i="16"/>
  <c r="D5" i="16"/>
  <c r="D2" i="16"/>
  <c r="C2" i="16"/>
  <c r="C3" i="16"/>
  <c r="C4" i="16"/>
  <c r="C5" i="16"/>
  <c r="C6" i="16"/>
  <c r="C7" i="16"/>
  <c r="E16" i="13" l="1"/>
  <c r="E22" i="14"/>
  <c r="E22" i="15"/>
  <c r="E22" i="16"/>
  <c r="H23" i="15"/>
  <c r="H23" i="16"/>
  <c r="H23" i="14"/>
  <c r="H17" i="13"/>
  <c r="D22" i="16"/>
  <c r="B23" i="16"/>
  <c r="J23" i="16"/>
  <c r="F25" i="16"/>
  <c r="D26" i="16"/>
  <c r="H24" i="16"/>
  <c r="C22" i="16"/>
  <c r="A23" i="16"/>
  <c r="I23" i="16"/>
  <c r="G24" i="16"/>
  <c r="E25" i="16"/>
  <c r="C26" i="16"/>
  <c r="C23" i="16"/>
  <c r="A24" i="16"/>
  <c r="I24" i="16"/>
  <c r="G25" i="16"/>
  <c r="E26" i="16"/>
  <c r="C22" i="15"/>
  <c r="F22" i="16"/>
  <c r="D23" i="16"/>
  <c r="B24" i="16"/>
  <c r="J24" i="16"/>
  <c r="H25" i="16"/>
  <c r="F26" i="16"/>
  <c r="G22" i="16"/>
  <c r="E23" i="16"/>
  <c r="C24" i="16"/>
  <c r="A25" i="16"/>
  <c r="I25" i="16"/>
  <c r="G26" i="16"/>
  <c r="H22" i="16"/>
  <c r="F23" i="16"/>
  <c r="D24" i="16"/>
  <c r="B25" i="16"/>
  <c r="J25" i="16"/>
  <c r="H26" i="16"/>
  <c r="A22" i="16"/>
  <c r="I22" i="16"/>
  <c r="G23" i="16"/>
  <c r="E24" i="16"/>
  <c r="C25" i="16"/>
  <c r="A26" i="16"/>
  <c r="I26" i="16"/>
  <c r="B22" i="16"/>
  <c r="J22" i="16"/>
  <c r="F24" i="16"/>
  <c r="D25" i="16"/>
  <c r="B26" i="16"/>
  <c r="J26" i="16"/>
  <c r="A23" i="15"/>
  <c r="I23" i="15"/>
  <c r="G24" i="15"/>
  <c r="E25" i="15"/>
  <c r="C26" i="15"/>
  <c r="C22" i="14"/>
  <c r="D22" i="15"/>
  <c r="B23" i="15"/>
  <c r="J23" i="15"/>
  <c r="H24" i="15"/>
  <c r="F25" i="15"/>
  <c r="D26" i="15"/>
  <c r="C23" i="15"/>
  <c r="A24" i="15"/>
  <c r="I24" i="15"/>
  <c r="G25" i="15"/>
  <c r="E26" i="15"/>
  <c r="F22" i="15"/>
  <c r="D23" i="15"/>
  <c r="B24" i="15"/>
  <c r="J24" i="15"/>
  <c r="H25" i="15"/>
  <c r="F26" i="15"/>
  <c r="J23" i="14"/>
  <c r="G22" i="15"/>
  <c r="E23" i="15"/>
  <c r="C24" i="15"/>
  <c r="A25" i="15"/>
  <c r="I25" i="15"/>
  <c r="G26" i="15"/>
  <c r="B24" i="14"/>
  <c r="H22" i="15"/>
  <c r="F23" i="15"/>
  <c r="D24" i="15"/>
  <c r="B25" i="15"/>
  <c r="J25" i="15"/>
  <c r="H26" i="15"/>
  <c r="A22" i="15"/>
  <c r="I22" i="15"/>
  <c r="G23" i="15"/>
  <c r="E24" i="15"/>
  <c r="C25" i="15"/>
  <c r="A26" i="15"/>
  <c r="I26" i="15"/>
  <c r="B22" i="15"/>
  <c r="J22" i="15"/>
  <c r="F24" i="15"/>
  <c r="D25" i="15"/>
  <c r="B26" i="15"/>
  <c r="J26" i="15"/>
  <c r="D22" i="14"/>
  <c r="G24" i="14"/>
  <c r="H24" i="14"/>
  <c r="F22" i="14"/>
  <c r="E25" i="14"/>
  <c r="A23" i="14"/>
  <c r="F25" i="14"/>
  <c r="D23" i="14"/>
  <c r="H25" i="14"/>
  <c r="D17" i="13"/>
  <c r="C26" i="14"/>
  <c r="D26" i="14"/>
  <c r="C23" i="14"/>
  <c r="A24" i="14"/>
  <c r="I24" i="14"/>
  <c r="G25" i="14"/>
  <c r="E26" i="14"/>
  <c r="B23" i="14"/>
  <c r="G17" i="13"/>
  <c r="J24" i="14"/>
  <c r="F26" i="14"/>
  <c r="G22" i="14"/>
  <c r="E23" i="14"/>
  <c r="C24" i="14"/>
  <c r="A25" i="14"/>
  <c r="I25" i="14"/>
  <c r="G26" i="14"/>
  <c r="I23" i="14"/>
  <c r="E18" i="13"/>
  <c r="H22" i="14"/>
  <c r="F23" i="14"/>
  <c r="D24" i="14"/>
  <c r="B25" i="14"/>
  <c r="J25" i="14"/>
  <c r="H26" i="14"/>
  <c r="A22" i="14"/>
  <c r="I22" i="14"/>
  <c r="G23" i="14"/>
  <c r="E24" i="14"/>
  <c r="C25" i="14"/>
  <c r="A26" i="14"/>
  <c r="I26" i="14"/>
  <c r="B22" i="14"/>
  <c r="J22" i="14"/>
  <c r="F24" i="14"/>
  <c r="D25" i="14"/>
  <c r="B26" i="14"/>
  <c r="J26" i="14"/>
  <c r="I17" i="13"/>
  <c r="G18" i="13"/>
  <c r="C16" i="13"/>
  <c r="I16" i="13"/>
  <c r="E19" i="13"/>
  <c r="C17" i="13"/>
  <c r="C20" i="13"/>
  <c r="A17" i="13"/>
  <c r="D16" i="13"/>
  <c r="B17" i="13"/>
  <c r="J17" i="13"/>
  <c r="H18" i="13"/>
  <c r="F19" i="13"/>
  <c r="D20" i="13"/>
  <c r="A18" i="13"/>
  <c r="I18" i="13"/>
  <c r="G19" i="13"/>
  <c r="E20" i="13"/>
  <c r="F16" i="13"/>
  <c r="B18" i="13"/>
  <c r="J18" i="13"/>
  <c r="H19" i="13"/>
  <c r="F20" i="13"/>
  <c r="G16" i="13"/>
  <c r="E17" i="13"/>
  <c r="C18" i="13"/>
  <c r="A19" i="13"/>
  <c r="I19" i="13"/>
  <c r="G20" i="13"/>
  <c r="H16" i="13"/>
  <c r="F17" i="13"/>
  <c r="D18" i="13"/>
  <c r="B19" i="13"/>
  <c r="J19" i="13"/>
  <c r="H20" i="13"/>
  <c r="A16" i="13"/>
  <c r="C19" i="13"/>
  <c r="A20" i="13"/>
  <c r="I20" i="13"/>
  <c r="B16" i="13"/>
  <c r="J16" i="13"/>
  <c r="F18" i="13"/>
  <c r="D19" i="13"/>
  <c r="B20" i="13"/>
  <c r="J20" i="13"/>
  <c r="Q2" i="17"/>
  <c r="J3" i="16"/>
  <c r="J4" i="16"/>
  <c r="J5" i="16"/>
  <c r="I3" i="16"/>
  <c r="I4" i="16"/>
  <c r="I5" i="16"/>
  <c r="H3" i="16"/>
  <c r="H4" i="16"/>
  <c r="H5" i="16"/>
  <c r="G3" i="16"/>
  <c r="G4" i="16"/>
  <c r="G5" i="16"/>
  <c r="G6" i="16"/>
  <c r="G7" i="16"/>
  <c r="G8" i="16"/>
  <c r="F3" i="16"/>
  <c r="F4" i="16"/>
  <c r="F5" i="16"/>
  <c r="F6" i="16"/>
  <c r="F7" i="16"/>
  <c r="E3" i="16"/>
  <c r="E4" i="16"/>
  <c r="E5" i="16"/>
  <c r="E6" i="16"/>
  <c r="E7" i="16"/>
  <c r="E8" i="16"/>
  <c r="E9" i="16"/>
  <c r="E2" i="16"/>
  <c r="B3" i="16"/>
  <c r="B4" i="16"/>
  <c r="B5" i="16"/>
  <c r="B6" i="16"/>
  <c r="B7" i="16"/>
  <c r="B8" i="16"/>
  <c r="B9" i="16"/>
  <c r="B10" i="16"/>
  <c r="B11" i="16"/>
  <c r="A3" i="16"/>
  <c r="A4" i="16"/>
  <c r="A5" i="16"/>
  <c r="A6" i="16"/>
  <c r="A7" i="16"/>
  <c r="A8" i="16"/>
  <c r="A9" i="16"/>
  <c r="A10" i="16"/>
  <c r="A11" i="16"/>
  <c r="A12" i="16"/>
  <c r="A13" i="16"/>
  <c r="A14" i="16"/>
  <c r="A15" i="16"/>
  <c r="A16" i="16"/>
  <c r="A17" i="16"/>
  <c r="A18" i="16"/>
  <c r="A19" i="16"/>
  <c r="A19" i="15"/>
  <c r="B19" i="15"/>
  <c r="L3" i="15"/>
  <c r="L4" i="15"/>
  <c r="L5" i="15"/>
  <c r="K3" i="15"/>
  <c r="K4" i="15"/>
  <c r="K5" i="15"/>
  <c r="H3" i="15"/>
  <c r="H4" i="15"/>
  <c r="H5" i="15"/>
  <c r="G3" i="15"/>
  <c r="G4" i="15"/>
  <c r="G5" i="15"/>
  <c r="G6" i="15"/>
  <c r="G7" i="15"/>
  <c r="F3" i="15"/>
  <c r="F4" i="15"/>
  <c r="F5" i="15"/>
  <c r="F6" i="15"/>
  <c r="F7" i="15"/>
  <c r="E3" i="15"/>
  <c r="E4" i="15"/>
  <c r="E5" i="15"/>
  <c r="B3" i="15"/>
  <c r="B4" i="15"/>
  <c r="B5" i="15"/>
  <c r="B6" i="15"/>
  <c r="B7" i="15"/>
  <c r="B8" i="15"/>
  <c r="B9" i="15"/>
  <c r="B10" i="15"/>
  <c r="B11" i="15"/>
  <c r="B12" i="15"/>
  <c r="B13" i="15"/>
  <c r="B14" i="15"/>
  <c r="B15" i="15"/>
  <c r="B16" i="15"/>
  <c r="B17" i="15"/>
  <c r="B18" i="15"/>
  <c r="A3" i="15"/>
  <c r="A4" i="15"/>
  <c r="A5" i="15"/>
  <c r="A6" i="15"/>
  <c r="A7" i="15"/>
  <c r="A8" i="15"/>
  <c r="A9" i="15"/>
  <c r="A10" i="15"/>
  <c r="A11" i="15"/>
  <c r="A12" i="15"/>
  <c r="A13" i="15"/>
  <c r="A14" i="15"/>
  <c r="A15" i="15"/>
  <c r="A16" i="15"/>
  <c r="A17" i="15"/>
  <c r="A18" i="15"/>
  <c r="D3" i="15"/>
  <c r="D4" i="15"/>
  <c r="D5" i="15"/>
  <c r="D6" i="15"/>
  <c r="D7" i="15"/>
  <c r="D8" i="15"/>
  <c r="C3" i="15"/>
  <c r="C4" i="15"/>
  <c r="C5" i="15"/>
  <c r="C6" i="15"/>
  <c r="C7" i="15"/>
  <c r="C8" i="15"/>
  <c r="J2" i="16"/>
  <c r="I2" i="16"/>
  <c r="H2" i="16"/>
  <c r="G2" i="16"/>
  <c r="F2" i="16"/>
  <c r="B2" i="16"/>
  <c r="A2" i="16"/>
  <c r="M2" i="15"/>
  <c r="L2" i="15"/>
  <c r="K2" i="15"/>
  <c r="J2" i="15"/>
  <c r="I2" i="15"/>
  <c r="H2" i="15"/>
  <c r="G2" i="15"/>
  <c r="F2" i="15"/>
  <c r="E2" i="15"/>
  <c r="B2" i="15"/>
  <c r="A2" i="15"/>
  <c r="D2" i="15"/>
  <c r="C2" i="15"/>
  <c r="L23" i="13"/>
  <c r="K23" i="13"/>
  <c r="J23" i="13"/>
  <c r="L22" i="13"/>
  <c r="K22" i="13"/>
  <c r="J22" i="13"/>
  <c r="L21" i="13"/>
  <c r="K21" i="13"/>
  <c r="J21" i="13"/>
  <c r="M20" i="13"/>
  <c r="L20" i="13"/>
  <c r="K20" i="13"/>
  <c r="L19" i="13"/>
  <c r="K19" i="13"/>
  <c r="L18" i="13"/>
  <c r="K18" i="13"/>
  <c r="M17" i="13"/>
  <c r="L17" i="13"/>
  <c r="K17" i="13"/>
  <c r="L16" i="13"/>
  <c r="K16" i="13"/>
  <c r="L15" i="13"/>
  <c r="K15" i="13"/>
  <c r="M14" i="13"/>
  <c r="L14" i="13"/>
  <c r="K14" i="13"/>
  <c r="J14" i="13"/>
  <c r="L13" i="13"/>
  <c r="K13" i="13"/>
  <c r="J13" i="13"/>
  <c r="L12" i="13"/>
  <c r="K12" i="13"/>
  <c r="J12" i="13"/>
  <c r="M11" i="13"/>
  <c r="L11" i="13"/>
  <c r="K11" i="13"/>
  <c r="J11" i="13"/>
  <c r="N8" i="13" s="1"/>
  <c r="D3" i="14"/>
  <c r="D4" i="14"/>
  <c r="D5" i="14"/>
  <c r="B3" i="14"/>
  <c r="B4" i="14"/>
  <c r="B5" i="14"/>
  <c r="B6" i="14"/>
  <c r="B7" i="14"/>
  <c r="B8" i="14"/>
  <c r="B9" i="14"/>
  <c r="B10" i="14"/>
  <c r="B11" i="14"/>
  <c r="B12" i="14"/>
  <c r="B13" i="14"/>
  <c r="B14" i="14"/>
  <c r="B15" i="14"/>
  <c r="B16" i="14"/>
  <c r="B17" i="14"/>
  <c r="B18" i="14"/>
  <c r="B19" i="14"/>
  <c r="A3" i="14"/>
  <c r="A4" i="14"/>
  <c r="A5" i="14"/>
  <c r="A6" i="14"/>
  <c r="A7" i="14"/>
  <c r="A8" i="14"/>
  <c r="A9" i="14"/>
  <c r="A10" i="14"/>
  <c r="A11" i="14"/>
  <c r="A12" i="14"/>
  <c r="A13" i="14"/>
  <c r="A14" i="14"/>
  <c r="A15" i="14"/>
  <c r="A16" i="14"/>
  <c r="A17" i="14"/>
  <c r="A18" i="14"/>
  <c r="A19" i="14"/>
  <c r="J3" i="14"/>
  <c r="J4" i="14"/>
  <c r="J5" i="14"/>
  <c r="I3" i="14"/>
  <c r="I4" i="14"/>
  <c r="I5" i="14"/>
  <c r="G3" i="14"/>
  <c r="G4" i="14"/>
  <c r="G5" i="14"/>
  <c r="F3" i="14"/>
  <c r="F4" i="14"/>
  <c r="F5" i="14"/>
  <c r="E3" i="14"/>
  <c r="E4" i="14"/>
  <c r="E5" i="14"/>
  <c r="E6" i="14"/>
  <c r="E7" i="14"/>
  <c r="D2" i="14"/>
  <c r="B2" i="14"/>
  <c r="K2" i="14"/>
  <c r="J2" i="14"/>
  <c r="I2" i="14"/>
  <c r="H2" i="14"/>
  <c r="G2" i="14"/>
  <c r="F2" i="14"/>
  <c r="E2" i="14"/>
  <c r="A2" i="14"/>
  <c r="G3" i="13"/>
  <c r="G4" i="13"/>
  <c r="G5" i="13"/>
  <c r="F3" i="13"/>
  <c r="F4" i="13"/>
  <c r="F5" i="13"/>
  <c r="E3" i="13"/>
  <c r="E4" i="13"/>
  <c r="E5" i="13"/>
  <c r="D3" i="13"/>
  <c r="D4" i="13"/>
  <c r="D5" i="13"/>
  <c r="D6" i="13"/>
  <c r="D7" i="13"/>
  <c r="B3" i="13"/>
  <c r="B4" i="13"/>
  <c r="B5" i="13"/>
  <c r="B6" i="13"/>
  <c r="B7" i="13"/>
  <c r="B8" i="13"/>
  <c r="B9" i="13"/>
  <c r="B10" i="13"/>
  <c r="B11" i="13"/>
  <c r="B12" i="13"/>
  <c r="B13" i="13"/>
  <c r="A3" i="13"/>
  <c r="A4" i="13"/>
  <c r="A5" i="13"/>
  <c r="A6" i="13"/>
  <c r="A7" i="13"/>
  <c r="A8" i="13"/>
  <c r="A9" i="13"/>
  <c r="A10" i="13"/>
  <c r="A11" i="13"/>
  <c r="A12" i="13"/>
  <c r="A13" i="13"/>
  <c r="H2" i="13"/>
  <c r="G2" i="13"/>
  <c r="F2" i="13"/>
  <c r="E2" i="13"/>
  <c r="D2" i="13"/>
  <c r="B2" i="13"/>
  <c r="A2" i="13"/>
  <c r="N23" i="16"/>
  <c r="M23" i="16"/>
  <c r="L23" i="16"/>
  <c r="N22" i="16"/>
  <c r="M22" i="16"/>
  <c r="L22" i="16"/>
  <c r="N21" i="16"/>
  <c r="M21" i="16"/>
  <c r="O20" i="16"/>
  <c r="N20" i="16"/>
  <c r="M20" i="16"/>
  <c r="L20" i="16"/>
  <c r="N19" i="16"/>
  <c r="M19" i="16"/>
  <c r="L19" i="16"/>
  <c r="N18" i="16"/>
  <c r="M18" i="16"/>
  <c r="L18" i="16"/>
  <c r="O17" i="16"/>
  <c r="N17" i="16"/>
  <c r="M17" i="16"/>
  <c r="L17" i="16"/>
  <c r="N16" i="16"/>
  <c r="M16" i="16"/>
  <c r="L16" i="16"/>
  <c r="N15" i="16"/>
  <c r="M15" i="16"/>
  <c r="L15" i="16"/>
  <c r="O14" i="16"/>
  <c r="N14" i="16"/>
  <c r="M14" i="16"/>
  <c r="L14" i="16"/>
  <c r="N13" i="16"/>
  <c r="M13" i="16"/>
  <c r="L13" i="16"/>
  <c r="N12" i="16"/>
  <c r="M12" i="16"/>
  <c r="L12" i="16"/>
  <c r="O11" i="16"/>
  <c r="N11" i="16"/>
  <c r="M11" i="16"/>
  <c r="Q23" i="15"/>
  <c r="P23" i="15"/>
  <c r="O23" i="15"/>
  <c r="Q22" i="15"/>
  <c r="P22" i="15"/>
  <c r="O22" i="15"/>
  <c r="Q21" i="15"/>
  <c r="P21" i="15"/>
  <c r="O21" i="15"/>
  <c r="R20" i="15"/>
  <c r="Q20" i="15"/>
  <c r="P20" i="15"/>
  <c r="O20" i="15"/>
  <c r="Q19" i="15"/>
  <c r="P19" i="15"/>
  <c r="O19" i="15"/>
  <c r="Q18" i="15"/>
  <c r="P18" i="15"/>
  <c r="O18" i="15"/>
  <c r="R17" i="15"/>
  <c r="Q17" i="15"/>
  <c r="P17" i="15"/>
  <c r="O17" i="15"/>
  <c r="Q16" i="15"/>
  <c r="P16" i="15"/>
  <c r="O16" i="15"/>
  <c r="Q15" i="15"/>
  <c r="P15" i="15"/>
  <c r="O15" i="15"/>
  <c r="R14" i="15"/>
  <c r="Q14" i="15"/>
  <c r="P14" i="15"/>
  <c r="O14" i="15"/>
  <c r="Q13" i="15"/>
  <c r="P13" i="15"/>
  <c r="O13" i="15"/>
  <c r="Q12" i="15"/>
  <c r="P12" i="15"/>
  <c r="O12" i="15"/>
  <c r="R11" i="15"/>
  <c r="Q11" i="15"/>
  <c r="P11" i="15"/>
  <c r="O11" i="15"/>
  <c r="S8" i="15" s="1"/>
  <c r="O23" i="14"/>
  <c r="N23" i="14"/>
  <c r="M23" i="14"/>
  <c r="O22" i="14"/>
  <c r="N22" i="14"/>
  <c r="M22" i="14"/>
  <c r="O21" i="14"/>
  <c r="N21" i="14"/>
  <c r="M21" i="14"/>
  <c r="P20" i="14"/>
  <c r="O20" i="14"/>
  <c r="N20" i="14"/>
  <c r="M20" i="14"/>
  <c r="O19" i="14"/>
  <c r="N19" i="14"/>
  <c r="M19" i="14"/>
  <c r="O18" i="14"/>
  <c r="N18" i="14"/>
  <c r="M18" i="14"/>
  <c r="P17" i="14"/>
  <c r="O17" i="14"/>
  <c r="N17" i="14"/>
  <c r="M17" i="14"/>
  <c r="O16" i="14"/>
  <c r="N16" i="14"/>
  <c r="M16" i="14"/>
  <c r="O15" i="14"/>
  <c r="N15" i="14"/>
  <c r="M15" i="14"/>
  <c r="P14" i="14"/>
  <c r="O14" i="14"/>
  <c r="N14" i="14"/>
  <c r="M14" i="14"/>
  <c r="O13" i="14"/>
  <c r="N13" i="14"/>
  <c r="M13" i="14"/>
  <c r="O12" i="14"/>
  <c r="N12" i="14"/>
  <c r="M12" i="14"/>
  <c r="P11" i="14"/>
  <c r="O11" i="14"/>
  <c r="N11" i="14"/>
  <c r="A520" i="10"/>
  <c r="A519" i="10"/>
  <c r="A518" i="10"/>
  <c r="A517" i="10"/>
  <c r="A516" i="10"/>
  <c r="A515" i="10"/>
  <c r="A514" i="10"/>
  <c r="A513" i="10"/>
  <c r="A512" i="10"/>
  <c r="A511" i="10"/>
  <c r="A510" i="10"/>
  <c r="A509" i="10"/>
  <c r="A508" i="10"/>
  <c r="A507" i="10"/>
  <c r="A506" i="10"/>
  <c r="A505" i="10"/>
  <c r="A504" i="10"/>
  <c r="A503" i="10"/>
  <c r="A502" i="10"/>
  <c r="A501" i="10"/>
  <c r="A500" i="10"/>
  <c r="A499" i="10"/>
  <c r="A498" i="10"/>
  <c r="A497" i="10"/>
  <c r="A496" i="10"/>
  <c r="A495" i="10"/>
  <c r="A494" i="10"/>
  <c r="A493" i="10"/>
  <c r="A492" i="10"/>
  <c r="A491" i="10"/>
  <c r="A490" i="10"/>
  <c r="A489" i="10"/>
  <c r="A488" i="10"/>
  <c r="A487" i="10"/>
  <c r="A486" i="10"/>
  <c r="A485" i="10"/>
  <c r="A484" i="10"/>
  <c r="A483" i="10"/>
  <c r="A482" i="10"/>
  <c r="A481" i="10"/>
  <c r="A480" i="10"/>
  <c r="A479" i="10"/>
  <c r="A478" i="10"/>
  <c r="A477" i="10"/>
  <c r="A476" i="10"/>
  <c r="A475" i="10"/>
  <c r="A474" i="10"/>
  <c r="A473" i="10"/>
  <c r="A472" i="10"/>
  <c r="A471" i="10"/>
  <c r="A470" i="10"/>
  <c r="A469" i="10"/>
  <c r="A468" i="10"/>
  <c r="A467" i="10"/>
  <c r="A466" i="10"/>
  <c r="A465" i="10"/>
  <c r="A464" i="10"/>
  <c r="A463" i="10"/>
  <c r="A462" i="10"/>
  <c r="A461" i="10"/>
  <c r="A460" i="10"/>
  <c r="A459" i="10"/>
  <c r="A458" i="10"/>
  <c r="A457" i="10"/>
  <c r="A456" i="10"/>
  <c r="A455" i="10"/>
  <c r="A454" i="10"/>
  <c r="A453" i="10"/>
  <c r="A452" i="10"/>
  <c r="A451" i="10"/>
  <c r="A450" i="10"/>
  <c r="A449" i="10"/>
  <c r="A448" i="10"/>
  <c r="A447" i="10"/>
  <c r="A446" i="10"/>
  <c r="A445" i="10"/>
  <c r="A444" i="10"/>
  <c r="A443" i="10"/>
  <c r="A442" i="10"/>
  <c r="A441" i="10"/>
  <c r="A440" i="10"/>
  <c r="A439" i="10"/>
  <c r="A438" i="10"/>
  <c r="A437" i="10"/>
  <c r="A436" i="10"/>
  <c r="A435" i="10"/>
  <c r="A434" i="10"/>
  <c r="A433" i="10"/>
  <c r="A432" i="10"/>
  <c r="A431" i="10"/>
  <c r="A430" i="10"/>
  <c r="A429" i="10"/>
  <c r="A428" i="10"/>
  <c r="A427" i="10"/>
  <c r="A426" i="10"/>
  <c r="A425" i="10"/>
  <c r="A424" i="10"/>
  <c r="A423" i="10"/>
  <c r="A422" i="10"/>
  <c r="A421" i="10"/>
  <c r="A420" i="10"/>
  <c r="A419" i="10"/>
  <c r="A418" i="10"/>
  <c r="A417" i="10"/>
  <c r="A416" i="10"/>
  <c r="A415" i="10"/>
  <c r="A414" i="10"/>
  <c r="A413" i="10"/>
  <c r="A412" i="10"/>
  <c r="A411" i="10"/>
  <c r="A410" i="10"/>
  <c r="A409" i="10"/>
  <c r="A408" i="10"/>
  <c r="A407" i="10"/>
  <c r="A406" i="10"/>
  <c r="A405" i="10"/>
  <c r="A404" i="10"/>
  <c r="A403" i="10"/>
  <c r="A402" i="10"/>
  <c r="A401" i="10"/>
  <c r="A400" i="10"/>
  <c r="A399" i="10"/>
  <c r="A398" i="10"/>
  <c r="A397" i="10"/>
  <c r="A396" i="10"/>
  <c r="A395" i="10"/>
  <c r="A394" i="10"/>
  <c r="A393" i="10"/>
  <c r="A392" i="10"/>
  <c r="A391" i="10"/>
  <c r="A390" i="10"/>
  <c r="A389" i="10"/>
  <c r="A388" i="10"/>
  <c r="A387" i="10"/>
  <c r="A386" i="10"/>
  <c r="A385" i="10"/>
  <c r="A384" i="10"/>
  <c r="A383" i="10"/>
  <c r="A382" i="10"/>
  <c r="A381" i="10"/>
  <c r="A380" i="10"/>
  <c r="A379" i="10"/>
  <c r="A378" i="10"/>
  <c r="A377" i="10"/>
  <c r="A376" i="10"/>
  <c r="A375" i="10"/>
  <c r="A374" i="10"/>
  <c r="A373" i="10"/>
  <c r="A372" i="10"/>
  <c r="A371" i="10"/>
  <c r="A370" i="10"/>
  <c r="A369" i="10"/>
  <c r="A368" i="10"/>
  <c r="A367" i="10"/>
  <c r="A366" i="10"/>
  <c r="A365" i="10"/>
  <c r="A364" i="10"/>
  <c r="A363" i="10"/>
  <c r="A362" i="10"/>
  <c r="A361" i="10"/>
  <c r="A360" i="10"/>
  <c r="A359" i="10"/>
  <c r="A358" i="10"/>
  <c r="A357" i="10"/>
  <c r="A356" i="10"/>
  <c r="A355" i="10"/>
  <c r="A354" i="10"/>
  <c r="A353" i="10"/>
  <c r="A352" i="10"/>
  <c r="A351" i="10"/>
  <c r="A350" i="10"/>
  <c r="A349" i="10"/>
  <c r="A348" i="10"/>
  <c r="A347" i="10"/>
  <c r="A346" i="10"/>
  <c r="A345" i="10"/>
  <c r="A344" i="10"/>
  <c r="A343" i="10"/>
  <c r="A342" i="10"/>
  <c r="A341" i="10"/>
  <c r="A340" i="10"/>
  <c r="A339" i="10"/>
  <c r="A338" i="10"/>
  <c r="A337" i="10"/>
  <c r="A336" i="10"/>
  <c r="A335" i="10"/>
  <c r="A334" i="10"/>
  <c r="A333" i="10"/>
  <c r="A332" i="10"/>
  <c r="A331" i="10"/>
  <c r="A330" i="10"/>
  <c r="A329" i="10"/>
  <c r="A328" i="10"/>
  <c r="A327" i="10"/>
  <c r="A326" i="10"/>
  <c r="A325" i="10"/>
  <c r="A324" i="10"/>
  <c r="A323" i="10"/>
  <c r="A322" i="10"/>
  <c r="A321" i="10"/>
  <c r="A320" i="10"/>
  <c r="A319" i="10"/>
  <c r="A318" i="10"/>
  <c r="A317" i="10"/>
  <c r="A316" i="10"/>
  <c r="A315" i="10"/>
  <c r="A314" i="10"/>
  <c r="A313" i="10"/>
  <c r="A312" i="10"/>
  <c r="A311" i="10"/>
  <c r="A310" i="10"/>
  <c r="A309" i="10"/>
  <c r="A308" i="10"/>
  <c r="A307" i="10"/>
  <c r="A306" i="10"/>
  <c r="A305" i="10"/>
  <c r="A304" i="10"/>
  <c r="A303" i="10"/>
  <c r="A302" i="10"/>
  <c r="A301" i="10"/>
  <c r="A300" i="10"/>
  <c r="A299" i="10"/>
  <c r="A298" i="10"/>
  <c r="A297" i="10"/>
  <c r="A296" i="10"/>
  <c r="A295" i="10"/>
  <c r="A294" i="10"/>
  <c r="A293" i="10"/>
  <c r="A292" i="10"/>
  <c r="A291" i="10"/>
  <c r="A290" i="10"/>
  <c r="A289" i="10"/>
  <c r="A288" i="10"/>
  <c r="A287" i="10"/>
  <c r="A286" i="10"/>
  <c r="A285" i="10"/>
  <c r="A284" i="10"/>
  <c r="A283" i="10"/>
  <c r="A282" i="10"/>
  <c r="A281" i="10"/>
  <c r="A280" i="10"/>
  <c r="A279" i="10"/>
  <c r="A278" i="10"/>
  <c r="A277" i="10"/>
  <c r="A276" i="10"/>
  <c r="A275" i="10"/>
  <c r="A274" i="10"/>
  <c r="A273" i="10"/>
  <c r="A272" i="10"/>
  <c r="A271" i="10"/>
  <c r="A270" i="10"/>
  <c r="A269" i="10"/>
  <c r="A268" i="10"/>
  <c r="A267" i="10"/>
  <c r="A266" i="10"/>
  <c r="A265" i="10"/>
  <c r="A264" i="10"/>
  <c r="A263" i="10"/>
  <c r="A262" i="10"/>
  <c r="A261" i="10"/>
  <c r="A260" i="10"/>
  <c r="A259"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2" i="10"/>
  <c r="A231" i="10"/>
  <c r="A230" i="10"/>
  <c r="A229" i="10"/>
  <c r="A228" i="10"/>
  <c r="A227" i="10"/>
  <c r="A226" i="10"/>
  <c r="A225" i="10"/>
  <c r="A224" i="10"/>
  <c r="A223" i="10"/>
  <c r="A222" i="10"/>
  <c r="A221" i="10"/>
  <c r="A220" i="10"/>
  <c r="A219" i="10"/>
  <c r="A218" i="10"/>
  <c r="A217" i="10"/>
  <c r="A216" i="10"/>
  <c r="A215" i="10"/>
  <c r="A214" i="10"/>
  <c r="A213" i="10"/>
  <c r="A212" i="10"/>
  <c r="A211" i="10"/>
  <c r="A210" i="10"/>
  <c r="A209" i="10"/>
  <c r="A208" i="10"/>
  <c r="A207" i="10"/>
  <c r="A206" i="10"/>
  <c r="A205" i="10"/>
  <c r="A204" i="10"/>
  <c r="A203" i="10"/>
  <c r="A202" i="10"/>
  <c r="A201" i="10"/>
  <c r="A200" i="10"/>
  <c r="A199" i="10"/>
  <c r="A198" i="10"/>
  <c r="A197" i="10"/>
  <c r="A196" i="10"/>
  <c r="A195" i="10"/>
  <c r="A194" i="10"/>
  <c r="A193" i="10"/>
  <c r="A192"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P2" i="17" l="1"/>
  <c r="N8" i="16"/>
  <c r="M8" i="16"/>
  <c r="L8" i="16"/>
  <c r="Q8" i="15"/>
  <c r="P8" i="15"/>
  <c r="O8" i="15"/>
  <c r="O8" i="14"/>
  <c r="N8" i="14"/>
  <c r="M8" i="14"/>
  <c r="L8" i="13"/>
  <c r="K8" i="13"/>
  <c r="J8" i="13"/>
  <c r="O3" i="16"/>
  <c r="N3" i="16"/>
  <c r="P3" i="14"/>
  <c r="O3" i="14"/>
  <c r="P3" i="15"/>
  <c r="Q3" i="15"/>
  <c r="R3" i="15"/>
  <c r="O6" i="16"/>
  <c r="N6" i="16"/>
  <c r="N3" i="14"/>
  <c r="M3" i="14"/>
  <c r="M3" i="13"/>
  <c r="L3" i="13"/>
  <c r="J3" i="13"/>
  <c r="K3" i="13"/>
  <c r="M6" i="14"/>
  <c r="N6" i="14"/>
  <c r="R6" i="15"/>
  <c r="P6" i="14"/>
  <c r="Q6" i="15"/>
  <c r="O6" i="14"/>
  <c r="L6" i="13"/>
  <c r="K6" i="13"/>
  <c r="J6" i="13"/>
</calcChain>
</file>

<file path=xl/sharedStrings.xml><?xml version="1.0" encoding="utf-8"?>
<sst xmlns="http://schemas.openxmlformats.org/spreadsheetml/2006/main" count="8365" uniqueCount="2663">
  <si>
    <t>d100</t>
  </si>
  <si>
    <t>Magic Item</t>
  </si>
  <si>
    <t>Potion of superior healing</t>
  </si>
  <si>
    <t>Spell scroll (4thlevel)</t>
  </si>
  <si>
    <t>Ammunition, +2</t>
  </si>
  <si>
    <t>Potion of clairvoyance</t>
  </si>
  <si>
    <t>Potion of diminution</t>
  </si>
  <si>
    <t>Potion of gaseous form</t>
  </si>
  <si>
    <t>Potion of frost giant strength</t>
  </si>
  <si>
    <t>Potion of stone giant strength</t>
  </si>
  <si>
    <t>Potion of heroism</t>
  </si>
  <si>
    <t>Potion of invulnerability</t>
  </si>
  <si>
    <t>Potion of mind reading</t>
  </si>
  <si>
    <t>Spell scroll (5thlevel)</t>
  </si>
  <si>
    <t>Elixir of health</t>
  </si>
  <si>
    <t>Oil of etherealness</t>
  </si>
  <si>
    <t>Potion of fire giant strength</t>
  </si>
  <si>
    <t>Quaal's feather token</t>
  </si>
  <si>
    <t>Scroll of protection</t>
  </si>
  <si>
    <t>Bag of beans</t>
  </si>
  <si>
    <t>Bead of force</t>
  </si>
  <si>
    <t>Chime of opening</t>
  </si>
  <si>
    <t>Decanter of endless water</t>
  </si>
  <si>
    <t>Eyes of minute seeing</t>
  </si>
  <si>
    <t>Folding boat</t>
  </si>
  <si>
    <t>Heward's handy haversack</t>
  </si>
  <si>
    <t>Horseshoes of speed</t>
  </si>
  <si>
    <t>Necklace of fireballs</t>
  </si>
  <si>
    <t>Periapt of health</t>
  </si>
  <si>
    <t>Sending Stones</t>
  </si>
  <si>
    <t>Ammunition, +3</t>
  </si>
  <si>
    <t>Potion of supreme healing</t>
  </si>
  <si>
    <t>Potion of invisibility</t>
  </si>
  <si>
    <t>Potion of speed</t>
  </si>
  <si>
    <t>Spell scroll (6thlevel)</t>
  </si>
  <si>
    <t>Spell scroll (7thlevel)</t>
  </si>
  <si>
    <t>Oil of sharpness</t>
  </si>
  <si>
    <t>Potion of flying</t>
  </si>
  <si>
    <t>Potion of cloud giant strength</t>
  </si>
  <si>
    <t>Potion of longevity</t>
  </si>
  <si>
    <t>Potion of vitality</t>
  </si>
  <si>
    <t>Spell scroll (8th level)</t>
  </si>
  <si>
    <t>Horseshoes of a zephyr</t>
  </si>
  <si>
    <t>Nolzur's marvelous pigments</t>
  </si>
  <si>
    <t>Bag of devouring</t>
  </si>
  <si>
    <t>Portable hole</t>
  </si>
  <si>
    <t>Potion of storm giant strength</t>
  </si>
  <si>
    <t>Poti on of supreme healing</t>
  </si>
  <si>
    <t>Universal solvent</t>
  </si>
  <si>
    <t>Arrow of slaying</t>
  </si>
  <si>
    <t>Sovereign glue</t>
  </si>
  <si>
    <t>Spell scroll (9th level)</t>
  </si>
  <si>
    <t>Weapon, +1</t>
  </si>
  <si>
    <t>Sentinel shield</t>
  </si>
  <si>
    <t>Amulet of proof against detection and location</t>
  </si>
  <si>
    <t>Boots of elvenkind</t>
  </si>
  <si>
    <t>Boots of striding and springing</t>
  </si>
  <si>
    <t>Bracers of archery</t>
  </si>
  <si>
    <t>Brooch of shielding</t>
  </si>
  <si>
    <t>Broom of flying</t>
  </si>
  <si>
    <t>Cloak of elvenkind</t>
  </si>
  <si>
    <t>Cloak of protection</t>
  </si>
  <si>
    <t>Gauntlets of ogre power</t>
  </si>
  <si>
    <t>Hat of disguise</t>
  </si>
  <si>
    <t>Javelin of lightning</t>
  </si>
  <si>
    <t>Rod of the pact keeper, +1</t>
  </si>
  <si>
    <t>Slippers of spider climbing</t>
  </si>
  <si>
    <t>Staff of the adder</t>
  </si>
  <si>
    <t>Staff of the python</t>
  </si>
  <si>
    <t>Sword of vengeance</t>
  </si>
  <si>
    <t>Trident of fish command</t>
  </si>
  <si>
    <t>Wand of magic missiles</t>
  </si>
  <si>
    <t>Wand of the war mage, +1</t>
  </si>
  <si>
    <t>Wand of web</t>
  </si>
  <si>
    <t>Weapon of warning</t>
  </si>
  <si>
    <t>Adamantine armor (chain mail)</t>
  </si>
  <si>
    <t>Adamantine armor (chain shirt)</t>
  </si>
  <si>
    <t>Adamantine armor (scale mail)</t>
  </si>
  <si>
    <t>Bag of tricks (gray)</t>
  </si>
  <si>
    <t>Bag of tricks (rust)</t>
  </si>
  <si>
    <t>Bag of tricks (tan)</t>
  </si>
  <si>
    <t>Boots of the winterlands</t>
  </si>
  <si>
    <t>Circlet of blasting</t>
  </si>
  <si>
    <t>Deck of illusions</t>
  </si>
  <si>
    <t>Eversmoking bottle</t>
  </si>
  <si>
    <t>Eyes of charming</t>
  </si>
  <si>
    <t>Eyes of the eagle</t>
  </si>
  <si>
    <t>Figurine of wondrous power (silver raven)</t>
  </si>
  <si>
    <t>Gem of brightness</t>
  </si>
  <si>
    <t>Gloves of missile snaring</t>
  </si>
  <si>
    <t>Gloves of swimming and climbing</t>
  </si>
  <si>
    <t>Gloves of thievery</t>
  </si>
  <si>
    <t>Headband of intellect</t>
  </si>
  <si>
    <t>Helm of telepathy</t>
  </si>
  <si>
    <t>Instrument of the bards (Doss lute)</t>
  </si>
  <si>
    <t>Instrument of the bards (Fochlucan bandore)</t>
  </si>
  <si>
    <t>Instrument of the bards (Mac-Fuimidh cittern)</t>
  </si>
  <si>
    <t>Medallion of thoughts</t>
  </si>
  <si>
    <t>Necklace of adaptation</t>
  </si>
  <si>
    <t>Periapt of wound closure</t>
  </si>
  <si>
    <t>Pipes of haunting</t>
  </si>
  <si>
    <t>Pipes of the sewers</t>
  </si>
  <si>
    <t>Ring of jumping</t>
  </si>
  <si>
    <t>Ring of mind shielding</t>
  </si>
  <si>
    <t>Ring of warmth</t>
  </si>
  <si>
    <t>Ring of water walking</t>
  </si>
  <si>
    <t>Quiver of Ehlonna</t>
  </si>
  <si>
    <t>Stone of good luck</t>
  </si>
  <si>
    <t>Wind fan</t>
  </si>
  <si>
    <t>Winged boots</t>
  </si>
  <si>
    <t>Wand of the war mage, +2</t>
  </si>
  <si>
    <t>Rod of the pact keeper, +2</t>
  </si>
  <si>
    <t>Pearl of Power</t>
  </si>
  <si>
    <t>Shield,+1</t>
  </si>
  <si>
    <t>Weapon, +2</t>
  </si>
  <si>
    <t>Figurine of wondrous power (roll d8)</t>
  </si>
  <si>
    <t>1: Bronze griffon
2: Ebony fly
3: Golden lions
4: Ivory goats
5: Marble elephant
6-7: Onyx dog
8: Serpentine owl</t>
  </si>
  <si>
    <t>Adamantine armor (breastplate)</t>
  </si>
  <si>
    <t>Adamantine armor (splint)</t>
  </si>
  <si>
    <t>Amulet of health</t>
  </si>
  <si>
    <t>Armor of vulnerability</t>
  </si>
  <si>
    <t>Arrow-catching shield</t>
  </si>
  <si>
    <t>Belt of dwarvenkind</t>
  </si>
  <si>
    <t>Belt of hill giant strength</t>
  </si>
  <si>
    <t>Berserker axe</t>
  </si>
  <si>
    <t>Boots of levitation</t>
  </si>
  <si>
    <t>Boots of speed</t>
  </si>
  <si>
    <t>Bowl of commanding water elementals</t>
  </si>
  <si>
    <t>Bracers of defense</t>
  </si>
  <si>
    <t>Brazier of commanding fire elementals</t>
  </si>
  <si>
    <t>Cape of the mountebank</t>
  </si>
  <si>
    <t>Censer of controlling air elementals</t>
  </si>
  <si>
    <t>Armor, +1 chain mail</t>
  </si>
  <si>
    <t>Armor of resistance (chain mail)</t>
  </si>
  <si>
    <t>Armor of resistance (chain shirt)</t>
  </si>
  <si>
    <t>Armor,+ 1 chain shirt</t>
  </si>
  <si>
    <t>Cloak of displacement</t>
  </si>
  <si>
    <t>Cloak of the bat</t>
  </si>
  <si>
    <t>Cube of force</t>
  </si>
  <si>
    <t>Daern's instant fortress</t>
  </si>
  <si>
    <t>Dagger of venom</t>
  </si>
  <si>
    <t>Dimensional shackles</t>
  </si>
  <si>
    <t>Dragon slayer</t>
  </si>
  <si>
    <t>Elven chain</t>
  </si>
  <si>
    <t>Flame tongue</t>
  </si>
  <si>
    <t>Gem of seeing</t>
  </si>
  <si>
    <t>Giant slayer</t>
  </si>
  <si>
    <t>Clamoured studded leather</t>
  </si>
  <si>
    <t>Helm of teleportation</t>
  </si>
  <si>
    <t>Horn of blasting</t>
  </si>
  <si>
    <t>Horn of Valhalla (silver or brass)</t>
  </si>
  <si>
    <t>Instrument of the bards (Canaithmandolin)</t>
  </si>
  <si>
    <t>Instrument ofthe bards (Cii lyre)</t>
  </si>
  <si>
    <t>loun stone (awareness)</t>
  </si>
  <si>
    <t>loun stone (protection)</t>
  </si>
  <si>
    <t>loun stone (reserve)</t>
  </si>
  <si>
    <t>loun stone (sustenance)</t>
  </si>
  <si>
    <t>Iron bands of Bilarro</t>
  </si>
  <si>
    <t>Armor, + 1 leather</t>
  </si>
  <si>
    <t>Armor of resistance (leather)</t>
  </si>
  <si>
    <t>Mace of disruption</t>
  </si>
  <si>
    <t>Mace of smiting</t>
  </si>
  <si>
    <t>Mace of terror</t>
  </si>
  <si>
    <t>Mantle of spell resistance</t>
  </si>
  <si>
    <t>Necklace of prayer beads</t>
  </si>
  <si>
    <t>Periapt of proof against poison</t>
  </si>
  <si>
    <t>Ring of animal influence</t>
  </si>
  <si>
    <t>Ring of evasion</t>
  </si>
  <si>
    <t>Ring of feather falling</t>
  </si>
  <si>
    <t>Ring of free action</t>
  </si>
  <si>
    <t>Ring of protection</t>
  </si>
  <si>
    <t>Ring of resistance</t>
  </si>
  <si>
    <t>Ring of spell storing</t>
  </si>
  <si>
    <t>Ring of the ram</t>
  </si>
  <si>
    <t>Ring of X-ray vision</t>
  </si>
  <si>
    <t>Robe of eyes</t>
  </si>
  <si>
    <t>Rod of rulership</t>
  </si>
  <si>
    <t>Rope of entanglement</t>
  </si>
  <si>
    <t>Armor, +1 scale mail</t>
  </si>
  <si>
    <t>Armor of resistance (scale mail)</t>
  </si>
  <si>
    <t>Shield, +2</t>
  </si>
  <si>
    <t>Shield of missile attraction</t>
  </si>
  <si>
    <t>Staff of charming</t>
  </si>
  <si>
    <t>Staff of healing</t>
  </si>
  <si>
    <t>Staff of swarming insects</t>
  </si>
  <si>
    <t>Staff of the woodlands</t>
  </si>
  <si>
    <t>Staff of withering</t>
  </si>
  <si>
    <t>Stone of controlling earthelementals</t>
  </si>
  <si>
    <t>Sun blade</t>
  </si>
  <si>
    <t>Sword of life stealing</t>
  </si>
  <si>
    <t>Sword of wounding</t>
  </si>
  <si>
    <t>Tentacle rod</t>
  </si>
  <si>
    <t>Vicious weapon</t>
  </si>
  <si>
    <t>Wand of binding</t>
  </si>
  <si>
    <t>Wand of enemy detection</t>
  </si>
  <si>
    <t>Wand of fear</t>
  </si>
  <si>
    <t>Wand of fireballs</t>
  </si>
  <si>
    <t>Wand of lightning bolts</t>
  </si>
  <si>
    <t>Wand of paralysis</t>
  </si>
  <si>
    <t>Wand of wonder</t>
  </si>
  <si>
    <t>Wings of flying</t>
  </si>
  <si>
    <t>Weapon, +3</t>
  </si>
  <si>
    <t>Extra</t>
  </si>
  <si>
    <t>Amulet of the planes</t>
  </si>
  <si>
    <t>Carpet of flying</t>
  </si>
  <si>
    <t>Crystal ball (very rare version)</t>
  </si>
  <si>
    <t>Ring of regeneration</t>
  </si>
  <si>
    <t>Ring of shooting stars</t>
  </si>
  <si>
    <t>Ring of telekinesis</t>
  </si>
  <si>
    <t>Robe of scintillating colors</t>
  </si>
  <si>
    <t>Robe of stars</t>
  </si>
  <si>
    <t>Rod of absorption</t>
  </si>
  <si>
    <t>Rod of alertness</t>
  </si>
  <si>
    <t>Rod of security</t>
  </si>
  <si>
    <t>Rod of the pact keeper, +3</t>
  </si>
  <si>
    <t>Scimitar of speed</t>
  </si>
  <si>
    <t>Shield, +3</t>
  </si>
  <si>
    <t>Staff of fire</t>
  </si>
  <si>
    <t>Staff of frost</t>
  </si>
  <si>
    <t>Staff of power</t>
  </si>
  <si>
    <t>Staff of striking</t>
  </si>
  <si>
    <t>Staff of thunder and lightning</t>
  </si>
  <si>
    <t>Sword of sharpness</t>
  </si>
  <si>
    <t>Wand of polymorph</t>
  </si>
  <si>
    <t>Wand of the war mage, + 3</t>
  </si>
  <si>
    <t>Adamantine armor (half plate)</t>
  </si>
  <si>
    <t>Adamantine armor (plate)</t>
  </si>
  <si>
    <t>Animated shield</t>
  </si>
  <si>
    <t>Belt of fire giant strength</t>
  </si>
  <si>
    <t>Belt of frost (or stone) giant strength</t>
  </si>
  <si>
    <t>Armor, + 1 breastplate</t>
  </si>
  <si>
    <t>Armor of resistance (breastplate)</t>
  </si>
  <si>
    <t>Candle of invocation</t>
  </si>
  <si>
    <t>Armor, +2 chain mail</t>
  </si>
  <si>
    <t>Armor, +2 chain shirt</t>
  </si>
  <si>
    <t>Cloak of arachnida</t>
  </si>
  <si>
    <t>Dancing sword</t>
  </si>
  <si>
    <t>Demon armor</t>
  </si>
  <si>
    <t>Dragon scale mail</t>
  </si>
  <si>
    <t>Dwarven plate</t>
  </si>
  <si>
    <t>Dwarven thrower</t>
  </si>
  <si>
    <t>Efreeti bottle</t>
  </si>
  <si>
    <t>Figurine of wondrous power (obsidian steed)</t>
  </si>
  <si>
    <t>Frost brand</t>
  </si>
  <si>
    <t>Helm of brilliance</t>
  </si>
  <si>
    <t>Horn ofValhalla (bronze)</t>
  </si>
  <si>
    <t>Instrument of the bards (Anstruthharp)</t>
  </si>
  <si>
    <t>loun stone (absorption)</t>
  </si>
  <si>
    <t>loun stone (agility)</t>
  </si>
  <si>
    <t>loun stone (fortitude)</t>
  </si>
  <si>
    <t>loun stone (insight)</t>
  </si>
  <si>
    <t>loun stone (intellect)</t>
  </si>
  <si>
    <t>loun stone (leadership)</t>
  </si>
  <si>
    <t>loun stone (strength)</t>
  </si>
  <si>
    <t>Armor, +2 leather</t>
  </si>
  <si>
    <t>Manual of bodily health</t>
  </si>
  <si>
    <t>Manual of gainful exercise</t>
  </si>
  <si>
    <t>Manual of golems</t>
  </si>
  <si>
    <t>Manual of quickness of action</t>
  </si>
  <si>
    <t>Mirror of life trapping</t>
  </si>
  <si>
    <t>Nine lives stealer</t>
  </si>
  <si>
    <t>Oathbow</t>
  </si>
  <si>
    <t>Armor, +2 scale mail</t>
  </si>
  <si>
    <t>Spellguard shield</t>
  </si>
  <si>
    <t>Armor, + 1 splint</t>
  </si>
  <si>
    <t>Armor of resistance (splint)</t>
  </si>
  <si>
    <t>Armor, + 1 studded leather</t>
  </si>
  <si>
    <t>Armor of resistance (studded leather)</t>
  </si>
  <si>
    <t>Tome of clear thought</t>
  </si>
  <si>
    <t>Tome of leadership and influence</t>
  </si>
  <si>
    <t>Tome of understanding</t>
  </si>
  <si>
    <t>Wand of the war mage, + 4</t>
  </si>
  <si>
    <t>Defender</t>
  </si>
  <si>
    <t>Luck Blade</t>
  </si>
  <si>
    <t>Hammer of Thunderbolts</t>
  </si>
  <si>
    <t>Sword of Answering</t>
  </si>
  <si>
    <t>Holy Avenger</t>
  </si>
  <si>
    <t>Ring of Djinni Summoning</t>
  </si>
  <si>
    <t>Ring of Invisibility</t>
  </si>
  <si>
    <t>Ring of Spell Turning</t>
  </si>
  <si>
    <t>Rod of lordly might</t>
  </si>
  <si>
    <t>Staff of the magi</t>
  </si>
  <si>
    <t>Vorpal sword</t>
  </si>
  <si>
    <t>Belt of cloud giant strength</t>
  </si>
  <si>
    <t>Armor, +2 breastplate</t>
  </si>
  <si>
    <t>Armor, +3 chain mail</t>
  </si>
  <si>
    <t>Armor, +3 chain shirt</t>
  </si>
  <si>
    <t>Cloak of invisibility</t>
  </si>
  <si>
    <t>Crystal ball (legendary version)</t>
  </si>
  <si>
    <t>Armor, + 1 half plate</t>
  </si>
  <si>
    <t>Iron flask</t>
  </si>
  <si>
    <t>Armor, +3 leather</t>
  </si>
  <si>
    <t>Armor, +1 Plate</t>
  </si>
  <si>
    <t>Robe of the archmagi</t>
  </si>
  <si>
    <t>Rod of resurrection</t>
  </si>
  <si>
    <t>Scarab of protection</t>
  </si>
  <si>
    <t>Armor, +2 splint</t>
  </si>
  <si>
    <t>Armor, +2 studded leather</t>
  </si>
  <si>
    <t>Well of many worlds</t>
  </si>
  <si>
    <t>Magic armor (roll dl2)</t>
  </si>
  <si>
    <t>1-2: Armor, +2 half plate
3-4: Armor, +2 plate
5-6: Armor, +3 studded leather
7-8: Armor, +3 breastplate
9-10: Armor, +3 splint
11: Armor, +3 half plate
12: Armor, +3 plate</t>
  </si>
  <si>
    <t>Apparatus of Kwalish</t>
  </si>
  <si>
    <t>Armor of invulnerability</t>
  </si>
  <si>
    <t>Belt of storm giant strength</t>
  </si>
  <si>
    <t>Cubic gate</t>
  </si>
  <si>
    <t>Deck of many things</t>
  </si>
  <si>
    <t>Efreeti chain</t>
  </si>
  <si>
    <t>Armor of resistance (half plate)</t>
  </si>
  <si>
    <t>Horn ofValhalla (iron)</t>
  </si>
  <si>
    <t>Instrument of the bards (OIIamh harp)</t>
  </si>
  <si>
    <t>loun stone (greater absorption)</t>
  </si>
  <si>
    <t>loun stone (mastery)</t>
  </si>
  <si>
    <t>loun stone (regeneration)</t>
  </si>
  <si>
    <t>Plate armor of etherealness</t>
  </si>
  <si>
    <t>Plate armor of resistance</t>
  </si>
  <si>
    <t>Ring of air elemental command</t>
  </si>
  <si>
    <t>Ring of earthelemental command</t>
  </si>
  <si>
    <t>Ring of fire elemental command</t>
  </si>
  <si>
    <t>Ring of three wishes</t>
  </si>
  <si>
    <t>Ring of water elemental command</t>
  </si>
  <si>
    <t>Sphere of annihilation</t>
  </si>
  <si>
    <t>Talisman of pure good</t>
  </si>
  <si>
    <t>Talisman of the sphere</t>
  </si>
  <si>
    <t>Talisman of ultimate evil</t>
  </si>
  <si>
    <t>Tome of the stilled tongue</t>
  </si>
  <si>
    <t>Potion of Healing</t>
  </si>
  <si>
    <t>Spell Scroll (cantrip)</t>
  </si>
  <si>
    <t>Potion of Climbing</t>
  </si>
  <si>
    <t>Spell Scroll (1st Level)</t>
  </si>
  <si>
    <t>Spell Scroll (2nd Level)</t>
  </si>
  <si>
    <t>Potion of Greater Healing</t>
  </si>
  <si>
    <t>Bag of Holding</t>
  </si>
  <si>
    <t>Driftglobe</t>
  </si>
  <si>
    <t>Potion of greater healing</t>
  </si>
  <si>
    <t>Potion of Fire breath</t>
  </si>
  <si>
    <t>Potion of Resistance</t>
  </si>
  <si>
    <t>Ammunition, +1</t>
  </si>
  <si>
    <t>Potion of animal friendship</t>
  </si>
  <si>
    <t>Potion of hill giant strength</t>
  </si>
  <si>
    <t>Potion of growth</t>
  </si>
  <si>
    <t>Potion of water breathing</t>
  </si>
  <si>
    <t>Spell Scroll (3rd Level)</t>
  </si>
  <si>
    <t>Keoghtom's Ointment</t>
  </si>
  <si>
    <t>Oil of slipperiness</t>
  </si>
  <si>
    <t>Dust of disappearance</t>
  </si>
  <si>
    <t>Dust of dryness</t>
  </si>
  <si>
    <t>Dust of sneezing and choking</t>
  </si>
  <si>
    <t>Elemental gem</t>
  </si>
  <si>
    <t>Philter of Love</t>
  </si>
  <si>
    <t>Alchemy jug</t>
  </si>
  <si>
    <t>Cap of water breating</t>
  </si>
  <si>
    <t>Cloak of the manta ray</t>
  </si>
  <si>
    <t>Goggles of night</t>
  </si>
  <si>
    <t>Helm of comprehending languages</t>
  </si>
  <si>
    <t>Immovable rod</t>
  </si>
  <si>
    <t>Lantern of revealing</t>
  </si>
  <si>
    <t>Mariner's armor</t>
  </si>
  <si>
    <t>Mithral armor</t>
  </si>
  <si>
    <t>Potion of poison</t>
  </si>
  <si>
    <t>Ring of swimming</t>
  </si>
  <si>
    <t>Robe of useful items</t>
  </si>
  <si>
    <t>Rope of climbing</t>
  </si>
  <si>
    <t>Saddle of the cavalier</t>
  </si>
  <si>
    <t>Wand of magic detection</t>
  </si>
  <si>
    <t>Wand of Secrets</t>
  </si>
  <si>
    <t>Weight</t>
  </si>
  <si>
    <t>Item Name</t>
  </si>
  <si>
    <t>Rarity</t>
  </si>
  <si>
    <t>Attunement</t>
  </si>
  <si>
    <t>Details</t>
  </si>
  <si>
    <t>Armor of gleaming</t>
  </si>
  <si>
    <t>Common</t>
  </si>
  <si>
    <t>No</t>
  </si>
  <si>
    <t>This armor never gets dirty</t>
  </si>
  <si>
    <t>Bead of nourishment</t>
  </si>
  <si>
    <t>This spongy, flavorless, gelatinous bead dissolves on your tongue and provides as much nourishment as 1 day of rations.</t>
  </si>
  <si>
    <t>Bead of refreshment</t>
  </si>
  <si>
    <t>This spongy, flavorless, gelatinous bead dissolves in liquid, transforming up to a pint of the liquid into fresh, cold drinking water. The bead has no effect on magical liquids or harmful substances such as poison.</t>
  </si>
  <si>
    <t>Boots of false tracks</t>
  </si>
  <si>
    <t>Only humanoids can wear these boots. While wearing the boots, you can choose to have them leave tracks like those of another kind of humanoid of your size.</t>
  </si>
  <si>
    <t>Breathing Bubble</t>
  </si>
  <si>
    <t>This translucent, bubble-like sphere has a slightly tacky outer surface, and you gain the item's benefits only while wearing it over your head like a helmet.
The bubble contains 1 hour of breathable air. The bubble regains all its expended air daily at dawn.</t>
  </si>
  <si>
    <t>Candle of the deep</t>
  </si>
  <si>
    <t>The flame of this candle is not extinguished when immersed in water. It gives off light and heat like a normal candle.</t>
  </si>
  <si>
    <t>Cast-off armor</t>
  </si>
  <si>
    <t>You can doff this armor as an action.</t>
  </si>
  <si>
    <t>Charlatan’s die</t>
  </si>
  <si>
    <t>Yes</t>
  </si>
  <si>
    <t>Whenever you roll this six—sided die, you can control which number it rolls.</t>
  </si>
  <si>
    <t>Cloak of billowing</t>
  </si>
  <si>
    <t>While wearing this cloak, you can use a bonus action to make it billow dramatically.</t>
  </si>
  <si>
    <t>Cloak of many fashions</t>
  </si>
  <si>
    <t>While wearing this cloak, you can use a bonus action to change the style, color, and apparent quality of the garment. The cloak's weight doesn't change. Regardless of its appearance, the cloak can't be anything but a cloak. Although it can duplicate the appearance of other magic cloaks, it doesn't gain their magical properties.</t>
  </si>
  <si>
    <t>Clockwork amulet</t>
  </si>
  <si>
    <t>This copper amulet contains tiny interlocking gears and is powered by magic from Mechanus, a plane of clockwork predictability. A creature that puts an ear to the amulet can hear faint ticking and whirring noises coming from within.
When you make an attack roll while wearing the amulet, you can forgo rolling the d20 to get a 10 on the die. Once used, this property can't be used again until the next dawn.</t>
  </si>
  <si>
    <t>Clothes of mending</t>
  </si>
  <si>
    <t>This elegant outfit of traveler's clothes magically mends itself to counteract daily wear and tear. Pieces of the outfit that are destroyed can't be repaired in this way.</t>
  </si>
  <si>
    <t>Coin of Delving</t>
  </si>
  <si>
    <t>This scintillating copper coin sheds dim light in a 5-foot radius. If dropped a distance greater than 5 feet, the coin issues a melodious ringing sound when it hits a surface. Any creature that can hear the chime can determine the distance the coin dropped based on the tone.</t>
  </si>
  <si>
    <t>Dark shard amulet</t>
  </si>
  <si>
    <t>Yes (warlock)</t>
  </si>
  <si>
    <t>This amulet is fashioned from a single shard of resilient extraplanar material originating from the realm of your warlock patron. While you are wearing it, you gain the following benefits:
You can use the amulet as a spellcasting focus for your warlock spells.
You can try to cast a cantrip that you don't know. The cantrip must be on the warlock spell list, and you must make a DC 10 Intelligence (Arcana) check. If the check succeeds, you cast the spell. If the check fails, so does the spell, and the action used to cast the spell is wasted. In either case, you can't use this property again until you finish a long rest.</t>
  </si>
  <si>
    <t>Dread helm</t>
  </si>
  <si>
    <t>This fearsome steel helm makes your eyes glow red while you wear it.</t>
  </si>
  <si>
    <t>Ear horn of hearing</t>
  </si>
  <si>
    <t>While held up to your ear, this horn suppresses the effects of the deafened condition on you, allowing you to hear normally.</t>
  </si>
  <si>
    <t>Enduring spellbook</t>
  </si>
  <si>
    <t>This spellbook, along with anything written on its pages, can't be damaged by fire or immersion in water. In addition, the spellbook doesn't deteriorate with age.</t>
  </si>
  <si>
    <t>Ersatz eye</t>
  </si>
  <si>
    <t>This artificial eye replaces a real one that was lost or removed. While the ersatz eye is embedded in your eye socket, it can't be removed by anyone other than you, and you can see through the tiny orb as though it were a normal eye.</t>
  </si>
  <si>
    <t>Hat of vermin</t>
  </si>
  <si>
    <t>This hat has 3 charges. While holding the hat, you can use an action to expend 1 of its charges and speak a command word that summons your choice of a bat, a frog, or a rat. The summoned creature magically appears in the hat and tries to get away from you as quickly as possible. The creature is neither friendly nor hostile, and it isn't under your control. It behaves as an ordinary creature of its kind and disappears after 1 hour or when it drops to 0 hit points. The hat regains all expended charges daily at dawn.</t>
  </si>
  <si>
    <t>Hat of wizardry</t>
  </si>
  <si>
    <t>Yes (wizard)</t>
  </si>
  <si>
    <t>This antiquated, cone—shaped hat is adorned with gold crescent moons and stars. While you are wearing it, you gain the following benefits:
You can use the hat as a spellcasting focus for your wizard spells.
You can try to cast a cantrip that you don't know. The cantrip must be on the wizard spell list, and you must make a DC 10 Intelligence (Arcana) check. If the check succeeds, you cast the spell. If the check fails, so does the spell, and the action used to cast the spell is wasted. In either case, you can't use this property again until you finish a long rest.</t>
  </si>
  <si>
    <t>Heward’s handy spice pouch</t>
  </si>
  <si>
    <t>This belt pouch appears empty and has 10 charges. While holding the pouch, you can use an action to expend 1 of its charges, speak the name of any nonmagical food seasoning (such as salt, pepper, saffron, or cilantro), and remove a pinch of the desired seasoning from the pouch. A pinch is enough to season a single meal. The pouch regains 1d6 + 4 expended charges daily at dawn.</t>
  </si>
  <si>
    <t>Horn of silent alarm</t>
  </si>
  <si>
    <t>This horn has 4 charges. When you use an action to blow it, one creature of your choice can hear the horns blare, provided the creature is within 600 feet of the horn and not deafened. No other creature hears sound coming from the horn. The horn regains 1d4 expended charges daily at dawn.</t>
  </si>
  <si>
    <t>Illuminator’s Tattoo</t>
  </si>
  <si>
    <t>Produced by a special needle, this magic tattoo features beautiful calligraphy, images of writing implements, and the like.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Magical Scribing. While this tattoo is on your skin, you can write with your fingertip as if it were an ink pen that never runs out of ink.
As an action, you can touch a piece of writing up to one page in length and speak a creature's name. The writing becomes invisible to everyone other than you and the named creature for the next 24 hours. Either of you can dismiss the invisibility by touching the script (no action required). Once used, this action can't be used again until the next dawn.</t>
  </si>
  <si>
    <t>Instrument of illusions</t>
  </si>
  <si>
    <t>While you are playing this musical instrument, you can create harmless, illusory visual effects within a 5-foot-radius sphere centered on the instrument. If you are a bard, the radius increases to 15 feet. Sample visual effects include luminous musical notes, a spectral dancer, butterflies, and gently falling snow. The magical effects have neither substance nor sound, and they are obviously illusory. The effects end when you stop playing.</t>
  </si>
  <si>
    <t>Instrument of scribing</t>
  </si>
  <si>
    <t>This musical instrument has 3 charges. While you are playing it, you can use an action to expend 1 charge from the instrument and write a magical message on a nonmagical object or surface that you can see within 30 feet of you. The message can be up to six words long and is written in a language you know. If you are a bard, you can scribe an additional seven words and choose to make the message glow faintly, allowing it to be seen in nonmagical darkness. Casting dispel magic on the message erases it. Otherwise, the message fades away after 24 hours.
The instrument regains all expended charges daily at dawn.</t>
  </si>
  <si>
    <t>Lock of trickery</t>
  </si>
  <si>
    <t>This lock appears to be an ordinary lock (of the type described in chapter 5 of the Player's Handbook) and comes with a single key. The tumblers in this lock magically adjust to thwart burglars. Dexterity checks made to pick the lock have disadvantage.</t>
  </si>
  <si>
    <t>Masquerade Tattoo</t>
  </si>
  <si>
    <t>Produced by a special needle, this magic tattoo appears on your body as whatever you desire.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Fluid Ink. As a bonus action, you can shape the tattoo into any color or pattern and move it to any area of your skin. Whatever form it takes, it is always obviously a tattoo. It can range in size from no smaller than a copper piece to an intricate work of art that covers all your skin.
Disguise Self. As an action, you can use the tattoo to cast the disguise self spell (DC 13 to discern the disguise). Once the spell is cast from the tattoo, it can't be cast from the tattoo again until the next dawn.</t>
  </si>
  <si>
    <t>Moon-touched sword</t>
  </si>
  <si>
    <t>In darkness, the unsheathed blade of this sword sheds moonlight, creating bright light in a 15-foot radius and dim light for an additional 15 feet.
Base items. This item variant can be applied to the following base items:
Double-Bladed Scimitar (Moon-Touched Double-Bladed Scimitar)
Greatsword (Moon-Touched Greatsword)
Longsword (Moon-Touched Longsword)
Rapier (Moon-Touched Rapier)
Scimitar (Moon-Touched Scimitar)
Shortsword (Moon-Touched Shortsword)</t>
  </si>
  <si>
    <t>Mystery key</t>
  </si>
  <si>
    <t>A question mark is worked into the head of this key. The key has a 5 percent chance of unlocking any lock into which it's inserted. Once it unlocks something, the key disappears.</t>
  </si>
  <si>
    <t>Orb of direction</t>
  </si>
  <si>
    <t>While holding this orb, you can use an action to determine which way is north. This property functions only on the Material Plane.</t>
  </si>
  <si>
    <t>Orb of time</t>
  </si>
  <si>
    <t>While holding this orb, you can use an action to determine whether it is morning, afternoon, evening, or nighttime outside. This property functions only on the Material Plane.</t>
  </si>
  <si>
    <t>Perfume of bewitching</t>
  </si>
  <si>
    <t>This tiny vial contains magic perfume, enough for one use. You can use an action to apply the perfume to yourself, and its effect lasts 1 hour. For the duration, you have advantage on all Charisma checks directed at humanoids of challenge rating 1 or lower. Those subjected to the perfume's effect are not aware that they've been influenced by magic.</t>
  </si>
  <si>
    <t>Pipe of smoke monsters</t>
  </si>
  <si>
    <t>While smoking this pipe, you can use an action to exhale a puff of smoke that takes the form of a single creature, such as a dragon, a flumph, or a froghemoth. The form must be small enough to fit in a 1-foot cube and loses its shape after a few seconds, becoming an ordinary puff of smoke.</t>
  </si>
  <si>
    <t>Pole of angling</t>
  </si>
  <si>
    <t>While holding this 10-foot pole, you can speak a command word and transform it into a fishing pole with a hook, a line, and a reel. Speaking the command word again changes the fishing pole back into a normal 10-foot pole.</t>
  </si>
  <si>
    <t>Pole of collapsing</t>
  </si>
  <si>
    <t>While holding this 10-foot pole, you can use an action to speak a command word and cause it to collapse into a 1-foot-long rod, for ease of storage. The pole's weight doesn't change. You can use an action to speak a different command word and cause the rod to revert to a pole; however, the rod will elongate only as far as the surrounding space allows.</t>
  </si>
  <si>
    <t>Pot of awakening</t>
  </si>
  <si>
    <t>If you plant an ordinary shrub in this 10-pound clay pot and let it grow for 30 days, the shrub magically transforms into an awakened shrub at the end of that time. When the shrub awakens, its roots break the pot, destroying it.
The awakened shrub is friendly toward you. Absent commands from you, it does nothing.</t>
  </si>
  <si>
    <t>Potion of climbing</t>
  </si>
  <si>
    <t>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t>
  </si>
  <si>
    <t>Potion of healing</t>
  </si>
  <si>
    <t>You regain 2d4 + 2 hit points when you drink this potion. The potion's red liquid glimmers when agitated.</t>
  </si>
  <si>
    <t>Prosthetic Limb</t>
  </si>
  <si>
    <t>This item replaces a lost limb-a hand, an arm, a foot, a leg, or a similar body part. While the prosthetic is attached, it functions identically to the part it replaces. You can detach or reattach it as an action, and it can't be removed against your will. It detaches if you die.</t>
  </si>
  <si>
    <t>Rope of mending</t>
  </si>
  <si>
    <t>You can cut this 50-foot coil of hempen rope into any number of smaller pieces, and then use an action to speak a command word and cause the pieces to knit back together. The pieces must be in contact with each other and not otherwise in use. A rope of mending is forever shortened if a section of it is lost or destroyed.</t>
  </si>
  <si>
    <t>Ruby of the war mage</t>
  </si>
  <si>
    <t>Yes (spellcaster)</t>
  </si>
  <si>
    <t>Etched with eldritch runes, this 1-inch-diameter ruby allows you to use a simple or martial weapon as a spellcasting focus for your spells. For this property to work, you must attach the ruby to the weapon by pressing the ruby against it for at least 10 minutes. Thereafter, the ruby can't be removed unless you detach it as an action or the weapon is destroyed. Not even an antimagic field causes it to fall off. The ruby does fall off the weapon if your attunement to the ruby ends.</t>
  </si>
  <si>
    <t>Shield of expression</t>
  </si>
  <si>
    <t>The front of this shield is shaped in the likeness of a face. While bearing the shield, you can use a bonus action to alter the face's expression.</t>
  </si>
  <si>
    <t>Smoldering armor</t>
  </si>
  <si>
    <t>Wisps of harmless, odorless smoke rise from this armor while it is worn.
Base items. This item variant can be applied to the following base items:
Breastplate (Smoldering Breastplate)
Chain Mail (Smoldering Chain Mail)
Chain Shirt (Smoldering Chain Shirt)
Half Plate Armor (Smoldering Half Plate Armor)
Hide Armor (Smoldering Hide Armor)
Leather Armor (Smoldering Leather Armor)
Padded Armor (Smoldering Padded Armor)
Plate Armor (Smoldering Plate Armor)
Ring Mail (Smoldering Ring Mail)
Scale Mail (Smoldering Scale Mail)
Spiked Armor (Smoldering Spiked Armor)
Splint Armor (Smoldering Splint Armor)
Studded Leather Armor (Smoldering Studded Leather Armor)</t>
  </si>
  <si>
    <t>Spell scroll (1st level)</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</si>
  <si>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1stSave DC 13 Attack Bonus +5</t>
  </si>
  <si>
    <t>Spell scroll (cantrip)</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</si>
  <si>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Cantrip Save DC 13 Attack Bonus +5</t>
  </si>
  <si>
    <t>Spellwrought Tattoo (1st)</t>
  </si>
  <si>
    <t>Produced by a special needle, this magic tattoo contains a single spell of up to 5th level, wrought on your skin by a magic needle. To use the tattoo, you must hold the needle against your skin and speak the command word. The needle turns into ink that becomes the tattoo, which appears on the skin in whatever design you like. Once the tattoo is there, you can cast its spell, requiring no material components. The tattoo glows faintly while you cast the spell and for the spell’s duration. Once the spell ends, the tattoo vanishes from your skin.
The level of the spell in the tattoo determines the spell’s saving throw DC, attack bonus, spellcasting ability modifier, and the tattoo’s rarity, as shown in the Spellwrought Tattoo table.</t>
  </si>
  <si>
    <t>Spellwrought Tattoo (Cantrip)</t>
  </si>
  <si>
    <t>Staff of adornment</t>
  </si>
  <si>
    <t>If you place an object weighing no more than 1 pound (such as a shard of crystal, an egg, or a stone) above the tip of the staff while holding it, the object floats an inch from the staff's tip and remains there until it is removed or until the staff is no longer in your possession. The staff can have up to three such objects floating over its tip at any given time. While holding the staff, you can make one or more of the objects slowly spin or turn in place.
Versatile. This weapon can be used with one or two hands. A damage value in parentheses appears with the property—the damage when the weapon is used with two hands to make a melee attack.</t>
  </si>
  <si>
    <t>Staff of birdcalls</t>
  </si>
  <si>
    <t>This wooden staff is decorated with bird carvings. It has 10 charges. While holding it, you can use an action to expend 1 charge from the staff and cause it to create one of the following sounds out to a range of 60 feet: a finch's chirp, a raven's caw, a duck's quack, a chicken's cluck, a goose's honk, a loon's call, a turkey's gobble, a seagull's cry, an owl's hoot, or an eagle's shriek.
The staff regains 1d6 + 4 expended charges daily at dawn. If you expend the last charge, roll a d20. On a 1, the staff explodes in a harmless cloud of bird feathers and is lost forever.
Versatile. This weapon can be used with one or two hands. A damage value in parentheses appears with the property—the damage when the weapon is used with two hands to make a melee attack.</t>
  </si>
  <si>
    <t>Staff of flowers</t>
  </si>
  <si>
    <t>This wooden staff has 10 charges. While holding it, you can use an action to expend 1 charge from the staff and cause a flower to sprout from a patch of earth or soil within 5 feet of you, or from the staff itself. Unless you choose a specific kind of flower, the staff creates a mildscented daisy. The flower is harmless and nonmagical, and it grows or withers as a normal flower would. The staff regains 1d6 + 4 expended charges daily at dawn. If you expend the last charge, roll a d20. On a 1, the staff turns into flower petals and is lost forever.
Versatile. This weapon can be used with one or two hands. A damage value in parentheses appears with the property—the damage when the weapon is used with two hands to make a melee attack.</t>
  </si>
  <si>
    <t>Talking doll</t>
  </si>
  <si>
    <t>While this stuffed doll is within 5 feet of you, you can spend a short rest telling it to say up to six phrases, none of which can be more than six words long, and set an observable condition under which the doll speaks each phrase. You can also replace old phrases with new ones. Whatever the condition, it must occur within 5 feet of the doll to make it speak. For example, whenever someone picks up the doll, it might say, "I want a piece of candy." The doll's phrases are lost when your attunement to the doll ends.</t>
  </si>
  <si>
    <t>Tankard of sobriety</t>
  </si>
  <si>
    <t>This tankard has a stern face sculpted into one side. You can drink ale, wine, or any other nonmagical alcoholic beverage poured into it without becoming inebriated. The tankard has no effect on magical liquids or harmful substances such as poison.</t>
  </si>
  <si>
    <t>Unbreakable arrow</t>
  </si>
  <si>
    <t>This arrow can't be broken, except when it is within an antimagic field.</t>
  </si>
  <si>
    <t>Veteran’s cane</t>
  </si>
  <si>
    <t>When you grasp this walking cane and use a bonus action to speak the command word, it transforms into an ordinary longsword and ceases to be magical.</t>
  </si>
  <si>
    <t>Vox Seeker</t>
  </si>
  <si>
    <t>This clockwork device resembles a metal crab the size of a dinner plate. Every action used to wind up the device allows it to operate for 1 minute, to a maximum of 10 minutes. While operational, the item uses the accompanying Vox Seeker stat block. This automaton is under the DM's control. A vox seeker reduced to 0 hit points is destroyed.</t>
  </si>
  <si>
    <t>Walloping ammunition</t>
  </si>
  <si>
    <t>This ammunition packs a wallop. A creature hit by the ammunition must succeed on a DC 10 Strength saving throw or be knocked prone.
Base items. This item variant can be applied to the following base items:
Arrow (Walloping Arrow)
Blowgun Needle (Walloping Blowgun Needle)
Crossbow Bolt (Walloping Crossbow Bolt)
Energy Cell (Walloping Energy Cell)
Modern Bullet (Walloping Modern Bullet)
Renaissance Bullet (Walloping Renaissance Bullet)
Sling Bullet (Walloping Sling Bullet)</t>
  </si>
  <si>
    <t>Wand of conducting</t>
  </si>
  <si>
    <t>This wand has 3 charges. While holding it, you can use an action to expend 1 of its charges and create orchestral music by waving it around. The music can be heard out to a range of 60 feet and ends when you stop waving the wand.
The wand regains all expended charges daily at dawn. If you expend the wand's last charge, roll a d20. On a 1, a sad tuba sound plays as the wand crumbles to dust and is destroyed.</t>
  </si>
  <si>
    <t>Wand of pyrotechnics</t>
  </si>
  <si>
    <t>This wand has 7 charges. While holding it, you can use an action to expend 1 of its charges and create a harmless burst of multicolored light at a point you can see up to 60 feet away. The burst of light is accompanied by a crackling noise that can be heard up to 300 feet away. The light is as bright as a torch flame but lasts only a second.
The wand regains 1d6 + 1 expended charges daily at dawn. If you expend the wand's last charge, roll a d20. On a 1, the wand erupts in a harmless pyrotechnic display and is destroyed.</t>
  </si>
  <si>
    <t>Wand of scowls</t>
  </si>
  <si>
    <t>This wand has 3 charges. While holding it, you can use an action to expend 1 of its charges and target a humanoid you can see within 30 feet of you. The target must succeed on a DC 10 Charisma saving throw or be forced to scowl for 1 minute.
The wand regains all expended charges daily at dawn. If you expend the wand's last charge, roll a d20. On a 1, the wand transforms into a wand of smiles.</t>
  </si>
  <si>
    <t>Wand of smiles</t>
  </si>
  <si>
    <t>This wand has 3 charges. While holding it, you can use an action to expend 1 of its charges and target a humanoid you can see within 30 feet of you. The target must succeed on a DC 10 Charisma saving throw or be forced to smile for 1 minute.
The wand regains all expended charges daily at dawn. If you expend the wand's last charge, roll a d20. On a 1, the wand transforms into a wand of scowls.</t>
  </si>
  <si>
    <t>Adamantine armor</t>
  </si>
  <si>
    <t>Uncommon</t>
  </si>
  <si>
    <t>This suit of armor is reinforced with adamantine, one of the hardest substances in existence. While you're wearing it, any critical hit against you becomes a normal hit.</t>
  </si>
  <si>
    <t>This ceramic jug appears to be able to hold a gallon of liquid and weighs 12 pounds whether full or empty. Sloshing sounds can be heard from within the jug when it is shaken, even if the jug is empty.
You can use an action and name one liquid from the table below to cause the jug to produce the chosen liquid. Afterward, you can uncork the jug as an action and pour that liquid out, up to 2 gallons per minute. The maximum amount of liquid the jug can produce depends on the liquid you named.
Once the jug starts producing a liquid, it can't produce a different one, or more of one that has reached its maximum, until the next dawn.</t>
  </si>
  <si>
    <t>All-Purpose Tool (+1)</t>
  </si>
  <si>
    <t>Yes (Artificer)</t>
  </si>
  <si>
    <t>This simple screwdriver can transform into a variety of tools; as an action, you can touch the item and transform it into any type of artisan's tool of your choice (see the "Equipment" chapter in the Player's Handbook for a list of artisan's tools). Whatever form the tool takes, you are proficient with it.
While holding this tool, you gain a +1 bonus to the spell attack rolls and the saving throw DCs of your artificer spells.
As an action, you can focus on the tool to channel your creative forces. Choose a cantrip that you don't know from any class list. For 8 hours, you can cast that cantrip, and it counts as an artificer cantrip for you. Once this property is used, it can't be used again until the next dawn.</t>
  </si>
  <si>
    <t>Ammunition +1</t>
  </si>
  <si>
    <t>You have a +1 bonus to attack and damage rolls made with this piece of magic ammunition. Once it hits a target, the ammunition is no longer magical.</t>
  </si>
  <si>
    <t>attunement required</t>
  </si>
  <si>
    <t>While wearing this amulet, you are hidden from divination magic. You can't be targeted by such magic or perceived through magical scrying sensors.</t>
  </si>
  <si>
    <t>Amulet of the Devout (+1)</t>
  </si>
  <si>
    <t>Yes (Cleric or Paladin)</t>
  </si>
  <si>
    <t>This amulet bears the symbol of a deity inlaid with precious stones or metals. While you wear the holy symbol, you gain a +1 bonus to spell attack rolls and the saving throw DCs of your spells.
While you wear this amulet, you can use your Channel Divinity feature without expending one of the feature's uses. Once this property is used, it can't be used again until the next dawn.</t>
  </si>
  <si>
    <t>Amulet of the Drunkard</t>
  </si>
  <si>
    <t>This amulet smells of old, ale-stained wood. While wearing it, you can regain 4d4 + 4 hit points when you drink a pint of beer, ale, mead, or wine. Once the amulet has restored hit points, it can't do so again until the next dawn.</t>
  </si>
  <si>
    <t>Arcane Grimoire (+1)</t>
  </si>
  <si>
    <t>Yes (Warlock)</t>
  </si>
  <si>
    <t>While you are holding this leather-bound book, you can use it as a spellcasting focus for your wizard spells, and you gain a +1 bonus to spell attack rolls and to the saving throw DCs of your wizard spells.
You can use this book as a spellbook. In addition, when you use your Arcane Recovery feature, you can increase the number of spell slot levels you regain by 1.</t>
  </si>
  <si>
    <t>Bag of holding</t>
  </si>
  <si>
    <t>This bag has an interior space considerably larger than its outside dimensions, roughly 2 feet in diameter at the mouth and 4 feet deep. The bag can hold up to 500 pounds, not exceeding a volume of 64 cubic feet. The bag weighs 15 pounds, regardless of its contents. Retrieving an item from the bag requires an action. If the bag is overloaded, pierced, or torn, it ruptures and is destroyed, and its contents are scattered in the Astral Plane. If the bag is turned inside out, its contents spill forth, unharmed, but the bag must be put right before it can be used again. Breathing creatures inside the bag can survive up to a number of minutes equal to 10 divided by the number of creatures (minimum 1 minute), after which time they begin to suffocate. Placing a bag of holding inside an extradimensional space created by a handy haversack, portable hole, or similar item instantly destroys both items and opens a gate to the Astral Plane. The gate originates where the one item was placed inside the other. Any creature within 10 feet of the gate is sucked through it to a random location on the Astral Plane. The gate then closes. The gate is one-way only and can't be reopened.</t>
  </si>
  <si>
    <t>Bag of tricks</t>
  </si>
  <si>
    <t>This ordinary bag, made from gray, rust, or tan cloth, appears empty. Reaching inside the bag, however, reveals the presence of a small, fuzzy object. The bag weighs 1/2 pound. You can use an action to pull the fuzzy object from the bag and throw it up to 20 feet. When the object lands, it transforms into a creature you determine by rolling a d8 and consulting the table that corresponds to the bag's color. The creature vanishes at the next dawn or when it is reduced to 0 hit points. The creature is friendly to you and your companions, and it acts on your turn. You can use a bonus action to command how the creature moves and what action it takes on its next turn, or to give it general orders, such as to attack your enemies. In the absence of such orders, the creature acts in a fashion appropriate to its nature. Once three fuzzy objects have been pulled from the bag, the bag can't be used again until the next dawn. Dmg 154</t>
  </si>
  <si>
    <t>Barrier Tattoo (12+ Dex)</t>
  </si>
  <si>
    <t>Produced by a special needle, this magic tattoo depicts protective imagery and uses ink that resembles liquid metal.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Protection. While you aren't wearing armor, the tattoo grants you an Armor Class of 12 + your dexterity bonus. You can use a shield and still gain this benefit.</t>
  </si>
  <si>
    <t>Bloodwell Vial (+1)</t>
  </si>
  <si>
    <t>Yes (Sorcerer)</t>
  </si>
  <si>
    <t>To attune to this vial, you must place a few drops of your blood into it. The vial can't be opened while your attunement to it lasts. If your attunement to the vial ends, the contained blood turns to ash. You can use the vial as a spellcasting focus for your spells while wearing or holding it, and you gain a +1 bonus to spell attack rolls and to the saving throw DCs of your sorcerer spells.
In addition, when you roll any Hit Dice to recover hit points while you are carrying the vial, you can regain 5 sorcery points. This property of the vial can't be used again until the next dawn.</t>
  </si>
  <si>
    <t>While you wear these boots, your steps make no sound, regardless of the surface you are moving across. You also have advantage on Dexterity (Stealth) checks that rely on moving silently.</t>
  </si>
  <si>
    <t>While you wear these boots, your walking speed becomes 30 feet, unless your walking speed is higher, and your speed isn't reduced if you are encumbered or wearing heavy armor. In addition, you can jump three times the normal distance, though you can't jump farther than your remaining movement would allow.</t>
  </si>
  <si>
    <t>These furred boots are snug and feel quite warm. While you wear them, you gain the following benefits: You have resistance to cold damage and you ignore difficult terrain created by ice or snow. You can tolerate temperatures as low as -50 degrees Fahrenheit without any additional protection. If you wear heavy clothes, you can tolerate temperatures as low as -100 degrees Fahrenheit.</t>
  </si>
  <si>
    <t>While wearing these bracers, you have proficiency with the longbow and shortbow, and you gain a +2 bonus to damage rolls on ranged attacks made with such weapons.</t>
  </si>
  <si>
    <t>Brooch of Living Essence</t>
  </si>
  <si>
    <t xml:space="preserve">
While wearing this nondescript brooch, spells and anything else that would detect or reveal your creature type treat you as humanoid, and those that would reveal your alignment treat it as neutral.</t>
  </si>
  <si>
    <t>While wearing this brooch, you have resistance to force damage, and you have immunity to damage from the magic missile spell.</t>
  </si>
  <si>
    <t>This wooden broom, which weighs 3 pounds, functions like a mundane broom until you stand astride it and speak its command word. It then hovers beneath you and can be ridden in the air. It has a flying speed of 50 feet. It can carry up to 400 pounds, but its flying speed becomes 30 feet while carrying over 200 pounds. The broom stops hovering when you land. You can send the broom to travel alone to a destination within 1 mile of you if you speak the command word, name the location, and are familiar with that place. The broom comes back to you when you speak another command word, provided that the broom is still within 1 mile of you.</t>
  </si>
  <si>
    <t>Cap of water breathing</t>
  </si>
  <si>
    <t>While wearing this cap underwater, you can speak its command word as an action to create a bubble of air around your head. It allows you to breathe normally underwater. This bubble stays with you until you speak the command word again, the cap is removed, or you are no longer underwater.</t>
  </si>
  <si>
    <t>While wearing this circlet, you can use an action to cast the scorching ray spell with it. When you make the spell's attacks, you do so with an attack bonus of +5. The circlet can't be used this way again until the next dawn.</t>
  </si>
  <si>
    <t>While you wear this cloak with its hood up, Wisdom (Perception) checks made to see you have disadvantage, and you have advantage on Dexterity (Stealth) checks made to hide, as the cloak's color shifts to camouflage you. Pulling the hood up or down requires an action.</t>
  </si>
  <si>
    <t>You gain a +1 bonus to AC and saving throws while you wear this cloak.</t>
  </si>
  <si>
    <t>While wearing this cloak with its hood up, you can breathe underwater, and you have a swimming speed of 60 feet. Pulling the hood up or down requires an action.</t>
  </si>
  <si>
    <t>Coiling Grasp Tattoo</t>
  </si>
  <si>
    <t>Produced by a special needle, this magic tattoo has long intertwining designs.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Grasping Tendrils. While the tattoo is on your skin, you can, as an action, cause the tattoo to extrude into inky tendrils, which reach for a creature you can see within 15 feet of you. The creature must succeed on a DC 14 Strength saving throw or take 3d6 force damage and be grappled by you. As an action, the creature can escape the grapple by succeeding on a DC 14 Strength (Athletics) or Dexterity (Acrobatics) check. The grapple also ends if you halt it (no action required), if the creature is ever more than 15 feet away from you, or if you use this tattoo on a different creature.</t>
  </si>
  <si>
    <t>This stoppered flask sloshes when shaken, as if it contains water. The decanter weighs 2 pounds. You can use an action to remove the stopper and speak one of three command words, whereupon an amount of fresh water or salt water (your choice) pours out of the flask. The water stops pouring out at the start of your next turn. Choose from the following options: "Stream" produces 1 gallon of water. "Fountain" produces 5 gallons of water. "Geyser" produces 30 gallons of water that gushes forth in a geyser 30 feet long and 1 foot wide. As a bonus action while holding the decanter, you can aim the geyser at a creature you can see within 30 feet of you. The target must succeed on a DC 13 Strength saving throw or take 1d4 bludgeoning damage and fall prone. Instead of a creature, you can target an object that isn't being worn or carried and that weighs no more than 200 pounds. The object is either knocked over or pushed up to 15 feet away from you.</t>
  </si>
  <si>
    <t>This box contains a set of parchment cards. A full deck has 34 cards. A deck found as treasure is usually missing 1d20 - 1 cards. The magic of the deck functions only if cards are drawn at random (you can use an altered deck of playing cards to simulate the deck). You can use an action to draw a card at random from the deck and throw it to the ground at a point within 30 feet of you. An illusion of one or more creatures forms over the thrown card and remains until dispelled. An illusory creature appears real, of the appropriate size, and behaves as if it were a real creature except that it can do no harm. While you are within 120 feet of the illusory creature and can see it, you can use an action to move it magically anywhere within 30 feet of its card. Any physical interaction with the illusory creature reveals it to be an illusion, because objects pass through it. Someone who uses an action to visually inspect the creature identifies it as illusory with a successful DC 15 Intelligence (Investigation) check. The creature then appears translucent. The illusion lasts until its card is moved or the illusion is dispelled. When the illusion ends, the image on its card disappears, and that card can't be used again. In dmg 161</t>
  </si>
  <si>
    <t>This small sphere of thick glass weighs 1 pound. If you are within 60 feet of it, you can speak its command word and cause it to emanate the light or daylight spell. Once used, the daylight effect can't be used again until the next dawn.
You can speak another command word as an action to make the illuminated globe rise into the air and float no more than 5 feet off the ground. The globe hovers in this way until you or another creature grasps it. If you move more than 60 feet from the hovering globe, it follows you until it is within 60 feet of you. It takes the shortest route to do so. If prevented from moving, the globe sinks gently to the ground and becomes inactive, and its light winks out.</t>
  </si>
  <si>
    <t>Dust of Deliciousness</t>
  </si>
  <si>
    <t>This reddish brown dust can be sprinkled over any edible substance to greatly improve the flavor. The dust also dulls the eater's senses: anyone eating food treated with this dust has disadvantage on Wisdom ability checks and Wisdom saving throws for 1 hour. There is enough dust to flavor six servings.</t>
  </si>
  <si>
    <t>Found in a small packet, this powder resembles very fine sand. There is enough of it for one use. When you use an action to throw the dust into the air, you and each creature and object within 10 feet of you become invisible for 2d4 minutes. The duration is the same for all subjects, and the dust is consumed when its magic takes effect. If a creature affected by the dust attacks or casts a spell, the invisibility ends for that creature.</t>
  </si>
  <si>
    <t>This small packet contains 1d6 + 4 pinches of dust. You can use an action to sprinkle a pinch of it over water. The dust turns a cube of water 15 feet on a side into one marble-sized pellet, which floats or rests near where the dust was sprinkled. The pellet's weight is negligible. Someone can use an action to smash the pellet against a hard surface, causing the pellet to shatter and release the water the dust absorbed. Doing so ends that pellet's magic. An elemental composed mostly of water that is exposed to a pinch of the dust must make a DC 13 Constitution saving throw, taking 10d6 necrotic damage on a failed save, or half as much damage on a successful one.</t>
  </si>
  <si>
    <t>Found in a small container, this powder resembles very fine sand. It appears to be dust of disappearance, and an identify spell reveals it to be such. There is enough of it for one use. When you use an action to throw a handful of the dust into the air, you and each creature that needs to breathe within 30 feet of you must succeed on a DC 15 Constitution saving throw or become unable to breathe, while sneezing uncontrollably. A creature affected in this way is incapacitated and suffocating. As long as it is conscious, a creature can repeat the saving throw at the end of each of its turns, ending the effect on it on a success. The lesser restoration spell can also end the effect on a creature.</t>
  </si>
  <si>
    <t>Eldritch Claw Tattoo</t>
  </si>
  <si>
    <t>Produced by a special needle, this magic tattoo depicts clawlike forms and other jagged shapes.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Magical Strikes. While the tattoo is on your skin, your unarmed strikes are considered magical for the purpose of overcoming immunity and resistance to nonmagical attacks, and you gain a +1 bonus to attack and damage rolls with unarmed strikes.
Eldritch Maul. As a bonus action, you can empower the tattoo for 1 minute. For the duration, each of your melee attacks with a weapon or an unarmed strike can reach a target up to 15 feet away from you, as inky tendrils launch toward the target. In addition, your melee attacks deal an extra 1d6 force damage on a hit. Once used, this bonus action can't be used again until the next dawn.</t>
  </si>
  <si>
    <t>This gem contains a mote of elemental energy. When you use an action to break the gem, an elemental is summoned as if you had cast the conjure elemental spell, and the gem's magic is lost. The type of gem determines the elemental summoned by the spell. Blue sapphire=Air elemental, Yellow diamond=Earth elemental, Red corundum=Fire elemental, Emerald=Water elemental</t>
  </si>
  <si>
    <t>Smoke leaks from the lead-stoppered mouth of this brass bottle, which weighs 1 pound. When you use an action to remove the stopper, a cloud of thick smoke pours out in a 60-foot radius from the bottle. The cloud's area is heavily obscured. Each minute the bottle remains open and within the cloud, the radius increases by 10 feet until it reaches its maximum radius of 120 feet. The cloud persists as long as the bottle is open. Closing the bottle requires you to speak its command word as an action. Once the bottle is closed, the cloud disperses after 10 minutes. A moderate wind (11 to 20 miles per hour) can also disperse the smoke after 1 minute, and a strong wind (21 or more miles per hour) can do so after 1 round.</t>
  </si>
  <si>
    <t>These crystal lenses fit over the eyes. They have 3 charges. While wearing them, you can expend 1 charge as an action to cast the charm person spell (save DC 13) on a humanoid within 30 feet of you, provided that you and the target can see each other. The lenses regain all expended charges daily at dawn.</t>
  </si>
  <si>
    <t>These crystal lenses fit over the eyes. While wearing them, you can see much better than normal out to a range of 1 foot. You have advantage on Intelligence (Investigation) checks that rely on sight while searching an area or studying an object within that range.</t>
  </si>
  <si>
    <t>These crystal lenses fit over the eyes. While wearing them, you have advantage on Wisdom (Perception) checks that rely on sight. In conditions of clear visibility, you can make out details of even extremely distant creatures and objects as small as 2 feet across.</t>
  </si>
  <si>
    <t>Feywild Shard</t>
  </si>
  <si>
    <t>This warm crystal glints with the sunset colors of the Feywild sky and evokes whispers of emotional memory.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roll on the Wild Magic Surge table in the Player's Handbook. If the result is a spell, it is too wild to be affected by your Metamagic, and if it normally requires concentration, it doesn't require concentration in this case; the spell lasts for its full duration.
If you don't have the Wild Magic Sorcerous Origin, once this property is used to roll on the Wild Magic Surge table, it can't be used again until the next dawn.</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</si>
  <si>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Silver Raven (Uncommon). This silver statuette of a raven can become a raven for up to 12 hours. Once it has been used, it can't be used again until 2 days have passed. While in raven form, the figurine allows you to cast the animal messenger spell on it at will.</t>
  </si>
  <si>
    <t>Your Strength score is 19 while you wear these gauntlets. They have no effect on you if your Strength is already 19 or higher.</t>
  </si>
  <si>
    <t>This prism has 50 charges. While you are holding it, you can use an action to speak one of three command words to cause one of the following effects: The first command word causes the gem to shed bright light in a 30-foot radius and dim light for an additional 30 feet. This effect doesn't expend a charge. It lasts until you use a bonus action to repeat the command word or until you use another function of the gem. The second command word expends 1 charge and causes the gem to fire a brilliant beam of light at one creature you can see within 60 feet of you. The creature must succeed on a DC 15 Constitution saving throw or become blinded for 1 minute. The creature can repeat the saving throw at the end of each of its turns, ending the effect on itself on a success. The third command word expends 5 charges and causes the gem to flare with blinding light in a 30-foot cone originating from it. Each creature in the cone must make a saving throw as if struck by the beam created with the second command word. When all of the gem's charges are expended, the gem becomes a nonmagical jewel worth 50 gp.</t>
  </si>
  <si>
    <t>These gloves seem to almost meld into your hands when you don them. When a ranged weapon attack hits you while you're wearing them, you can use your reaction to reduce the damage by 1d10 + your Dexterity modifier, provided that you have a free hand. If you reduce the damage to 0, you can catch the missile if it is small enough for you to hold in that hand.</t>
  </si>
  <si>
    <t>While wearing these gloves, climbing and swimming don't cost you extra movement, and you gain a +5 bonus to Strength (Athletics) checks made to climb or swim.</t>
  </si>
  <si>
    <t>These gloves are invisible while worn. While wearing them, you gain a +5 bonus to Dexterity (Sleight of Hand) checks and Dexterity checks made to pick locks.</t>
  </si>
  <si>
    <t>While wearing these dark lenses, you have darkvision out to a range of 60 feet. If you already have darkvision, wearing the goggles increases its range by 60 feet.</t>
  </si>
  <si>
    <t>Goggles of Object Reading</t>
  </si>
  <si>
    <t>These leather-framed goggles feature purple crystal lenses. While wearing the goggles, you have advantage on Intelligence (Arcana) checks made to reveal information about a creature or object you can see.
In addition, you can cast the identify spell using the googles. Once you do so, you can't do so again until the next dawn.</t>
  </si>
  <si>
    <t>Guardian Emblem</t>
  </si>
  <si>
    <t>This emblem is the symbol of a deity or a spiritual tradition. As an action, you can attach the emblem to a suit of armor or a shield or remove it.
The emblem has 3 charges. When you or a creature you can see within 30 feet of you suffers a critical hit while you're wearing the armor or wielding the shield that bears the emblem, you can use your reaction to expend 1 charge to turn the critical hit into a normal hit instead.
The emblem regains all expended charges daily at dawn.</t>
  </si>
  <si>
    <t>While wearing this hat, you can use an action to cast the disguise self spell from it at will. The spell ends if the hat is removed.</t>
  </si>
  <si>
    <t>Your Intelligence score is 19 while you wear this headband. It has no effect on you if your Intelligence is already 19 or higher.</t>
  </si>
  <si>
    <t>While wearing this helm, you can use an action to cast the comprehend languages spell from it at will.</t>
  </si>
  <si>
    <t>While wearing this helm, you can use an action to cast the detect thoughts spell (save DC 13) from it. As long as you maintain concentration on the spell, you can use a bonus action to send a telepathic message to a creature you are focused on. It can reply -- using a bonus action to do so -- while your focus on it continues. While focusing on a creature with detect thoughts, you can use an action to cast the suggestion spell (save DC 13) from the helm on that creature. Once used, the suggestion property can't be used again until the next dawn.</t>
  </si>
  <si>
    <t>This flat iron rod has a button on one end. You can use an action to press the button, which causes the rod to become magically fixed in place. Until you or another creature uses an action to push the button again, the rod doesn't move, even if it is defying gravity. The rod can hold up to 8,000 pounds of weight. More weight causes the rod to deactivate and fall. A creature can use an action to make a DC 30 Strength check, moving the fixed rod up to 10 feet on a success.</t>
  </si>
  <si>
    <t>Instrument of the bards (Doss lute)</t>
  </si>
  <si>
    <t>Yes (bard)</t>
  </si>
  <si>
    <t>An instrument of the bards is an exquisite example of its kind, superior to an ordinary instrument in every way. Seven types of these instruments exist, each named after a legendary bard college. A creature that attempts to play the instrument without being attuned to it must succeed on a DC 15 Wisdom saving throw or take 2d4 psychic damage.
You can use an action to play the instrument and cast one of its spells. Once the instrument has been used to cast a spell, it can't be used to cast that spell again until the next dawn. The spells use your spellcasting ability and spell save DC.
You can play the instrument while casting a spell that causes any of its targets to be charmed on a failed saving throw, thereby imposing disadvantage on the save. This effect applies only if the spell has a somatic or a material component.
All instruments of the bards can be used to cast the following spells: fly, invisibility, levitate, and protection from evil and good.
In addition, the Doss lute can be used to cast animal friendship, protection from energy (fire only), and protection from poison.</t>
  </si>
  <si>
    <t>Instrument of the bards (Fochlucan bandore)</t>
  </si>
  <si>
    <t>An instrument of the bards is an exquisite example of its kind, superior to an ordinary instrument in every way. Seven types of these instruments exist, each named after a legendary bard college. A creature that attempts to play the instrument without being attuned to it must succeed on a DC 15 Wisdom saving throw or take 2d4 psychic damage.
You can use an action to play the instrument and cast one of its spells. Once the instrument has been used to cast a spell, it can't be used to cast that spell again until the next dawn. The spells use your spellcasting ability and spell save DC.
You can play the instrument while casting a spell that causes any of its targets to be charmed on a failed saving throw, thereby imposing disadvantage on the save. This effect applies only if the spell has a somatic or a material component.
All instruments of the bards can be used to cast the following spells: fly, invisibility, levitate, and protection from evil and good.
In addition, the Fochlucan bandore can be used to cast entangle, faerie fire, shillelagh, and speak with animals.</t>
  </si>
  <si>
    <t>Instrument of the bards (Mac-Fuirmidh cittern)</t>
  </si>
  <si>
    <t>An instrument of the bards is an exquisite example of its kind, superior to an ordinary instrument in every way. Seven types of these instruments exist, each named after a legendary bard college. A creature that attempts to play the instrument without being attuned to it must succeed on a DC 15 Wisdom saving throw or take 2d4 psychic damage.
You can use an action to play the instrument and cast one of its spells. Once the instrument has been used to cast a spell, it can't be used to cast that spell again until the next dawn. The spells use your spellcasting ability and spell save DC.
You can play the instrument while casting a spell that causes any of its targets to be charmed on a failed saving throw, thereby imposing disadvantage on the save. This effect applies only if the spell has a somatic or a material component.
All instruments of the bards can be used to cast the following spells: fly, invisibility, levitate, and protection from evil and good.
In addition, the Mac-Fuirmidh cittern can be used to cast barkskin, cure wounds, and fog cloud.</t>
  </si>
  <si>
    <t>This javelin is a magic weapon. When you hurl it and speak its command word, it transforms into a bolt of lightning, forming a line 5 feet wide that extends out from you to a target within 120 feet. Each creature in the line excluding you and the target must make a DC 13 Dexterity saving throw, taking 4d6 lightning damage on a failed save, and half as much damage on a successful one. The lightning bolt turns back into a javelin when it reaches the target. Make a ranged weapon attack against the target. On a hit, the target takes damage from the javelin plus 4d6 lightning damage. The javelin's property can't be used again until the next dawn. In the meantime, the javelin can still be used as a magic weapon.</t>
  </si>
  <si>
    <t>Keoghtom’s ointment</t>
  </si>
  <si>
    <t>This glass jar, 3 inches in diameter, contains 1d4 + 1 doses of a thick mixture that smells faintly of aloe. The jar and its contents weigh 1/2 pound. As an action, one dose of the ointment can be swallowed or applied to the skin. The creature that receives it regains 2d8 + 2 hit points, ceases to be poisoned, and is cured of any disease.</t>
  </si>
  <si>
    <t>While lit, this hooded lantern burns for 6 hours on 1 pint of oil, shedding bright light in a 30-foot radius and dim light for an additional 30 feet. Invisible creatures and objects are visible as long as they are in the lantern's bright light. You can use an action to lower the hood, reducing the light to dim light in a 5-foot radius.</t>
  </si>
  <si>
    <t>Mariner’s armor</t>
  </si>
  <si>
    <t>While wearing this armor, you have a swimming speed equal to your walking speed. In addition, whenever you start your turn underwater with 0 hit points, the armor causes you to rise 60 feet toward the surface. The armor is decorated with fish and shell motifs.
Base items. This item variant can be applied to the following base items:
Breastplate (Mariner's Breastplate)
Chain Mail (Mariner's Chain Mail)
Chain Shirt (Mariner's Chain Shirt)
Half Plate Armor (Mariner's Half Plate Armor)
Hide Armor (Mariner's Hide Armor)
Leather Armor (Mariner's Leather Armor)
Padded Armor (Mariner's Padded Armor)
Plate Armor (Mariner's Plate Armor)
Ring Mail (Mariner's Ring Mail)
Scale Mail (Mariner's Scale Mail)
Spiked Armor (Mariner's Spiked Armor)
Splint Armor (Mariner's Splint Armor)
Studded Leather Armor (Mariner's Studded Leather Armor)</t>
  </si>
  <si>
    <t>The medallion has 3 charges. While wearing it, you can use an action and expend 1 charge to cast the detect thoughts spell (save DC 13) from it. The medallion regains 1d3 expended charges daily at dawn.</t>
  </si>
  <si>
    <t>Mithral is a light, flexible metal. A mithral chain shirt or breastplate can be worn under normal clothes. If the armor normally imposes disadvantage on Dexterity (Stealth) checks or has a Strength requirement, the mithral version of the armor doesn't.</t>
  </si>
  <si>
    <t>Moon Sickle (+1)</t>
  </si>
  <si>
    <t>Yes (Druid or Ranger)</t>
  </si>
  <si>
    <t>This silver-bladed sickle glimmers softly with moonlight. While holding this magic weapon, you gain a bonus to attack and damage rolls made with it, and you gain a +1 bonus to spell attack rolls and the saving throw DCs of your druid and ranger spells. In addition, you can use the sickle as a spellcasting focus for your druid and ranger spells.
When you cast a spell that restores hit points, you can roll a d4 and add the number rolled to the amount of hit points restored, provided you are holding the sickle.
Light. A light weapon is small and easy to handle, making it ideal for use when fighting with two weapons.</t>
  </si>
  <si>
    <t>Nature’s Mantle</t>
  </si>
  <si>
    <t>This cloak shifts color and texture to blend with the terrain surrounding you. While wearing the cloak, you can use it as a spellcasting focus for your druid and ranger spells.
While you are in an area that is lightly obscured, you can Hide as a bonus action even if you are being directly observed.</t>
  </si>
  <si>
    <t>While wearing this necklace, you can breathe normally in any environment, and you have advantage on saving throws made against harmful gases and vapors (such as cloudkill and stinking cloud effects, inhaled poisons, and the breath weapons of some dragons).</t>
  </si>
  <si>
    <t>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t>
  </si>
  <si>
    <t>Pearl of power</t>
  </si>
  <si>
    <t>While this pearl is on your person, you can use an action to speak its command word and regain one expended spell slot. If the expended slot was of 4th level or higher, the new slot is 3rd level. Once you use the pearl, it can't be used again until the next dawn</t>
  </si>
  <si>
    <t>You are immune to contracting any disease while you wear this pendant. If you are already infected with a disease, the effects of the disease are suppressed you while you wear the pendant.</t>
  </si>
  <si>
    <t>While you wear this pendant, you stabilize whenever you are dying at the start of your turn. In addition, whenever you roll a Hit Die to regain hit points, double the number of hit points it restores.</t>
  </si>
  <si>
    <t>Philter of love</t>
  </si>
  <si>
    <t>The next time you see a creature within 10 minutes after drinking this philter, you become charmed by that creature for 1 hour. If the creature is of a species and gender you are normally attracted to, you regard it as your true love while you are charmed. This potion's rose-hued, effervescent liquid contains one easy-to-miss bubble shaped like a heart.</t>
  </si>
  <si>
    <t>You must be proficient with wind instruments to use these pipes. They have 3 charges. You can use an action to play them and expend 1 charge to create an eerie, spellbinding tune. Each creature within 30 feet of you that hears you play must succeed on a DC 15 Wisdom saving throw or become frightened of you for 1 minute. If you wish, all creatures in the area that aren't hostile toward you automatically succeed on the saving throw. A creature that fails the saving throw can repeat it at the end of each of its turns, ending the effect on itself on a success. A creature that succeeds on its saving throw is immune to the effect of these pipes for 24 hours. The pipes regain 1d3 expended charges daily at dawn.</t>
  </si>
  <si>
    <t>You must be proficient with wind instruments to use these pipes. While you are attuned to the pipes, ordinary rats and giant rats are indifferent toward you and will not attack you unless you threaten or harm them. The pipes have 3 charges. If you play the pipes as an action, you can use a bonus action to expend 1 to 3 charges, calling forth one swarm of rats with each expended charge, provided that enough rats are within half a mile of you to be called in this fashion (as determined by the GM). If there aren't enough rats to form a swarm, the charge is wasted. Called swarms move toward the music by the shortest available route but aren't under your control otherwise. The pipes regain 1d3 expended charges daily at dawn. Whenever a swarm of rats that isn't under another creature's control comes within 30 feet of you while you are playing the pipes, you can make a Charisma check contested by the swarm's Wisdom check. If you lose the contest, the swarm behaves as it normally would and can't be swayed by the pipes' music for the next 24 hours. If you win the contest, the swarm is swayed by the pipes' music and becomes friendly to you and your companions for as long as you continue to play the pipes each round as an action. A friendly swarm obeys your commands. If you issue no commands to a friendly swarm, it defends itself but otherwise takes no actions. If a friendly swarm starts its turn and can't hear the pipes' music, your control over that swarm ends, and the swarm behaves as it normally would and can't be swayed by the pipes' music for the next 24 hours.</t>
  </si>
  <si>
    <t>When you drink this potion, you can cast the animal friendship spell (save DC 13) for 1 hour at will. Agitating this muddy liquid brings little bits into view: a fish scale, a hummingbird tongue, a cat claw, or a squirrel hair.</t>
  </si>
  <si>
    <t>Potion of fire breath</t>
  </si>
  <si>
    <t>After drinking this potion, you can use a bonus action to exhale fire at a target within 30 feet of you. The target must make a DC 13 Dexterity saving throw, taking 4d6 fire damage on a failed save, or half as much damage on a successful one. The effect ends after you exhale the fire three times or when 1 hour has passed. This potion's orange liquid flickers, and smoke fills the top of the container and wafts out whenever it is opened.</t>
  </si>
  <si>
    <t>Potion of giant strength (hill giant)</t>
  </si>
  <si>
    <t>When you drink this potion, your Strength score changes to 21 for 1 hour. The type of giant determines the score. The potion has no effect on you if your Strength is equal to or greater than that score. This potion's transparent liquid has floating in it a sliver of fingernail from a giant of the appropriate type. The potion of frost giant strength and the potion of stone giant strength have the same effect.</t>
  </si>
  <si>
    <t>You regain 4d4 + 4 hit points when you drink this potion. The potion's red liquid glimmers when agitated.</t>
  </si>
  <si>
    <t>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t>
  </si>
  <si>
    <t>When you drink this potion, your Strength score changes to 21 for 1 hour. The potion has no effect on you if your Strength is equal to or greater than that score.
This potion's transparent liquid has floating in it a sliver of fingernail from a hill giant.</t>
  </si>
  <si>
    <t>This concoction looks, smells, and tastes like a Potion of Healing or other beneficial potion. However, it is actually poison masked by illusion magic. An identify spell reveals its true nature. If you drink it, you take 3d6 poison damage, and you must succeed on a DC 13 Constitution saving throw or be poisoned. At the start of each of your turns while you are poisoned in this way, you take 3d6 poison damage. At the end of each of your turns, you can repeat the saving throw. On a successful save, the poison damage you take on your subsequent turns decreases by 1d6. The poison ends when the damage decreases to 0.</t>
  </si>
  <si>
    <t>Potion of resistance</t>
  </si>
  <si>
    <t>When you drink this potion, you gain resistance to one type of damage for 1 hour. The GM chooses the type or determines it randomly from the options below. Acid, Cold, Fire, Force, Lightning, Necrotic, Poison, Psychic, Radiant or Thunder.</t>
  </si>
  <si>
    <t>You can breathe underwater for 1 hour after drinking this potion. Its cloudy green fluid smells of the sea and has a jellyfish-like bubble floating in it.</t>
  </si>
  <si>
    <t>Each of the quiver's three compartments connects to an extradimensional space that allows the quiver to hold numerous items while never weighing more than 2 pounds. The shortest compartment can hold up to sixty arrows, bolts, or similar objects. The midsize compartment holds up to eighteen javelins or similar objects. The longest compartment holds up to six long objects, such as bows, quarterstaffs, or spears. You can draw any item the quiver contains as if doing so from a regular quiver or scabbard.</t>
  </si>
  <si>
    <t>Rhythm-Maker’s Drum (+1)</t>
  </si>
  <si>
    <t>Yes (Bard)</t>
  </si>
  <si>
    <t>While holding this drum, you gain a +1 bonus to spell attack rolls and to the saving throw DCs of your bard spells.
As an action, you can play the drum to regain one use of your Bardic Inspiration feature. This property of the drum can't be used again until the next dawn.</t>
  </si>
  <si>
    <t>While wearing this ring, you can cast the jump spell from it as a bonus action at will, but can target only yourself when you do so.</t>
  </si>
  <si>
    <t>While wearing this ring, you are immune to magic that allows other creatures to read your thoughts, determine whether you are lying, know your alignment, or know your creature type. Creatures can telepathically communicate with you only if you allow it. You can use an action to cause the ring to become invisible until you use another action to make it visible, until you remove the ring, or until you die. If you die while wearing the ring, your soul enters it, unless it already houses a soul. You can remain in the ring or depart for the afterlife. As long as your soul is in the ring, you can telepathically communicate with any creature wearing it. A wearer can't prevent this telepathic communication.</t>
  </si>
  <si>
    <t>Ring of Obscuring</t>
  </si>
  <si>
    <t>This band of iron resembles a skull and is cold to the touch. It has 3 charges and regains 1d3 expended charges daily at dawn. As an action while wearing the ring, you can expend 1 of its charges to cast the fog cloud spell from it, with the following changes: the cloud is centered on you when it first appears, and the spell lasts for 1 minute (no concentration required).</t>
  </si>
  <si>
    <t>You have a swimming speed of 40 feet while wearing this ring.</t>
  </si>
  <si>
    <t>While wearing this ring, you have resistance to cold damage. In addition, you and everything you wear and carry are unharmed by temperatures as low as -50 degrees Fahrenheit.</t>
  </si>
  <si>
    <t>While wearing this ring, you can stand on and move across any liquid surface as if it were solid ground.</t>
  </si>
  <si>
    <t>This robe has cloth patches of various shapes and colors covering it. While wearing the robe, you can use an action to detach one of the patches, causing it to become the object or creature it represents. Once the last patch is removed, the robe becomes an ordinary garment. The robe has two of each of the following patches: Dagger, Bullseye lantern (filled and lit), Steel mirror, 10-foot pole, Hempen rope (50 feet, coiled), Sack In addition, the robe has 4d4 other patches. The GM chooses the patches or determines them randomly with a d100. 01-08=Bag of 100 gp, 09-15=Silver coffer (1 foot long, 6 inches wide and deep) worth 500 gp, 16-22=Iron door (up to 10 feet wide and 10 feet high, barred on one side of your choice), which you can place in an opening you can reach; it conforms to fit the opening, attaching and hinging itself, 23-30=10 gems worth 100 gp each, 31-44=Wooden ladder (24 feet long), 45-51=A riding horse with saddle bags, 52-59=Pit (a cube 10 feet on a side), which you can place on the ground within 10 feet of you, 60-68=4 potions of healing, 69-75=Rowboat (12 feet long), 76-83=Spell scroll containing one spell of 1st to 3rd level, 84-90=2 mastiffs, 91-96=Window (2 feet by 4 feet, up to 2 feet deep), which you can place on a vertical surface you can reach, 97-00=Portable ram</t>
  </si>
  <si>
    <t>Rod of Retribution</t>
  </si>
  <si>
    <t>This adamantine rod is tipped with a glowing crystalline eye. The rod has 3 charges and regains all its expended charges daily at dawn.
When a creature you can see within 60 feet of you damages you while you are holding this rod, you can use your reaction to expend 1 of the rod's charges to force the creature to make a DC 13 Dexterity saving throw. The creature takes 2d10 lightning damage on a failed save, or half as much damage on a successful one.</t>
  </si>
  <si>
    <t>Rod of the pact keeper +1</t>
  </si>
  <si>
    <t>While holding this rod, you gain a +1 bonus to spell attack rolls and to the saving throw DCs of your warlock spells.
In addition, you can regain one warlock spell slot as an action while holding the rod. You can't use this property again until you finish a long rest.</t>
  </si>
  <si>
    <t>This 60-foot length of silk rope weighs 3 pounds and can hold up to 3,000 pounds. If you hold one end of the rope and use an action to speak the command word, the rope animates. As a bonus action, you can command the other end to move toward a destination you choose. That end moves 10 feet on your turn when you first command it and 10 feet on each of your turns until reaching its destination, up to its maximum length away, or until you tell it to stop. You can also tell the rope to fasten itself securely to an object or to unfasten itself, to knot or unknot itself, or to coil itself for carrying. If you tell the rope to knot, large knots appear at 1-foot intervals along the rope. While knotted, the rope shortens to a 50-foot length and grants advantage on checks made to climb it. The rope has AC 20 and 20 hit points. It regains 1 hit point every 5 minutes as long as it has at least 1 hit point. If the rope drops to 0 hit points, it is destroyed.</t>
  </si>
  <si>
    <t>While in this saddle on a mount, you can't be dismounted against your will if you're conscious, and attack rolls against the mount have disadvantage.</t>
  </si>
  <si>
    <t>Sending stones</t>
  </si>
  <si>
    <t>Sending stones come in pairs, with each smooth stone carved to match the other so the pairing is easily recognized. While you touch one stone, you can use an action to cast the sending spell from it. The target is the bearer of the other stone. If no creature bears the other stone, you know that fact as soon as you use the stone and don't cast the spell.
Once sending is cast through the stones, they can't be used again until the next dawn. If one of the stones in a pair is destroyed, the other one becomes nonmagical.</t>
  </si>
  <si>
    <t>While holding this shield, you have advantage on initiative rolls and Wisdom (Perception) checks. The shield is emblazoned with a symbol of an eye.</t>
  </si>
  <si>
    <t>Shield +1</t>
  </si>
  <si>
    <t>While holding this shield, you have a +1 bonus to AC. This bonus is in addition to the shield's normal bonus to AC.</t>
  </si>
  <si>
    <t>While you wear these light shoes, you can move up, down, and across vertical surfaces and upside down along ceilings, while leaving your hands free. You have a climbing speed equal to your walking speed. However, the slippers don't allow you to move this way on a slippery surface, such as one covered by ice or oil.</t>
  </si>
  <si>
    <t>Spell scroll (2nd level)</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</si>
  <si>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2ndSave DC 13 Attack Bonus +5</t>
  </si>
  <si>
    <t>Spell scroll (3rd level)</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</si>
  <si>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3rdSave DC 15 Attack Bonus +7</t>
  </si>
  <si>
    <t>Spellwrought Tattoo (2nd)</t>
  </si>
  <si>
    <t>Spellwrought Tattoo (3rd)</t>
  </si>
  <si>
    <t>You can use a bonus action to speak this staff's command word and make the head of the staff become that of an animate poisonous snake for 1 minute. By using another bonus action to speak the command word again, you return the staff to its normal inanimate form.
You can make a melee attack using the snake head, which has a reach of 5 feet. Your proficiency bonus applies to the attack roll. On a hit, the target takes 1d6 piercing damage and must succeed on a DC 15 Constitution saving throw or take 3d6 poison damage.
The snake head can be attacked while it is animate. It has an Armor Class of 15 and 20 hit points. If the head drops to 0 hit points, the staff is destroyed. As long as it's not destroyed, the staff regains all lost hit points when it reverts to its inanimate form.
Versatile. This weapon can be used with one or two hands. A damage value in parentheses appears with the property—the damage when the weapon is used with two hands to make a melee attack.</t>
  </si>
  <si>
    <t>You can use an action to speak this staff's command word and throw the staff on the ground within 10 feet of you. The staff becomes a giant constrictor snake under your control and acts on its own initiative count. By using a bonus action to speak the command word again, you return the staff to its normal form in a space formerly occupied by the snake. On your turn, you can mentally command the snake if it is within 60 feet of you and you aren't incapacitated. You decide what action the snake takes and where it moves during its next turn, or you can issue it a general command, such as to attack your enemies or guard a location. If the snake is reduced to 0 hit points, it dies and reverts to its staff form. The staff then shatters and is destroyed. If the snake reverts to staff form before losing all its hit points, it regains all of them.</t>
  </si>
  <si>
    <t>Stone of good luck (luckstone)</t>
  </si>
  <si>
    <t>While this polished agate is on your person, you gain a +1 bonus to ability checks and saving throws.</t>
  </si>
  <si>
    <t>You gain a +1 bonus to attack and damage rolls made with this magic weapon.
Curse. This sword is cursed and possessed by a vengeful spirit. Becoming attuned to it extends the curse to you. As long as you remain cursed, you are unwilling to part with the sword, keeping it on your person at all times. While attuned to this weapon, you have disadvantage on attack rolls made with weapons other than this one.
In addition, while the sword is on your person, you must succeed on a DC 15 Wisdom saving throw whenever you take damage in combat. On a failed save you must attack the creature that damaged you until you drop to 0 hit points or it does, or until you can't reach the creature to make a melee attack against it.
You can break the curse in the usual ways. Alternatively, casting banishment on the sword forces the vengeful spirit to leave it. The sword then becomes a +1 weapon with no other properties.
Base items. This item variant can be applied to the following base items:
Double-Bladed Scimitar (Double-Bladed Scimitar of Vengeance)
Greatsword (Greatsword of Vengeance)
Longsword (Longsword of Vengeance)
Rapier (Rapier of Vengeance)
Scimitar (Scimitar of Vengeance)
Shortsword (Shortsword of Vengeance)</t>
  </si>
  <si>
    <t>This trident is a magic weapon. It has 3 charges. While you carry it, you can use an action and expend 1 charge to cast dominate beast (save DC 15) from it on a beast that has an innate swimming speed. The trident regains 1d3 expended charges daily at dawn.</t>
  </si>
  <si>
    <t>This wand has 3 charges. While holding it, you can expend 1 charge as an action to cast the detect magic spell from it. The wand regains 1d3 expended charges daily at dawn.</t>
  </si>
  <si>
    <t>This wand has 7 charges. While holding it, you can use an action to expend 1 or more of its charges to cast the magic missile spell from it. For 1 charge, you cast the 1st-level version of the spell. You can increase the spell slot level by one for each additional charge you expend. The wand regains 1d6 + 1 expended charges daily at dawn. If you expend the wand's last charge, roll a d20. On a 1, the wand crumbles into ashes and is destroyed.</t>
  </si>
  <si>
    <t>Wand of secrets</t>
  </si>
  <si>
    <t>The wand has 3 charges. While holding it, you can use an action to expend 1 of its charges, and if a secret door or trap is within 30 feet of you, the wand pulses and points at the one nearest to you. The wand regains 1d3 expended charges daily at dawn.</t>
  </si>
  <si>
    <t>Wand of the war mage +1</t>
  </si>
  <si>
    <t>While holding this wand, you gain a +1 bonus to spell attack rolls. In addition, you ignore half cover when making a spell attack. (can only be used by a spellcaster)</t>
  </si>
  <si>
    <t>This wand has 7 charges. While holding it, you can use an action to expend 1 of its charges to cast the web spell (save DC 15) from it. The wand regains 1d6 + 1 expended charges daily at dawn. If you expend the wand's last charge, roll a d20. On a 1, the wand crumbles into ashes and is destroyed.</t>
  </si>
  <si>
    <t>Weapon +1</t>
  </si>
  <si>
    <t>You have a +1 bonus to attack and damage rolls made with this magic weapon.</t>
  </si>
  <si>
    <t>This magic weapon warns you of danger. While the weapon is on your person, you have advantage on initiative rolls. In addition, you and any of your companions within 30 feet of you can't be surprised, except when incapacitated by something other than nonmagical sleep. The weapon magically awakens you and your companions within range if any of you are sleeping naturally when combat begins.
Base items. This item variant can be applied to the following base items:
Battleaxe (Battleaxe of Warning)
Blowgun (Blowgun of Warning)
Club (Club of Warning)
Dagger (Dagger of Warning)
Dart (Dart of Warning)
Double-Bladed Scimitar (Double-Bladed Scimitar of Warning)
Flail (Flail of Warning)
Glaive (Glaive of Warning)
Greataxe (Greataxe of Warning)
Greatclub (Greatclub of Warning)
Greatsword (Greatsword of Warning)
Halberd (Halberd of Warning)
Hand Crossbow (Hand Crossbow of Warning)
Handaxe (Handaxe of Warning)
Heavy Crossbow (Heavy Crossbow of Warning)
Hooked Shortspear (Hooked Shortspear of Warning)
Javelin (Javelin of Warning)
Lance (Lance of Warning)
Light Crossbow (Light Crossbow of Warning)
Light Hammer (Light Hammer of Warning)
Light Repeating Crossbow (Light Repeating Crossbow of Warning)
Longbow (Longbow of Warning)
Longsword (Longsword of Warning)
Mace (Mace of Warning)
Maul (Maul of Warning)
Morningstar (Morningstar of Warning)
Net (Net of Warning)
Pike (Pike of Warning)
Pistol (Pistol of Warning)
Quarterstaff (Quarterstaff of Warning)
Rapier (Rapier of Warning)
Scimitar (Scimitar of Warning)
Shortbow (Shortbow of Warning)
Shortsword (Shortsword of Warning)
Sickle (Sickle of Warning)
Sling (Sling of Warning)
Spear (Spear of Warning)
Trident (Trident of Warning)
War Pick (War Pick of Warning)
Warhammer (Warhammer of Warning)
Whip (Whip of Warning)
Yklwa (Yklwa of Warning)</t>
  </si>
  <si>
    <t>While holding this fan, you can use an action to cast the gust of wind spell (save DC 13) from it. Once used, the fan shouldn't be used again until the next dawn. Each time it is used again before then, it has a cumulative 20 percent chance of not working and tearing into useless, nonmagical tatters.</t>
  </si>
  <si>
    <t>While you wear these boots, you have a flying speed equal to your walking speed. You can use the boots to fly for up to 4 hours, all at once or in several shorter flights, each one using a minimum of 1 minute from the duration. If you are flying when the duration expires, you descend at a rate of 30 feet per round until you land. The boots regain 2 hours of flying capability for every 12 hours they aren't in use.</t>
  </si>
  <si>
    <t>Acheron Blade</t>
  </si>
  <si>
    <t>Rare</t>
  </si>
  <si>
    <t>The black blade of this sword is crafted from a mysterious arcane alloy. You gain a +1 bonus to attack and damage rolls made with this magic weapon. While the sword is on your person, you are immune to effects that turn undead.
Dark Blessing. While holding the sword, you can use an action to give yourself 1d4 + 4 temporary hit points. This property can't be used again until the next dusk.
Disheartening Strike. When you hit a creature with an attack using this weapon, you can fill the target with unsettling dread: the target has disadvantage on the next saving throw it makes before the end of your next turn. The creature ignores this effect if it's immune to the frightened condition. Once you use this property, you can't do so again until the next dusk.
Base items. This item variant can be applied to the following base items:
Double-Bladed Scimitar (Acheron Blade Double-Bladed Scimitar)
Greatsword (Acheron Blade Greatsword)
Longsword (Acheron Blade Longsword)
Rapier (Acheron Blade Rapier)
Scimitar (Acheron Blade Scimitar)
Shortsword (Acheron Blade Shortsword)</t>
  </si>
  <si>
    <t>Alchemical Compendium</t>
  </si>
  <si>
    <t>Acrid odors cling to this stained, heavy volume. The book's metal fittings are copper, iron, lead, silver, and gold, some frozen mid-transition from one metal to another. When found, the book contains the following spells: enlarge/reduce, feather fall, flesh to stone, gaseous form, magic weapon, and polymorph.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transmutation school.
As an action, you can touch a nonmagical object that isn't being worn or carried and spend a number of charges to transform the target into another object. For 1 charge, the object can be no larger than 1 foot on a side. You can spend additional charges to increase the maximum dimensions by 2 feet per charge. The new object must have a gold value equal to or less than the original.</t>
  </si>
  <si>
    <t>All-Purpose Tool (+2)</t>
  </si>
  <si>
    <t>This simple screwdriver can transform into a variety of tools; as an action, you can touch the item and transform it into any type of artisan's tool of your choice (see the "Equipment" chapter in the Player's Handbook for a list of artisan's tools). Whatever form the tool takes, you are proficient with it.
While holding this tool, you gain a +2 bonus to the spell attack rolls and the saving throw DCs of your artificer spells.
As an action, you can focus on the tool to channel your creative forces. Choose a cantrip that you don't know from any class list. For 8 hours, you can cast that cantrip, and it counts as an artificer cantrip for you. Once this property is used, it can't be used again until the next dawn.</t>
  </si>
  <si>
    <t>Ammunition +2</t>
  </si>
  <si>
    <t>You have a +2 bonus to attack and damage rolls made with this piece of magic ammunition. Once it hits a target, the ammunition is no longer magical.</t>
  </si>
  <si>
    <t>Your Constitution score is 19 while you wear this amulet. It has no effect on you if your Constitution is already 19 or higher.</t>
  </si>
  <si>
    <t>Amulet of the Devout (+2)</t>
  </si>
  <si>
    <t>This amulet bears the symbol of a deity inlaid with precious stones or metals. While you wear the holy symbol, you gain a +2 bonus to spell attack rolls and the saving throw DCs of your spells.
While you wear this amulet, you can use your Channel Divinity feature without expending one of the feature's uses. Once this property is used, it can't be used again until the next dawn.</t>
  </si>
  <si>
    <t>Arcane Grimoire (+2)</t>
  </si>
  <si>
    <t>While you are holding this leather-bound book, you can use it as a spellcasting focus for your wizard spells, and you gain a +2 bonus to spell attack rolls and to the saving throw DCs of your wizard spells.
You can use this book as a spellbook. In addition, when you use your Arcane Recovery feature, you can increase the number of spell slot levels you regain by 1.</t>
  </si>
  <si>
    <t>Armor +1</t>
  </si>
  <si>
    <t>You have a +1 bonus to AC while wearing this armor.</t>
  </si>
  <si>
    <t>Armor of resistance</t>
  </si>
  <si>
    <t>You have resistance to one type of damage while you wear this armor. The GM chooses the type or determines it randomly from the options below. Acid, Cold, Fire, Force, Lightning, Necrotic, Poison, Psychic, Radiant or Thunder</t>
  </si>
  <si>
    <t>While wearing this armor, you have resistance to one of the following damage types: bludgeoning, piercing, or slashing. The GM chooses the type or determines it randomly.
Curse. This armor is cursed, a fact that is revealed only when an Identify spell is cast on the armor or you attune to it. Attuning to the armor curses you until you are targeted by the remove curse spell or similar magic; removing the armor fails to end the curse. While cursed, you have vulnerability to two of the three damage types associated with the armor (not the one to which it grants resistance).</t>
  </si>
  <si>
    <t>You gain a +2 bonus to AC against ranged attacks while you wield this shield. This bonus is in addition to the shield's normal bonus to AC. In addition, whenever an attacker makes a ranged attack against a target within 5 feet of you, you can use your reaction to become the target of the attack instead.</t>
  </si>
  <si>
    <t>Astral Shard</t>
  </si>
  <si>
    <t>This crystal is a solidified shard of the Astral Plane, swirling with silver mist. As an action, you can attach the shard to a Tiny object (such as a weapon or a piece of jewelry) or detach it. It falls off if your attunement to it ends. You can use the shard as a spellcasting focus for your sorcerer spells while you hold or wear it.
When you use a Metamagic option on a spell while you are holding or wearing the shard, immediately after casting the spell you can teleport to an unoccupied space you can see within 30 feet of you.</t>
  </si>
  <si>
    <t>Astromancy Archive</t>
  </si>
  <si>
    <t>This brass disc of articulated, concentric rings unfolds into an armillary sphere. As a bonus action, you can unfold it into the sphere or back into a disc. When found, it contains the following spells, which are wizard spells for you while you are attuned to it: augury, divination, find the path, foresight, locate creature, and locate object. It functions as a spellbook for you, with spells encoded on the rings.
While you are holding the archive, you can use it as a spellcasting focus for your wizard spells.
The archive has 3 charges, and it regains 1d3 expended charges daily at dawn. You can use the charges in the following ways while holding it:
If you spend 1 minute studying the archive, you can expend 1 charge to replace one of your prepared wizard spells with a different spell in the archive. The new spell must be of the divination school.
When a creature you can see within 30 feet of you makes an attack roll, an ability check, or a saving throw, you can use your reaction to expend 1 charge and force the creature to roll a d4 and apply the number rolled as a bonus or penalty (your choice) to the original roll. You can do this after you see the roll but before its effects are applied.</t>
  </si>
  <si>
    <t>Atlas of Endless Horizons</t>
  </si>
  <si>
    <t>This thick book is bound in dark leather, crisscrossed with inlaid silver lines suggesting a map or chart. When found, the book contains the following spells, which are wizard spells for you while you are attuned to the book: arcane gate, dimension door, gate, misty step, plane shift, teleportation circle, and word of recall.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conjuration school.
When you are hit by an attack, you can use your reaction to expend 1 charge to teleport up to 10 feet to an unoccupied space you can see. If your new position is out of range of the attack, it misses you.</t>
  </si>
  <si>
    <t>Inside this heavy cloth bag are 3d4 dry beans. The bag weighs 1/2 pound plus 1/4 pound for each bean it contains. If you dump the bag's contents out on the ground, they explode in a 10-foot radius, extending from the beans. Each creature in the area, including you, must make a DC 15 Dexterity saving throw, taking 5d4 fire damage on a failed save, or half as much damage on a successful one. The fire ignites flammable objects in the area that aren't being worn or carried. If you remove a bean from the bag, plant it in dirt or sand, and then water it, the bean produces an effect 1 minute later from the ground where it was planted. The GM can choose an effect from the following table, determine it randomly, or create an effect. dmg152</t>
  </si>
  <si>
    <t>Barrier Tattoo (15+ Dex)</t>
  </si>
  <si>
    <t>Produced by a special needle, this magic tattoo depicts protective imagery and uses ink that resembles liquid metal.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Protection. While you aren't wearing armor, the tattoo grants you an Armor Class of 15 + your Dexterity modifier (maximum of +2). You can use a shield and still gain this benefit.</t>
  </si>
  <si>
    <t>Battering Shield</t>
  </si>
  <si>
    <t>While holding this iron tower shield, you gain a +1 bonus to AC. This bonus is in addition to the shield's normal bonus to AC.
Additionally, the shield has 3 charges, and it regains 1d3 expended charges daily at dawn. If you are holding the shield and push a creature within your reach at least 5 feet away, you can expend 1 charge to push that creature an additional 10 feet, knock it prone, or both.</t>
  </si>
  <si>
    <t>This small black sphere measures 3/4 of an inch in diameter and weighs an ounce. Typically, 1d4 + 4 beads of force are found together. You can use an action to throw the bead up to 60 feet. The bead explodes on impact and is destroyed. Each creature within a 10-foot radius of where the bead landed must succeed on a DC 15 Dexterity saving throw or take 5d4 force damage. A sphere of transparent force then encloses the area for 1 minute. Any creature that failed the save and is completely within the area is trapped inside this sphere. Creatures that succeeded on the save, or are partially within the area, are pushed away from the center of the sphere until they are no longer inside it. Only breathable air can pass through the sphere's wall. No attack or other effect can. An enclosed creature can use its action to push against the sphere's wall, moving the sphere up to half the creature's walking speed. The sphere can be picked up, and its magic causes it to weigh only 1 pound, regardless of the weight of creatures inside.</t>
  </si>
  <si>
    <t>Bell Branch</t>
  </si>
  <si>
    <t>This silver implement is shaped like a tree branch and is strung with small golden bells. The branch is a spellcasting focus for your spells while you hold it.
The branch has 3 charges, and it regains 1d3 expended charges daily at dawn. You can use the charges in the following ways while holding it:
As a bonus action, you can expend 1 charge to detect the presence of aberrations, celestials, constructs, elementals, fey, fiends, or undead within 60 feet of you. If such creatures are present and don't have total cover from you, the bells ring softly, their tone indicating the creature types present.
As an action, you can expend 1 charge to cast protection from evil and good.</t>
  </si>
  <si>
    <t>While wearing this belt, you gain the following benefits: Your Constitution score increases by 2, to a maximum of 20. You have advantage on Charisma (Persuasion) checks made to interact with dwarves. You have advantage on saving throws against poison, and you have resistance against poison damage. You have darkvision out to a range of 60 feet. You can speak, read, and write Dwarvish. In addition, while attuned to the belt, you have a 50 percent chance each day at dawn of growing a full beard if you're capable of growing one, or a visibly thicker beard if you already have one.</t>
  </si>
  <si>
    <t>Belt of giant strength (hill giant)</t>
  </si>
  <si>
    <t>While wearing this belt, your Strength score changes to 21. If your Strength is already equal to or greater than the belt's score, the item has no effect on you.</t>
  </si>
  <si>
    <t>You gain a +1 bonus to attack and damage rolls made with this magic weapon. In addition, while you are attuned to this weapon, your hit point maximum increases by 1 for each level you have attained.
Curse. This axe is cursed, and becoming attuned to it extends the curse to you. As long as you remain cursed, you are unwilling to part with the axe, keeping it within reach at all times. You also have disadvantage on attack rolls with weapons other than this one, unless no foe is within 60 feet of you that you can see or hear. Whenever a hostile creature damages you while the axe is in your possession, you must succeed on a DC 15 Wisdom saving throw or go berserk. While berserk, you must use your action each round to attack the creature nearest to you with the axe. If you can make extra attacks as part of the Attack action, you use those extra attacks, moving to attack the next nearest creature after you fell your current target. If you have multiple possible targets, you attack one at random. You are berserk until you start your turn with no creatures within 60 feet of you that you can see or hear.</t>
  </si>
  <si>
    <t>Bloodwell Vial (+2)</t>
  </si>
  <si>
    <t>To attune to this vial, you must place a few drops of your blood into it. The vial can't be opened while your attunement to it lasts. If your attunement to the vial ends, the contained blood turns to ash. You can use the vial as a spellcasting focus for your spells while wearing or holding it, and you gain a +2 bonus to spell attack rolls and to the saving throw DCs of your sorcerer spells.
In addition, when you roll any Hit Dice to recover hit points while you are carrying the vial, you can regain 5 sorcery points. This property of the vial can't be used again until the next dawn.</t>
  </si>
  <si>
    <t>While you wear these boots, you can use an action to cast the levitate spell on yourself at will.</t>
  </si>
  <si>
    <t>While you wear these boots, you can use a bonus action and click the boots' heels together. If you do, the boots double your walking speed, and any creature that makes an opportunity attack against you has disadvantage on the attack roll. If you click your heels together again, you end the effect. When the boots' property has been used for a total of 10 minutes, the magic ceases to function until you finish a long rest.</t>
  </si>
  <si>
    <t>While this bowl is filled with water, you can use an action to speak the bowl's command word and summon a water elemental, as if you had cast the conjure elemental spell. The bowl can't be used this way again until the next dawn. The bowl is about 1 foot in diameter and half as deep. It weighs 3 pounds and holds about 3 gallons.</t>
  </si>
  <si>
    <t>While wearing these bracers, you gain a +2 bonus to AC if you are wearing no armor and using no shield.</t>
  </si>
  <si>
    <t>While a fire burns in this brass brazier, you can use an action to speak the brazier's command word and summon a fire elemental, as if you had cast the conjure elemental spell. The brazier can't be used this way again until the next dawn. The brazier weighs 5 pounds.</t>
  </si>
  <si>
    <t>Butcher's Bib</t>
  </si>
  <si>
    <t>This black leather apron is perpetually covered by blood, even after being washed off. You gain the following benefits while wearing the apron:
Once per turn when you roll damage for a melee attack with a weapon, you can reroll the weapon's damage dice. If you do so, you must use the second total.
Your weapon attacks that deal slashing damage score a critical hit on a roll of 19 or 20 on the d20.</t>
  </si>
  <si>
    <t>This cape smells faintly of brimstone. While wearing it, you can use it to cast the dimension door spell as an action. This property of the cape can't be used again until the next dawn. When you disappear, you leave behind a cloud of smoke, and you appear in a similar cloud of smoke at your destination. The smoke lightly obscures the space you left and the space you appear in, and it dissipates at the end of your next turn. A light or stronger wind disperses the smoke.</t>
  </si>
  <si>
    <t>While incense is burning in this censer, you can use an action to speak the censer's command word and summon an air elemental, as if you had cast the conjure elemental spell. The censer can't be used this way again until the next dawn. This 6-inch-wide, 1-foot-high vessel resembles a chalice with a decorated lid. It weighs 1 pound.</t>
  </si>
  <si>
    <t>This hollow metal tube measures about 1 foot long and weighs 1 pound. You can strike it as an action, pointing it at an object within 120 feet of you that can be opened, such as a door, lid, or lock. The chime issues a clear tone, and one lock or latch on the object opens unless the sound can't reach the object. If no locks or latches remain, the object itself opens. The chime can be used ten times. After the tenth time, it cracks and becomes useless.</t>
  </si>
  <si>
    <t>While you wear this cloak, it projects an illusion that makes you appear to be standing in a place near your actual location, causing any creature to have disadvantage on attack rolls against you. If you take damage, the property ceases to function until the start of your next turn. This property is suppressed while you are incapacitated, restrained, or otherwise unable to move.</t>
  </si>
  <si>
    <t>While wearing this cloak, you have advantage on Dexterity (Stealth) checks. In an area of dim light or darkness, you can grip the edges of the cloak with both hands and use it to fly at a speed of 40 feet. If you ever fail to grip the cloak's edges while flying in this way, or if you are no longer in dim light or darkness, you lose this flying speed. While wearing the cloak in an area of dim light or darkness, you can use your action to cast polymorph on yourself, transforming into a bat. While you are in the form of the bat, you retain your Intelligence, Wisdom, and Charisma scores. The cloak can't be used this way again until the next dawn.</t>
  </si>
  <si>
    <t>Corpse Slayer</t>
  </si>
  <si>
    <t>You gain a +1 bonus to attack and damage rolls made with this magic weapon.
When you hit an undead creature with an attack using this weapon, the attack deals an extra 1d8 damage of the weapon's type, and the creature has disadvantage on saving throws against effects that turn undead until the start of your next turn.</t>
  </si>
  <si>
    <t>This cube is about an inch across. Each face has a distinct marking on it that can be pressed. The cube starts with 36 charges, and it regains 1d20 expended charges daily at dawn. You can use an action to press one of the cube's faces, expending a number of charges based on the chosen face, as shown in the Cube of Force Faces table. On dmg 159</t>
  </si>
  <si>
    <t>Daern’s instant fortress</t>
  </si>
  <si>
    <t>You can use an action to place this 1-inch metal cube on the ground and speak its command word. The cube rapidly grows into a fortress that remains until you use an action to speak the command word that dismisses it, which works only if the fortress is empty. The fortress is a square tower, 20 feet on a side and 30 feet high, with arrow slits on all sides and a battlement atop it. Its interior is divided into two floors, with a ladder running along one wall to connect them. The ladder ends at a trapdoor leading to the roof. When activated, the tower has a small door on the side facing you. The door opens only at your command, which you can speak as a bonus action. It is immune to the knock spell and similar magic, such as that of a chime of opening. Each creature in the area where the fortress appears must make a DC 15 Dexterity saving throw, taking 10d10 bludgeoning damage on a failed save, or half as much damage on a successful one. In either case, the creature is pushed to an unoccupied space outside but next to the fortress. Objects in the area that aren't being worn or carried take this damage and are pushed automatically. The tower is made of adamantine, and its magic prevents it from being tipped over. The roof, the door, and the walls each have 100 hit points, immunity to damage from nonmagical weapons excluding siege weapons, and resistance to all other damage. Only a wish spell can repair the fortress (this use of the spell counts as replicating a spell of 8th level or lower). Each casting of wish causes the roof, the door, or one wall to regain 50 hit points.</t>
  </si>
  <si>
    <t>You gain a +1 bonus to attack and damage rolls made with this magic weapon. You can use an action to cause thick, black poison to coat the blade. The poison remains for 1 minute or until an attack using this weapon hits a creature. That creature must succeed on a DC 15 Constitution saving throw or take 2d10 poison damage and become poisoned for 1 minute. The dagger can't be used this way again until the next dawn.</t>
  </si>
  <si>
    <t>Devotee’s Censer</t>
  </si>
  <si>
    <t>The rounded head of this flail is perforated with tiny holes, arranged in symbols and patterns. The flail counts as a holy symbol for you. When you hit with an attack using this magic flail, the target takes an extra 1d8 radiant damage.
As a bonus action, you can speak the command word to cause the flail to emanate a thin cloud of incense out to 10 feet for 1 minute. At the start of each of your turns, you and any other creatures in the incense each regain 1d4 hit points. This property can't be used again until the next dawn.</t>
  </si>
  <si>
    <t>You can use an action to place these shackles on an incapacitated creature. The shackles adjust to fit a creature of Small to Large size. In addition to serving as mundane manacles, the shackles prevent a creature bound by them from using any method of extradimensional movement, including teleportation or travel to a different plane of existence. They don't prevent the creature from passing through an interdimensional portal. You and any creature you designate when you use the shackles can use an action to remove them. Once every 30 days, the bound creature can make a DC 30 Strength (Athletics) check. On a success, the creature breaks free and destroys the shackles.</t>
  </si>
  <si>
    <t>You gain a +1 bonus to attack and damage rolls made with this magic weapon. When you hit a dragon with this weapon, the dragon takes an extra 3d6 damage of the weapon's type. For the purpose of this weapon, "dragon" refers to any creature with the dragon type, including dragon turtles and wyverns.</t>
  </si>
  <si>
    <t>Duplicitous Manuscript</t>
  </si>
  <si>
    <t>To you, this book is a magical spellbook. To anyone else, the book appears to be a volume of verbose romance fiction. As an action, you can change the book's appearance and alter the plot of the romance.
When found, the book contains the following spells: hallucinatory terrain, major image, mirror image, mislead, Nystul's magic aura, phantasmal force, and silent image.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illusion school.
When a creature you can see makes an Intelligence (Investigation) check to discern the true nature of an illusion spell you cast, or makes a saving throw against an illusion spell you cast, you can use your reaction and expend 1 charge to impose disadvantage on the roll.</t>
  </si>
  <si>
    <t>Elemental Essence Shard (Air)</t>
  </si>
  <si>
    <t>This crackling crystal contains the essence of an elemental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the following property:
Property. You can immediately fly up to 60 feet without provoking opportunity attacks.</t>
  </si>
  <si>
    <t>Elemental Essence Shard (Earth)</t>
  </si>
  <si>
    <t>This crackling crystal contains the essence of an elemental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the following property:
Property. You gain resistance to a damage type of your choice until the start of your next turn.</t>
  </si>
  <si>
    <t>Elemental Essence Shard (Fire)</t>
  </si>
  <si>
    <t>This crackling crystal contains the essence of an elemental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the following property:
Property. One target of the spell that you can see catches fire. The burning target takes 2d10 fire damage at the start of its next turn, and then the flames go out.</t>
  </si>
  <si>
    <t>Elemental Essence Shard (Water)</t>
  </si>
  <si>
    <t>This crackling crystal contains the essence of an elemental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the following property:
Property. You create a wave of water that bursts out from you in a 10-foot radius. Each creature of your choice that you can see in that area takes 2d6 cold damage and must succeed on a Strength saving throw against your spell save DC or be pushed 10 feet away from you and fall prone.</t>
  </si>
  <si>
    <t>When you drink this potion, it cures any disease afflicting you, and it removes the blinded, deafened, paralyzed, and poisoned conditions. The clear red liquid has tiny bubbles of light in it.</t>
  </si>
  <si>
    <t>You gain a +1 bonus to AC while you wear this armor. You are considered proficient with this armor even if you lack proficiency with medium armor.</t>
  </si>
  <si>
    <t>Far Realm Shard</t>
  </si>
  <si>
    <t>This writhing crystal is steeped in the warped essence of the Far Realm.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cause a slimy tentacle to rip through the fabric of reality and strike one creature you can see within 30 feet of you. The creature must succeed on a Charisma saving throw against your spell save DC or take 3d6 psychic damage and become frightened of you until the start of your next turn.</t>
  </si>
  <si>
    <t>Figurine of wondrous power (bronze griffon)</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</si>
  <si>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Bronze Griffon (Rare). This bronze statuette is of a griffon rampant. It can become a griffon for up to 6 hours. Once it has been used, it can't be used again until 5 days have passed.</t>
  </si>
  <si>
    <t>Figurine of wondrous power (ebony fly)</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</si>
  <si>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Ebony Fly (Rare). This ebony statuette is carved in the likeness of a horsefly. It can become a giant fly for up to 12 hours and can be ridden as a mount. Once it has been used, it can't be used again until 2 days have passed. Giant Fly Large beast, unaligned Armor Class 11 Hit Points 19 (3d10 + 3) Speed 30 ft., fly 60 ft. STR 14 (+2) DEX 13 (+1) CON 13 (+1) INT 2 (-4) WIS 10 (+0) CHA 3 (-4) Senses darkvision 60 ft., passive Perception 10 Languages --</t>
  </si>
  <si>
    <t>Figurine of wondrous power (golden lions)</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</si>
  <si>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Golden Lions (Rare). These gold statuettes of lions are always created in pairs. You can use one figurine or both simultaneously. Each can become a lion for up to 1 hour. Once a lion has been used, it can't be used again until 7 days have passed.</t>
  </si>
  <si>
    <t>Figurine of wondrous power (ivory goats)</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</si>
  <si>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Ivory Goats (Rare). These ivory statuettes of goats are always created in sets of three. Each goat looks unique and functions differently from the others. Their properties are as follows: The goat of traveling can become a Large goat with the same statistics as a riding horse. It has 24 charges, and each hour or portion thereof it spends in beast form costs 1 charge. While it has charges, you can use it as often as you wish. When it runs out of charges, it reverts to a figurine and can't be used again until 7 days have passed, when it regains all its charges. The goat of travail becomes a giant goat for up to 3 hours. Once it has been used, it can't be used again until 30 days have passed. The goat of terror becomes a giant goat for up to 3 hours. The goat can't attack, but you can remove its horns and use them as weapons. One horn becomes a +1 lance, and the other becomes a +2 longsword. Removing a horn requires an action, and the weapons disappear and the horns return when the goat reverts to figurine form. In addition, the goat radiates a 30-foot-radius aura of terror while you are riding it. Any creature hostile to you that starts its turn in the aura must succeed on a DC 15 Wisdom saving throw or be frightened of the goat for 1 minute, or until the goat reverts to figurine form. The frightened creature can repeat the saving throw at the end of each of its turns, ending the effect on itself on a success. Once it successfully saves against the effect, a creature is immune to the goat's aura for the next 24 hours. Once the figurine has been used, it can't be used again until 15 days have passed.</t>
  </si>
  <si>
    <t>Figurine of wondrous power (marble elephant)</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</si>
  <si>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Marble Elephant (Rare). This marble statuette is about 4 inches high and long. It can become an elephant for up to 24 hours. Once it has been used, it can't be used again until 7 days have passed.</t>
  </si>
  <si>
    <t>Figurine of wondrous power (onyx dog)</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</si>
  <si>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Onyx Dog (Rare). This onyx statuette of a dog can become a mastiff for up to 6 hours. The mastiff has an Intelligence of 8 and can speak Common. It also has darkvision out to a range of 60 feet and can see invisible creatures and objects within that range. Once it has been used, it can't be used again until 7 days have passed.</t>
  </si>
  <si>
    <t>Figurine of wondrous power (serpentine owl)</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</si>
  <si>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Serpentine Owl (Rare). This serpentine statuette of an owl can become a giant owl for up to 8 hours. Once it has been used, it can't be used again until 2 days have passed. The owl can telepathically communicate with you at any range if you and it are on the same plane of existence.</t>
  </si>
  <si>
    <t>You can use a bonus action to speak this magic sword's command word, causing flames to erupt from the blade. These flames shed bright light in a 40-foot radius and dim light for an additional 40 feet. While the sword is ablaze, it deals an extra 2d6 fire damage to any target it hits. The flames last until you use a bonus action to speak the command word again or until you drop or sheathe the sword.</t>
  </si>
  <si>
    <t>This object appears as a wooden box that measures 12 inches long, 6 inches wide, and 6 inches deep. It weighs 4 pounds and floats. It can be opened to store items inside. This item also has three command words, each requiring you to use an action to speak it. One command word causes the box to unfold into a boat 10 feet long, 4 feet wide, and 2 feet deep. The boat has one pair of oars, an anchor, a mast, and a lateen sail. The boat can hold up to four Medium creatures comfortably. The second command word causes the box to unfold into a ship 24 feet long, 8 feet wide, and 6 feet deep. The ship has a deck, rowing seats, five sets of oars, a steering oar, an anchor, a deck cabin, and a mast with a square sail. The ship can hold fifteen Medium creatures comfortably. When the box becomes a vessel, its weight becomes that of a normal vessel its size, and anything that was stored in the box remains in the boat. The third command word causes the folding boat to fold back into a box, provided that no creatures are aboard. Any objects in the vessel that can't fit inside the box remain outside the box as it folds. Any objects in the vessel that can fit inside the box do so.</t>
  </si>
  <si>
    <t>Fulminating Treatise</t>
  </si>
  <si>
    <t>This thick, scorched spellbook reeks of smoke and ozone, and sparks of energy crackles along the edges of its pages. When found, the book contains the following spells: contingency, fireball, gust of wind, Leomund's tiny hut, magic missile, thunderwave, and wall of force.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evocation school.
When one creature you can see takes damage from an evocation spell you cast, you can use your reaction and expend 1 charge to deal an extra 2d6 force damage to the creature and knock the creature prone if it is Large or smaller.</t>
  </si>
  <si>
    <t>This gem has 3 charges. As an action, you can speak the gem's command word and expend 1 charge. For the next 10 minutes, you have truesight out to 120 feet when you peer through the gem. The gem regains 1d3 expended charges daily at dawn.</t>
  </si>
  <si>
    <t>You gain a +1 bonus to attack and damage rolls made with this magic weapon. When you hit a giant with it, the giant takes an extra 2d6 damage of the weapon's type and must succeed on a DC 15 Strength saving throw or fall prone. For the purpose of this weapon, "giant" refers to any creature with the giant type, including ettins and trolls.</t>
  </si>
  <si>
    <t>Glamoured studded leather</t>
  </si>
  <si>
    <t>While wearing this armor, you gain a +1 bonus to AC. You can also use a bonus action to speak the armor's command word and cause the armor to assume the appearance of a normal set of clothing or some other kind of armor. You decide what it looks like, including color, style, and accessories, but the armor retains its normal bulk and weight. The illusory appearance lasts until you use this property again or remove the armor.</t>
  </si>
  <si>
    <t>Heart Weaver’s Primer</t>
  </si>
  <si>
    <t>This pristine book smells faintly of a random scent you find pleasing. When found, the book contains the following spells: antipathy/sympathy, charm person, dominate person, enthrall, hypnotic pattern, modify memory, and suggestion.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enchantment school.
When you cast an enchantment spell, you can expend 1 charge to impose disadvantage on the first saving throw one target makes against the spell.</t>
  </si>
  <si>
    <t>This helm has 3 charges. While wearing it, you can use an action and expend 1 charge to cast the teleport spell from it. The helm regains 1d3 expended charges daily at dawn.</t>
  </si>
  <si>
    <t>Heward’s handy haversack</t>
  </si>
  <si>
    <t>This backpack has a central pouch and two side pouches, each of which is an extradimensional space. Each side pouch can hold up to 20 pounds of material, not exceeding a volume of 2 cubic feet. The large central pouch can hold up to 8 cubic feet or 80 pounds of material. The backpack always weighs 5 pounds, regardless of its contents. Placing an object in the haversack follows the normal rules for interacting with objects. Retrieving an item from the haversack requires you to use an action. When you reach into the haversack for a specific item, the item is always magically on top. The haversack has a few limitations. If it is overloaded, or if a sharp object pierces it or tears it, the haversack ruptures and is destroyed. If the haversack is destroyed, its contents are lost forever, although an artifact always turns up again somewhere. If the haversack is turned inside out, its contents spill forth, unharmed, and the haversack must be put right before it can be used again. If a breathing creature is placed within the haversack, the creature can survive for up to 10 minutes, after which time it begins to suffocate. Placing the haversack inside an extradimensional space created by a bag of holding, portable hole, or similar item instantly destroys both items and opens a gate to the Astral Plane. The gate originates where the one item was placed inside the other. Any creature within 10 feet of the gate is sucked through it and deposited in a random location on the Astral Plane. The gate then closes. The gate is one-way only and can't be reopened.</t>
  </si>
  <si>
    <t>You can use an action to speak the horn's command word and then blow the horn, which emits a thunderous blast in a 30-foot cone that is audible 600 feet away. Each creature in the cone must make a DC 15 Constitution saving throw. On a failed save, a creature takes 5d6 thunder damage and is deafened for 1 minute. On a successful save, a creature takes half as much damage and isn't deafened. Creatures and objects made of glass or crystal have disadvantage on the saving throw and take 10d6 thunder damage instead of 5d6. Each use of the horn's magic has a 20 percent chance of causing the horn to explode. The explosion deals 10d6 fire damage to the blower and destroys the horn.</t>
  </si>
  <si>
    <t>Horn of valhalla (brass)</t>
  </si>
  <si>
    <t>You can use an action to blow this horn. In response, warrior spirits from the Valhalla appear within 60 feet of you. They use the statistics of a berserker. They return to Valhalla after 1 hour or when they drop to 0 hit points. Once you use the horn, it can't be used again until 7 days have passed. Four types of horn of Valhalla are known to exist, each made of a different metal. The horn's type determines how many berserkers answer its summons, as well as the requirement for its use. The GM chooses the horn's type or determines it randomly. If you blow the horn without meeting its requirement, the summoned berserkers attack you. If you meet the requirement, they are friendly to you and your companions and follow your commands. Brass Horn Berserkers Summoned 3d4 + 3 Requirement Proficiency with all simple weapons</t>
  </si>
  <si>
    <t>Horn of valhalla (silver)</t>
  </si>
  <si>
    <t>You can use an action to blow this horn. In response, warrior spirits from the Valhalla appear within 60 feet of you. They use the statistics of a berserker. They return to Valhalla after 1 hour or when they drop to 0 hit points. Once you use the horn, it can't be used again until 7 days have passed. Four types of horn of Valhalla are known to exist, each made of a different metal. The horn's type determines how many berserkers answer its summons, as well as the requirement for its use. The GM chooses the horn's type or determines it randomly. If you blow the horn without meeting its requirement, the summoned berserkers attack you. If you meet the requirement, they are friendly to you and your companions and follow your commands. Silver Horn Berserkers Summoned 2d4 + 2 Requirement None</t>
  </si>
  <si>
    <t>Horn of Valhalla (brass)</t>
  </si>
  <si>
    <t>You can use an action to blow this horn. In response, warrior spirits from the plane of Ysgard appear within 60 feet of you. These spirits use the berserker statistics. They return to Ysgard after 1 hour or when they drop to 0 hit points. Once you use the horn, it can't be used again until 7 days have passed.
A brass horn summons 3d4 + 3 berserkers. To use the brass horn, you must be proficient with all simple weapons.
If you blow the horn without meeting its requirement, the summoned berserkers attack you. If you meet the requirement, they are friendly to you and your companions and follow your commands.</t>
  </si>
  <si>
    <t>Horn of Valhalla (silver)</t>
  </si>
  <si>
    <t>You can use an action to blow this horn. In response, warrior spirits from the plane of Ysgard appear within 60 feet of you. These spirits use the berserker statistics. They return to Ysgard after 1 hour or when they drop to 0 hit points. Once you use the horn, it can't be used again until 7 days have passed.
The silver horn summons 2d4 + 2 berserkers.
The berserkers are friendly to you and your companions and follow your commands.</t>
  </si>
  <si>
    <t>These iron horseshoes come in a set of four. While all four shoes are affixed to the hooves of a horse or similar creature, they increase the creature's walking speed by 30 feet.</t>
  </si>
  <si>
    <t>Instrument of the bards (Canaith mandolin)</t>
  </si>
  <si>
    <t>An instrument of the bards is an exquisite example of its kind, superior to an ordinary instrument in every way. Seven types of these instruments exist, each named after a legendary bard college. A creature that attempts to play the instrument without being attuned to it must succeed on a DC 15 Wisdom saving throw or take 2d4 psychic damage.
You can use an action to play the instrument and cast one of its spells. Once the instrument has been used to cast a spell, it can't be used to cast that spell again until the next dawn. The spells use your spellcasting ability and spell save DC.
You can play the instrument while casting a spell that causes any of its targets to be charmed on a failed saving throw, thereby imposing disadvantage on the save. This effect applies only if the spell has a somatic or a material component.
All instruments of the bards can be used to cast the following spells: fly, invisibility, levitate, and protection from evil and good.
In addition, the Canaith mandolin can be used to cast cure wounds (3rd level), dispel magic, and protection from energy (lightning only).</t>
  </si>
  <si>
    <t>Instrument of the bards (Cli lyre)</t>
  </si>
  <si>
    <t>An instrument of the bards is an exquisite example of its kind, superior to an ordinary instrument in every way. Seven types of these instruments exist, each named after a legendary bard college. A creature that attempts to play the instrument without being attuned to it must succeed on a DC 15 Wisdom saving throw or take 2d4 psychic damage.
You can use an action to play the instrument and cast one of its spells. Once the instrument has been used to cast a spell, it can't be used to cast that spell again until the next dawn. The spells use your spellcasting ability and spell save DC.
You can play the instrument while casting a spell that causes any of its targets to be charmed on a failed saving throw, thereby imposing disadvantage on the save. This effect applies only if the spell has a somatic or a material component.
All instruments of the bards can be used to cast the following spells: fly, invisibility, levitate, and protection from evil and good.
In addition, the Cli lyre can be used to cast stone shape, wall of fire, and wind wall.</t>
  </si>
  <si>
    <t>Ioun stone (awareness)</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</si>
  <si>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Awareness (Rare). You can't be surprised while this dark blue rhomboid orbits your head.</t>
  </si>
  <si>
    <t>Ioun stone (protection)</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</si>
  <si>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Protection (Rare). You gain a +1 bonus to AC while this dusty rose prism orbits your head.</t>
  </si>
  <si>
    <t>Ioun stone (reserve)</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</si>
  <si>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Reserve (Rare). This vibrant purple prism stores spells cast into it, holding them until you use them. The stone can store up to 3 levels worth of spells at a time. When found, it contains 1d4 - 1 levels of stored spells chosen by the GM. Any creature can cast a spell of 1st through 3rd level into the stone by touching it as the spell is cast. The spell has no effect, other than to be stored in the stone. If the stone can't hold the spell, the spell is expended without effect. The level of the slot used to cast the spell determines how much space it uses. While this stone orbits your head, you can cast any spell stored in it. The spell uses the slot level, spell save DC, spell attack bonus, and spellcasting ability of the original caster, but is otherwise treated as if you cast the spell. The spell cast from the stone is no longer stored in it, freeing up space.</t>
  </si>
  <si>
    <t>Ioun stone (sustenance)</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</si>
  <si>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Sustenance (Rare). You don't need to eat or drink while this clear spindle orbits your head.</t>
  </si>
  <si>
    <t>Iron bands of bilarro</t>
  </si>
  <si>
    <t>This rusty iron sphere measures 3 inches in diameter and weighs 1 pound. You can use an action to speak the command word and throw the sphere at a Huge or smaller creature you can see within 60 feet of you. As the sphere moves through the air, it opens into a tangle of metal bands. Make a ranged attack roll with an attack bonus equal to your Dexterity modifier plus your proficiency bonus. On a hit, the target is restrained until you take a bonus action to speak the command word again to release it. Doing so, or missing with the attack, causes the bands to contract and become a sphere once more. A creature, including the one restrained, can use an action to make a DC 20 Strength check to break the iron bands. On a success, the item is destroyed, and the restrained creature is freed. If the check fails, any further attempts made by that creature automatically fail until 24 hours have elapsed. Once the bands are used, they can't be used again until the next dawn.</t>
  </si>
  <si>
    <t>Libram of Souls and Flesh</t>
  </si>
  <si>
    <t>With covers made of skin and fittings of bone, this tome is cold to the touch, and it whispers faintly. When found, the book contains the following spells, which are wizard spells for you while you are attuned to the book: animate dead, circle of death, false life, finger of death, speak with dead, summon undead, and vampiric touch.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necromancy school.
As an action, you can expend 1 charge to take on a semblance of undeath for 10 minutes. For the duration, you take on a deathly appearance, and undead creatures are indifferent to you, unless you have damaged them. You also appear undead to all outward inspection and to spells used to determine the target's status. The effect ends if you deal damage or force a creature to make a saving throw.</t>
  </si>
  <si>
    <t>Lyre of Building</t>
  </si>
  <si>
    <t>While holding this lyre, you can cast mending as an action. You can also play the lyre as a reaction when an object or a structure you can see within 300 feet of you takes damage, causing it to be immune to that damage and any further damage of the same type until the start of your next turn.
In addition, you can play the lyre as an action to cast fabricate, move earth, passwall, or summon construct, and that spell can't be cast from it again until the next dawn.</t>
  </si>
  <si>
    <t>When you hit a fiend or an undead with this magic weapon, that creature takes an extra 2d6 radiant damage. If the target has 25 hit points or fewer after taking this damage, it must succeed on a DC 15 Wisdom saving throw or be destroyed. On a successful save, the creature becomes frightened of you until the end of your next turn. While you hold this weapon, it sheds bright light in a 20-foot radius and dim light for an additional 20 feet.</t>
  </si>
  <si>
    <t>You gain a +1 bonus to attack and damage rolls made with this magic weapon. The bonus increases to +3 when you use the mace to attack a construct. When you roll a 20 on an attack roll made with this weapon, the target takes an extra 2d6 bludgeoning damage, or 4d6 bludgeoning damage if it's a construct. If a construct has 25 hit points or fewer after taking this damage, it is destroyed.</t>
  </si>
  <si>
    <t>This magic weapon has 3 charges. While holding it, you can use an action and expend 1 charge to release a wave of terror. Each creature of your choice in a 30-foot radius extending from you must succeed on a DC 15 Wisdom saving throw or become frightened of you for 1 minute. While it is frightened in this way, a creature must spend its turns trying to move as far away from you as it can, and it can't willingly move to a space within 30 feet of you. It also can't take reactions. For its action, it can use only the Dash action or try to escape from an effect that prevents it from moving. If it has nowhere it can move, the creature can use the Dodge action. At the end of each of its turns, a creature can repeat the saving throw, ending the effect on itself on a success. The mace regains 1d3 expended charges daily at dawn.</t>
  </si>
  <si>
    <t>You have advantage on saving throws against spells while you wear this cloak.</t>
  </si>
  <si>
    <t>Moon Sickle (+2)</t>
  </si>
  <si>
    <t>This silver-bladed sickle glimmers softly with moonlight. While holding this magic weapon, you gain a bonus to attack and damage rolls made with it, and you gain a +2 bonus to spell attack rolls and the saving throw DCs of your druid and ranger spells. In addition, you can use the sickle as a spellcasting focus for your druid and ranger spells.
When you cast a spell that restores hit points, you can roll a d4 and add the number rolled to the amount of hit points restored, provided you are holding the sickle.
Light. A light weapon is small and easy to handle, making it ideal for use when fighting with two weapons.</t>
  </si>
  <si>
    <t>This necklace has 1d6 + 3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t>
  </si>
  <si>
    <t>This necklace has 1d4 + 2 magic beads made from aquamarine, black pearl, or topaz. It also has many nonmagical beads made from stones such as amber, bloodstone, citrine, coral, jade, pearl, or quartz. If a magic bead is removed from the necklace, that bead loses its magic. Six types of magic beads exist. The GM decides the type of each bead on the necklace or determines it randomly. A necklace can have more than one bead of the same type. To use one, you must be wearing the necklace. Each bead contains a spell that you can cast from it as a bonus action (using your spell save DC if a save is necessary). Once a magic bead's spell is cast, that bead can't be used again until the next dawn. d20 roll 1-6=Blessing=Bless, 7-12=Curing=Cure wounds (2nd level) or lesser restoration, 13-16=Favor=Greater restoration, 17-18=Smiting=Branding smite, 19=Summons=Planar ally, 20=Wind walking=Wind walk</t>
  </si>
  <si>
    <t>Needle of Mending</t>
  </si>
  <si>
    <t>This weapon is a magic dagger disguised as a sewing needle. When you hold it and use a bonus action to speak its command word, it transforms into a dagger or back into a needle.
You gain a +1 bonus to attack and damage rolls made with the dagger. While holding it, you can use an action to cast the mending cantrip from it.
Finesse. When making an attack with a finesse weapon, you use your choice of your Strength or Dexterity modifier for the attack and damage rolls. You must use the same modifier for both rolls.
Light. A light weapon is small and easy to handle, making it ideal for use when fighting with two weapons.
Thrown. If a weapon has the thrown property, you can throw the weapon to make a ranged attack. If the weapon is a melee weapon, you use the same ability modifier for that attack roll and damage roll that you would use for a melee attack with the weapon. For example, if you throw a handaxe, you use your Strength, but if you throw a dagger, you can use either your Strength or your Dexterity, since the dagger has the finesse property.</t>
  </si>
  <si>
    <t>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t>
  </si>
  <si>
    <t>Outer Essence Shard (Chaotic)</t>
  </si>
  <si>
    <t>This flickering crystal holds the essence of an Outer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that property.
Property. Choose one creature who takes damage from the spell. That target has disadvantage on attack rolls and ability checks made before the start of your next turn.</t>
  </si>
  <si>
    <t>Outer Essence Shard (Evil)</t>
  </si>
  <si>
    <t>This flickering crystal holds the essence of an Outer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that property.
Property. Choose one creature who takes damage from the spell. That target takes an extra 3d6 necrotic damage.</t>
  </si>
  <si>
    <t>Outer Essence Shard (Good)</t>
  </si>
  <si>
    <t>This flickering crystal holds the essence of an Outer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that property.
Property. You or one creature of your choice that you can see within 30 feet of you gains 3d6 temporary hit points.</t>
  </si>
  <si>
    <t>Outer Essence Shard (Lawful)</t>
  </si>
  <si>
    <t>This flickering crystal holds the essence of an Outer Plane.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use that property.
Property. You can end one of the following conditions affecting yourself or one creature you can see within 30 feet of you: charmed, blinded, deafened, frightened, poisoned, or stunned.</t>
  </si>
  <si>
    <t>This delicate silver chain has a brilliant-cut black gem pendant. While you wear it, poisons have no effect on you. You are immune to the poisoned condition and have immunity to poison damage.</t>
  </si>
  <si>
    <t>Planecaller’s Codex</t>
  </si>
  <si>
    <t>The pages of this book are bound in fiend hide, and its cover is embossed with a diagram of the Great Wheel of the multiverse. When found, the book contains the following spells: banishment, find familiar, gate, magic circle, planar binding, and summon elemental.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conjuration school.
When you cast a conjuration spell that summons or creates one creature, you can expend 1 charge to grant that creature advantage on attack rolls for 1 minute.</t>
  </si>
  <si>
    <t>This fine black cloth, soft as silk, is folded up to the dimensions of a handkerchief. It unfolds into a circular sheet 6 feet in diameter. You can use an action to unfold a portable hole and place it on or against a solid surface, whereupon the portable hole creates an extradimensional hole 10 feet deep. The cylindrical space within the hole exists on a different plane, so it can't be used to create open passages. Any creature inside an open portable hole can exit the hole by climbing out of it. You can use an action to close a portable hole by taking hold of the edges of the cloth and folding it up. Folding the cloth closes the hole, and any creatures or objects within remain in the extradimensional space. No matter what's in it, the hole weighs next to nothing. If the hole is folded up, a creature within the hole's extradimensional space can use an action to make a DC 10 Strength check. On a successful check, the creature forces its way out and appears within 5 feet of the portable hole or the creature carrying it. A breathing creature within a closed portable hole can survive for up to 10 minutes, after which time it begins to suffocate. Placing a portable hole inside an extradimensional space created by a bag of holding, handy haversack, or similar item instantly destroys both items and opens a gate to the Astral Plane. The gate originates where the one item was placed inside the other. Any creature within 10 feet of the gate is sucked through it and deposited in a random location on the Astral Plane. The gate then closes. The gate is one-way only and can't be reopened.</t>
  </si>
  <si>
    <t>When you drink this potion, you gain the effect of the clairvoyance spell. An eyeball bobs in this yellowish liquid but vanishes when the potion is opened.</t>
  </si>
  <si>
    <t>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t>
  </si>
  <si>
    <t>When you drink this potion, your Strength score changes to 25 for 1 hour. The potion has no effect on you if your Strength is equal to or greater than that score.
This potion's transparent liquid has floating in it a sliver of fingernail from a fire giant.</t>
  </si>
  <si>
    <t>When you drink this potion, your Strength score changes to 23 for 1 hour. The potion has no effect on you if your Strength is equal to or greater than that score.
This potion's transparent liquid has floating in it a sliver of fingernail from a frost giant.</t>
  </si>
  <si>
    <t>When you drink this potion, you gain the effect of the gaseous form spell for 1 hour (no concentration required) or until you end the effect as a bonus action. This potion's container seems to hold fog that moves and pours like water.</t>
  </si>
  <si>
    <t>Potion of giant strength (fire giant)</t>
  </si>
  <si>
    <t>When you drink this potion, your Strength score changes to 25 for 1 hour. The type of giant determines the score. The potion has no effect on you if your Strength is equal to or greater than that score. This potion's transparent liquid has floating in it a sliver of fingernail from a giant of the appropriate type. The potion of frost giant strength and the potion of stone giant strength have the same effect.</t>
  </si>
  <si>
    <t>Potion of giant strength (frost or stone giant)</t>
  </si>
  <si>
    <t>When you drink this potion, your Strength score changes to 23 for 1 hour. The type of giant determines the score. The potion has no effect on you if your Strength is equal to or greater than that score. This potion's transparent liquid has floating in it a sliver of fingernail from a giant of the appropriate type. The potion of frost giant strength and the potion of stone giant strength have the same effect.</t>
  </si>
  <si>
    <t>For 1 hour after drinking it, you gain 10 temporary hit points that last for 1 hour. For the same duration, you are under the effect of the Bless spell (no concentration required). This blue potion bubbles and steams as if boiling.</t>
  </si>
  <si>
    <t>For 1 minute after you drink this potion, you have resistance to all damage. The potion's syrupy liquid looks like liquefied iron.</t>
  </si>
  <si>
    <t>Potion of Maximum Power</t>
  </si>
  <si>
    <t>The first time you cast a damage-dealing spell of 4th level or lower within 1 minute after drinking the potion, instead of rolling dice to determine the damage dealt, you can instead use the highest number possible for each die.
This glowing purple liquid smells of sugar and plum, but it has a muddy taste.</t>
  </si>
  <si>
    <t>When you drink this potion, you gain the effect of the detect thoughts spell (save DC 13). The potion's dense, purple liquid has an ovoid cloud of pink floating in it.</t>
  </si>
  <si>
    <t>When you drink this potion, your Strength score changes to 23 for 1 hour. The potion has no effect on you if your Strength is equal to or greater than that score.
This potion's transparent liquid has floating in it a sliver of fingernail from a stone giant.</t>
  </si>
  <si>
    <t>You regain 8d8 + 8 hit points when you drink this potion. The potion's red liquid glimmers when agitated.</t>
  </si>
  <si>
    <t>Protective Verses</t>
  </si>
  <si>
    <t>This leather-bound spellbook is reinforced with iron and silver fittings and an iron lock (DC 20 to open). As an action, you can touch the book's cover and cause it to lock as if you cast arcane lock on it. When found, the book contains the following spells: arcane lock, dispel magic, globe of invulnerability, glyph of warding, Mordenkainen's private sanctum, protection from evil, and symbol. It functions as a spellbook for you.
While you are holding the book, you can use it as a spellcasting focus for your wizard spells.
The book has 3 charges, and it regains 1d3 expended charges daily at dawn. You can use the charges in the following ways while holding it:
If you spend 1 minute studying the book, you can expend 1 charge to replace one of your prepared wizard spells with a different spell in the book. The new spell must be of the abjuration school.
When you cast an abjuration spell, you can expend 1 charge to grant a creature you can see within 30 feet of you 2d10 temporary hit points.</t>
  </si>
  <si>
    <t>Quaal’s feather token</t>
  </si>
  <si>
    <t>This tiny object looks like a feather. Different types of feather tokens exist, each with a different single-use effect. The GM chooses the kind of token or determines it randomly. 01-20 Anchor, 21-35 Bird, 36-50 Fan, 51-65 Swan boat, 66-90 Tree, 91-00 Whip. Anchor. You can use an action to touch the token to a boat or ship. For the next 24 hours, the vessel can't be moved by any means. Touching the token to the vessel again ends the effect. When the effect ends, the token disappears. Bird. You can use an action to toss the token 5 feet into the air. The token disappears and an enormous, multicolored bird takes its place. The bird has the statistics of a roc, but it obeys your simple commands and can't attack. It can carry up to 500 pounds while flying at its maximum speed (16 miles an hour for a maximum of 144 miles per day, with a one-hour rest for every 3 hours of flying), or 1,000 pounds at half that speed. The bird disappears after flying its maximum distance for a day or if it drops to 0 hit points. You can dismiss the bird as an action. Fan. If you are on a boat or ship, you can use an action to toss the token up to 10 feet in the air. The token disappears, and a giant flapping fan takes its place. The fan floats and creates a wind strong enough to fill the sails of one ship, increasing its speed by 5 miles per hour for 8 hours. You can dismiss the fan as an action. Swan Boat. You can use an action to touch the token to a body of water at least 60 feet in diameter. The token disappears, and a 50-foot-long, 20-foot- wide boat shaped like a swan takes its place. The boat is self-propelled and moves across water at a speed of 6 miles per hour. You can use an action while on the boat to command it to move or to turn up to 90 degrees. The boat can carry up to thirty-two Medium or smaller creatures. A Large creature counts as four Medium creatures, while a Huge creature counts as nine. The boat remains for 24 hours and then disappears. You can dismiss the boat as an action. Tree. You must be outdoors to use this token. You can use an action to touch it to an unoccupied space on the ground. The token disappears, and in its place a nonmagical oak tree springs into existence. The tree is 60 feet tall and has a 5-foot-diameter trunk, and its branches at the top spread out in a 20-foot radius. Whip. You can use an action to throw the token to a point within 10 feet of you. The token disappears, and a floating whip takes its place. You can then use a bonus action to make a melee spell attack against a creature within 10 feet of the whip, with an attack bonus of +9. On a hit, the target takes 1d6+5 force damage. As a bonus action on your turn, you can direct the whip to fly up to 20 feet and repeat the attack against a creature within 10 feet of it. The whip disappears after 1 hour, when you use an action to dismiss it, or when you are incapacitated or die.</t>
  </si>
  <si>
    <t>Reveler’s Concertina</t>
  </si>
  <si>
    <t xml:space="preserve">While holding this concertina, you gain a +2 bonus to the saving throw DC of your bard spells.
As an action, you can use the concertina to cast Otto's irresistible dance from the item. This property of the concertina can't be used again until the next dawn.
</t>
  </si>
  <si>
    <t>Rhythm-Maker’s Drum (+2)</t>
  </si>
  <si>
    <t>While holding this drum, you gain a +2 bonus to spell attack rolls and to the saving throw DCs of your bard spells.
As an action, you can play the drum to regain one use of your Bardic Inspiration feature. This property of the drum can't be used again until the next dawn.</t>
  </si>
  <si>
    <t>This ring has 3 charges, and it regains 1d3 expended charges daily at dawn. While wearing the ring, you can use an action to expend 1 of its charges to cast one of the following spells: Animal friendship (save DC 13) Fear (save DC 13), targeting only beasts that have an Intelligence of 3 or lower Speak with animals</t>
  </si>
  <si>
    <t>This ring has 3 charges, and it regains 1d3 expended charges daily at dawn. When you fail a Dexterity saving throw while wearing it, you can use your reaction to expend 1 of its charges to succeed on that saving throw instead.</t>
  </si>
  <si>
    <t>When you fall while wearing this ring, you descend 60 feet per round and take no damage from falling.</t>
  </si>
  <si>
    <t>While you wear this ring, difficult terrain doesn't cost you extra movement. In addition, magic can neither reduce your speed nor cause you to be paralyzed or restrained.</t>
  </si>
  <si>
    <t>You gain a +1 bonus to AC and saving throws while wearing this ring.</t>
  </si>
  <si>
    <t>You have resistance to one type of damage while you wear this ring. The GM chooses the type or determines it randomly from the options below. Acid, Cold, Fire, Force, Lightning, Necrotic, Poison, Psychic, Radiant or Thunder</t>
  </si>
  <si>
    <t>This ring stores spells cast into it, holding them until the attuned wearer uses them. The ring can store up to 5 levels worth of spells at a time. When found, it contains 1d6 - 1 levels of stored spells chosen by the GM. Any creature can cast a spell of 1st through 5th level into the ring by touching the ring as the spell is cast. The spell has no effect, other than to be stored in the ring. If the ring can't hold the spell, the spell is expended without effect. The level of the slot used to cast the spell determines how much space it uses. While wearing this ring, you can cast any spell stored in it. The spell uses the slot level, spell save DC, spell attack bonus, and spellcasting ability of the original caster, but is otherwise treated as if you cast the spell. The spell cast from the ring is no longer stored in it, freeing up space.</t>
  </si>
  <si>
    <t>Ring of Temporal Salvation</t>
  </si>
  <si>
    <t>If you die while wearing this gray crystal ring, you vanish and reappear in an unoccupied space within 5 feet of the space you left (or the nearest unoccupied space). You have a number of hit points equal to 3d6 + your Constitution modifier. If your hit point maximum is lower than the number of hit points you regain, your hit point maximum rises to a similar amount. If you have any levels of exhaustion, reduce your level of exhaustion by 1. Once the ring is used, it turns to dust and is destroyed.</t>
  </si>
  <si>
    <t>This ring has 3 charges, and it regains 1d3 expended charges daily at dawn. While wearing the ring, you can use an action to expend 1 to 3 of its charges to attack one creature you can see within 60 feet of you. The ring produces a spectral ram's head and makes its attack roll with a +7 bonus. On a hit, for each charge you spend, the target takes 2d10 force damage and is pushed 5 feet away from you. Alternatively, you can expend 1 to 3 of the ring's charges as an action to try to break an object you can see within 60 feet of you that isn't being worn or carried. The ring makes a Strength check with a +5 bonus for each charge you spend.</t>
  </si>
  <si>
    <t>Ring of x-ray vision</t>
  </si>
  <si>
    <t>While wearing this ring, you can use an action to speak its command word. When you do so, you can see into and through solid matter for 1 minute. This vision has a radius of 30 feet. To you, solid objects within that radius appear transparent and don't prevent light from passing through them. The vision can penetrate 1 foot of stone, 1 inch of common metal, or up to 3 feet of wood or dirt. Thicker substances block the vision, as does a thin sheet of lead. Whenever you use the ring again before taking a long rest, you must succeed on a DC 15 Constitution saving throw or gain one level of exhaustion.</t>
  </si>
  <si>
    <t>This robe is adorned with eyelike patterns. While you wear the robe, you gain the following benefits: The robe lets you see in all directions, and you have advantage on Wisdom (Perception) checks that rely on sight. You have darkvision out to a range of 120 feet. You can see invisible creatures and objects, as well as see into the Ethereal Plane, out to a range of 120 feet. The eyes on the robe can't be closed or averted. Although you can close or avert your own eyes, you are never considered to be doing so while wearing this robe. A light spell cast on the robe or a daylight spell cast within 5 feet of the robe causes you to be blinded for 1 minute. At the end of each of your turns, you can make a Constitution saving throw (DC 11 for light or DC 15 for daylight), ending the blindness on a success.</t>
  </si>
  <si>
    <t>You can use an action to present the rod and command obedience from each creature of your choice that you can see within 120 feet of you. Each target must succeed on a DC 15 Wisdom saving throw or be charmed by you for 8 hours. While charmed in this way, the creature regards you as its trusted leader. If harmed by you or your companions, or commanded to do something contrary to its nature, a target ceases to be charmed in this way. The rod can't be used again until the next dawn.</t>
  </si>
  <si>
    <t>Rod of the pact keeper +2</t>
  </si>
  <si>
    <t>While holding this rod, you gain a +2 bonus to spell attack rolls and to the saving throw DCs of your warlock spells.
In addition, you can regain one warlock spell slot as an action while holding the rod. You can't use this property again until you finish a long rest.</t>
  </si>
  <si>
    <t>This rope is 30 feet long and weighs 3 pounds. If you hold one end of the rope and use an action to speak its command word, the other end darts forward to entangle a creature you can see within 20 feet of you. The target must succeed on a DC 15 Dexterity saving throw or become restrained. You can release the creature by using a bonus action to speak a second command word. A target restrained by the rope can use an action to make a DC 15 Strength or Dexterity check (target's choice). On a success, the creature is no longer restrained by the rope. The rope has AC 20 and 20 hit points. It regains 1 hit point every 5 minutes as long as it has at least 1 hit point. If the rope drops to 0 hit points, it is destroyed.</t>
  </si>
  <si>
    <t>Scroll of Protection from Aberations</t>
  </si>
  <si>
    <t>Using an action to read the scroll encloses you in an invisible barrier that extends from you to form a 5-foot-radius, 10-foot-high cylinder. For 5 minutes, this barrier prevents aberrations from entering or affecting anything within the cylinder. The cylinder moves with you and remains centered on you. However, if you move in such a way that an aberration would be inside the cylinder, the effect ends. A creature can attempt to overcome the barrier by using an action to make a DC 15 Charisma check. On a success, the creature ceases to be affected by the barrier.</t>
  </si>
  <si>
    <t>Scroll of Protection from Beasts</t>
  </si>
  <si>
    <t>Using an action to read the scroll encloses you in an invisible barrier that extends from you to form a 5-foot-radius, 10-foot-high cylinder. For 5 minutes, this barrier prevents beasts from entering or affecting anything within the cylinder. The cylinder moves with you and remains centered on you. However, if you move in such a way that a beast would be inside the cylinder, the effect ends. A creature can attempt to overcome the barrier by using an action to make a DC 15 Charisma check. On a success, the creature ceases to be affected by the barrier.</t>
  </si>
  <si>
    <t>Scroll of Protection from Celestials</t>
  </si>
  <si>
    <t>Using an action to read the scroll encloses you in an invisible barrier that extends from you to form a 5-foot-radius, 10-foot-high cylinder. For 5 minutes, this barrier prevents celestials from entering or affecting anything within the cylinder. The cylinder moves with you and remains centered on you. However, if you move in such a way that a celestial would be inside the cylinder, the effect ends. A creature can attempt to overcome the barrier by using an action to make a DC 15 Charisma check. On a success, the creature ceases to be affected by the barrier.</t>
  </si>
  <si>
    <t>Scroll of Protection from Elementals</t>
  </si>
  <si>
    <t>Using an action to read the scroll encloses you in an invisible barrier that extends from you to form a 5-foot-radius, 10-foot-high cylinder. For 5 minutes, this barrier prevents elementals from entering or affecting anything within the cylinder. The cylinder moves with you and remains centered on you. However, if you move in such a way that an elemental would be inside the cylinder, the effect ends. A creature can attempt to overcome the barrier by using an action to make a DC 15 Charisma check. On a success, the creature ceases to be affected by the barrier.</t>
  </si>
  <si>
    <t>Scroll of Protection from Fey</t>
  </si>
  <si>
    <t>Using an action to read the scroll encloses you in an invisible barrier that extends from you to form a 5-foot-radius, 10-foot-high cylinder. For 5 minutes, this barrier prevents fey from entering or affecting anything within the cylinder. The cylinder moves with you and remains centered on you. However, if you move in such a way that a fey would be inside the cylinder, the effect ends. A creature can attempt to overcome the barrier by using an action to make a DC 15 Charisma check. On a success, the creature ceases to be affected by the barrier.</t>
  </si>
  <si>
    <t>Scroll of Protection from Fiends</t>
  </si>
  <si>
    <t>Using an action to read the scroll encloses you in an invisible barrier that extends from you to form a 5-foot-radius, 10-foot-high cylinder. For 5 minutes, this barrier prevents fiends from entering or affecting anything within the cylinder. The cylinder moves with you and remains centered on you. However, if you move in such a way that a fiend would be inside the cylinder, the effect ends. A creature can attempt to overcome the barrier by using an action to make a DC 15 Charisma check. On a success, the creature ceases to be affected by the barrier.</t>
  </si>
  <si>
    <t>Scroll of Protection from Plants</t>
  </si>
  <si>
    <t>Using an action to read the scroll encloses you in an invisible barrier that extends from you to form a 5-foot-radius, 10-foot-high cylinder. For 5 minutes, this barrier prevents plants from entering or affecting anything within the cylinder. The cylinder moves with you and remains centered on you. However, if you move in such a way that a plant would be inside the cylinder, the effect ends. A creature can attempt to overcome the barrier by using an action to make a DC 15 Charisma check. On a success, the creature ceases to be affected by the barrier.</t>
  </si>
  <si>
    <t>Scroll of Protection from Undead</t>
  </si>
  <si>
    <t>Using an action to read the scroll encloses you in an invisible barrier that extends from you to form a 5-foot-radius, 10-foot-high cylinder. For 5 minutes, this barrier prevents undead from entering or affecting anything within the cylinder. The cylinder moves with you and remains centered on you. However, if you move in such a way that an undead would be inside the cylinder, the effect ends. A creature can attempt to overcome the barrier by using an action to make a DC 15 Charisma check. On a success, the creature ceases to be affected by the barrier.</t>
  </si>
  <si>
    <t>Shadowfell Brand Tattoo</t>
  </si>
  <si>
    <t>Produced by a special needle, this magic tattoo is dark in color and abstract.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Shadow Essence. You gain darkvision with a range of 60 feet, and you have advantage on Dexterity (Stealth) checks.
Shadowy Defense. When you take damage, you can use your reaction to become insubstantial for a moment, halving the damage you take. Then the reaction can't be used again until the next sunset.</t>
  </si>
  <si>
    <t>Shadowfell Shard</t>
  </si>
  <si>
    <t>This dull, cold crystal sits heavy and leaden, saturated by the Shadowfell's despair. As an action, you can attach the shard to a Tiny object (such as a weapon or a piece of jewelry) or detach it. It falls off if your attunement to it ends. You can use the shard as a spellcasting focus while you hold or wear it.
When you use a Metamagic option on a spell while you are holding or wearing the shard, you can momentarily curse one creature targeted by the spell; choose one ability score, and until the end of your next turn, the creature has disadvantage on ability checks and saving throws that use that ability.</t>
  </si>
  <si>
    <t>Shield +2</t>
  </si>
  <si>
    <t>While holding this shield, you have a +2 bonus to AC. This bonus is in addition to the shield's normal bonus to AC.</t>
  </si>
  <si>
    <t>While holding this shield, you have resistance to damage from ranged weapon attacks. Curse. This shield is cursed. Attuning to it curses you until you are targeted by the remove curse spell or similar magic. Removing the shield fails to end the curse on you. Whenever a ranged weapon attack is made against a target within 10 feet of you, the curse causes you to become the target instead.</t>
  </si>
  <si>
    <t>Spell scroll (4th level)</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</si>
  <si>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4thSave DC 15 Attack Bonus +7</t>
  </si>
  <si>
    <t>Spell scroll (5th level)</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</si>
  <si>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5thSave DC 17 Attack Bonus +9</t>
  </si>
  <si>
    <t>Spellwrought Tattoo (4th)</t>
  </si>
  <si>
    <t>Spellwrought Tattoo (5th)</t>
  </si>
  <si>
    <t>While holding this staff, you can use an action to expend 1 of its 10 charges to cast charm person, command, or comprehend languages from it using your spell save DC. The staff can also be used as a magic quarterstaff. If you are holding the staff and fail a saving throw against an enchantment spell that targets only you, you can turn your failed save into a successful one. You can't use this property of the staff again until the next dawn. If you succeed on a save against an enchantment spell that targets only you, with or without the staff's intervention, you can use your reaction to expend 1 charge from the staff and turn the spell back on its caster as if you had cast the spell. The staff regains 1d8 + 2 expended charges daily at dawn. If you expend the last charge, roll a d20. On a 1, the staff becomes a nonmagical quarterstaff. (can only be used by, bard, cleric, druid, sorcerer, warlock, or wizard)</t>
  </si>
  <si>
    <t>This staff has 10 charges. While holding it, you can use an action to expend 1 or more of its charges to cast one of the following spells from it, using your spell save DC and spellcasting ability modifier: cure wounds (1 charge per spell level, up to 4th), lesser restoration (2 charges), or mass cure wounds (5 charges). The staff regains 1d6 + 4 expended charges daily at dawn. If you expend the last charge, roll a d20. On a 1, the staff vanishes in a flash of light, lost forever. (can only be used by bard, cleric, or druid)</t>
  </si>
  <si>
    <t>This staff has 10 charges and regains 1d6 + 4 expended charges daily at dawn. If you expend the last charge, roll a d20. On a 1, a swarm of insects consumes and destroys the staff, then disperses. Spells. While holding the staff, you can use an action to expend some of its charges to cast one of the following spells from it, using your spell save DC: giant insect (4 charges) or insect plague (5 charges). Insect Cloud. While holding the staff, you can use an action and expend 1 charge to cause a swarm of harmless flying insects to spread out in a 30-foot radius from you. The insects remain for 10 minutes, making the area heavily obscured for creatures other than you. The swarm moves with you, remaining centered on you. A wind of at least 10 miles per hour disperses the swarm and ends the effect. (can only be used by bard, cleric, druid, sorcerer, warlock, or wizard)</t>
  </si>
  <si>
    <t>Staff of the Ivory Claw</t>
  </si>
  <si>
    <t>This gray-and-cerulean staff is topped with a small dragon claw carved from ivory. While holding the staff, you gain a +1 bonus to spell attack rolls. Whenever you score a critical hit with a spell attack, the target takes an extra 3d6 radiant damage.
Versatile. This weapon can be used with one or two hands. A damage value in parentheses appears with the property—the damage when the weapon is used with two hands to make a melee attack.</t>
  </si>
  <si>
    <t>This staff can be wielded as a magic quarterstaff that grants a +2 bonus to attack and damage rolls made with it. While holding it, you have a +2 bonus to spell attack rolls. The staff has 10 charges for the following properties. It regains 1d6 + 4 expended charges daily at dawn. If you expend the last charge, roll a d20. On a 1, the staff loses its properties and becomes a nonmagical quarterstaff. Spells. You can use an action to expend 1 or more of the staff's charges to cast one of the following spells from it, using your spell save DC: animal friendship (1 charge), awaken (5 charges), barkskin (2 charges), locate animals or plants (2 charges), speak with animals (1 charge), speak with plants (3 charges), or wall of thorns (6 charges). You can also use an action to cast the pass without trace spell from the staff without using any charges. Tree Form. You can use an action to plant one end of the staff in fertile earth and expend 1 charge to transform the staff into a healthy tree. The tree is 60 feet tall and has a 5-foot-diameter trunk, and its branches at the top spread out in a 20-foot radius. The tree appears ordinary but radiates a faint aura of transmutation magic if targeted by detect magic. While touching the tree and using another action to speak its command word, you return the staff to its normal form. Any creature in the tree falls when it reverts to a staff. (can only be used by druids)</t>
  </si>
  <si>
    <t>This staff has 3 charges and regains 1d3 expended charges daily at dawn. The staff can be wielded as a magic quarterstaff. On a hit, it deals damage as a normal quarterstaff, and you can expend 1 charge to deal an extra 2d10 necrotic damage to the target. In addition, the target must succeed on a DC 15 Constitution saving throw or have disadvantage for 1 hour on any ability check or saving throw that uses Strength or Constitution.</t>
  </si>
  <si>
    <t>Stone of controlling earth elementals</t>
  </si>
  <si>
    <t>If the stone is touching the ground, you can use an action to speak its command word and summon an earth elemental, as if you had cast the conjure elemental spell. The stone can't be used this way again until the next dawn. The stone weighs 5 pounds.</t>
  </si>
  <si>
    <t>This item appears to be a longsword hilt. While grasping the hilt, you can use a bonus action to cause a blade of pure radiance to spring into existence, or make the blade disappear. While the blade exists, this magic longsword has the finesse property. If you are proficient with shortswords or longswords, you are proficient with the sun blade. You gain a +2 bonus to attack and damage rolls made with this weapon, which deals radiant damage instead of slashing damage. When you hit an undead with it, that target takes an extra 1d8 radiant damage. The sword's luminous blade emits bright light in a 15-foot radius and dim light for an additional 15 feet. The light is sunlight. While the blade persists, you can use an action to expand or reduce its radius of bright and dim light by 5 feet each, to a maximum of 30 feet each or a minimum of 10 feet each.</t>
  </si>
  <si>
    <t>When you attack a creature with this magic weapon and roll a 20 on the attack roll, that target takes an extra 3d6 necrotic damage, provided that the target isn't a construct or an undead. You gain temporary hit points equal to the extra damage dealt.</t>
  </si>
  <si>
    <t>Hit points lost to this weapon's damage can be regained only through a short or long rest, rather than by regeneration, magic, or any other means. Once per turn, when you hit a creature with an attack using this magic weapon, you can wound the target. At the start of each of the wounded creature's turns, it takes 1d4 necrotic damage for each time you've wounded it, and it can then make a DC 15 Constitution saving throw, ending the effect of all such wounds on itself on a success. Alternatively, the wounded creature, or a creature within 5 feet of it, can use an action to make a DC 15 Wisdom (Medicine) check, ending the effect of such wounds on it on a success.</t>
  </si>
  <si>
    <t>Made by the drow, this rod is a magic weapon that ends in three rubbery tentacles. While holding the rod, you can use an action to direct each tentacle to attack a creature you can see within 15 feet of you. Each tentacle makes a melee attack roll with a +9 bonus. On a hit, the tentacle deals 1d6 bludgeoning damage. If you hit a target with all three tentacles, it must make a DC 15 Constitution saving throw. On a failure, the creature's speed is halved, it has disadvantage on Dexterity saving throws, and it can't use reactions for 1 minute. Moreover, on each of its turns, it can take either an action or a bonus action, but not both. At the end of each of its turns, it can repeat the saving throw, ending the effect on itself on a success.</t>
  </si>
  <si>
    <t>When you roll a 20 on your attack roll with this magic weapon, your critical hit deals an extra 2d6 damage of the weapon's type.</t>
  </si>
  <si>
    <t>This wand has 7 charges for the following properties. It regains 1d6 + 1 expended charges daily at dawn. If you expend the wand's last charge, roll a d20. On a 1, the wand crumbles into ashes and is destroyed. Spells. While holding the wand, you can use an action to expend some of its charges to cast one of the following spells (save DC 17): hold monster (5 charges) or hold person (2 charges). Assisted Escape. While holding the wand, you can use your reaction to expend 1 charge and gain advantage on a saving throw you make to avoid being paralyzed or restrained, or you can expend 1 charge and gain advantage on any check you make to escape a grapple.</t>
  </si>
  <si>
    <t>This wand has 7 charges. While holding it, you can use an action and expend 1 charge to speak its command word. For the next minute, you know the direction of the nearest creature hostile to you within 60 feet, but not its distance from you. The wand can sense the presence of hostile creatures that are ethereal, invisible, disguised, or hidden, as well as those in plain sight. The effect ends if you stop holding the wand. The wand regains 1d6 + 1 expended charges daily at dawn. If you expend the wand's last charge, roll a d20. On a 1, the wand crumbles into ashes and is destroyed.</t>
  </si>
  <si>
    <t>This wand has 7 charges for the following properties. It regains 1d6 + 1 expended charges daily at dawn. If you expend the wand's last charge, roll a d20. On a 1, the wand crumbles into ashes and is destroyed. Command. While holding the wand, you can use an action to expend 1 charge and command another creature to flee or grovel, as with the command spell (save DC 15). Cone of Fear. While holding the wand, you can use an action to expend 2 charges, causing the wand's tip to emit a 60-foot cone of amber light. Each creature in the cone must succeed on a DC 15 Wisdom saving throw or become frightened of you for 1 minute. While it is frightened in this way, a creature must spend its turns trying to move as far away from you as it can, and it can't willingly move to a space within 30 feet of you. It also can't take reactions. For its action, it can use only the Dash action or try to escape from an effect that prevents it from moving. If it has nowhere it can move, the creature can use the Dodge action. At the end of each of its turns, a creature can repeat the saving throw, ending the effect on itself on a success.</t>
  </si>
  <si>
    <t>This wand has 7 charges. While holding it, you can use an action to expend 1 or more of its charges to cast the fireball spell (save DC 15) from it. For 1 charge, you cast the 3rd-level version of the spell. You can increase the spell slot level by one for each additional charge you expend. The wand regains 1d6 + 1 expended charges daily at dawn. If you expend the wand's last charge, roll a d20. On a 1, the wand crumbles into ashes and is destroyed.</t>
  </si>
  <si>
    <t>This wand has 7 charges. While holding it, you can use an action to expend 1 or more of its charges to cast the lightning bolt spell (save DC 15) from it. For 1 charge, you cast the 3rd-level version of the spell. You can increase the spell slot level by one for each additional charge you expend. The wand regains 1d6 + 1 expended charges daily at dawn. If you expend the wand's last charge, roll a d20. On a 1, the wand crumbles into ashes and is destroyed.</t>
  </si>
  <si>
    <t>This wand has 7 charges. While holding it, you can use an action to expend 1 of its charges to cause a thin blue ray to streak from the tip toward a creature you can see within 60 feet of you. The target must succeed on a DC 15 Constitution saving throw or be paralyzed for 1 minute. At the end of each of the target's turns, it can repeat the saving throw, ending the effect on itself on a success. The wand regains 1d6 + 1 expended charges daily at dawn. If you expend the wand's last charge, roll a d20. On a 1, the wand crumbles into ashes and is destroyed.</t>
  </si>
  <si>
    <t>Wand of the war mage +2</t>
  </si>
  <si>
    <t>While holding this wand, you gain a +2 bonus to spell attack rolls. In addition, you ignore half cover when making a spell attack. (can only be used by a spellcaster)</t>
  </si>
  <si>
    <t>This wand has 7 charges. While holding it, you can use an action to expend 1 of its charges and choose a target within 120 feet of you. The target can be a creature, an object, or a point in space. Roll d100 and consult the following table to discover what happens.
If the effect causes you to cast a spell from the wand, the spell's save DC is 15. If the spell normally has a range expressed in feet, its range becomes 120 feet if it isn't already.
If an effect covers an area, you must center the spell on and include the target. If an effect has multiple possible subjects, the DM randomly determines which ones are affected.
The wand regains 1d6 + 1 expended charges daily at dawn. If you expend the wand's last charge, roll a d20. On a 1, the wand crumbles into dust and is destroyed.</t>
  </si>
  <si>
    <t>Weapon +2</t>
  </si>
  <si>
    <t>You have a +2 bonus to attack and damage rolls made with this magic weapon.</t>
  </si>
  <si>
    <t>Weapon of Certain Death</t>
  </si>
  <si>
    <t>When you damage a creature with an attack using this magic weapon, the target can't regain hit points until the start of your next turn.</t>
  </si>
  <si>
    <t>While wearing this cloak, you can use an action to speak its command word. This turns the cloak into a pair of bat wings or bird wings on your back for 1 hour or until you repeat the command word as an action. The wings give you a flying speed of 60 feet. When they disappear, you can't use them again for 1d12 hours.</t>
  </si>
  <si>
    <t>Absorbing Tattoo</t>
  </si>
  <si>
    <t>Very Rare</t>
  </si>
  <si>
    <t>Produced by a special needle, this magic tattoo features designs that emphasize one color.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Damage Resistance. While the tattoo is on your skin, you have resistance to a type of damage associated with that color, as shown on the table below. The DM chooses the color or determines it randomly.</t>
  </si>
  <si>
    <t>All-Purpose Tool (+3)</t>
  </si>
  <si>
    <t>This simple screwdriver can transform into a variety of tools; as an action, you can touch the item and transform it into any type of artisan's tool of your choice (see the "Equipment" chapter in the Player's Handbook for a list of artisan's tools). Whatever form the tool takes, you are proficient with it.
While holding this tool, you gain a +3 bonus to the spell attack rolls and the saving throw DCs of your artificer spells.
As an action, you can focus on the tool to channel your creative forces. Choose a cantrip that you don't know from any class list. For 8 hours, you can cast that cantrip, and it counts as an artificer cantrip for you. Once this property is used, it can't be used again until the next dawn.</t>
  </si>
  <si>
    <t>Ammunition +3</t>
  </si>
  <si>
    <t>You have a +3 bonus to attack and damage rolls made with this piece of magic ammunition. Once it hits a target, the ammunition is no longer magical.</t>
  </si>
  <si>
    <t>Amulet of the Devout (+3)</t>
  </si>
  <si>
    <t>This amulet bears the symbol of a deity inlaid with precious stones or metals. While you wear the holy symbol, you gain a +3 bonus to spell attack rolls and the saving throw DCs of your spells.
While you wear this amulet, you can use your Channel Divinity feature without expending one of the feature's uses. Once this property is used, it can't be used again until the next dawn.</t>
  </si>
  <si>
    <t>While wearing this amulet, you can use an action to name a location that you are familiar with on another plane of existence. Then make a DC 15 Intelligence check. On a successful check, you cast the Plane Shift spell. On a failure, you and each creature and object within 15 feet of you travel to a random destination. Roll a d100. On a 1-60, you travel to a random location on the plane you named. On a 61-100, you travel to a randomly determined plane of existence.</t>
  </si>
  <si>
    <t>While holding this shield, you can speak its command word as a bonus action to cause it to animate. The shield leaps into the air and hovers in your space to protect you as if you were wielding it, leaving your hands free. The shield remains animated for 1 minute, until you use a bonus action to end this effect, or until you are incapacitated or die, at which point the shield falls to the ground or into your hand if you have one free.</t>
  </si>
  <si>
    <t>Arcane Cannon</t>
  </si>
  <si>
    <t>This Large cannon is imbued with magic. It requires no ammunition and doesn't need to be loaded. It takes one action to aim the cannon and one action to fire it. After the cannon has fired, it must recharge for 5 minutes before it can be fired again.
The creature firing the cannon chooses the effect from the following options:
Acid Jet. The cannon discharges acid in a line 300 feet long and 5 feet wide. Each creature in that line must make a DC 15 Dexterity saving throw, taking 22 (4d10) acid damage on a failed save, or half as much damage on a successful one. In addition, a creature that fails its saving throw takes 11 (2d10) acid damage at the start of each of its turns; a creature can end this damage by using its action to wash off the acid with a pint or more of water.
Fire Jet. The cannon discharges fire in a line 300 feet long and 5 feet wide. Each creature in the area must make a DC 15 Dexterity saving throw, taking 33 (6d10) fire damage on a failed save, or half as much damage on a successful one. The fire ignites any flammable objects in the area that aren't being worn or carried.
Frost Shot. The cannon shoots a ball of frost to a point you can see within 1,200 feet of the cannon. The ball then expands to form a 30-foot-radius sphere centered on that point. Each creature in that area must make a DC 15 Constitution saving throw. On a failed save, a creature takes 22 (4d10) cold damage, and its speed is reduced by 10 feet for 1 minute. On a successful save, the creature takes half as much damage, and its speed isn't reduced. A creature whose speed is reduced by this effect can repeat the save at the end of each of its turns, ending the effect on itself on a success.
Lightning Shot. The cannon shoots a ball of lightning to a point you can see within 1,200 feet of the cannon. The lightning then expands to form a 20-foot-radius sphere centered on that point. Each creature in that area must make a DC 15 Dexterity saving throw, taking 33 (6d10) lightning damage on a failed save, or half as much damage on a successful one. Creatures wearing metal armor have disadvantage on the save.
Poison Spray. The cannon expels poison gas in a 60-foot cone. Each creature in that area must make a DC 15 Constitution saving throw. On a failed save, the creature takes 22 (4d10) poison damage and is poisoned for 1 minute. On a successful save, the creature takes half as much damage and isn't poisoned. A creature poisoned in this way can repeat the saving throw at the end of each of its turns, ending the effect on itself on a success.</t>
  </si>
  <si>
    <t>Arcane Grimoire (+3)</t>
  </si>
  <si>
    <t>While you are holding this leather-bound book, you can use it as a spellcasting focus for your wizard spells, and you gain a +3 bonus to spell attack rolls and to the saving throw DCs of your wizard spells.
You can use this book as a spellbook. In addition, when you use your Arcane Recovery feature, you can increase the number of spell slot levels you regain by 1.</t>
  </si>
  <si>
    <t>Armor +2</t>
  </si>
  <si>
    <t>You have a +2 bonus to AC while wearing this armor.</t>
  </si>
  <si>
    <t>An arrow of slaying is a magic weapon meant to slay a particular kind of creature. Some are more focused than others; for example, there are both arrows of dragon slaying and arrows of blue dragon slaying. If a creature belonging to the type, race, or group associated with an arrow of slaying takes damage from the arrow, the creature must make a DC 17 Constitution saving throw, taking an extra 6d10 piercing damage on a failed save, or half as much extra damage on a successful one. Once an arrow of slaying deals its extra damage to a creature, it becomes a nonmagical arrow.</t>
  </si>
  <si>
    <t>This bag superficially resembles a bag of holding but is a feeding orifice for a gigantic extradimensional creature. Turning the bag inside out closes the orifice. The extradimensional creature attached to the bag can sense whatever is placed inside the bag. Animal or vegetable matter placed wholly in the bag is devoured and lost forever. When part of a living creature is placed in the bag, as happens when someone reaches inside it, there is a 50 percent chance that the creature is pulled inside the bag. A creature inside the bag can use its action to try to escape with a successful DC 15 Strength check. Another creature can use its action to reach into the bag to pull a creature out, doing so with a successful DC 20 Strength check (provided it isn't pulled inside the bag first). Any creature that starts its turn inside the bag is devoured, its body destroyed. Inanimate objects can be stored in the bag, which can hold a cubic foot of such material. However, once each day, the bag swallows any objects inside it and spits them out into another plane of existence. The GM determines the time and plane. If the bag is pierced or torn, it is destroyed, and anything contained within it is transported to a random location on the Astral Plane.</t>
  </si>
  <si>
    <t>Barrier Tattoo (18)</t>
  </si>
  <si>
    <t>Produced by a special needle, this magic tattoo depicts protective imagery and uses ink that resembles liquid metal.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Protection. While you aren't wearing armor, the tattoo grants you an Armor Class of 18. You can use a shield and still gain this benefit.</t>
  </si>
  <si>
    <t>While wearing this belt, your Strength score changes to 25. The item has no effect on you if your Strength without the belt is equal to or greater than the belt's score.</t>
  </si>
  <si>
    <t>Belt of giant strength (fire giant)</t>
  </si>
  <si>
    <t>While wearing this belt, your Strength score changes to 25. If your Strength is already equal to or greater than the belt's score, the item has no effect on you.</t>
  </si>
  <si>
    <t>Belt of giant strength (frost or stone giant)</t>
  </si>
  <si>
    <t>While wearing this belt, your Strength score changes to 23. If your Strength is already equal to or greater than the belt's score, the item has no effect on you.</t>
  </si>
  <si>
    <t>Bloodaxe</t>
  </si>
  <si>
    <t>You gain a +2 bonus to attack and damage rolls made with this magic axe. The axe deals an extra 1d6 necrotic damage to creatures that aren't constructs or undead. If you reduce such a creature to 0 hit points with an attack using this axe, you gain 10 temporary hit points.
This axe is forged from a dark, rust-colored metal and once belonged to the goliath barbarian Grog Strongjaw of Vox Machina.
Heavy. Creatures that are Small or Tiny have disadvantage on attack rolls with heavy weapons. A heavy weapon's size and bulk make it too large for a Small or Tiny creature to use effectively.
Two-Handed. This weapon requires two hands to use. This property is relevant only when you attack with the weapon, not when you simply hold it.</t>
  </si>
  <si>
    <t>Bloodwell Vial (+3)</t>
  </si>
  <si>
    <t>To attune to this vial, you must place a few drops of your blood into it. The vial can't be opened while your attunement to it lasts. If your attunement to the vial ends, the contained blood turns to ash. You can use the vial as a spellcasting focus for your spells while wearing or holding it, and you gain a +3 bonus to spell attack rolls and to the saving throw DCs of your sorcerer spells.
In addition, when you roll any Hit Dice to recover hit points while you are carrying the vial, you can regain 5 sorcery points. This property of the vial can't be used again until the next dawn.</t>
  </si>
  <si>
    <t>This slender taper is dedicated to a deity and shares that deity's alignment. The candle's alignment can be detected with the detect evil and good spell. The GM chooses the god and associated alignment or determines the alignment randomly. The candle's magic is activated when the candle is lit, which requires an action. After burning for 4 hours, the candle is destroyed. You can snuff it out early for use at a later time. Deduct the time it burned in increments of 1 minute from the candle's total burn time. While lit, the candle sheds dim light in a 30-foot radius. Any creature within that light whose alignment matches that of the candle makes attack rolls, saving throws, and ability checks with advantage. In addition, a cleric or druid in the light whose alignment matches the candle's can cast 1st-level spells he or she has prepared without expending spell slots, though the spell's effect is as if cast with a 1st-level slot. Alternatively, when you light the candle for the first time, you can cast the gate spell with it. Doing so destroys the candle.</t>
  </si>
  <si>
    <t>You can speak the carpet's command word as an action to make the carpet hover and fly. It moves according to your spoken directions, provided that you are within 30 feet of it. Four sizes of carpet of flying exist. The GM chooses the size of a given carpet or determines it randomly. (3 ft. x 5 ft. Capacity 200 lb. Flying Speed 80 feet) (4 ft. x 6 ft. Capacity 400 lb. Flying Speed 60 feet) (5 ft. x 7 ft. Capacity 600 lb. While incense is burning in this censer, you can use an action to speak the censer's command word and summon an air elemental, as if you had cast the conjure elemental spell. The censer can't be used this way again until the next dawn. This 6-inch-wide, 1-foot-high vessel resembles a chalice with a decorated lid. It weighs 1 pound.</t>
  </si>
  <si>
    <t>Cauldron of Rebirth</t>
  </si>
  <si>
    <t>This Tiny pot bears relief scenes of heroes on its cast iron sides. You can use the cauldron as a spellcasting focus for your druid spells, and it functions as a suitable component for the scrying spell. When you finish a long rest, you can use the cauldron to create a potion of greater healing. The potion lasts for 24 hours, then loses its magic if not consumed.
As an action, you can cause the cauldron to grow large enough for a Medium creature to crouch within. You can revert the cauldron to its normal size as an action, harmlessly shunting anything that can't fit inside to the nearest unoccupied space.
If you place the corpse of a humanoid into the cauldron and cover the corpse with 200 pounds of salt (which costs 10 gp) for at least 8 hours, the salt is consumed and the creature returns to life as if by raise dead at the next dawn. Once used, this property can't be used again for 7 days.</t>
  </si>
  <si>
    <t>This fine garment is made of black silk interwoven with faint silvery threads. While wearing it, you gain the following benefits: You have resistance to poison damage. You have a climbing speed equal to your walking speed. You can move up, down, and across vertical surfaces and upside down along ceilings, while leaving your hands free. You can't be caught in webs of any sort and can move through webs as if they were difficult terrain. You can use an action to cast the web spell (save DC 13). The web created by the spell fills twice its normal area. Once used, this property of the cloak can't be used again until the next dawn.</t>
  </si>
  <si>
    <t>Crystal ball</t>
  </si>
  <si>
    <t>The typical crystal ball, a very rare item, is about 6 inches in diameter. While touching it, you can cast the scrying spell (save DC 17) with it.</t>
  </si>
  <si>
    <t>Crystalline Chronicle</t>
  </si>
  <si>
    <t>An etched crystal sphere the size of a grapefruit hums faintly and pulses with irregular flares of inner light. While you are touching the crystal, you can retrieve and store information and spells within the crystal at the same rate as reading and writing. When found, the crystal contains the following spells: detect thoughts, intellect fortress,* Rary's telepathic bond, sending, telekinesis, Tasha's mind whip,* and Tenser's floating disk (spells with an asterisk appear in this book). It functions as a spellbook for you, with its spells and other writing psychically encoded within it.
While you are holding the crystal, you can use it as a spellcasting focus for your wizard spells, and you know the mage hand, mind sliver (appears in this book), and message cantrips if you don't already know them.
The crystal has 3 charges, and it regains 1d3 expended charges daily at dawn. You can use the charges in the following ways while holding it:
If you spend 1 minute studying the information within the crystal, you can expend 1 charge to replace one of your prepared wizard spells with a different spell in the book.
When you cast a wizard spell, you can expend 1 charge to cast the spell without verbal, somatic, or material components of up to 100 gp value.</t>
  </si>
  <si>
    <t>You can use a bonus action to toss this magic sword into the air and speak the command word. When you do so, the sword begins to hover, flies up to 30 feet, and attacks one creature of your choice within 5 feet of it. The sword uses your attack roll and ability score modifier to damage rolls. While the sword hovers, you can use a bonus action to cause it to fly up to 30 feet to another spot within 30 feet of you. As part of the same bonus action, you can cause the sword to attack one creature within 5 feet of it. After the hovering sword attacks for the fourth time, it flies up to 30 feet and tries to return to your hand. If you have no hand free, it falls to the ground at your feet. If the sword has no unobstructed path to you, it moves as close to you as it can and then falls to the ground. It also ceases to hover if you grasp it or move more than 30 feet away from it.</t>
  </si>
  <si>
    <t>While wearing this armor, you gain a +1 bonus to AC, and you can understand and speak Abyssal. In addition, the armor's clawed gauntlets turn unarmed strikes with your hands into magic weapons that deal slashing damage, with a +1 bonus to attack rolls and damage rolls and a damage die of 1d8. 
Curse. Once you don this cursed armor, you can't doff it unless you are targeted by the remove curse spell or similar magic. While wearing the armor, you have disadvantage on attack rolls against demons and on saving throws against their spells and special abilities.</t>
  </si>
  <si>
    <t>Dispelling Stone</t>
  </si>
  <si>
    <t>This smooth, rainbow-colored, egg-shaped stone can be thrown up to 30 feet and explodes in a 10-foot-radius sphere of magical energy on impact, destroying the stone. Any active spell of 5th level or lower in the sphere ends.</t>
  </si>
  <si>
    <t>Dragon scale mail is made of the scales of one kind of dragon. Sometimes dragons collect their cast-off scales and gift them to humanoids. Other times, hunters carefully skin and preserve the hide of a dead dragon. In either case, dragon scale mail is highly valued. While wearing this armor, you gain a +1 bonus to AC, you have advantage on saving throws against the Frightful Presence and breath weapons of dragons, and you have resistance to one damage type that is determined by the kind of dragon that provided the scales. Black=Acid, Blue=Lightning, Brass=Fire, Bronze=Lightning, Copper=Acid, Gold=Fire, Green=Poison, Red=Fire, Silver=Cold, White=Cold. Additionally, you can focus your senses as an action to magically discern the distance and direction to the closest dragon within 30 miles of you that is of the same type as the armor. This special action can't be used again until the next dawn.</t>
  </si>
  <si>
    <t>Duskcrusher</t>
  </si>
  <si>
    <t>This item takes the form of a leather-wrapped metal rod emblazoned with the symbol of Pelor, the Dawn Father. While grasping the rod, you can use a bonus action to cause a warhammer head of crackling radiance to spring into existence. The warhammer's radiant head emits bright light in a 15-foot radius and dim light for an additional 15 feet. The light is sunlight. You can use an action to make the radiant head disappear.
While the radiant head is active, you gain a +2 bonus to attack and damage rolls made with this magic weapon, and attacks with the weapon deal radiant damage instead of bludgeoning damage. An undead creature hit by the weapon takes an extra 1d8 radiant damage.
While you are holding Duskcrusher and its radiant head is active, you can use an action to cast the sunbeam spell (save DC 15) from the weapon, and this action can't be used again until the next dawn.
Versatile. This weapon can be used with one or two hands. A damage value in parentheses appears with the property—the damage when the weapon is used with two hands to make a melee attack.</t>
  </si>
  <si>
    <t>While wearing this armor, you gain a +2 bonus to AC. In addition, if an effect moves you against your will along the ground, you can use your reaction to reduce the distance you are moved by up to 10 feet.</t>
  </si>
  <si>
    <t>You gain a +3 bonus to attack and damage rolls made with this magic weapon. It has the thrown property with a normal range of 20 feet and a long range of 60 feet. When you hit with a ranged attack using this weapon, it deals an extra 1d8 damage or, if the target is a giant, 2d8 damage. Immediately after the attack, the weapon flies back to your hand.</t>
  </si>
  <si>
    <t>This painted brass bottle weighs 1 pound. When you use an action to remove the stopper, a cloud of thick smoke flows out of the bottle. At the end of your turn, the smoke disappears with a flash of harmless fire, and an efreeti appears in an unoccupied space within 30 feet of you. The first time the bottle is opened, the GM rolls d100 to determine what happens. 01-10 The efreeti attacks you. After fighting for 5 rounds, the efreeti disappears, and the bottle loses its magic. 11-90 The efreeti serves you for 1 hour, doing as you command. Then the efreeti returns to the bottle, and a new stopper contains it. The stopper can't be removed for 24 hours. The next two times the bottle is opened, the same effect occurs. If the bottle is opened a fourth time, the efreeti escapes and disappears, and the bottle loses its magic. 91-00 The efreeti can cast the wish spell three times for you. It disappears when it grants the final wish or after 1 hour, and the bottle loses its magic.</t>
  </si>
  <si>
    <t>A figurine of wondrous power is a statuette of a beast small enough to fit in a pocket. If you use an action to speak the command word and throw the figurine to a point on the ground within 60 feet of you, the figurine becomes a living creature. If the space where the creature would appear is occupied by other creatures or objects, or if there isn't enough space for the creature, the figurine doesn't become a creature. The creature is friendly to you and your companions. It understands your languages and obeys your spoken commands. If you issue no commands, the creature defends itself but takes no other actions. The creature exists for a duration specific to each figurine. At the end of the duration, the creature reverts to its figurine form. It reverts to a figurine early if it drops to 0 hit points or if you use an action to speak the command word again while touching it. When the creature becomes a figurine again, its property can't be used again until a certain amount of time has passed, as specified in the figurine's description. Obsidian Steed (Very Rare). This polished obsidian horse can become a nightmare for up to 24 hours. The nightmare fights only to defend itself. Once it has been used, it can't be used again until 5 days have passed. If you have a good alignment, the figurine has a 10 percent chance each time you use it to ignore your orders, including a command to revert to figurine form. If you mount the nightmare while it is ignoring your orders, you and the nightmare are instantly transported to a random location on the plane of Hades, where the nightmare reverts to figurine form.</t>
  </si>
  <si>
    <t>When you hit with an attack using this magic sword, the target takes an extra 1d6 cold damage. In addition, while you hold the sword, you have resistance to fire damage. In freezing temperatures, the blade sheds bright light in a 10-foot radius and dim light for an additional 10 feet. When you draw this weapon, you can extinguish all nonmagical flames within 30 feet of you. This property can be used no more than once per hour.</t>
  </si>
  <si>
    <t>Ghost Step Tattoo</t>
  </si>
  <si>
    <t>Produced by a special needle, this tattoo shifts and wavers on the skin, parts of it appearing blurred.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Ghostly Form. The tattoo has 3 charges, and it regains all expended charges daily at dawn. As a bonus action while the tattoo is on your skin, you can expend 1 of the tattoo's charges to become incorporeal until the end of your next turn. For the duration, you gain the following benefits:
You have resistance to bludgeoning, piercing, and slashing damage from nonmagical attacks.
You can't be grappled or restrained.
You can move through creatures and solid objects as if they were difficult terrain. If you end your turn in a solid object, you take 1d10 force damage. If the effect ends while you are inside a solid object, you instead are shunted to the nearest unoccupied space, and you take 1d10 force damage for every 5 feet traveled.</t>
  </si>
  <si>
    <t>This dazzling helm is set with 1d10 diamonds, 2d10 rubies, 3d10 fire opals, and 4d10 opals. Any gem pried from the helm crumbles to dust. When all the gems are removed or destroyed, the helm loses its magic. You gain the following benefits while wearing it: You can use an action to cast one of the following spells (save DC 18), using one of the helm's gems of the specified type as a component: daylight (opal), fireball (fire opal), prismatic spray (diamond), or wall of fire (ruby). The gem is destroyed when the spell is cast and disappears from the helm. As long as it has at least one diamond, the helm emits dim light in a 30-foot radius when at least one undead is within that area. Any undead that starts its turn in that area takes 1d6 radiant damage. As long as the helm has at least one ruby, you have resistance to fire damage. As long as the helm has at least one fire opal, you can use an action and speak a command word to cause one weapon you are holding to burst into flames. The flames emit bright light in a 10-foot radius and dim light for an additional 10 feet. The flames are harmless to you and the weapon. When you hit with an attack using the blazing weapon, the target takes an extra 1d6 fire damage. The flames last until you use a bonus action to speak the command word again or until you drop or stow the weapon. Roll a d20 if you are wearing the helm and take fire damage as a result of failing a saving throw against a spell. On a roll of 1, the helm emits beams of light from its remaining gems. Each creature within 60 feet of the helm other than you must succeed on a DC 17 Dexterity saving throw or be struck by a beam, taking radiant damage equal to the number of gems in the helm. The helm and its gems are then destroyed.</t>
  </si>
  <si>
    <t>Horn of valhalla (bronze)</t>
  </si>
  <si>
    <t>You can use an action to blow this horn. In response, warrior spirits from the Valhalla appear within 60 feet of you. They use the statistics of a berserker. They return to Valhalla after 1 hour or when they drop to 0 hit points. Once you use the horn, it can't be used again until 7 days have passed. Four types of horn of Valhalla are known to exist, each made of a different metal. The horn's type determines how many berserkers answer its summons, as well as the requirement for its use. The GM chooses the horn's type or determines it randomly. If you blow the horn without meeting its requirement, the summoned berserkers attack you. If you meet the requirement, they are friendly to you and your companions and follow your commands. Bronze Horn Berserkers Summoned 4d4 + 4 Requirement Proficiency with all medium armor</t>
  </si>
  <si>
    <t>Horn of Valhalla (bronze)</t>
  </si>
  <si>
    <t>You can use an action to blow this horn. In response, warrior spirits from the plane of Ysgard appear within 60 feet of you. These spirits use the berserker statistics. They return to Ysgard after 1 hour or when they drop to 0 hit points. Once you use the horn, it can't be used again until 7 days have passed.
A bronze horn summons 4d4 + 4 berserkers. To use the bronze horn, you must be proficient with medium armor.
If you blow the horn without meeting its requirement, the summoned berserkers attack you. If you meet the requirement, they are friendly to you and your companions and follow your commands.</t>
  </si>
  <si>
    <t>These iron horseshoes come in a set of four. While all four shoes are affixed to the hooves of a horse or similar creature, they allow the creature to move normally while floating 4 inches above the ground. This effect means the creature can cross or stand above nonsolid or unstable surfaces, such as water or lava. The creature leaves no tracks and ignores difficult terrain. In addition, the creature can move at normal speed for up to 12 hours a day without suffering exhaustion from a forced march.</t>
  </si>
  <si>
    <t>Hunter's Coat</t>
  </si>
  <si>
    <t>You have a +1 bonus to AC while wearing this armor.
The coat has 3 charges. When you hit a creature with an attack and that creature doesn't have all its hit points, you can expend 1 charge to deal an extra 1d10 necrotic damage to the target. The coat regains 1d3 expended charges daily at dawn.
The breastplate and shoulder protectors of this armor are made of leather that has been stiffened by being boiled in oil. The rest of the armor is made of softer and more flexible materials.</t>
  </si>
  <si>
    <t>Instrument of the bards (Anstruth harp)</t>
  </si>
  <si>
    <t>An instrument of the bards is an exquisite example of its kind, superior to an ordinary instrument in every way. Seven types of these instruments exist, each named after a legendary bard college. A creature that attempts to play the instrument without being attuned to it must succeed on a DC 15 Wisdom saving throw or take 2d4 psychic damage.
You can use an action to play the instrument and cast one of its spells. Once the instrument has been used to cast a spell, it can't be used to cast that spell again until the next dawn. The spells use your spellcasting ability and spell save DC.
You can play the instrument while casting a spell that causes any of its targets to be charmed on a failed saving throw, thereby imposing disadvantage on the save. This effect applies only if the spell has a somatic or a material component.
All instruments of the bards can be used to cast the following spells: fly, invisibility, levitate, and protection from evil and good.
In addition, the Anstruth harp can be used to cast control weather, cure wounds (5th level), and wall of thorns.</t>
  </si>
  <si>
    <t>Ioun stone (absorption)</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</si>
  <si>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Absorption (Very Rare). While this pale lavender ellipsoid orbits your head, you can use your reaction to cancel a spell of 4th level or lower cast by a creature you can see and targeting only you.Once the stone has canceled 20 levels of spells, it burns out and turns dull gray, losing its magic. If you are targeted by a spell whose level is higher than the number of spell levels the stone has left, the stone can't cancel it.</t>
  </si>
  <si>
    <t>Ioun stone (agility)</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</si>
  <si>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Agility (Very Rare). Your Dexterity score increases by 2, to a maximum of 20, while this deep red sphere orbits your head.</t>
  </si>
  <si>
    <t>Ioun stone (fortitude)</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</si>
  <si>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Fortitude (Very Rare). Your Constitution score increases by 2, to a maximum of 20, while this pink rhomboid orbits your head.</t>
  </si>
  <si>
    <t>Ioun stone (insight)</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</si>
  <si>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Insight (Very Rare). Your Wisdom score increases by 2, to a maximum of 20, while this incandescent blue sphere orbits your head.</t>
  </si>
  <si>
    <t>Ioun stone (intellect)</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</si>
  <si>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Intellect (Very Rare). Your Intelligence score increases by 2, to a maximum of 20, while this marbled scarlet and blue sphere orbits your head.</t>
  </si>
  <si>
    <t>Ioun stone (leadership)</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</si>
  <si>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Leadership (Very Rare). Your Charisma score increases by 2, to a maximum of 20, while this marbled pink and green sphere orbits your head.</t>
  </si>
  <si>
    <t>Ioun stone (strength)</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</si>
  <si>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Strength (Very Rare). Your Strength score increases by 2, to a maximum of 20, while this pale blue rhomboid orbits your head.</t>
  </si>
  <si>
    <t>Last Stand Armor</t>
  </si>
  <si>
    <t>You have a +1 bonus to AC while wearing this armor, which shimmers softly.
If you die while wearing the armor, it is destroyed, and each celestial, fey, and fiend with 30 feet of you must succeed on a DC 15 Charisma saving throw or be banished to its home plane of existence, unless it is already there.
Base items. This item variant can be applied to the following base items:
Breastplate (Last Stand Armor Breastplate)
Chain Mail (Last Stand Armor Chain Mail)
Chain Shirt (Last Stand Armor Chain Shirt)
Half Plate Armor (Last Stand Armor Half Plate Armor)
Hide Armor (Last Stand Armor Hide Armor)
Leather Armor (Last Stand Armor Leather Armor)
Padded Armor (Last Stand Armor Padded Armor)
Plate Armor (Last Stand Armor Plate Armor)
Ring Mail (Last Stand Armor Ring Mail)
Scale Mail (Last Stand Armor Scale Mail)
Spiked Armor (Last Stand Armor Spiked Armor)
Splint Armor (Last Stand Armor Splint Armor)
Studded Leather Armor (Last Stand Armor Studded Leather Armor)</t>
  </si>
  <si>
    <t>Lifewell Tattoo</t>
  </si>
  <si>
    <t>Produced by a special needle, this magic tattoo features symbols of life and rebirth.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Necrotic Resistance. You have resistance to necrotic damage.
Life Ward. When you would be reduced to 0 hit points, you drop to 1 hit point instead. Once used, this property can't be used again until the next dawn.</t>
  </si>
  <si>
    <t>This book contains health and diet tips, and its words are charged with magic. If you spend 48 hours over a period of 6 days or fewer studying the book's contents and practicing its guidelines, your Constitution score increases by 2, as does your maximum for that score. The manual then loses its magic, but regains it in a century.</t>
  </si>
  <si>
    <t>This book describes fitness exercises, and its words are charged with magic. If you spend 48 hours over a period of 6 days or fewer studying the book's contents and practicing its guidelines, your Strength score increases by 2, as does your maximum for that score. The manual then loses its magic, but regains it in a century.</t>
  </si>
  <si>
    <t>This tome contains information and incantations necessary to make a particular type of golem. The GM chooses the type or determines it randomly Roll d20. To decipher and use the manual, you must be a spellcaster with at least two 5th-level spell slots. A creature that can't use a manual of golems and attempts to read it takes 6d6 psychic damage. To create a golem, you must spend the time shown on the table, working without interruption with the manual at hand and resting no more than 8 hours per day. You must also pay the specified cost to purchase supplies. Once you finish creating the golem, the book is consumed in eldritch flames. The golem becomes animate when the ashes of the manual are sprinkled on it. It is under your control, and it understands and obeys your spoken commands. 1-5 Clay Golem Time to Make 30 days Cost to Make 65,000 gp, 6-17 Flesh Golem Time to Make 60 days Cost to Make 50,000 gp, 18 Iron Golem Time to Make 120 days Cost to Make 100,000 gp, 19-20 Stone Golem Time to Make 90 days Cost to Make 80,000 gp</t>
  </si>
  <si>
    <t>This book contains coordination and balance exercises, and its words are charged with magic. If you spend 48 hours over a period of 6 days or fewer studying the book's contents and practicing its guidelines, your Dexterity score increases by 2, as does your maximum for that score. The manual then loses its magic, but regains it in a century.</t>
  </si>
  <si>
    <t>When this 4-foot-tall mirror is viewed indirectly, its surface shows faint images of creatures. The mirror weighs 50 pounds, and it has AC 11, 10 hit points, and vulnerability to bludgeoning damage. It shatters and is destroyed when reduced to 0 hit points. If the mirror is hanging on a vertical surface and you are within 5 feet of it, you can use an action to speak its command word and activate it. It remains activated until you use an action to speak the command word again. Any creature other than you that sees its reflection in the activated mirror while within 30 feet of it must succeed on a DC 15 Charisma saving throw or be trapped, along with anything it is wearing or carrying, in one of the mirror's twelve extradimensional cells. This saving throw is made with advantage if the creature knows the mirror's nature, and constructs succeed on the saving throw automatically. An extradimensional cell is an infinite expanse filled with thick fog that reduces visibility to 10 feet. Creatures trapped in the mirror's cells don't age, and they don't need to eat, drink, or sleep. A creature trapped within a cell can escape using magic that permits planar travel. Otherwise, the creature is confined to the cell until freed. If the mirror traps a creature but its twelve extradimensional cells are already occupied, the mirror frees one trapped creature at random to accommodate the new prisoner. A freed creature appears in an unoccupied space within sight of the mirror but facing away from it. If the mirror is shattered, all creatures it contains are freed and appear in unoccupied spaces near it. While within 5 feet of the mirror, you can use an action to speak the name of one creature trapped in it or call out a particular cell by number. The creature named or contained in the named cell appears as an image on the mirror's surface. You and the creature can then communicate normally. In a similar way, you can use an action to speak a second command word and free one creature trapped in the mirror. The freed creature appears, along with its possessions, in the unoccupied space nearest to the mirror and facing away from it.</t>
  </si>
  <si>
    <t>Moon Sickle (+3)</t>
  </si>
  <si>
    <t>This silver-bladed sickle glimmers softly with moonlight. While holding this magic weapon, you gain a bonus to attack and damage rolls made with it, and you gain a +3 bonus to spell attack rolls and the saving throw DCs of your druid and ranger spells. In addition, you can use the sickle as a spellcasting focus for your druid and ranger spells.
When you cast a spell that restores hit points, you can roll a d4 and add the number rolled to the amount of hit points restored, provided you are holding the sickle.
Light. A light weapon is small and easy to handle, making it ideal for use when fighting with two weapons.</t>
  </si>
  <si>
    <t>You gain a +2 bonus to attack and damage rolls made with this magic weapon. The sword has 1d8 + 1 charges. If you score a critical hit against a creature that has fewer than 100 hit points, it must succeed on a DC 15 Constitution saving throw or be slain instantly as the sword tears its life force from its body (a construct or an undead is immune). The sword loses 1 charge if the creature is slain. When the sword has no charges remaining, it loses this property.</t>
  </si>
  <si>
    <t>Nolzur’s marvelous pigments</t>
  </si>
  <si>
    <t>Typically found in 1d4 pots inside a fine wooden box with a brush (weighing 1 pound in total), these pigments allow you to create three-dimensional objects by painting them in two dimensions. The paint flows from the brush to form the desired object as you concentrate on its image. Each pot of paint is sufficient to cover 1,000 square feet of a surface, which lets you create inanimate objects or terrain features -- such as a door, a pit, flowers, trees, cells, rooms, or weapons -- that are up to 10,000 cubic feet. It takes 10 minutes to cover 100 square feet. When you complete the painting, the object or terrain feature depicted becomes a real, nonmagical object. Thus, painting a door on a wall creates an actual door that can be opened to whatever is beyond. Painting a pit on a floor creates a real pit, and its depth counts against the total area of objects you create. Nothing created by the pigments can have a value greater than 25 gp. If you paint an object of greater value (such as a diamond or a pile of gold), the object looks authentic, but close inspection reveals it is made from paste, bone, or some other worthless material. If you paint a form of energy such as fire or lightning, the energy appears but dissipates as soon as you complete the painting, doing no harm to anything.</t>
  </si>
  <si>
    <t>When you nock an arrow on this bow, it whispers in Elvish, "Swift defeat to my enemies." When you use this weapon to make a ranged attack, you can, as a command phrase, say, "Swift death to you who have wronged me." The target of your attack becomes your sworn enemy until it dies or until dawn seven days later. You can have only one such sworn enemy at a time. When your sworn enemy dies, you can choose a new one after the next dawn. When you make a ranged attack roll with this weapon against your sworn enemy, you have advantage on the roll. In addition, your target gains no benefit from cover, other than total cover, and you suffer no disadvantage due to long range. If the attack hits, your sworn enemy takes an extra 3d6 piercing damage. While your sworn enemy lives, you have disadvantage on attack rolls with all other weapons.</t>
  </si>
  <si>
    <t>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t>
  </si>
  <si>
    <t>Orb of the Veil</t>
  </si>
  <si>
    <t>This onyx sphere bears deep, spiraling grooves and dangles from an iron chain. While the orb is on your person, you gain the following benefits:
Your Wisdom score increases by 2, as does your maximum for that score.
You gain darkvision out to a range of 60 feet. If you already have darkvision, the orb increases its range by 60 feet.
You have advantage on Wisdom checks to find hidden doors and paths.
Curse. The orb is cursed, and becoming attuned to it extends the curse to you. As long as you remain cursed, you are unwilling to part with the orb, keeping it on your person at all times. All nonmagical flames within 30 feet of you automatically extinguish, and fire damage dealt by you is halved.</t>
  </si>
  <si>
    <t>When you drink this potion, your Strength score changes to 27 for 1 hour. The potion has no effect on you if your Strength is equal to or greater than that score.
This potion's transparent liquid has floating in it a sliver of fingernail from a cloud giant.</t>
  </si>
  <si>
    <t>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t>
  </si>
  <si>
    <t>Potion of giant strength (cloud giant)</t>
  </si>
  <si>
    <t>When you drink this potion, your Strength score changes to 27 for 1 hour. The type of giant determines the score. The potion has no effect on you if your Strength is equal to or greater than that score. This potion's transparent liquid has floating in it a sliver of fingernail from a giant of the appropriate type. The potion of frost giant strength and the potion of stone giant strength have the same effect.</t>
  </si>
  <si>
    <t>This potion's container looks empty but feels as though it holds liquid. When you drink it, you become invisible for 1 hour. Anything you wear or carry is invisible with you. The effect ends early if you attack or cast a spell.</t>
  </si>
  <si>
    <t>When you drink this potion, your physical age is reduced by 1d6 + 6 years, to a minimum of 13 years. Each time you subsequently drink a potion of longevity, there is 10 percent cumulative chance that you instead age by 1d6 + 6 years. Suspended in this amber liquid are a scorpion's tail, an adder's fang, a dead spider, and a tiny heart that, against all reason, is still beating. These ingredients vanish when the potion is opened.</t>
  </si>
  <si>
    <t>Potion of Possibility</t>
  </si>
  <si>
    <t>When you drink this clear potion, you gain two Fragments of Possibility, each of which looks like a Tiny, grayish bead of energy that follows you around, staying within 1 foot of you at all times. Each fragment lasts for 8 hours or until used.
When you make an attack roll, an ability check, or a saving throw, you can expend your fragment to roll an additional d20 and choose which of the d20s to use. Alternatively, when an attack roll is made against you, you can expend your fragment to roll a d20 and choose which of the d20s to use, the one you rolled or the one the attacker rolled.
If the original d20 roll has advantage or disadvantage, you roll your d20 after advantage or disadvantage has been applied to the original roll.
While you have one or more Fragments of Possibility from this potion, you can't gain another Fragment of Possibility from any source.</t>
  </si>
  <si>
    <t>When you drink this potion, you gain the effect of the haste spell for 1 minute (no concentration required). The potion's yellow fluid is streaked with black and swirls on its own.</t>
  </si>
  <si>
    <t>You regain 10d4 + 20 hit points when you drink this potion. The potion's red liquid glimmers when agitated.</t>
  </si>
  <si>
    <t>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t>
  </si>
  <si>
    <t>Reincarnation Dust</t>
  </si>
  <si>
    <t>When this small pouch of purple dust is sprinkled on a dead humanoid or a piece of a dead humanoid, the dust is absorbed by the remains. If willing, the dead creature returns to life with a new body as if the reincarnate spell had been cast on the remains.</t>
  </si>
  <si>
    <t>Rhythm-Maker’s Drum (+3)</t>
  </si>
  <si>
    <t>While holding this drum, you gain a +3 bonus to spell attack rolls and to the saving throw DCs of your bard spells.
As an action, you can play the drum to regain one use of your Bardic Inspiration feature. This property of the drum can't be used again until the next dawn.</t>
  </si>
  <si>
    <t>While wearing this ring, you regain 1d6 hit points every 10 minutes, provided that you have at least 1 hit point. If you lose a body part, the ring causes the missing part to regrow and return to full functionality after 1d6 + 1 days if you have at least 1 hit point the whole time.</t>
  </si>
  <si>
    <t>While wearing this ring in dim light or darkness, you can cast dancing lights and light from the ring at will. Casting either spell from the ring requires an action. The ring has 6 charges for the following other properties. The ring regains 1d6 expended charges daily at dawn. Faerie Fire. You can expend 1 charge as an action to cast faerie fire from the ring. Ball Lightning. You can expend 2 charges as an action to create one to four 3-foot-diameter spheres of lightning. The more spheres you create, the less powerful each sphere is individually. Each sphere appears in an unoccupied space you can see within 120 feet of you. The spheres last as long as you concentrate (as if concentrating on a spell), up to 1 minute. Each sphere sheds dim light in a 30-foot radius. As a bonus action, you can move each sphere up to 30 feet, but no farther than 120 feet away from you. When a creature other than you comes within 5 feet of a sphere, the sphere discharges lightning at that creature and disappears. That creature must make a DC 15 Dexterity saving throw. On a failed save, the creature takes lightning damage based on the number of spheres you created. 4=2d4, 3=2d6, 2=5d4, 1=4d12 Shooting Stars. You can expend 1 to 3 charges as an action. For every charge you expend, you launch a glowing mote of light from the ring at a point you can see within 60 feet of you. Each creature within a 15-foot cube originating from that point is showered in sparks and must make a DC 15 Dexterity saving throw, taking 5d4 fire damage on a failed save, or half as much damage on a successful one.</t>
  </si>
  <si>
    <t>While wearing this ring, you can cast the telekinesis spell at will, but you can target only objects that aren't being worn or carried.</t>
  </si>
  <si>
    <t>This robe has 3 charges, and it regains 1d3 expended charges daily at dawn. While you wear it, you can use an action and expend 1 charge to cause the garment to display a shifting pattern of dazzling hues until the end of your next turn. During this time, the robe sheds bright light in a 30-foot radius and dim light for an additional 30 feet. Creatures that can see you have disadvantage on attack rolls against you. In addition, any creature in the bright light that can see you when the robe's power is activated must succeed on a DC 15 Wisdom saving throw or become stunned until the effect ends.</t>
  </si>
  <si>
    <t>This black or dark blue robe is embroidered with small white or silver stars. You gain a +1 bonus to saving throws while you wear it. Six stars, located on the robe's upper front portion, are particularly large. While wearing this robe, you can use an action to pull off one of the stars and use it to cast magic missile as a 5th-level spell. Daily at dusk, 1d6 removed stars reappear on the robe. While you wear the robe, you can use an action to enter the Astral Plane along with everything you are wearing and carrying. You remain there until you use an action to return to the plane you were on. You reappear in the last space you occupied, or if that space is occupied, the nearest unoccupied space.</t>
  </si>
  <si>
    <t>While holding this rod, you can use your reaction to absorb a spell that is targeting only you and not with an area of effect. The absorbed spell's effect is canceled, and the spell's energy -- not the spell itself -- is stored in the rod. The energy has the same level as the spell when it was cast. The rod can absorb and store up to 50 levels of energy over the course of its existence. Once the rod absorbs 50 levels of energy, it can't absorb more. If you are targeted by a spell that the rod can't store, the rod has no effect on that spell. When you become attuned to the rod, you know how many levels of energy the rod has absorbed over the course of its existence, and how many levels of spell energy it currently has stored. If you are a spellcaster holding the rod, you can convert energy stored in it into spell slots to cast spells you have prepared or know. You can create spell slots only of a level equal to or lower than your own spell slots, up to a maximum of 5th level. You use the stored levels in place of your slots, but otherwise cast the spell as normal. For example, you can use 3 levels stored in the rod as a 3rd-level spell slot. A newly found rod has 1d10 levels of spell energy stored in it already. A rod that can no longer absorb spell energy and has no energy remaining becomes nonmagical.</t>
  </si>
  <si>
    <t>This rod has a flanged head and the following properties. Alertness. While holding the rod, you have advantage on Wisdom (Perception) checks and on rolls for initiative. Spells. While holding the rod, you can use an action to cast one of the following spells from it: detect evil and good, detect magic, detect poison and disease, or see invisibility. Protective Aura. As an action, you can plant the haft end of the rod in the ground, whereupon the rod's head sheds bright light in a 60-foot radius and dim light for an additional 60 feet. While in that bright light, you and any creature that is friendly to you gain a +1 bonus to AC and saving throws and can sense the location of any invisible hostile creature that is also in the bright light. The rod's head stops glowing and the effect ends after 10 minutes, or when a creature uses an action to pull the rod from the ground. This property can't be used again until the next dawn.</t>
  </si>
  <si>
    <t>While holding this rod, you can use an action to activate it. The rod then instantly transports you and up to 199 other willing creatures you can see to a paradise that exists in an extraplanar space. You choose the form that the paradise takes. It could be a tranquil garden, lovely glade, cheery tavern, immense palace, tropical island, fantastic carnival, or whatever else you can imagine. Regardless of its nature, the paradise contains enough water and food to sustain its visitors. Everything else that can be interacted with inside the extraplanar space can exist only there. For example, a flower picked from a garden in the paradise disappears if it is taken outside the extraplanar space. For each hour spent in the paradise, a visitor regains hit points as if it had spent 1 Hit Die. Also, creatures don't age while in the paradise, although time passes normally. Visitors can remain in the paradise for up to 200 days divided by the number of creatures present (round down). When the time runs out or you use an action to end it, all visitors reappear in the location they occupied when you activated the rod, or an unoccupied space nearest that location. The rod can't be used again until ten days have passed.</t>
  </si>
  <si>
    <t>Rod of the pact keeper +3</t>
  </si>
  <si>
    <t>While holding this rod, you gain a +3 bonus to spell attack rolls and to the saving throw DCs of your warlock spells.
In addition, you can regain one warlock spell slot as an action while holding the rod. You can't use this property again until you finish a long rest.</t>
  </si>
  <si>
    <t>You gain a +2 bonus to attack and damage rolls made with this magic weapon. In addition, you can make one attack with it as a bonus action on each of your turns.</t>
  </si>
  <si>
    <t>Shield +3</t>
  </si>
  <si>
    <t>While holding this shield, you have a +3 bonus to AC. This bonus is in addition to the shield's normal bonus to AC.</t>
  </si>
  <si>
    <t>Spell scroll (6th level)</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</si>
  <si>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6thSave DC 17 Attack Bonus +9</t>
  </si>
  <si>
    <t>Spell scroll (7th level)</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</si>
  <si>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7thSave DC 18 Attack Bonus +10</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</si>
  <si>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8thSave DC 18 Attack Bonus +10</t>
  </si>
  <si>
    <t>While holding this shield, you have advantage on saving throws against spells and other magical effects, and spell attacks have disadvantage against you.</t>
  </si>
  <si>
    <t>Staff of Dunamancy</t>
  </si>
  <si>
    <t>This staff of polished gray wood bears numerous runes carved along its length. The staff has 10 charges and regains 1d6 + 4 expended charges daily at dawn. If you expend the last charge, roll a d20. On a 1, the staff turns into dust and is destroyed.
While holding the staff, you can use an action to expend 2 or more of its charges to cast one of the following spells from it, using your spell save DC and spell attack bonus: fortune's favor (2 charges), pulse wave (3 charges), or gravity sinkhole (4 charges).
New Possibility. If you are holding the staff and fail a saving throw against a spell that targets only you, you can turn your failed save into a successful one. This property can't be used again until the next dawn.
Versatile. This weapon can be used with one or two hands. A damage value in parentheses appears with the property—the damage when the weapon is used with two hands to make a melee attack.</t>
  </si>
  <si>
    <t>You have resistance to fire damage while you hold this staff. The staff has 10 charges. While holding it, you can use an action to expend 1 or more of its charges to cast one of the following spells from it, using your spell save DC: burning hands (1 charge), fireball (3 charges), or wall of fire (4 charges). The staff regains 1d6 + 4 expended charges daily at dawn. If you expend the last charge, roll a d20. On a 1, the staff blackens, crumbles into cinders, and is destroyed. (can only be used by druid, sorcerer, warlock, or wizard)</t>
  </si>
  <si>
    <t>You have resistance to cold damage while you hold this staff. The staff has 10 charges. While holding it, you can use an action to expend 1 or more of its charges to cast one of the following spells from it, using your spell save DC: cone of cold (5 charges), fog cloud (1 charge), ice storm (4 charges), or wall of ice (4 charges). The staff regains 1d6 + 4 expended charges daily at dawn. If you expend the last charge, roll a d20. On a 1, the staff turns to water and is destroyed. (can only be used by druid, sorcerer, warlock, or wizard)</t>
  </si>
  <si>
    <t>This staff can be wielded as a magic quarterstaff that grants a +2 bonus to attack and damage rolls made with it. While holding it, you gain a +2 bonus to Armor Class, saving throws, and spell attack rolls. The staff has 20 charges for the following properties. The staff regains 2d8 + 4 expended charges daily at dawn. If you expend the last charge, roll a d20. On a 1, the staff retains its +2 bonus to attack and damage rolls but loses all other properties. On a 20, the staff regains 1d8 + 2 charges. Power Strike. When you hit with a melee attack using the staff, you can expend 1 charge to deal an extra 1d6 force damage to the target. Spells. While holding this staff, you can use an action to expend 1 or more of its charges to cast one of the following spells from it, using your spell save DC and spell attack bonus: cone of cold (5 charges), fireball (5th-level version, 5 charges), globe of invulnerability (6 charges), hold monster (5 charges), levitate (2 charges), lightning bolt (5th-level version, 5 charges), magic missile (1 charge), ray of enfeeblement (1 charge), or wall of force (5 charges). Retributive Strike. You can use an action to break the staff over your knee or against a solid surface, performing a retributive strike. The staff is destroyed and releases its remaining magic in an explosion that expands to fill a 30-foot-radius sphere centered on it. You have a 50 percent chance to instantly travel to a random plane of existence, avoiding the explosion. If you fail to avoid the effect, you take force damage equal to 16 x the number of charges in the staff. Every other creature in the area must make a DC 17 Dexterity saving throw. On a failed save, a creature takes an amount of damage based on how far away it is from the point of origin, as shown in the following table. On a successful save, a creature takes half as much damage. 10 ft. away or closer=8 x the number of charges in the staff, 11 to 20 ft. away=6 x the number of charges in the staff, 21 to 30 ft. away=4 x the number of charges in the staff (can only be used by sorcerer, warlock, or wizard)</t>
  </si>
  <si>
    <t>This staff can be wielded as a magic quarterstaff that grants a +3 bonus to attack and damage rolls made with it. The staff has 10 charges. When you hit with a melee attack using it, you can expend up to 3 of its charges. For each charge you expend, the target takes an extra 1d6 force damage. The staff regains 1d6 + 4 expended charges daily at dawn. If you expend the last charge, roll a d20. On a 1, the staff becomes a nonmagical quarterstaff.</t>
  </si>
  <si>
    <t>This staff can be wielded as a magic quarterstaff that grants a +2 bonus to attack and damage rolls made with it. It also has the following additional properties. When one of these properties is used, it can't be used again until the next dawn. Lightning. When you hit with a melee attack using the staff, you can cause the target to take an extra 2d6 lightning damage. Thunder. When you hit with a melee attack using the staff, you can cause the staff to emit a crack of thunder, audible out to 300 feet. The target you hit must succeed on a DC 17 Constitution saving throw or become stunned until the end of your next turn. Lightning Strike. You can use an action to cause a bolt of lightning to leap from the staff's tip in a line that is 5 feet wide and 120 feet long. Each creature in that line must make a DC 17 Dexterity saving throw, taking 9d6 lightning damage on a failed save, or half as much damage on a successful one. Thunderclap. You can use an action to cause the staff to issue a deafening thunderclap, audible out to 600 feet. Each creature within 60 feet of you (not including you) must make a DC 17 Constitution saving throw. On a failed save, a creature takes 2d6 thunder damage and becomes deafened for 1 minute. On a successful save, a creature takes half damage and isn't deafened. Thunder and Lightning. You can use an action to use the Lightning Strike and Thunderclap properties at the same time. Doing so doesn't expend the daily use of those properties, only the use of this one.</t>
  </si>
  <si>
    <t>When you attack an object with this magic sword and hit, maximize your weapon damage dice against the target. When you attack a creature with this weapon and roll a 20 on the attack roll, that target takes an extra 4d6 slashing damage. Then roll another d20. If you roll a 20, you lop off one of the target's limbs, with the effect of such loss determined by the GM. If the creature has no limb to sever, you lop off a portion of its body instead. In addition, you can speak the sword's command word to cause the blade to shed bright light in a 10- foot radius and dim light for an additional 10 feet. Speaking the command word again or sheathing the sword puts out the light.</t>
  </si>
  <si>
    <t>This book contains memory and logic exercises, and its words are charged with magic. If you spend 48 hours over a period of 6 days or fewer studying the book's contents and practicing its guidelines, your Intelligence score increases by 2, as does your maximum for that score. The manual then loses its magic, but regains it in a century.</t>
  </si>
  <si>
    <t>This book contains guidelines for influencing and charming others, and its words are charged with magic. If you spend 48 hours over a period of 6 days or fewer studying the book's contents and practicing its guidelines, your Charisma score increases by 2, as does your maximum for that score. The manual then loses its magic, but regains it in a century.</t>
  </si>
  <si>
    <t>This book contains intuition and insight exercises, and its words are charged with magic. If you spend 48 hours over a period of 6 days or fewer studying the book's contents and practicing its guidelines, your Wisdom score increases by 2, as does your maximum for that score. The manual then loses its magic, but regains it in a century.</t>
  </si>
  <si>
    <t>This wand has 7 charges. While holding it, you can use an action to expend 1 of its charges to cast the polymorph spell (save DC 15) from it. The wand regains 1d6 + 1 expended charges daily at dawn. If you expend the wand's last charge, roll a d20. On a 1, the wand crumbles into ashes and is destroyed. (can only be used by a spellcaster)</t>
  </si>
  <si>
    <t>Wand of the war mage +3</t>
  </si>
  <si>
    <t>While holding this wand, you gain a +3 bonus to spell attack rolls. In addition, you ignore half cover when making a spell attack. (can only be used by a spellcaster)</t>
  </si>
  <si>
    <t>Weapon +3</t>
  </si>
  <si>
    <t>You have a +3 bonus to attack and damage rolls made with this magic weapon.</t>
  </si>
  <si>
    <t>Legendary</t>
  </si>
  <si>
    <t>This item first appears to be a Large sealed iron barrel weighing 500 pounds. The barrel has a hidden catch, which can be found with a successful DC 20 Intelligence (Investigation) check. Releasing the catch unlocks a hatch at one end of the barrel, allowing two Medium or smaller creatures to crawl inside. Ten levers are set in a row at the far end, each in a neutral position, able to move either up or down. When certain levers are used, the apparatus transforms to resemble a giant lobster. dmg151</t>
  </si>
  <si>
    <t>Armor +3</t>
  </si>
  <si>
    <t>You have a +3 bonus to AC while wearing this armor.</t>
  </si>
  <si>
    <t>You have resistance to nonmagical damage while you wear this armor. Additionally, you can use an action to make yourself immune to nonmagical damage for 10 minutes or until you are no longer wearing the armor. Once this special action is used, it can't be used again until the next dawn.</t>
  </si>
  <si>
    <t>While wearing this belt, your Strength score changes to 27. The item has no effect on you if your Strength without the belt is equal to or greater than the belt's score.</t>
  </si>
  <si>
    <t>Belt of giant strength (cloud giant)</t>
  </si>
  <si>
    <t>While wearing this belt, your Strength score changes to 27. If your Strength is already equal to or greater than the belt's score, the item has no effect on you.</t>
  </si>
  <si>
    <t>Belt of giant strength (storm giant)</t>
  </si>
  <si>
    <t>While wearing this belt, your Strength score changes to 29. If your Strength is already equal to or greater than the belt's score, the item has no effect on you.</t>
  </si>
  <si>
    <t>Blood Fury Tattoo</t>
  </si>
  <si>
    <t>Produced by a special needle, this magic tattoo evokes fury in its form and colors.
Tattoo Attunement. To attune to this item, you hold the needle to your skin where you want the tattoo to appear, pressing the needle there throughout the attunement process. When the attunement is complete, the needle turns into the ink that becomes the tattoo, which appears on the skin.
If your attunement to the tattoo ends, the tattoo vanishes, and the needle reappears in your space.
Bloodthirsty Strikes. The tattoo has 10 charges, and it regains all expended charges daily at dawn. While this tattoo is on your skin, you gain the following benefits:
When you hit a creature with a weapon attack, you can expend a charge to deal an extra 4d6 necrotic damage to the target, and you regain a number of hit points equal to the necrotic damage dealt.
When a creature you can see damages you, you can expend a charge and use your reaction to make a melee attack against that creature, with advantage on your attack roll.</t>
  </si>
  <si>
    <t>While wearing this cloak, you can pull its hood over your head to cause yourself to become invisible. While you are invisible, anything you are carrying or wearing is invisible with you. You become visible when you cease wearing the hood. Pulling the hood up or down requires an action.
Deduct the time you are invisible, in increments of 1 minute, from the cloak's maximum duration of 2 hours. After 2 hours of use, the cloak ceases to function. For every uninterrupted period of 12 hours the cloak goes unused, it regains 1 hour of duration.</t>
  </si>
  <si>
    <t>Crystal Ball of Mind Reading</t>
  </si>
  <si>
    <t>The typical crystal ball, a very rare item, is about 6 inches in diameter. While touching it, you can cast the scrying spell (save DC 17) with it. And as the Crystal Ball of Mind Reading. You can use an action to cast the detect thoughts spell (save DC 17) while you are scrying with the crystal ball, targeting creatures you can see within 30 feet of the spell's sensor. You don't need to concentrate on this detect thoughts to maintain it during its duration, but it ends if Scrying ends.</t>
  </si>
  <si>
    <t>Crystal Ball of Telepathy</t>
  </si>
  <si>
    <t>The typical crystal ball, a very rare item, is about 6 inches in diameter. While touching it, you can cast the scrying spell (save DC 17) with it. And as the Crystal Ball of Telepathy. While scrying with the crystal ball, you can communicate telepathically with creatures you can see within 30 feet of the spell's sensor. You can also use an action to cast the suggestion spell (save DC 17) through the sensor on one of those creatures. You don't need to concentrate on this suggestion to maintain it during its duration, but it ends if scrying ends. Once used, the suggestion power of the crystal ball can't be used again until the next dawn.</t>
  </si>
  <si>
    <t>Crystal Ball of True Seeing</t>
  </si>
  <si>
    <t>The typical crystal ball, a very rare item, is about 6 inches in diameter. While touching it, you can cast the scrying spell (save DC 17) with it. And as the Crystal Ball of True Seeing. While scrying with the crystal ball, you have truesight with a radius of 120 feet centered on the spell's sensor.</t>
  </si>
  <si>
    <t>This cube is 3 inches across and radiates palpable magical energy. The six sides of the cube are each keyed to a different plane of existence, one of which is the Material Plane. The other sides are linked to planes determined by the GM. You can use an action to press one side of the cube to cast the Gate spell with it, opening a portal to the plane keyed to that side. Alternatively, if you use an action to press one side twice, you can cast the plane shift spell (save DC 17) with the cube and transport the targets to the plane keyed to that side. The cube has 3 charges. Each use of the cube expends 1 charge. The cube regains 1d3 expended charges daily at dawn.</t>
  </si>
  <si>
    <t>Danoth's Visor</t>
  </si>
  <si>
    <t>These mithral-frame goggles with clear diamond lenses were used by the evoker Danoth Oro to spot invisible enemies and scout areas from afar.
Dormant. While wearing the goggles in their dormant state, you can see normally in darkness, both magical and nonmagical, to a distance of 60 feet. Additionally, you have advantage on Intelligence (Investigation) and Wisdom (Perception) checks that rely on sight.
Awakened. When Danoth's Visor reaches an awakened state, it gains the following properties:
You see invisible creatures and objects within 60 feet of you as if they were visible, and you can see into the Ethereal Plane. Ethereal creatures and objects appear ghostly and translucent.
As a bonus action, you can speak a command word and use the goggles to see into and through solid matter. This vision has a radius of 60 feet and lasts for 1 minute. To you, solid objects within that radius appear transparent. The vision can penetrate 1 foot of stone, 1 inch of common metal, or up to 3 feet of wood or dirt. Thicker substances block the vision, as does a thin sheet of lead. This property can't be used again until the next dawn.
As a bonus action, you can speak a command word to switch the goggles into spyglass mode. While in this mode, creatures and objects viewed through the goggles are magnified to twice their size. Speaking the command word again reverts the goggles to their normal operation.
Exalted. When Danoth's Visor reaches an exalted state, it gains the following properties:
You automatically detect illusions you can see and automatically succeed on saving throws against them. In addition, you see a bright aura around any creature that isn't in its true form.
As an action, you can cast the antimagic field spell from the visor. This property can't be used again until the next dawn.</t>
  </si>
  <si>
    <t>Usually found in a box or pouch, this deck contains a number of cards made of ivory or vellum. Most (75 percent) of these decks have only thirteen cards, but the rest have twenty-two. Before you draw a card, you must declare how many cards you intend to draw and then draw them randomly (you can use an altered deck of playing cards to simulate the deck). Any cards drawn in excess of this number have no effect. Otherwise, as soon as you draw a card from the deck, its magic takes effect. You must draw each card no more than 1 hour after the previous draw. If you fail to draw the chosen number, the remaining number of cards fly from the deck on their own and take effect all at once. Once a card is drawn, it fades from existence. Unless the card is the Fool or the Jester, the card reappears in the deck, making it possible to draw the same card twice. In dmg 162</t>
  </si>
  <si>
    <t>You gain a +3 bonus to attack and damage rolls made with this magic weapon. The first time you attack with the sword on each of your turns, you can transfer some or all of the sword's bonus to your Armor Class, instead of using the bonus on any attacks that turn. For example, you could reduce the bonus to your attack and damage rolls to +1 and gain a +2 bonus to AC. The adjusted bonuses remain in effect until the start of your next turn, although you must hold the sword to gain a bonus to AC from it.</t>
  </si>
  <si>
    <t>While wearing this armor, you gain a +3 bonus to AC, you are immune to fire damage, and you can understand and speak Primordial. In addition, you can stand on and walk across molten rock as if it were solid ground.
The wearer has disadvantage on Dexterity (Stealth) checks.
If the wearer has a Strength score lower than 13, their speed is reduced by 10 feet.</t>
  </si>
  <si>
    <t>Grimoire Infinitus</t>
  </si>
  <si>
    <t>Several of these spellbooks with gilded pages and silver-plated covers were created during the Age of Arcanum, but only one has been found since the Calamity ended. The book has an infinite number of pages, is three inches thick, eight inches wide, twelve inches long, and weighs three pounds.
Dormant. Most of the book is blank, but the following spells are recorded in the first pages of the tome: alarm, antimagic field, Bigby's hand, blight, charm person, confusion, control weather, create undead, detect thoughts, enlarge/reduce, fear, foresight, gaseous form, glyph of warding, legend lore, Leomund's tiny hut, mass suggestion, mislead, misty step, Mordenkainen's faithful hound, prismatic spray, ray of enfeeblement, silent image, teleport, and thunderwave.
You can use the grimoire as your spellbook, and you can scribe new spells into it as normal. When you prepare wizard spells using the grimoire, the number of wizard spells you can prepare increases by 1.
Awakened. When the Grimoire Infinitus reaches an awakened state, it gains the following properties:
While you carry the spellbook, you have advantage on saving throws against spells and magical effects.
When you prepare wizard spells using the grimoire as your spellbook, the number of spells you can prepare increases by 1 again.
Exalted. When the Grimoire Infinitus reaches an exalted state, it gains the following properties:
You can now use your Arcane Recovery feature twice between long rests, rather than once.
When you prepare wizard spells using the grimoire as your spellbook, the number of spells you can prepare increases by 1 again.</t>
  </si>
  <si>
    <t>Hammer of thunderbolts</t>
  </si>
  <si>
    <t>optional</t>
  </si>
  <si>
    <t>You gain a +1 bonus to attack and damage rolls made with this magic weapon. Giant's Bane (Requires Attunement). You must be wearing a belt of giant strength (any variety) and gauntlets of ogre power to attune to this weapon. The attunement ends if you take off either of those items. While you are attuned to this weapon and holding it, your Strength score increases by 4 and can exceed 20, but not 30. When you roll a 20 on an attack roll made with this weapon against a giant, the giant must succeed on a DC 17 Constitution saving throw or die. The hammer also has 5 charges. While attuned to it, you can expend 1 charge and make a ranged weapon attack with the hammer, hurling it as if it had the thrown property with a normal range of 20 feet and a long range of 60 feet. If the attack hits, the hammer unleashes a thunderclap audible out to 300 feet. The target and every creature within 30 feet of it must succeed on a DC 17 Constitution saving throw or be stunned until the end of your next turn. The hammer regains 1d4 + 1 expended charges daily at dawn.</t>
  </si>
  <si>
    <t>Hide of the Feral Guardian</t>
  </si>
  <si>
    <t>It is believed that this polished and beautifully detailed leather armor was a gift from Melora, bestowed on a long-forgotten archdruid and champion of the natural world before the terrors of the Calamity.
Dormant. While wearing the armor in its dormant state, you gain the following benefits:
The armor grants you a +1 bonus to AC.
While you are transformed by an effect that replaces any of your game statistics with those of another creature, you have a +1 bonus to melee attack and damage rolls, and you retain the benefits of this armor.
As an action, you can use the armor to cast polymorph on yourself, transforming into a giant owl while retaining your Intelligence, Wisdom, and Charisma scores. This property can't be used again until the next dawn.
Awakened. When the armor reaches an awakened state, it gains the following properties:
The AC bonus of the armor increases to +2.
While you are transformed by an effect that replaces any of your game statistics with those of another creature, your bonus to melee attack and damage rolls increases by 1 (to +2).
When you cast the polymorph spell using this armor, you can transform into a cave bear.
Exalted. When the armor reaches an exalted state, it gains the following properties:
The AC bonus of the armor increases to +3.
While you are transformed by an effect that replaces any of your game statistics with those of another creature, your bonus to melee attack and damage rolls increases by 1 (to +3).
When you cast the polymorph spell using this armor, you can transform into a guardian wolf.</t>
  </si>
  <si>
    <t>Holy avenger</t>
  </si>
  <si>
    <t>You gain a +3 bonus to attack and damage rolls made with this magic weapon. When you hit a fiend or an undead with it, that creature takes an extra 2d10 radiant damage. While you hold the drawn sword, it creates an aura in a 10-foot radius around you. You and all creatures friendly to you in the aura have advantage on saving throws against spells and other magical effects. If you have 17 or more levels in the paladin class, the radius of the aura increases to 30 feet.</t>
  </si>
  <si>
    <t>Horn of valhalla (iron)</t>
  </si>
  <si>
    <t>You can use an action to blow this horn. In response, warrior spirits from the Valhalla appear within 60 feet of you. They use the statistics of a berserker. They return to Valhalla after 1 hour or when they drop to 0 hit points. Once you use the horn, it can't be used again until 7 days have passed. Four types of horn of Valhalla are known to exist, each made of a different metal. The horn's type determines how many berserkers answer its summons, as well as the requirement for its use. The GM chooses the horn's type or determines it randomly. If you blow the horn without meeting its requirement, the summoned berserkers attack you. If you meet the requirement, they are friendly to you and your companions and follow your commands. Iron Horn Berserkers Summoned 5d4 + 5 Requirement Proficiency with all martial weapons</t>
  </si>
  <si>
    <t>Horn of Valhalla (iron)</t>
  </si>
  <si>
    <t>You can use an action to blow this horn. In response, warrior spirits from the plane of Ysgard appear within 60 feet of you. These spirits use the berserker statistics. They return to Ysgard after 1 hour or when they drop to 0 hit points. Once you use the horn, it can't be used again until 7 days have passed.
The iron horn summons 5d4 + 5 berserkers. To use the iron horn, you must be proficient with all martial weapons.
If you blow the horn without meeting its requirement, the summoned berserkers attack you. If you meet the requirement, they are friendly to you and your companions and follow your commands.</t>
  </si>
  <si>
    <t>Infiltrator's Key</t>
  </si>
  <si>
    <t>This mithral skeleton key was forged using the blood of twelve master thieves executed for trying to steal magic items during the Age of Arcanum.
Dormant. The Infiltrator's Key grants the following benefits in its dormant state:
The key can be used as thieves' tools for the purpose of opening locks. When using the key, you are considered proficient in thieves' tools and you have advantage on ability checks made to open locks.
While holding the key, your steps are muffled, giving you advantage on Dexterity (Stealth) checks made to move silently.
Awakened. When the Infiltrator's Key reaches an awakened state, it gains the following properties:
While holding the key, you can use a bonus action to transform the key into a magic dagger or back into a key. While the key is in the form of a dagger, you gain a +1 bonus to attack and damage rolls made with it, and it returns to your hand immediately after it is used to make a ranged attack.
While holding the key, you can use an action to cast one of the following spells from it: alter self, invisibility, knock, or pass without trace. Once a spell has been cast using the key, it can't be used to cast that spell again until the next dawn.
Exalted. When the Infiltrator's Key reaches an exalted state, it gains the following properties:
As a bonus action, you can touch the key to a floor, wall, or ceiling that is no more than 5 feet thick and cause a magical opening to appear in the surface. When you create the opening, you choose its length and width, up to 10 feet for each dimension. The opening lasts until the key passes through it to the other side, at which point it disappears (if a creature is in the opening when the doorway closes, the creature is safely shunted to the nearest unoccupied space). The key can't be used to create another opening until the next dawn.
While holding the key, you can use an action to cast one of the following spells from it: dimension door, gaseous form, or mislead. Once a spell has been cast using the key, it can't be used to cast that spell again until the next dawn.</t>
  </si>
  <si>
    <t>Instrument of the bards (Ollamh harp)</t>
  </si>
  <si>
    <t>An instrument of the bards is an exquisite example of its kind, superior to an ordinary instrument in every way. Seven types of these instruments exist, each named after a legendary bard college. A creature that attempts to play the instrument without being attuned to it must succeed on a DC 15 Wisdom saving throw or take 2d4 psychic damage.
You can use an action to play the instrument and cast one of its spells. Once the instrument has been used to cast a spell, it can't be used to cast that spell again until the next dawn. The spells use your spellcasting ability and spell save DC.
You can play the instrument while casting a spell that causes any of its targets to be charmed on a failed saving throw, thereby imposing disadvantage on the save. This effect applies only if the spell has a somatic or a material component.
All instruments of the bards can be used to cast the following spells: fly, invisibility, levitate, and protection from evil and good.
In addition, the Ollamh harp can be used to cast confusion, control weather, and fire storm.</t>
  </si>
  <si>
    <t>Ioun stone (greater absorption)</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</si>
  <si>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Greater Absorption (Legendary). While this marbled lavender and green ellipsoid orbits your head, you can use your reaction to cancel a spell of 8th level or lower cast by a creature you can see and targeting only you. Once the stone has canceled 50 levels of spells, it burns out and turns dull gray, losing its magic. If you are targeted by a spell whose level is higher than the number of spell levels the stone has left, the stone can't cancel it.</t>
  </si>
  <si>
    <t>Ioun stone (mastery)</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</si>
  <si>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Mastery (Legendary). Your proficiency bonus increases by 1 while this pale green prism orbits your head.</t>
  </si>
  <si>
    <t>Ioun stone (regeneration)</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</si>
  <si>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Regeneration (Legendary). You regain 15 hit points at the end of each hour this pearly white spindle orbits your head, provided that you have at least 1 hit point.</t>
  </si>
  <si>
    <t>This iron bottle has a brass stopper. You can use an action to speak the flask's command word, targeting a creature that you can see within 60 feet of you. If the target is native to a plane of existence other than the one you're on, the target must succeed on a DC 17 Wisdom saving throw or be trapped in the flask. If the target has been trapped by the flask before, it has advantage on the saving throw. Once trapped, a creature remains in the flask until released. The flask can hold only one creature at a time. A creature trapped in the flask doesn't need to breathe, eat, or drink and doesn't age. You can use an action to remove the flask's stopper and release the creature the flask contains. The creature is friendly to you and your companions for 1 hour and obeys your commands for that duration. If you give no commands or give it a command that is likely to result in its death, it defends itself but otherwise takes no actions. At the end of the duration, the creature acts in accordance with its normal disposition and alignment. An identify spell reveals that a creature is inside the flask, but the only way to determine the type of creature is to open the flask. A newly discovered bottle might already contain a creature chosen by the GM or determined randomly by rolling a d100. 01-50=Empty, 51-54=Demon (type 1), 55-58=Demon (type 2), 59-62=Demon (type 3), 63-64=Demon (type 4), 65=Demon (type 5), 66=Demon (type 6), 67=Deva, 68-69=Devil (greater), 70-73=Devil (lesser), 74-75=Djinni, 76-77=Efreeti, 78-83=Elemental (any), 84-86=Invisible stalker, 87-90=Night hag, 91=Planetar, 92-95=Salamander, 96=Solar, 97-99=Succubus/incubus, 00=Xorn</t>
  </si>
  <si>
    <t>Luck blade</t>
  </si>
  <si>
    <t>You gain a +1 bonus to attack and damage rolls made with this magic weapon. While the sword is on your person, you also gain a +1 bonus to saving throws. Luck. If the sword is on your person, you can call on its luck (no action required) to reroll one attack roll, ability check, or saving throw you dislike. You must use the second roll. This property can't be used again until the next dawn. Wish. The sword has 1d4-1 charges. While holding it, you can use an action to expend 1 charge and cast the wish spell from it. This property can't be used again until the next dawn. The sword loses this property if it has no charges.</t>
  </si>
  <si>
    <t>Luxon Beacon</t>
  </si>
  <si>
    <t>This dodecahedron of faintly glowing crystal is heavier than it appears. A set of handles are affixed to its sides, and it pulsates and thrums when touched.
Fragment of Possibility. A creature that touches the beacon and concentrates for 1 minute receives a Fragment of Possibility, which looks like a Tiny, grayish bead of energy that follows the creature around, staying within 1 foot of it at all times. The fragment lasts for 8 hours or until used. Once the beacon grants a Fragment of Possibility, it can't grant another until the next dawn. A creature with a Fragment of Possibility from a Luxon Beacon can't gain another Fragment of Possibility from any source.
When a creature with a Fragment of Possibility makes an attack roll, an ability check, or a saving throw, it can expend its fragment to roll an additional d20 and choose which of the d20s to use. Alternatively, when an attack roll is made against the creature, it can expend its fragment to roll a d20 and choose which of the d20s to use, the one it rolled or the one the attacker rolled.
If the original d20 roll has advantage or disadvantage, the creature rolls its d20 after advantage or disadvantage has been applied to the original roll.
Soul Snare. If a follower of the Luxon who has undergone a ritual of consecution dies within 100 miles of a Luxon Beacon, their soul is ensnared by it. This soul will be reincarnated within the body of a random humanoid baby developing within 100 miles of the beacon.</t>
  </si>
  <si>
    <t>Nightfall Pearl</t>
  </si>
  <si>
    <t>Used to summon night, this 6-inch-diameter, jet-black orb is cold to the touch. You can spend 10 minutes to activate it, causing the area within 10 miles of it at the moment of activation to become night even if it is daytime. This night lasts for 24 hours, until you cancel it as an action, or until your attunement to the pearl ends. Once used, the pearl can't be used again for 24 hours.</t>
  </si>
  <si>
    <t>While you're wearing this armor, you can speak its command word as an action to gain the effect of the etherealness spell, which last for 10 minutes or until you remove the armor or use an action to speak the command word again. This property of the armor can't be used again until the next dawn.</t>
  </si>
  <si>
    <t>Potion of giant strength (storm giant)</t>
  </si>
  <si>
    <t>When you drink this potion, your Strength score changes to 29 for 1 hour. The type of giant determines the score. The potion has no effect on you if your Strength is equal to or greater than that score. This potion's transparent liquid has floating in it a sliver of fingernail from a giant of the appropriate type. The potion of frost giant strength and the potion of stone giant strength have the same effect.</t>
  </si>
  <si>
    <t>When you drink this potion, your Strength score changes to 29 for 1 hour. The potion has no effect on you if your Strength is equal to or greater than that score.
This potion's transparent liquid has floating in it a sliver of fingernail from a storm giant.</t>
  </si>
  <si>
    <t>This ring is linked to one of the four Elemental Planes. The GM chooses or randomly determines the linked plane. While wearing this ring, you have advantage on attack rolls against elementals from the linked plane, and they have disadvantage on attack rolls against you. In addition, you have access to properties based on the linked plane. The ring has 5 charges. It regains 1d4 + 1 expended charges daily at dawn. Spells cast from the ring have a save DC of 17. Ring of Air Elemental Command. You can expend 2 of the ring's charges to cast dominate monster on an air elemental. In addition, when you fall, you descend 60 feet per round and take no damage from falling. You can also speak and understand Auran. If you help slay an air elemental while attuned to the ring, you gain access to the following additional properties: You have resistance to lightning damage. You have a flying speed equal to your walking speed and can hover. You can cast the following spells from the ring, expending the necessary number of charges: chain lightning (3 charges), gust of wind (2 charges), or wind wall (1 charge).</t>
  </si>
  <si>
    <t>Ring of djinni summoning</t>
  </si>
  <si>
    <t>While wearing this ring, you can speak its command word as an action to summon a particular djinni from the Elemental Plane of Air. The djinni appears in an unoccupied space you choose within 120 feet of you. It remains as long as you concentrate (as if concentrating on a spell), to a maximum of 1 hour, or until it drops to 0 hit points. It then returns to its home plane. While summoned, the djinni is friendly to you and your companions. It obeys any commands you give it, no matter what language you use. If you fail to command it, the djinni defends itself against attackers but takes no other actions. After the djinni departs, it can't be summoned again for 24 hours, and the ring becomes nonmagical if the djinni dies.</t>
  </si>
  <si>
    <t>Ring of earth elemental command</t>
  </si>
  <si>
    <t>This ring is linked to one of the four Elemental Planes. The GM chooses or randomly determines the linked plane. While wearing this ring, you have advantage on attack rolls against elementals from the linked plane, and they have disadvantage on attack rolls against you. In addition, you have access to properties based on the linked plane. The ring has 5 charges. It regains 1d4 + 1 expended charges daily at dawn. Spells cast from the ring have a save DC of 17. Ring of Earth Elemental Command. You can expend 2 of the ring's charges to cast dominate monster on an earth elemental. In addition, you can move in difficult terrain that is composed of rubble, rocks, or dirt as if it were normal terrain. You can also speak and understand Terran. If you help slay an earth elemental while attuned to the ring, you gain access to the following additional properties: You have resistance to acid damage. You can move through solid earth or rock as if those areas were difficult terrain. If you end your turn there, you are shunted out to the nearest unoccupied space you last occupied. You can cast the following spells from the ring, expending the necessary number of charges: stone shape (2 charges), stoneskin (3 charges), or wall of stone (3 charges).</t>
  </si>
  <si>
    <t>This ring is linked to one of the four Elemental Planes. The GM chooses or randomly determines the linked plane. While wearing this ring, you have advantage on attack rolls against elementals from the linked plane, and they have disadvantage on attack rolls against you. In addition, you have access to properties based on the linked plane. The ring has 5 charges. It regains 1d4 + 1 expended charges daily at dawn. Spells cast from the ring have a save DC of 17. Ring of Fire Elemental Command. You can expend 2 of the ring's charges to cast dominate monster on a fire elemental. In addition, you have resistance to fire damage. You can also speak and understand Ignan. If you help slay a fire elemental while attuned to the ring, you gain access to the following additional properties: You are immune to fire damage. You can cast the following spells from the ring, expending the necessary number of charges: burning hands (1 charge), fireball (2 charges), and wall of fire (3 charges).</t>
  </si>
  <si>
    <t>Ring of invisibility</t>
  </si>
  <si>
    <t>While wearing this ring, you can turn invisible as an action. Anything you are wearing or carrying is invisible with you. You remain invisible until the ring is removed, until you attack or cast a spell, or until you use a bonus action to become visible again.</t>
  </si>
  <si>
    <t>Ring of spell turning</t>
  </si>
  <si>
    <t>While wearing this ring, you have advantage on saving throws against any spell that targets only you (not in an area of effect). In addition, if you roll a 20 for the save and the spell is 7th level or lower, the spell has no effect on you and instead targets the caster, using the slot level, spell save DC, attack bonus, and spellcasting ability of the caster.</t>
  </si>
  <si>
    <t>While wearing this ring, you can use an action to expend 1 of its 3 charges to cast the wish spell from it. The ring becomes nonmagical when you use the last charge.</t>
  </si>
  <si>
    <t>This ring is linked to one of the four Elemental Planes. The GM chooses or randomly determines the linked plane. While wearing this ring, you have advantage on attack rolls against elementals from the linked plane, and they have disadvantage on attack rolls against you. In addition, you have access to properties based on the linked plane. The ring has 5 charges. It regains 1d4 + 1 expended charges daily at dawn. Spells cast from the ring have a save DC of 17. Ring of Water Elemental Command. You can expend 2 of the ring's charges to cast dominate monster on a water elemental. In addition, you can stand on and walk across liquid surfaces as if they were solid ground. You can also speak and understand Aquan. If you help slay a water elemental while attuned to the ring, you gain access to the following additional properties: You can breathe underwater and have a swimming speed equal to your walking speed. You can cast the following spells from the ring, expending the necessary number of charges: create or destroy water (1 charge), control water (3 charges), ice storm (2 charges), or wall of ice (3 charges).</t>
  </si>
  <si>
    <t>This elegant garment is made from exquisite cloth of white, gray, or black and adorned with silvery runes. The robe's color corresponds to the alignment for which the item was created. A white robe was made for good, gray for neutral, and black for evil. You can't attune to a robe of the archmagi that doesn't correspond to your alignment. You gain these benefits while wearing the robe: If you aren't wearing armor, your base Armor Class is 15 + your Dexterity modifier. You have advantage on saving throws against spells and other magical effects. Your spell save DC and spell attack bonus each increase by 2.</t>
  </si>
  <si>
    <t>This rod has a flanged head, and it functions as a magic mace that grants a +3 bonus to attack and damage rolls made with it. The rod has properties associated with six different buttons that are set in a row along the haft. It has three other properties as well, detailed below. Six Buttons. You can press one of the rod's six buttons as a bonus action. A button's effect lasts until you push a different button or until you push the same button again, which causes the rod to revert to its normal form. If you press button 1, the rod becomes a flame tongue, as a fiery blade sprouts from the end opposite the rod's flanged head. If you press button 2, the rod's flanged head folds down and two crescent-shaped blades spring out, transforming the rod into a magic battleaxe that grants a +3 bonus to attack and damage rolls made with it. If you press button 3, the rod's flanged head folds down, a spear point springs from the rod's tip, and the rod's handle lengthens into a 6-foot haft, transforming the rod into a magic spear that grants a +3 bonus to attack and damage rolls made with it. If you press button 4, the rod transforms into a climbing pole up to 50 feet long, as you specify. In surfaces as hard as granite, a spike at the bottom and three hooks at the top anchor the pole. Horizontal bars 3 inches long fold out from the sides, 1 foot apart, forming a ladder. The pole can bear up to 4,000 pounds. More weight or lack of solid anchoring causes the rod to revert to its normal form. If you press button 5, the rod transforms into a handheld battering ram and grants its user a +10 bonus to Strength checks made to break through doors, barricades, and other barriers. If you press button 6, the rod assumes or remains in its normal form and indicates magnetic north. (Nothing happens if this function of the rod is used in a location that has no magnetic north.) The rod also gives you knowledge of your approximate depth beneath the ground or your height above it. Drain Life. When you hit a creature with a melee attack using the rod, you can force the target to make a DC 17 Constitution saving throw. On a failure, the target takes an extra 4d6 necrotic damage, and you regain a number of hit points equal to half that necrotic damage. This property can't be used again until the next dawn. Paralyze. When you hit a creature with a melee attack using the rod, you can force the target to make a DC 17 Strength saving throw. On a failure, the target is paralyzed for 1 minute. The target can repeat the saving throw at the end of each of its turns, ending the effect on a success. This property can't be used again until the next dawn. Terrify. While holding the rod, you can use an action to force each creature you can see within 30 feet of you to make a DC 17 Wisdom saving throw. On a failure, a target is frightened of you for 1 minute. A frightened target can repeat the saving throw at the end of each of its turns, ending the effect on itself on a success. This property can't be used again until the next dawn.</t>
  </si>
  <si>
    <t>The rod has 5 charges. While you hold it, you can use an action to cast one of the following spells from it: heal (expends 1 charge) or resurrection (expends 5 charges).
The rod regains 1 expended charge daily at dawn. If the rod is reduced to 0 charges, roll a d20. On a 1, the rod disappears in a burst of radiance.</t>
  </si>
  <si>
    <t>If you hold this beetle-shaped medallion in your hand for 1 round, an inscription appears on its surface revealing its magical nature. It provides two benefits while it is on your person: You have advantage on saving throws against spells. The scarab has 12 charges. If you fail a saving throw against a necromancy spell or a harmful effect originating from an undead creature, you can use your reaction to expend 1 charge and turn the failed save into a successful one. The scarab crumbles into powder and is destroyed when its last charge is expended.</t>
  </si>
  <si>
    <t>This viscous, milky-white substance can form a permanent adhesive bond between any two objects. It must be stored in a jar or flask that has been coated inside with oil of slipperiness. When found, a container contains 1d6 + 1 ounces. One ounce of the glue can cover a 1-foot square surface. The glue takes 1 minute to set. Once it has done so, the bond it creates can be broken only by the application of universal solvent or oil of etherealness, or with a wish spell.</t>
  </si>
  <si>
    <t>Spell Bottle</t>
  </si>
  <si>
    <t>This glass bottle can store one spell of up to 5th level at a time. When found, roll a d6 and subtract 1; the total determines the level of spell in the bottle (the DM chooses the spell, and 0 means the bottle is empty). A swirling blue vapor fills the bottle while it contains a spell.
When the bottle is empty, any creature can cast a spell of 1st through 5th level into it by touching it while casting. The spell has no effect other than to be stored in the bottle.
While holding the bottle, you can cast the spell stored in it. The spell uses the slot level, spell save DC, spell attack bonus, and spellcasting ability of the original caster, but is otherwise treated as if you cast the spell. The bottle becomes empty once the spell is cast.
If you're holding the empty bottle when you see a creature casting a spell within 60 feet of you, you can open the bottle as a reaction in an attempt to interrupt the spell. If the creature is casting a spell of 3rd level or lower, the spell has no effect, and it is stored in the bottle. If it is casting a spell of 4th level or higher, make an Intelligence check. The DC equals 10 + the spell's level. On a success, the spell has no effect, and it is stored in the bottle.</t>
  </si>
  <si>
    <t>A spell scroll bears the words of a single spell, written in a mystical cipher. If the spell is on your class's spell list, you can use an action to read the scroll and cast its spell without having to provide any of the spell's components. Otherwise, the scroll is unintelligible. If the spell is on your class's spell list but of a higher level than you can normally cast, you must make an ability check using your spellcasting ability to determine whether you cast it successfully. The DC equals 10 + the spell's level. On a failed check, the spell disappears from the scroll with no other effect. Once the spell is cast, the words on the scroll fade, and the scroll itself crumbles to dust. The level of the spell on the scroll determines the spell's saving throw DC and attack bonus. Spell Level 9thSave DC 19 Attack Bonus +11</t>
  </si>
  <si>
    <t>This 2-foot-diameter black sphere is a hole in the multiverse, hovering in space and stabilized by a magical field surrounding it. The sphere obliterates all matter it passes through and all matter that passes through it. Artifacts are the exception. Unless an artifact is susceptible to damage from a sphere of annihilation, it passes through the sphere unscathed. Anything else that touches the sphere but isn't wholly engulfed and obliterated by it takes 4d10 force damage. The sphere is stationary until someone controls it. If you are within 60 feet of an uncontrolled sphere, you can use an action to make a DC 25 Intelligence (Arcana) check. On a success, the sphere levitates in one direction of your choice, up to a number of feet equal to 5 x your Intelligence modifier (minimum 5 feet). On a failure, the sphere moves 10 feet toward you. A creature whose space the sphere enters must succeed on a DC 13 Dexterity saving throw or be touched by it, taking 4d10 force damage. If you attempt to control a sphere that is under another creature's control, you make an Intelligence (Arcana) check contested by the other creature's Intelligence (Arcana) check. The winner of the contest gains control of the sphere and can levitate it as normal. If the sphere comes into contact with a planar portal, such as that created by the gate spell, or an extradimensional space, such as that within a portable hole, the GM determines randomly what happens with a d100, 01-50=The sphere is destroyed. 51-85=The sphere moves through the portal or into the extradimensional space. 86-00=A spatial rift sends each creature and object within 180 feet of the sphere, including the sphere, to a random plane of existence.</t>
  </si>
  <si>
    <t>This staff can be wielded as a magic quarterstaff that grants a +2 bonus to attack and damage rolls made with it. While you hold it, you gain a +2 bonus to spell attack rolls. The staff has 50 charges for the following properties. It regains 4d6 + 2 expended charges daily at dawn. If you expend the last charge, roll a d20. On a 20, the staff regains 1d12 + 1 charges. Spell Absorption. While holding the staff, you have advantage on saving throws against spells. In addition, you can use your reaction when another creature casts a spell that targets only you. If you do, the staff absorbs the magic of the spell, canceling its effect and gaining a number of charges equal to the absorbed spell's level. However, if doing so brings the staff's total number of charges above 50, the staff explodes as if you activated its retributive strike (see below). Spells. While holding the staff, you can use an action to expend some of its charges to cast one of the following spells from it, using your spell save DC and spellcasting ability: conjure elemental (7 charges), dispel magic (3 charges), fireball (7th-level version, 7 charges), flaming sphere (2 charges), ice storm (4 charges), invisibility (2 charges), knock (2 charges), lightning bolt (7th-level version, 7 charges), passwall (5 charges), plane shift (7 charges), telekinesis (5 charges), wall of fire (4 charges), or web (2 charges). You can also use an action to cast one of the following spells from the staff without using any charges: arcane lock, detect magic, enlarge reduce, light, mage hand, or protection from evil and good. Retributive Strike. You can use an action to break the staff over your knee or against a solid surface, performing a retributive strike. The staff is destroyed and releases its remaining magic in an explosion that expands to fill a 30-foot-radius sphere centered on it. You have a 50 percent chance to instantly travel to a random plane of existence, avoiding the explosion. If you fail to avoid the effect, you take force damage equal to 16 x the number of charges in the staff. Every other creature in the area must make a DC 17 Dexterity saving throw. On a failed save, a creature takes an amount of damage based on how far away it is from the point of origin, as shown in the following table. On a successful save, a creature takes half as much damage. 10 ft. away or closer=8 x the number of charges in the staff, 11 to 20 ft. away=6 x the number of charges in the staff, 21 to 30 ft. away=4 x the number of charges in the staff (can only be used by sorcerer, warlock, or wizard)</t>
  </si>
  <si>
    <t>Stormgirdle</t>
  </si>
  <si>
    <t>A Stormgirdle is a wide belt made of thick leather branded with the symbol of Kord. The girdle's clasps are made from dragon ivory.
Dormant. While wearing the Stormgirdle in its dormant state, you have resistance to lightning damage and thunder damage, and your Strength score becomes 21 if it isn't already 21 or higher. In addition, you can use an action to become a Storm Avatar for 1 minute, gaining the following benefits for the duration:
You have immunity to lightning damage and thunder damage.
When you hit with a weapon attack that normally deals bludgeoning damage, it deals thunder damage instead. When you hit with a weapon attack that normally deals piercing or slashing damage, it deals lightning damage instead.
As a bonus action, you can choose one creature you can see within 30 feet of you to be struck by lightning. The target must make a DC 15 Dexterity saving throw, taking 3d6 lightning damage on a failed save, or half as much damage on a successful one.
Once you use the girdle's Storm Avatar property, that property can't be used again until the next dawn.
Awakened. While wearing the Stormgirdle in its awakened state, you gain the following benefits:
Your Strength score becomes 23 if it isn't already 23 or higher.
Your Storm Avatar's lightning strike deals 4d6 lightning damage (instead of 3d6).
While transformed into a Storm Avatar, you gain a flying speed of 30 feet and can hover.
Exalted. While wearing the Stormgirdle in its exalted state, you gain the following benefits:
Your Strength score becomes 25 if it isn't already 25 or higher.
Your Storm Avatar's lightning strike deals 5d6 lightning damage (instead of 3d6).
You can cast the control weather spell from the girdle. This property can't be used again until the next dawn</t>
  </si>
  <si>
    <t>Sword of answering</t>
  </si>
  <si>
    <t>Versatile. This weapon can be used with one or two hands. A damage value in parentheses appears with the property—the damage when the weapon is used with two hands to make a melee attack.
Multiple variations of this item exist, as listed below:
Sword of Answering (Answerer)
Sword of Answering (Back Talker)
Sword of Answering (Concluder)
Sword of Answering (Last Quip)
Sword of Answering (Rebutter)
Sword of Answering (Replier)
Sword of Answering (Retorter)
Sword of Answering (Scather)
Sword of Answering (Squelcher)</t>
  </si>
  <si>
    <t>This talisman is a mighty symbol of goodness. A creature that is neither good nor evil in alignment takes 6d6 radiant damage upon touching the talisman. An evil creature takes 8d6 radiant damage upon touching the talisman. Either sort of creature takes the damage again each time it ends its turn holding or carrying the talisman. If you are a good cleric or paladin, you can use the talisman as a holy symbol, and you gain a +2 bonus to spell attack rolls while you wear or hold it. The talisman has 7 charges. If you are wearing or holding it, you can use an action to expend 1 charge from it and choose one creature you can see on the ground within 120 feet of you. If the target is of evil alignment, a flaming fissure opens under it. The target must succeed on a DC 20 Dexterity saving throw or fall into the fissure and be destroyed, leaving no remains. The fissure then closes, leaving no trace of its existence. When you expend the last charge, the talisman disperses into motes of golden light and is destroyed. (Can only be used by good alignment creatures)</t>
  </si>
  <si>
    <t>When you make an Intelligence (Arcana) check to control a sphere of annihilation while you are holding this talisman, you double your proficiency bonus on the check. In addition, when you start your turn with control over a sphere of annihilation, you can use an action to levitate it 10 feet plus a number of additional feet equal to 10 x your Intelligence modifier.</t>
  </si>
  <si>
    <t>This item symbolizes unrepentant evil. A creature that is neither good nor evil in alignment takes 6d6 necrotic damage upon touching the talisman. A good creature takes 8d6 necrotic damage upon touching the talisman. Either sort of creature takes the damage again each time it ends its turn holding or carrying the talisman. If you are an evil cleric or paladin, you can use the talisman as a holy symbol, and you gain a +2 bonus to spell attack rolls while you wear or hold it. The talisman has 6 charges. If you are wearing or holding it, you can use an action to expend 1 charge from the talisman and choose one creature you can see on the ground within 120 feet of you. If the target is of good alignment, a flaming fissure opens under it. The target must succeed on a DC 20 Dexterity saving throw or fall into the fissure and be destroyed, leaving no remains. The fissure then closes, leaving no trace of its existence. When you expend the last charge, the talisman dissolves into foul-smelling slime and is destroyed. (Can only be used by evil alignment creatures)</t>
  </si>
  <si>
    <t>This thick leather-bound volume has a desiccated tongue pinned to the front cover. Five of these tomes exist, and it's unknown which one is the original. The grisly cover decoration on the first tome of the stilled tongue once belonged to a treacherous former servant of the lich-god Vecna, keeper of secrets. The tongues pinned to the covers of the four copies came from other spellcasters who crossed Vecna. The first few pages of each tome are filled with indecipherable scrawls. The remaining pages are blank and pristine.
If you can attune to this item, you can use it as a spellbook and an arcane focus. In addition, while holding the tome, you can use a bonus action to cast a spell you have written in this tome, without expending a spell slot or using any verbal or somatic component. Once used, this property of the tome can't be used again until the next dawn.
While attuned to the book, you can remove the tongue from the book's cover. If you do so, all spells written in the book are permanently erased.
Vecna watches anyone using this tome. He can also write cryptic messages in the book. These messages appear at midnight and fade away after they are read.</t>
  </si>
  <si>
    <t>This tube holds milky liquid with a strong alcohol smell. You can use an action to pour the contents of the tube onto a surface within reach. The liquid instantly dissolves up to 1 square foot of adhesive it touches, including sovereign glue.</t>
  </si>
  <si>
    <t>Verminshroud</t>
  </si>
  <si>
    <t>This patchy cloak was pieced together from the pelts of rats found feasting on the dead in Blightshore and is dotted with the bloated corpses of magically preserved insects along its seams.
Dormant. While wearing the Verminshroud in its dormant state, you gain the following benefits:
You have advantage on Wisdom (Perception) checks that rely on smell, you are immune to disease, and you have darkvision out to a range of 60 feet. If you already have darkvision, wearing the cloak increases the range of your darkvision by 60 feet.
As an action, you can use the Verminshroud to cast polymorph on yourself, transforming into a giant rat or rat while retaining your Intelligence, Wisdom, and Charisma scores, as well as the properties of the cloak. This property can't be used again until the next dawn.
Awakened. While wearing the Verminshroud in its awakened state, you gain the following benefits:
You have resistance to poison damage.
You can use an action to cast the insect plague spell (save DC 15) from the Verminshroud, requiring no material components. This property can't be used again until the next dawn.
When you cast the polymorph spell using the Verminshroud, you can transform into a giant wasp.
Exalted. While wearing the Verminshroud in its exalted state, you gain the following benefits:
You gain a climbing speed equal to your walking speed.
Your teeth become razor-sharp natural weapons, which you can use to make unarmed strikes. If you hit with them, you deal piercing damage equal to 1d6 + your Strength modifier, instead of the bludgeoning damage normal for an unarmed strike. You can make this attack as a bonus action. When you bite a creature and deal damage to it, the creature must succeed on a DC 17 Constitution saving throw or be poisoned for 1 minute. The target can repeat the saving throw at the end of each of its turns, ending the condition on itself on a success.
When you cast the polymorph spell using the Verminshroud, you can transform into a giant scorpion.</t>
  </si>
  <si>
    <t>You gain a +3 bonus to attack and damage rolls made with this magic weapon. In addition, the weapon ignores resistance to slashing damage. When you attack a creature that has at least one head with this weapon and roll a 20 on the attack roll, you cut off one of the creature's heads. The creature dies if it can't survive without the lost head. A creature is immune to this effect if it is immune to slashing damage, doesn't have or need a head, has legendary actions, or the GM decides that the creature is too big for its head to be cut off with this weapon. Such a creature instead takes an extra 6d8 slashing damage from the hit.</t>
  </si>
  <si>
    <t>This fine black cloth, soft as silk, is folded up to the dimensions of a handkerchief. It unfolds into a circular sheet 6 feet in diameter. You can use an action to unfold and place the well of many worlds on a solid surface, whereupon it creates a two-way portal to another world or plane of existence. Each time the item opens a portal, the GM decides where it leads. You can use an action to close an open portal by taking hold of the edges of the cloth and folding it up. Once the well of many worlds has opened a portal, it can't do so again for 1d8 hours.</t>
  </si>
  <si>
    <t>Wreath of the Prism</t>
  </si>
  <si>
    <t>This loop of golden thorns is inset with dozens of gems representing the five colors of Tiamat.
Dormant. While wearing the wreath in its dormant state, you have darkvision out to a range of 60 feet. If you already have darkvision, wearing the wreath increases the range of your darkvision by 60 feet.
When you hit a beast, dragon, or monstrosity of challenge rating 5 or lower with an attack, or when you grapple it, you can use the wreath to cast dominate monster on the creature (save DC 13). On a successful save, the target is immune to the power of the wreath for 24 hours. On a failure, a shimmering, golden image of the wreath appears as a collar around the target's neck or as a crown on its head (your choice) until it is no longer charmed by the spell. If you use the wreath to charm a second creature, the first spell immediately ends. When the spell ends, the target knows it was charmed by you.
Awakened. Once the Wreath of the Prism reaches an awakened state, it gains the following benefits:
You can affect creatures of challenge rating 10 or lower with the wreath.
The save DC of the wreath's spell increases to 15.
Exalted. Once the Wreath of the Prism reaches an exalted state, it gains the following benefits:
You can affect creatures of challenge rating 15 or lower with the wreath.
The save DC of the wreath's spell increases to 17.</t>
  </si>
  <si>
    <t>Axe of the Dwarvish Lords</t>
  </si>
  <si>
    <t>Artifact</t>
  </si>
  <si>
    <t>Magic Weapon. The Axe ofthe Dwarvish Lords is a magic weapon that grants a +3 bonus to attack and damage rolls made with it. The axe also functions as a belt of dwarvenkind, a dwarven thrower, and a sword of sharpness.
Random Properties. The axe has the following randomly determined properties:
2 minor benficial properties
1 major beneficial property
2 minor detrimental properties
Blessings of Moradin. If you are a dwarf attuned to the axe, you gain the following benefits:
You have immunity to poison damage.
The range of your darkvision increases by 60 feet.
You gain proficiency with artisan’s tools related to blacksmithing, brewing, and stone masonry.
Conjure Earth Elemental. If you are holding the axe, you can use your action to cast the conjure elemental spell from it, summoning an earth elemental. You can’t use this property again until the next dawn.
Travel the Depths. You can use an action to touch the axe to a fixed piece of dwarven stonework and cast the teleport spell from the axe. If your intended destination is underground, there is no chance of a mishap or arriving somewhere unexpected. You can’t use this property again until 3 days have passed.
Curse. The axe bears a curse that affects any non-dwarf that becomes attuned to it. Even if the attunement ends, the curse remains. With each passing day, the creature’s physical appearance and stature become more dwarflike. After seven days, the creature looks like a typical dwarf, but the creature neither loses its racial traits nor gains the racial traits of a dwarf. The physical changes wrought by the axe aren’t considered magical in nature (and therefore can’t be dispelled), but they can be undone by any effect that removes a curse, such as a greater restoration or remove curse spell.
Destroying the Axe. The only way to destroy the axe is to melt it down in the Earthheart Forge, where it was created. It must remain in the burning forge for fifty years before it finally succumbs to the fire and is consumed.</t>
  </si>
  <si>
    <t>Baba Yaga’s Mortar and Pestle</t>
  </si>
  <si>
    <t>The creations of the immortal hag Baba Yaga defy the laws of mortal magic. Among the notorious implements that cement her legend on countless worlds are the artifacts that propel her through the planes: Baba Yaga’s Mortar and Pestle. These signature tools of Baba Yaga are a single artifact for purposes of attunement. Should the two objects become separated, the pestle appears next to the mortar at the next dawn
Random Properties. This artifact has the following random properties, which you can determine by rolling on the tables in the “Artifacts” section of the Dungeon Master’s Guide:
2 minor beneficial properties
1 major beneficial property
1 minor detrimental property
Properties of the Mortar. The mortar is a Tiny wooden bowl. However, the mortar increases in size to accommodate anything you place inside, expanding—if there’s enough space—up to Large size, meaning it can hold even a Large creature.
Properties of the Pestle. The pestle is a 6-inch-long, worn wooden tool. Once during your turn while you are holding the pestle, you can extend it into a quarterstaff or shrink it back into a pestle (no action required). As a quarterstaff, the pestle is a magic weapon that grants a +3 bonus to attack and damage rolls made with it.
The pestle has 12 charges. When you hit with a melee attack using the pestle, you can expend up to 3 of its charges to deal an extra 1d8 force damage for each charge expended. The pestle regains all expended charges daily at dawn.
Perfect Tools. While holding the mortar and pestle, you can use your action to say the name of any nonmagical plant, mineral, or fluid and an amount of the material worth 10 gp or less. The mortar instantly fills with the desired amount of that material. Once you use this action, you can’t do so again until you finish a short or long rest.
You can also use the artifact as alchemist’s supplies, brewer’s supplies, cook’s utensils, an herbalism kit, and a poisoner’s kit. You have advantage on any check you make using the artifact as one of these tools.
Primal Parts. As an action while the pestle and the mortar is within 5 feet of you, you can command the pestle to grind. For the next minute, or until you use your action to verbally command it to stop, the pestle moves on its own, grinding the contents of the mortar into a mush or fine powder that’s equally useful for cooking or alchemy. At the start of each of your turns, whatever is in the mortar takes 4d10 force damage. If this reduces the target’s hit points to 0, the target is reduced to powder, pulp, or paste, as appropriate. Only magic items are unaffected. If you wish, when the pestle stops, you can have the mortar separate its contents—like powdered bone, crushed herbs, pulped organs—into separate piles.
Traverse the Night. If you are holding the pestle while you are inside the mortar, you can use your action to verbally command the mortar to travel to a specific place or creature. You don’t need to know where your destination is, but it must be a specific destination—not just the nearest river or a red dragon’s lair. If the stated destination is within 1,000 miles of you, the mortar lifts into the air and vanishes. You and any creatures in the mortar travel through a dreamlike sky, with hazy reflections of the world passing by below. Creatures might see images of you streaking through the sky between your point of origin and the destination. You arrive at the location 1 hour later or, if it is night, 1 minute later.
Bones Know Their Home. When you command the mortar to travel, you can instead throw out the dust or paste of something ground by the mortar and name a location on a different plane of existence or a different world on the Material Plane. If that material came from a creature native to the named plane or world, the mortar travels through an empty night sky to an unoccupied space at that destination, arriving in 1 minute.
Destroying the Mortar and Pestle. The mortar and pestle are destroyed if they are crushed underfoot by the Dancing Hut of Baba Yaga or by Baba Yaga herself.</t>
  </si>
  <si>
    <t>Blackrazor</t>
  </si>
  <si>
    <t>Hidden in the dungeon of White Plume Mountain, Blackrazor shines like a piece of night sky filled with stars. Its black scabbard is decorated with pieces of cut obsidian.
You gain a +3 bonus to attack and damage rolls made with this magic weapon. It has the following additional properties.
Devour Soul. Whenever you use it to reduce a creature to 0 hit points, the sword slays the creature devours its soul, unless it is a construct or an undead. A creature whose soul has been devoured by Blackrazor can be restored to life only by a wish spell.
When it devours a soul, Blackrazor grants you temporary hit points equal to the slain creature's hit point maximum. These hit points fade after 24 hours. As long as these temporary hit points last and you keep Blackrazor in hand, you have advantage on attack rolls, saving throws, and ability checks.
If you hit an undead with this weapon, you take 1d10 necrotic damage and the target regains 1d10 hit points. If this necrotic damage reduces you to 0 hit points, Blackrazor devours your soul.
Soul Hunter. While you hold the weapon. you are aware of the presence of Tiny or larger creatures within 60 feet of you that aren't constructs or undead. You also can't be charmed or frightened.
Blackrazor can cast the haste spell on you once per day. It decides when to cast the spell and maintains concentration on it so that you don't have to.
Sentience. Blackrazor is a sentient chaotic neutral weapon with an Intelligence of 17, a Wisdom of 10, and a Charisma of 19. It has hearing and darkvision out to a range of 120 feet.
The weapon can speak, read, and understand Common, and can communicate with its wielder telepathically. Its voice is deep and echoing. While you are attuned to it, Blackrazor also understands every language you know.
Personality. Blackrazor speaks with an imperious tone, as though accustomed to being obeyed.
The sword's purpose is to consume souls. It doesn't care whose souls it eats, including the wielder's. The sword believes that all matter and energy sprang from a void of negative energy and will one day return to it. Blackrazor is meant to hurry that process along.
Despite its nihilism, Blackrazor feels a strange kinship to Wave and Whelm, two other weapons locked away under White Plume Mountain. It wants the three weapons to be united again and wielded together in combat, even though it violently disagrees with Whelm and finds Wave tedious.
Blackrazor's hunger for souls must be regularly fed. If the sword goes three days or more without consuming a soul, a conflict between it and its wielder occurs at the next sunset.
Heavy. Creatures that are Small or Tiny have disadvantage on attack rolls with heavy weapons. A heavy weapon's size and bulk make it too large for a Small or Tiny creature to use effectively.
Two-Handed. This weapon requires two hands to use. This property is relevant only when you attack with the weapon, not when you simply hold it.</t>
  </si>
  <si>
    <t>Book of Exalted Deeds</t>
  </si>
  <si>
    <t>The definitive treatise on all that is good in the multiverse, the fabled Book of Exalted Deeds figures prominently in many religions. Rather than being a scripture devoted to a particular faith, the book's various authors filled the pages with their own vision of true virtue, providing guidance for defeating evil.
The Book of Exalted Deeds rarely lingers in one place. As soon as the book is read, it vanishes to some other corner of the multiverse where its moral guidance can bring light to a darkened world. Although attempts have been made to copy the work, efforts to do so fail to capture its magical nature or translate the benefits it offers to those pure of heart and firm of purpose.
A heavy clasp, wrought to look like angel wings, keeps the book's contents secure. Only a creature of good alignment that is attuned to the book can release the clasp that holds it shut. Once the book is opened, the attuned creature must spend 80 hours reading and studying the book to digest its contents and gain its benefits. Other creatures that peruse the book's open pages can read the text but glean no deeper meaning and reap no benefits. An evil creature that tries to read from the book takes 24d6 radiant damage. This damage ignores resistance and immunity, and can't be reduced or avoided by any means. A creature reduced to 0 hit points by this damage disappears in a blinding flash and is destroyed, leaving its possessions behind.
Benefits granted by the Book of Exalted Deeds last only as long as you strive to do good. If you fail to perform at least one act of kindness or generosity within the span of 10 days, or if you willingly perform an evil act, you lose all the benefits granted by the book.
The Book of Exalted Deeds has the following properties:
Detect Evil and Good. When attuned to the artifact, you may speak the words of power, ostende te, and cast Create Detect Evil and Good from the artifact. After you cast the spell, roll a d6. On a roll of 1-5, you cannot cast it again until the next dawn.
Create Food and Water. When attuned to the artifact, you may speak the words of power, manducare et bibere et saturati estis, and cast Create Food and Water from the artifact. After you cast the spell, roll a d6. On a roll of 1-5, you cannot cast it again until the next dawn.
Greater Restoration. When attuned to the artifact, you may speak the words of power, quod sit tibi, and cast Greater Restoration from the artifact. After you cast the spell, roll a d6. On a roll of 1-5, you cannot cast it again until the next dawn.
Resurrection. When attuned to the artifact, you may speak the words of power, et non est in tempore non tuo, and cast Resurrection from the artifact. After you cast the spell, roll a d6. On a roll of 1-5, you cannot cast it again until the next dawn.
Increased Wisdom. After you spend the requisite amount of time reading and studying the book, your Wisdom score increases by 2, to a maximum of 24. You can't gain this benefit from the book more than once.
Enlightened Magic. Once you've read and studied the book, any spell slot you expend to cast a cleric or paladin spell counts as a spell slot of one level higher.
Halo. Once you've read and studied the book, you gain a protective halo. This halo sheds bright light in a 10-foot radius and dim light for an additional 10 feet. You can dismiss or manifest the halo as a bonus action. While present, the halo gives you advantage on Charisma (Persuasion) checks made to interact with good creatures and Charisma (Intimidation) checks made to interact with evil creatures. In addition, fiends and undead within the halo's bright light make attack rolls against you with disadvantage.
Destroying the Book. It is rumored that the Book of Exalted Deeds can't be destroyed as long as good exists in the multiverse. However, drowning the book in the River Styx removes all writing and imagery from its pages and renders the book powerless for 1d100 years.</t>
  </si>
  <si>
    <t>Book of Vile Darkness</t>
  </si>
  <si>
    <t>The contents of this foul manuscript of ineffable wickedness are the meat and drink of those in evil's thrall. No mortal was meant to know the secrets it contains, knowledge so horrid that to even glimpse the scrawled pages invites madness.
Most believe the lich-god Vecna authored the Book of Vile Darkness. He recorded in its pages every diseased idea, every unhinged thought, and every example of blackest magic he came across or devised. Vecna covered every vile topic he could, making the book a gruesome catalog of all mortal wrongs.
Other practitioners of evil have held the book and added their own input to its catalog of vile knowledge. Their additions are clear, for the writers of later works stitched whatever they were writing into the tome or, in some cases, made notations and additions to existing text. There are places where pages are missing, torn. or covered so completely with ink, blood, and scratches that the original text can't be divined.
Nature can't abide the book's presence. Ordinary plants wither in its presence, animals are unwilling to approach it, and the book gradually destroys whatever it touches. Even stone cracks and turns to powder if the book rests on it long enough.
A creature attuned to the book must spend 80 hours reading and studying it to digest its contents and reap its benefits. The creature can then freely modify the book's contents, provided that those modifications advance evil and expand the lore already contained within.
Whenever a non-evil creature attunes to the Book of Vile Darkness, that creature must make a DC 17 Charisma saving throw. On a failed save, the creature's alignment changes to neutral evil.
The Book of Vile Darkness remains with you only as long as you strive to work evil in the world. If you fail to perform at least one evil act within the span of 10 days, or if you willingly perform a good act, the book disappears. If you die while attuned to the book, an entity of great evil claims your soul. You can't be restored to life by any means while your soul remains imprisoned.
Random Properties. The Book of Vile Darkness has the following random properties:
3 minor beneficial properties
1 major beneficial property
3 minor detrimental properties
2 major detrimental properties
Adjusted Ability Scores. After you spend the requisite amount of time reading and studying the book, one ability score of your choice increases by 2, to a maximum of 24. Another ability score of your choice decreases by 2, to a minimum of 3. The book can't adjust your ability scores again.
Mark of Darkness. After you spend the requisite amount of time reading and studying the book, you acquire a physical disfigurement as a hideous sign of your devotion to vile darkness. An evil rune might appear on your face, your eyes might become glossy black, or horns might sprout from your forehead. Or you might become wizened and hideous, lose all facial features, gain a forked tongue, or some other feature the DM chooses. The mark of darkness grants you advantage on Charisma (Persuasion) checks made to interact with evil creatures and Charisma (Intimidation) checks made to interact with non-evil creatures.
Command Evil. While you are attuned to the book and holding it, you can use an action to cast the dominate monster spell on an evil target (save DC 18). You can't use this property again until the next dawn.
Dark Lore. You can reference the Book of Vile Darkness whenever you make an Intelligence check to recall information about some aspect of evil, such as lore about demons. When you do so, double your proficiency bonus on that check.
Dark Speech. While you carry the Book of Vile Darkness and are attuned to it, you can use an action to recite word from its pages in a foul language known as Dark Speech. Each time you do so, you take 1d12 psychic damage, and each non-evil creature within 15 feet of you takes 3d6 psychic damage.
Destroying the Book. The Book of Vile Darkness allows pages to be torn from it, but any evil lore contained on those pages finds its way back into the book eventually, usually when a new author adds pages to the tome.
If a solar tears the book in two, the book is destroyed for 1d100 years, after which it reforms in some dark corner of the multiverse.
A creature attuned to the book for one hundred years can unearth a phrase hidden in the original text that, when translated to Celestial and spoken aloud, destroys both the speaker and the book in a blinding flash of radiance. However, as long as evil exists in the multiverse, the book reforms 1d10 × 100 years later.
If all evil in the multiverse is wiped out, the book turns to dust and is forever destroyed.</t>
  </si>
  <si>
    <t>Crook of Rao</t>
  </si>
  <si>
    <t xml:space="preserve">
Ages ago, the serene god Rao created a tool to shield his fledgling faithful against the evils of the Lower Planes. Yet, as eons passed, mortals developed their own methods of dealing with existential threats, and the crook was largely forgotten. In recent ages, though, the Crook of Rao was rediscovered and leveraged against the rising power of the Witch Queen Iggwilv (one of the names of the wizard Tasha). Although she was defeated, Iggwilv managed to damage the crook during the battle, infecting it with an insidious curse-and the potential for future victory. In the aftermath, the crook was again lost. Occasionally it reappears, but the famed artifact is not what it was. Whether or not the artifact's bearers realize its full threat, few risk using the Crook of Rao -potentially for the final time.
Random Properties. The artifact has the following random properties, which you can determine by rolling on the tables in the "Artifacts" section of the Dungeon Master's Guide:
2 minor beneficial properties
1 major beneficial property
1 minor detrimental property
Spells. The crook has 6 charges. While holding it, you can use an action to expend 1 or more of its charges to cast one of the following spells (save DC 18) from it: aura of life (2 charges), aura of purity (2 charges), banishment (1 charge), beacon of hope (1 charge), mass cure wounds (3 charges). The crook regains 1d6 expended charges daily at dawn.
Absolute Banishment. While you are attuned to the crook and holding it, you can spend 10 minutes to banish all but the mightiest fiends within 1 mile of you. Any fiend with a challenge rating of 19 or higher is unaffected. Each banished fiend is sent back to its home plane and can't return to the plane the Crook of Rao banished it from for 100 years.
Failing Matrix. Whenever the Crook of Rao 's Absolute Banishment property is used, or when its last charge is expended, roll on the Extraplanar Reversal table. Any creatures conjured as a result of this effect appear in random unoccupied spaces within 60 feet of you and are not under your control.
Iggwilv's Curse. When the Crook was last used against Iggwilv, the Witch Queen lashed out at the artifact, infecting its magical matrix. Over the years, this curse has spread within the crook, threatening to violently pervert its ancient magic. If this occurs, the Crook of Rao, as it is currently known, is destroyed, its magical matrix inverting and exploding into a 50-foot-diameter portal. This portal functions as a permanent gate spell cast by Iggwilv. The gate then, once per round on initiative count 20, audibly speaks a fiend's name in Iggwilv's voice, doing so until the gate calls on every fiend ever banished by the Crook of Rao. If the fiend still exists, it is drawn through the gate. This process takes eighteen years to complete, at the end of which the gate becomes a permanent portal to Pazunia, the first layer of the Abyss.</t>
  </si>
  <si>
    <t>Demonomicon of Iggwilv</t>
  </si>
  <si>
    <t>An expansive treatise documenting the Abyss's infinite layers and inhabitants, the Demonomicon of Iggwilv is the most thorough and blasphemous tome of demonology in the multiverse. The tome recounts both the oldest and most current profanities of the Abyss and demons. Demons have attempted to censor the text, and while sections have been ripped from the book's spine, the general chapters remain, ever revealing demonic secrets. And the book holds more than blasphemies. Caged behind lines of script roils a secret piece of the Abyss itself, which keeps the book up-to-date, no matter how many pages are removed, and it longs to be more than mere reference material.
Random Properties. The artifact has the follow random properties, which you can determine by rolling on the tables in the "Artifacts" section of the Dungeon Master's Guide:
2 minor beneficial properties
1 minor detrimental property
1 major detrimental property
Spells. The book has 8 charges. It regains 1d8 expended charges daily at dawn. While holding it, you can use an action to cast Tasha's hideous laughter from it or to expend 1 or more of its charges to cast one of the following spells (save DC 20) from it: magic circle (1 charge), magic jar (3 charges), planar ally (3 charges), planar binding (2 charges), plane shift (to layers of the Abyss only; 3 charges), summon fiend (3 charges).
Abyssal Reference. You can reference the Demonomicon whenever you make an Intelligence check to discern information about demons or a Wisdom (Survival) check related to the Abyss. When you do so, you can add double your proficiency bonus to the check.
Fiendish Scourging. Your magic causes pain to fiends. While carrying the book, when you make a damage roll for a spell you cast against a fiend, you use the maximum possible result instead of rolling.
Ensnarement. While carrying the book, whenever you cast the magic circle spell naming only fiends, or the planar binding spell targeting a fiend, the spell is cast at 9th level, regardless of what level spell slot you used, if any. Additionally, the fiend has disadvantage on its saving throw against the spell.
Containment. The first 10 pages of the Demonomicon are blank. As an action while holding the book, you can target a fiend that you can see that is trapped within a magic circle. The fiend must succeed on a DC 20 Charisma saving throw with disadvantage or become trapped within one of the Demonomicon's empty blank pages, which fills with writing detailing the trapped creature's widely known name and depravities. Once used, this action can't be used again until the next dawn.
When you finish a long rest, if you and the Demonomicon are on the same plane of existence, the trapped creature of the highest challenge rating within the book can attempt to possess you. You must make a DC 20 Charisma saving throw. On a failure, you are possessed by the creature, which controls you like a puppet. The possessing creature can release you as an action, appearing in the closest unoccupied space. On a successful save, the fiend can't try to possess you again for 7 days.
When the tome is discovered, it has 1d4 fiends occupying its pages, typically an assortment of demons.
Destroying the Demonomicon. To destroy the book, six different demon lords must each tear out a sixth of the book's pages. If this occurs, the pages reappear after 24 hours. Before all those hours pass, anyone who opens the book's remaining binding is transported to a nascent layer of the Abyss that lies hidden within the book. At the heart of this deadly, semi-sentient domain lies a long-lost artifact, Fraz-Urb'luu's Staff. If the staff is dragged from the pocket plane, the tome is reduced to a mundane and quite out-of-date copy of the Tome of Zyx, the work that served as the foundation for the Demonomicon. Once the staff emerges, the demon lord Fraz-Urb'luu instantly knows.</t>
  </si>
  <si>
    <t>Luba’s Tarokka of Souls</t>
  </si>
  <si>
    <t>Not all lingering spirits are tragic souls, lost on their way to the hereafter. Some languish as prisoners, souls so wicked mortals dare not free them upon an unsuspecting afterlife.
Created by a figure of Vistani legend, Luba's Tarokka of Souls shaped the destiny of countless heroes. The prophecies of this deck of cards also revealed great evils and guided its creator into the path of nefarious forces. Untold times the deck's creator, Mother Luba, narrowly escaped doom, spared only by her keen insights. But even for her, not all wickedness could be escaped. In the most dire cases, Mother Luba managed to ensnare beings of pure evil amid the strands of fate, imprisoning them within her tarroka deck. There these foul spirits dwell still, trapped within a nether-realm hidden amid shuffling cards, waiting for fate to turn foul—as it inevitably will.
Like all tarokka decks, the Tarokka of Souls is a lavishly illustrated collection of fifty-four cards, comprising the fourteen cards of the high deck and forty other cards divided into four suits: coins, glyphs, stars, and swords.
Random Properties. The artifact has the following random properties, which you can determine by rolling on the tables in the "Artifacts" section of the Dungeon Master's Guide:
2 minor detrimental properties
2 minor beneficial properties
Spells. While holding the deck, you can use an action to cast one of the following spells (save DC 18) from it: comprehend languages, detect evil and good, detect magic, detect poison and disease, locate object, or scrying. Once you use the deck to cast a spell, you can't cast that spell again from it until the next dawn.
Enduring Vision. While holding the deck, you automatically succeed on Constitution saving throws made to maintain your concentration on divination spells.
Twist of Fate. As an action, you can draw a card from the deck and twist the fortune of another creature you can see within 15 feet of you. Choose one of the following effects:
Weal. The creature has advantage on attack rolls, ability checks, and saving throws for the next hour.
Woe. The creature has disadvantage on attack rolls, ability checks, and saving throws for the next hour.
The deck can be used in this way twice, and you regain all expended uses at the next dawn.
Prisoners of Fate. Whenever you use the Twist of Fate property, there is a chance that one of the souls trapped in the deck escapes. Roll d100 and consult the Souls of the Tarokka table. If you roll one of the high cards, the soul associated with it escapes. You can find its statistics in the Monster Manual. If you roll a soul that has already escaped, roll again.</t>
  </si>
  <si>
    <t>Mighty Servant of Leuk-o</t>
  </si>
  <si>
    <t>Named for the warlord who infamously employed it, the Mighty Servant of Leuk-o is a fantastically powerful, 10-foot-tall machine that turns into an animate construct when piloted. Crafted of a gleaming black alloy of unknown origin, the servant is often described as a combination of a disproportioned dwarf and an oversized beetle. The servant contains enough space for 1 ton of cargo and a crew compartment within, from which up to two Medium creatures can control it-and potentially execute a spree of unstoppable destruction.
Tales of the servant's origins involve more conjecture than fact, often referring to otherworldly beings, the mysterious Barrier Peaks in Oerth, and the supposedly related device known as the Machine of Lum the Mad. The best details on the device's origins and operation can be found in the Mind of Metal, a tome of artificer's secrets that connects the device to the traditions of the lost Olman people, and which was written by Lum the Mad's several times over granddaughter, Lum the Maestro, while she reconstructed the long disassembled Mighty Servant of Leuk-o.
Dangerous Attunement. Two creatures can be attuned to the servant at a time. If a third creature tries to attune to it, nothing happens.
The servant's controls are accessed by a hatch in its upper back, which is easily opened while there are no creatures attuned to the artifact.
Attuning to the artifact requires two hours, which can be undertaken as part of a long rest, during which time you must be inside the servant, interacting with its controls. While crew members are attuning themselves, any creature or structure outside and within 50 feet of the servant has a 25 percent chance of being accidentally targeted by one of its Destructive Fist attacks once during the attunement. This process must be undergone every time a creature attunes itself to the artifact.
Controlling the Servant. While any creatures are attuned to the artifact, attuned creatures can open the hatch as easily as any other door. Other creatures can open the hatch as an action with a successful DC 25 Dexterity check using thieves' tools. A knock spell cast on the hatch also opens it until the start of the caster's next turn.
A creature can enter or exit through the hatch by spending 10 feet of movement. Those inside the servant have total cover from effects originating outside it. The controls within it allow creatures to see outside without obstruction.
While you are inside the servant, you can command it by using the controls. During your turn (for either attuned creature), you can command it in the following ways:
Open or close the hatch (no action required, once per turn)
Move the servant up to its speed (no action required)
As an action, you can command the servant to take one of the actions in its stat block or some other action.
When a creature provokes an opportunity attack from the servant, you can use your reaction to command the servant to make one Destructive Fist attack against that creature.
While there are no attuned creatures inside the servant, it is an inert object.
Ghost in the Machine. Upon his death, the soul of the mighty warlord Leuk-o was drawn into the artifact and has become its animating force. The servant has been known to attack or move of its own accord, particularly if doing so will cause destruction. Once every 24 hours, the servant, at the DM's discretion, takes one action while uncrewed.
If the servant loses half of its hit points or more, each creature attuned to it must succeed on a DC 20 Wisdom saving throw or be charmed for 24 hours. While charmed in this way, the creature goes on a destructive spree, seeking to destroy structures and attack any unattuned creatures within sight of the servant, starting with those threatening the artifact-preferably using the servant, if possible.
Self-Destruct. By inputting a specific series of lever pulls and button presses, the servant's two crew members can cause it to explode. The self-destruct code is not revealed to crew members when they attune to the artifact. If the code is discovered (the DM determines how), it requires two attuned crew members to be inside the servant and spend their actions on 3 consecutive rounds performing the command. Should the crew members begin the process of entering the code, though, the servant uses its Ghost in the Machine property and turns the crew members against each other.
If the crew members successfully implement the code, at the end of the third round, the servant explodes. Every creature in a 100-foot-radius sphere centered on the servant must make a DC 25 Dexterity saving throw. On a failed save, a creature takes 87 (25d6) force damage, 87 (25d6) lightning damage, and 87 (25d6) thunder damage. On a successful save, a creature takes half as much damage. Objects and structures in the area take triple damage. Creatures inside the servant are slain instantly and leave behind no remains.
This does not destroy the servant permanently. Rather, 2d6 days later, its parts—left arm, left leg, right arm, right leg, lower torso, and upper torso—drop from the sky in random places within 1,000 miles of the explosion. If brought within 5 feet of one another, the pieces reconnect and reform the servant.
Destroying the Servant. The servant can be destroyed in two ways. After it has self-destructed, its disconnected pieces can be melted down in one of the forge-temples of its ancient Olman creators. Alternatively, if the servant strikes the Machine of Lum the Mad, both artifacts explode in an eruption that is three times the size and three times the damage as the servant's self-destruct property.</t>
  </si>
  <si>
    <t>Moonblade</t>
  </si>
  <si>
    <t>Of all the magic items created by the elves, one of the most prized and jealously guarded is a moon blade. In ancient times, nearly all elven noble houses claimed one such blade. Over the centuries, some blades have faded from the world, their magic lost as family lines have become extinct. Other blades have vanished with their bearers during great quests. Thus, only a few of these weapons remain.
A moonblade passes down from parent to child. The sword chooses its bearer and remains bonded to that person for life. If the bearer dies, another heir can claim the blade. If no worthy heir exists, the sword lies dormant. It functions like a normal longsword until a worthy soul finds it and lays claim to its power.
A moonblade serves only one master at a time. The attunement process requires a special ritual in the throne room of an elven regent or in a temple dedicated to the elven gods.
A moonblade won't serve anyone it regards as craven, erratic, corrupt, or at odds with preserving and protecting elvenkind. If the blade rejects you, you make ability checks, attack rolls, and saving throws with disadvantage for 24 hours. If the blade accepts you, you become attuned to it and a new rune appears on the blade. You remain attuned to the weapon until you die or the weapon is destroyed.
A moonblade has one rune on its blade for each master it has served (typically 1d6 + 1). The first rune always grants a +1 bonus to attack and damage rolls made with this magic weapon. Each rune beyond the first grants the moon blade an additional property. The DM chooses each property or determines it randomly on the Moon Blade Properties table.
Sentience. A moon blade is a sentient neutral good weapon with an Intelligence of 12, a Wisdom of 10, and a Charisma of 12. It has hearing and darkvision out to a range of 120 feet.
The weapon communicates by transmitting emotions, sending a tingling sensation through the wielder's hand when it wants to communicate something it has sensed. It can communicate more explicitly, through visions or dreams, when the wielder is either in a trance or asleep.
Personality. Every moonblade seeks the advancement of elvenkind and elven ideals. Courage, loyalty, beauty, music, and life are all part of this purpose.
The weapon is bonded to the family line it is meant to serve. Once it has bonded with an owner who shares its ideals, its loyalty is absolute.
If a moon blade has a flaw, it is overconfidence. Once it has decided on an owner, it believes that only that person should wield it, even if the owner falls short of elven ideals.
Versatile. This weapon can be used with one or two hands. A damage value in parentheses appears with the property—the damage when the weapon is used with two hands to make a melee attack.</t>
  </si>
  <si>
    <t>Orb of Dragonkind</t>
  </si>
  <si>
    <t>Ages past, on the world of Krynn, elves and humans waged a terrible war against evil dragons. When the world seemed doomed, the wizards of the Towers of High Sorcery came together and worked their greatest magic, forging five Orbs of Dragonkind (or Dragon Orbs) to help them defeat the dragons. One orb was taken to each of the five towers, and there they were used to speed the war toward a victorious end. The wizards used the orbs to lure dragons to them, then destroyed the dragons with powerful magic.
As the Towers of High Sorcery fell in later ages, the orbs were destroyed or faded into legend, and only three are thought to survive. Their magic has been warped and twisted over the centuries, so although their primary purpose of calling dragons still functions, they also allow some measure of control over dragons.
Each orb contains the essence of an evil dragon, a presence that resents any attempt to coax magic from it. Those lacking in force of personality might find themselves enslaved to an orb.
An orb is an etched crystal globe about 10 inches in diameter. When used, it grows to about 20 inches in diameter, and mist swirls inside it.
While attuned to an orb, you can use an action to peer into the orb's depths and speak its command word. You must then make a DC 15 Charisma check. On a successful check, you control the orb for as long as you remain attuned to it. On a failed check, you become charmed by the orb for as long as you remain attuned to it.
While you are charmed by the orb, you can't voluntarily end your attunement to it, and the orb casts suggestion on you at will (save DC 18), urging you to work toward the evil ends it desires. The dragon essence within the orb might want many things: the annihilation of a particular people, freedom from the orb, to spread suffering in the world, to advance the worship of Takhisis (Tiamat's name on Krynn), or something else the DM decides.
Random Properties. An Orb of Dragon kind has the following random properties:
2 minor beneficial properties
1 minor detrimental property
1 major detrimental property
Spells. The orb has 7 charges and regains 1d4 + 3 expended charges daily at dawn. If you control the orb, you can use an action and expend 1 or more charges to cast one of the following spells (save DC 18) from it: cure wounds (5th-level version, 3 charges), daylight (1 charge), death ward (2 charges), or scrying (3 charges). You can also use an action to cast the detect magic spell from the orb without using any charges.
Call Dragons. While you control the orb, you can use an action to cause the artifact to issue a telepathic call that extends in all directions for 40 miles. Evil dragons in range feel compelled to come to the orb as soon as possible by the most direct route. Dragon deities such as Tiamat are unaffected by this call. Dragons drawn to the orb might be hostile toward you for compelling them against their will. Once you have used this property, it can't be used again for 1 hour.
Destroying an Orb. An Orb of Dragonkind appears fragile but is impervious to most damage, including the attacks and breath weapons of dragons. A disintegrate spell or one good hit from a +3 magic weapon is sufficient to destroy an orb, however.</t>
  </si>
  <si>
    <t>Sword of Kas</t>
  </si>
  <si>
    <t>The Sword of Kas is a magic, sentient longsword that grants a +3 bonus to attack and damage rolls made with it. It scores a critical hit on a roll of 19 or 20, and deals an extra 2d10 slashing damage to undead.
If the sword isn't bathed in blood within 1 minute of being drawn from its scabbard, its wielder must make a DC 15 Charisma saving throw. On a successful save, the wielder takes 3d6 psychic damage. On a failed save, the wielder is dominated by the sword, as if by the dominate monster spell, and the sword demands that it be bathed in blood. The spell effect ends when the sword's demand is met.
Random Properties. The Sword of Kas has the following random properties:
1 minor beneficial property
1 major beneficial property
1 minor detrimental property
1 major detrimental property
Spirit of Kas. While the sword is on your person, you add a d10 to your initiative at the start of every combat. In addition, when you use an action to attack with the sword, you can transfer some or all of its attack bonus to your Armor Class instead. The adjusted bonuses remain in effect until the start of your next turn.
Spells. While the sword is on your person, you can use an action to cast one of the following spells (save 18) from it: call lightning, divine word, or finger of death. Once you use the sword to cast a spell, you can't cast that spell again from it until the next dawn.
Sentience. The Sword of Kas is a sentient chaotic evil weapon with an Intelligence of 15, a Wisdom of 13, and a Charisma of 16. It has hearing and darkvision out to a range of 120 feet.
The weapon communicates telepathically with its wielder and can speak, read, and understand Common
Personality. The sword's purpose is to bring ruin to Vecna. Killing Vecna's worshipers, destroying the lich's works, and foiling his machinations all help to fulfill this goal.
The Sword of Kas also seeks to destroy anyone corrupted by the Eye and Hand of Vecna. The sword's obsession with those artifacts eventually becomes a fixation for its wielder.
Destroying the Sword. A creature attuned to both the Eye of Vecna and the Hand of Vecna can use the wish property of those combined artifacts to unmake the Sword of Kas. The creature must cast the wish spell and make a Charisma check contested by the Charisma check of the sword. The sword must be within 30 feet of the creature, or the spell fails. If the sword wins the contest, nothing happens, and the wish spell is wasted. If the sword loses the contest, it is destroyed.
Versatile. This weapon can be used with one or two hands. A damage value in parentheses appears with the property—the damage when the weapon is used with two hands to make a melee attack.</t>
  </si>
  <si>
    <t>Teeth of Dahlver-Nar</t>
  </si>
  <si>
    <t>The Teeth of Dahlver-Nar are stories given form. They are a collection of teeth, each suggestive of wildly different origins and made from various materials. The collection rests within a leather pouch, stitched with images of heroes and whimsical creatures. Where the teeth fall, they bring legends to life.
Using the Teeth. While you are holding the pouch, you can use an action to draw one tooth. Roll on the Teeth of Dahlver-Nar table to determine which tooth you draw, and you can either sow the tooth or implant it (both of which are described later).
If you don't sow or implant the tooth, roll a die at the end of your turn. On an even number, the tooth vanishes, and creatures appear as if you sowed the tooth, but they are hostile to you and your allies. On an odd number, the tooth replaces one of your teeth as if you implanted it (potentially replacing another implanted tooth, see below).
Each tooth can only be used once. Track which teeth have been used. If a tooth's result is rolled after it's been used, you draw the next lowest unused tooth on the table.</t>
  </si>
  <si>
    <t>Wand of Orcus</t>
  </si>
  <si>
    <t>The ghastly Wand of Orcus rarely leaves Orcus's side. The device, as evil as its creator, shares the demon lord's aims to snuff out the lives of all living things and bind the Material Plane in the stasis of undeath. Orcus allows the wand to slip from his grasp from time to time. When it does, it magically appears wherever its master senses an opportunity to achieve some fell goal.
Made from bones as hard as iron, the wand is topped with a magically enlarged skull that once belonged to a human hero slain by Orcus. The wand can magically change in size to better conform to the grip of its user. Plants wither, drinks spoil, flesh rots, and vermin thrive in the wand's presence.
Any creature besides Orcus that tries to attune to the wand must make a DC 17 Constitution saving throw. On a successful save, the creature takes 10d6 necrotic damage. On a failed save, the creature dies and rises as a zombie.
In the hands of one who is attuned to it, the wand can be wielded as a magic mace that grants a +3 bonus to attack and damage rolls made with it. The wand deals an extra 2d12 necrotic damage on a hit.
Random Properties. The Wand of Orcus has the following random properties:
2 minor beneficial properties
1 major beneficial property
2 minor detrimental properties
1 major detrimental property
The detrimental properties of the Wand of Orcus are suppressed while the wand is attuned to Orcus himself.
Protection. You gain a +3 bonus to Armor Class while holding the wand.
Spells. The wand has 7 charges. While holding it, you can use an action and expend 1 or more of its charges to cast one of the following spells (save DC 18) from it: animate dead (1 charge), blight (2 charges), circle of death (3 charges), finger of death (3 charges), power word kill (4 charges), or speak with dead (1 charge). The wand regains 1d4 + 3 expended charges daily at dawn.
While attuned to the wand, Orcus or a follower blessed by him can cast each of the wand's spells using 2 fewer charges (minimum of 0).
Call Undead. While you are holding the wand, you can use an action to conjure skeletons and zombies, calling forth as many of them as you can divide 500 hit points among, each undead having average hit points. The undead magically rise up from the ground or otherwise form in unoccupied spaces within 300 feet of you and obey your commands until they are destroyed or until dawn of the next day, when they collapse into inanimate piles of bones and rotting corpses. Once you use this property of the wand, you can't use it again until the next dawn.
While attuned to the wand, Orcus can summon any kind of undead, not just skeletons and zombies. The undead don't perish or disappear at dawn the following day, remaining until Orcus dismisses them.
Sentience. The Wand of Orcus is a sentient, chaotic evil item with an Intelligence of 16, a Wisdom of 12, and a Charisma of 16. It has hearing and darkvision out to a range of 120 feet.
The wand communicates telepathically with its wielder and can speak, read, and understand Abyssal and Common.
Personality. The wand's purpose is to help satisfy Orcus's desire to slay everything in the multiverse. The wand is cold, cruel, nihilistic, and bereft of humor. In order to further its master's goals, the wand feigns devotion to its current user and makes grandiose promises that it has no intention of fulfilling, such as vowing to help its user overthrow Orcus.
Destroying the Wand. Destroying the Wand of Orcus requires that it be taken to the Positive Energy Plane by the ancient hero whose skull surmounts it. For this to happen, the long-lost hero must first be restored to life—no easy task, given the fact that Orcus has imprisoned the hero's soul and keeps it hidden and well guarded.
Bathing the wand in positive energy causes it to crack and explode, but unless the above conditions are met, the wand instantly reforms on Orcus's layer of the Abyss.</t>
  </si>
  <si>
    <t>Wave</t>
  </si>
  <si>
    <t>Held in the dungeon of White Plume Mountain, this trident is an exquisite weapon engraved with images of waves, shells, and sea creatures. Although you must worship a god of the sea to attune to this weapon, Wave happily accepts new converts.
You gain a +3 bonus to attack and damage rolls made with this magic weapon. If you score a critical hit with it, the target takes extra necrotic damage equal to half its hit point maximum.
The weapon also functions as a trident of fish command and a weapon of warning. It can confer the benefit of a cap of water breathing while you hold it, and you can use it as a cube of force by choosing the effect, instead of pressing cube sides to select it.
Sentience. Wave is a sentient weapon of neutral alignment, with an Intelligence of 14, a Wisdom of 10, and a Charisma of 18. It has hearing and darkvision out to a range of 120 feet.
The weapon communicates telepathically with its wielder and can speak, read, and understand Aquan. It can also speak with aquatic animals as if using a speak with animals spell, using telepathy to involve its wielder in the conversation.
Personality. When it grows restless, Wave has a habit of humming tunes that vary from sea chanteys to sacred hymns of the sea gods.
Wave zealously desires to convert mortals to the worship of one or more sea gods, or else to consign the faithless to death. Conflict arises if the wielder fails to further the weapon's objectives in the world. The trident has a nostalgic attachment to the place where it was forged, a desolate island called Thunderforge. A sea god imprisoned a family of storm giants there, and the giants forged Wave in an act of devotion to—or rebellion against—that god.
Wave harbors a secret doubt about its own nature and purpose. For all its devotion to the sea gods, Wave fears that it was intended to bring about a particular sea god's demise. This destiny is something Wave might not be able to avert.
Thrown. If a weapon has the thrown property, you can throw the weapon to make a ranged attack. If the weapon is a melee weapon, you use the same ability modifier for that attack roll and damage roll that you would use for a melee attack with the weapon. For example, if you throw a handaxe, you use your Strength, but if you throw a dagger, you can use either your Strength or your Dexterity, since the dagger has the finesse property.
Versatile. This weapon can be used with one or two hands. A damage value in parentheses appears with the property—the damage when the weapon is used with two hands to make a melee attack.</t>
  </si>
  <si>
    <t>Whelm</t>
  </si>
  <si>
    <t>Whelm is a powerful warhammer forged by dwarves and lost in the dungeon of White Plume Mountain.
You gain a +3 bonus to attack and damage rolls made with this magic weapon. At dawn the day after you first make an attack roll with Whelm, you develop a fear of being outdoors that persists as long as you remain attuned to the weapon. This causes you to have disadvantage on attack rolls, saving throws, and ability checks while you can see the daytime sky.
Thrown Weapon. Whelm has the thrown property, with a normal range of 20 feet and a long range of 60 feet. When you hit with a ranged weapon attack using it, the target takes an extra 1d8 bludgeoning damage, or an extra 2d8 bludgeoning damage if the target is a giant. Each time you throw the weapon, it flies back to your hand after the attack. If you don't have a hand free, the weapon lands at your feet.
Shock Wave. You can use an action to strike the ground with Whelm and send a shock wave out from the point of impact. Each creature of your choice on the ground within 60 feet of that point must succeed on a DC 15 Constitution saving throw or become stunned for 1 minute. A creature can repeat the saving throw at the end of each of its turns, ending the effect on itself on a success. Once used, this property can't be used again until the next dawn.
Supernatural Awareness. While you are holding the weapon, it alerts you to the location of any secret or concealed doors within 30 feet of you. In addition, you can use an action to cast detect evil and good or locate object from the weapon. Once you cast either spell, you can't cast it from the weapon again until the next dawn.
Sentience. Whelm is a sentient lawful neutral weapon with an Intelligence of 15, a Wisdom of 12, and a Charisma of 15. It has hearing and darkvision out to a range of 120 feet.
The weapon communicates telepathically with its wielder and can speak, read, and understand Dwarvish. Giant, and Goblin. It shouts battle cries in Dwarvish when used in combat.
Personality. Whelm's purpose is to slaughter giants and goblinoids. It also seeks to protect dwarves against all enemies. Conflict arises if the wielder fails to destroy goblins and giants or to protect dwarves. Whelm has ties to the dwarf clan that created it, variously called the Dankil or the Mightyhammer clan. It longs to be returned to that clan. It would do anything to protect those dwarves from harm. The hammer also carries a secret shame. Centuries ago, a dwarf named Ctenmiir wielded it valiantly for a time. But Ctenmiir was turned into a vampire. His will was strong enough that he bent Whelm to his evil purposes, even killing members of his own clan.
Thrown. If a weapon has the thrown property, you can throw the weapon to make a ranged attack. If the weapon is a melee weapon, you use the same ability modifier for that attack roll and damage roll that you would use for a melee attack with the weapon. For example, if you throw a handaxe, you use your Strength, but if you throw a dagger, you can use either your Strength or your Dexterity, since the dagger has the finesse property.
Versatile. This weapon can be used with one or two hands. A damage value in parentheses appears with the property—the damage when the weapon is used with two hands to make a melee attack.</t>
  </si>
  <si>
    <t>Helpful Dice Rolls</t>
  </si>
  <si>
    <t>d20</t>
  </si>
  <si>
    <t>d12</t>
  </si>
  <si>
    <t>d8</t>
  </si>
  <si>
    <t>d6</t>
  </si>
  <si>
    <t>d4</t>
  </si>
  <si>
    <t>d10</t>
  </si>
  <si>
    <t>CP</t>
  </si>
  <si>
    <t>SP</t>
  </si>
  <si>
    <t>GP</t>
  </si>
  <si>
    <t>PP</t>
  </si>
  <si>
    <t>Gems</t>
  </si>
  <si>
    <t>Art</t>
  </si>
  <si>
    <t>Items</t>
  </si>
  <si>
    <t>Individual Treasure</t>
  </si>
  <si>
    <t>Treasure Horde CR 0-4</t>
  </si>
  <si>
    <t>Treasure Horde CR 5-10</t>
  </si>
  <si>
    <t>Treasure Horde CR 11-16</t>
  </si>
  <si>
    <t>Treasure Horde CR 17+</t>
  </si>
  <si>
    <t>10 GP Gemstones</t>
  </si>
  <si>
    <t>50 GP Gemstones</t>
  </si>
  <si>
    <t>100 GP Gemstones</t>
  </si>
  <si>
    <t>1000 GP Gemstones</t>
  </si>
  <si>
    <t>5000 GP Gemstones</t>
  </si>
  <si>
    <t>500 GP Gemstones</t>
  </si>
  <si>
    <t>Description</t>
  </si>
  <si>
    <t>25 GP Art</t>
  </si>
  <si>
    <t>250 GP Art</t>
  </si>
  <si>
    <t>750 GP Art</t>
  </si>
  <si>
    <t>7500 GP Art</t>
  </si>
  <si>
    <t>2500 GP Art</t>
  </si>
  <si>
    <t>Silver ewer</t>
  </si>
  <si>
    <t>Gold ring set with bloodstones</t>
  </si>
  <si>
    <t>Carved bone statuette</t>
  </si>
  <si>
    <t>Carved ivory statuette</t>
  </si>
  <si>
    <t>Small gold bracelet</t>
  </si>
  <si>
    <t>Large gold bracelet</t>
  </si>
  <si>
    <t>Cloth-of-gold vestments</t>
  </si>
  <si>
    <t>Silver necklace with a gemstone pendant</t>
  </si>
  <si>
    <t>Black velvet mask stitched with silver thread</t>
  </si>
  <si>
    <t>Bronze crown</t>
  </si>
  <si>
    <t>Copper chalice with silver filigree</t>
  </si>
  <si>
    <t>Silk robe with gold embroidery</t>
  </si>
  <si>
    <t>Pair of engraved bone dice</t>
  </si>
  <si>
    <t>Large well-made tapestry</t>
  </si>
  <si>
    <t>Small mirror set in a painted wooden frame</t>
  </si>
  <si>
    <t>Brass mug with jade inlay</t>
  </si>
  <si>
    <t>Embroidered silk handkerchief</t>
  </si>
  <si>
    <t>Box of turquoise animal figurines</t>
  </si>
  <si>
    <t>Gold locket with a painted portrait inside</t>
  </si>
  <si>
    <t>Gold bird cage with electrum filigree</t>
  </si>
  <si>
    <t>Silver chalice set with moonstones</t>
  </si>
  <si>
    <t>Fine gold chain set with a fire opal</t>
  </si>
  <si>
    <t>Silver-plated steellongsword with jet set in hilt</t>
  </si>
  <si>
    <t>Old masterpiece painting</t>
  </si>
  <si>
    <t>Carved harp of exotic wood with ivory inlay and zircon gems</t>
  </si>
  <si>
    <t>Embroidered silk and velvet mantle set with numerous moonstones</t>
  </si>
  <si>
    <t>Small gold idol</t>
  </si>
  <si>
    <t>Platinum bracelet set with a sapphire</t>
  </si>
  <si>
    <t>Gold dragon comb set with red garnets as eyes</t>
  </si>
  <si>
    <t>Embroidered glove set with jewel chips</t>
  </si>
  <si>
    <t>Bottle stopper cork embossed with gold leaf and set with amethysts</t>
  </si>
  <si>
    <t>Jeweled anklet</t>
  </si>
  <si>
    <t>Ceremonial electrum dagger with a black pearl in the pommel</t>
  </si>
  <si>
    <t>Gold music box</t>
  </si>
  <si>
    <t>Silver and gold brooch</t>
  </si>
  <si>
    <t>Gold circlet set with four aquamarines</t>
  </si>
  <si>
    <t>Obsidian statuette with gold fittings and inlay</t>
  </si>
  <si>
    <t>Eye patch with a mock eye set in blue sapphire andmoonstone</t>
  </si>
  <si>
    <t>Painted gold war mask</t>
  </si>
  <si>
    <t>A necklace string of small pink pearls</t>
  </si>
  <si>
    <t>Jeweled gold crown</t>
  </si>
  <si>
    <t>Jeweled platinum ring</t>
  </si>
  <si>
    <t>Small gold statuette set with rubies</t>
  </si>
  <si>
    <t>Gold cup set with emeralds</t>
  </si>
  <si>
    <t>Gold jewelry box with platinum filigree</t>
  </si>
  <si>
    <t>Painted gold child's sarcophagus</t>
  </si>
  <si>
    <t>Jade game board with solid gold playing pieces</t>
  </si>
  <si>
    <t>Bejeweled ivory drinking horn with gold filigree</t>
  </si>
  <si>
    <t>50GP Gem</t>
  </si>
  <si>
    <t>1000 GP gems</t>
  </si>
  <si>
    <t>250GP Art</t>
  </si>
  <si>
    <t>S</t>
  </si>
  <si>
    <t>10Gp Gems</t>
  </si>
  <si>
    <t>25Gp Art</t>
  </si>
  <si>
    <t>MIT A</t>
  </si>
  <si>
    <t>MIT B</t>
  </si>
  <si>
    <t>MIT C</t>
  </si>
  <si>
    <t>MIT F</t>
  </si>
  <si>
    <t>MIT G</t>
  </si>
  <si>
    <t>50GP Gems</t>
  </si>
  <si>
    <t>Amber</t>
  </si>
  <si>
    <t>Amethyst</t>
  </si>
  <si>
    <t xml:space="preserve">Chrysoberyl </t>
  </si>
  <si>
    <t>Coral</t>
  </si>
  <si>
    <t>Garnet</t>
  </si>
  <si>
    <t>Jade</t>
  </si>
  <si>
    <t>Jet</t>
  </si>
  <si>
    <t>Pearl</t>
  </si>
  <si>
    <t>Spinel</t>
  </si>
  <si>
    <t>Tourmaline</t>
  </si>
  <si>
    <t>Alexandrite</t>
  </si>
  <si>
    <t>Aquamarine</t>
  </si>
  <si>
    <t>Black pearl</t>
  </si>
  <si>
    <t>Blue spinel</t>
  </si>
  <si>
    <t>Peridot</t>
  </si>
  <si>
    <t>Topaz</t>
  </si>
  <si>
    <t>Black opal</t>
  </si>
  <si>
    <t>Blue sapphire</t>
  </si>
  <si>
    <t>Emerald</t>
  </si>
  <si>
    <t>Fire opal</t>
  </si>
  <si>
    <t>Opal</t>
  </si>
  <si>
    <t>Star ruby</t>
  </si>
  <si>
    <t>Star sapphire</t>
  </si>
  <si>
    <t>Yellow sapphire</t>
  </si>
  <si>
    <t>Black sapphire</t>
  </si>
  <si>
    <t>Diamond</t>
  </si>
  <si>
    <t xml:space="preserve">Jacinth </t>
  </si>
  <si>
    <t>Ruby</t>
  </si>
  <si>
    <t>Azurite</t>
  </si>
  <si>
    <t>Banded agate</t>
  </si>
  <si>
    <t>Blue quartz</t>
  </si>
  <si>
    <t>Eye agate</t>
  </si>
  <si>
    <t>Hematite</t>
  </si>
  <si>
    <t>Lapis lazuli</t>
  </si>
  <si>
    <t>Malachite</t>
  </si>
  <si>
    <t>Moss agate</t>
  </si>
  <si>
    <t>Obsidian</t>
  </si>
  <si>
    <t>Rhodochrosite</t>
  </si>
  <si>
    <t>Tiger eye</t>
  </si>
  <si>
    <t>Turquoise</t>
  </si>
  <si>
    <t>Bloodstone</t>
  </si>
  <si>
    <t>Carnelian</t>
  </si>
  <si>
    <t>Chalcedony</t>
  </si>
  <si>
    <t>Chrysoprase</t>
  </si>
  <si>
    <t>Citrine</t>
  </si>
  <si>
    <t>Jasper</t>
  </si>
  <si>
    <t>Moonstone</t>
  </si>
  <si>
    <t>Onyx</t>
  </si>
  <si>
    <t>Quartz</t>
  </si>
  <si>
    <t>Sardonyx</t>
  </si>
  <si>
    <t>Star rose quartz</t>
  </si>
  <si>
    <t>Zircon</t>
  </si>
  <si>
    <t>25GP Art Object</t>
  </si>
  <si>
    <t>100 GP gems</t>
  </si>
  <si>
    <t>MIT D</t>
  </si>
  <si>
    <t>MIT H</t>
  </si>
  <si>
    <t>750 GP art</t>
  </si>
  <si>
    <t>1000 GP Gems</t>
  </si>
  <si>
    <t>500 Gp Gems</t>
  </si>
  <si>
    <t>MIT E</t>
  </si>
  <si>
    <t>MIT I</t>
  </si>
  <si>
    <t>2500 Gp Art</t>
  </si>
  <si>
    <t>5000 GP Gems</t>
  </si>
  <si>
    <t>Spell Number</t>
  </si>
  <si>
    <t>Level</t>
  </si>
  <si>
    <t>Min</t>
  </si>
  <si>
    <t>Max</t>
  </si>
  <si>
    <t>Random</t>
  </si>
  <si>
    <t>Spell Level</t>
  </si>
  <si>
    <t>Spell Scroll</t>
  </si>
  <si>
    <t>Index</t>
  </si>
  <si>
    <t>Spell Name</t>
  </si>
  <si>
    <t>Ritual</t>
  </si>
  <si>
    <t>Casting Time</t>
  </si>
  <si>
    <t>Range</t>
  </si>
  <si>
    <t>Target/Area</t>
  </si>
  <si>
    <t>V</t>
  </si>
  <si>
    <t>M</t>
  </si>
  <si>
    <t>Component(s)</t>
  </si>
  <si>
    <t>Cost</t>
  </si>
  <si>
    <t>Concentration</t>
  </si>
  <si>
    <t>Duration</t>
  </si>
  <si>
    <t>Attack/Saving Throw (Effect)</t>
  </si>
  <si>
    <t>Damage Type</t>
  </si>
  <si>
    <t>Damage/Heal</t>
  </si>
  <si>
    <t>Sourcebook</t>
  </si>
  <si>
    <t>Page #</t>
  </si>
  <si>
    <t>Additional Detail</t>
  </si>
  <si>
    <t>Per Higher Spell Level</t>
  </si>
  <si>
    <t>Bard</t>
  </si>
  <si>
    <t>Cleric</t>
  </si>
  <si>
    <t>Druid</t>
  </si>
  <si>
    <t>Paladin</t>
  </si>
  <si>
    <t>Ranger</t>
  </si>
  <si>
    <t>Sorceror</t>
  </si>
  <si>
    <t>Warlock</t>
  </si>
  <si>
    <t>Wizard</t>
  </si>
  <si>
    <t>Acid Splash</t>
  </si>
  <si>
    <t>1 action</t>
  </si>
  <si>
    <t>60 ft.</t>
  </si>
  <si>
    <t>1 or 2 adjacent targets</t>
  </si>
  <si>
    <t>Instantaneous</t>
  </si>
  <si>
    <t>DEX (Fail)</t>
  </si>
  <si>
    <t>Acid</t>
  </si>
  <si>
    <t>DAM: 1d6</t>
  </si>
  <si>
    <t>PHB</t>
  </si>
  <si>
    <t>DAM: Add extra 1d6 at 5th level, 11th level, and 17th level.</t>
  </si>
  <si>
    <t>Blade Ward</t>
  </si>
  <si>
    <t>Self</t>
  </si>
  <si>
    <t>1 round</t>
  </si>
  <si>
    <t>Gain resistance to bludgeoning/piercing/slashing DMG from weapons.</t>
  </si>
  <si>
    <t>Chill Touch</t>
  </si>
  <si>
    <t>120 ft.</t>
  </si>
  <si>
    <t>1 creature</t>
  </si>
  <si>
    <t>Ranged Spell Attack</t>
  </si>
  <si>
    <t>Necrotic</t>
  </si>
  <si>
    <t>Extra 1d6 DAM at 5th level, 11th level, and 17th level. Can't regain HP.</t>
  </si>
  <si>
    <t>Cleric(Death)</t>
  </si>
  <si>
    <t>Dancing Lights</t>
  </si>
  <si>
    <t>phosphorous or glowworm</t>
  </si>
  <si>
    <t>1 minute</t>
  </si>
  <si>
    <t>Create 4 glowing, hovering objects that shed light out 10 ft. Can move 60 ft.</t>
  </si>
  <si>
    <t>Druidcraft</t>
  </si>
  <si>
    <t>30 ft.</t>
  </si>
  <si>
    <t>See Sourcebook.</t>
  </si>
  <si>
    <t>Create minor druidic effect. See Sourcebook.</t>
  </si>
  <si>
    <t>Cleric(Nature)</t>
  </si>
  <si>
    <t>Eldritch Blast</t>
  </si>
  <si>
    <t>1 target</t>
  </si>
  <si>
    <t>Force</t>
  </si>
  <si>
    <t>DAM: 1d10</t>
  </si>
  <si>
    <t>Beam. 2 beams at 5th level, 3 at 11th, 4 at 17th. Can choose different targets.</t>
  </si>
  <si>
    <t>Fire Bolt</t>
  </si>
  <si>
    <t>1 creature/object</t>
  </si>
  <si>
    <t>Fire</t>
  </si>
  <si>
    <t>DAM at 5th level: 2d10, at 11th level: 3d10, at 17th level: 4d10.</t>
  </si>
  <si>
    <t>Friends</t>
  </si>
  <si>
    <t>1 non-hostile creature</t>
  </si>
  <si>
    <t>makeup applied to face</t>
  </si>
  <si>
    <t>Advantage on CHA checks to target, who knows magic used once spell ends.</t>
  </si>
  <si>
    <t>Guidance</t>
  </si>
  <si>
    <t>Touch</t>
  </si>
  <si>
    <t>1 willing creature</t>
  </si>
  <si>
    <t>Once, add 1d4 to an ability check.</t>
  </si>
  <si>
    <t>Light</t>
  </si>
  <si>
    <t>1 object &lt;= 10 ft. cube</t>
  </si>
  <si>
    <t>firefly or phosphorescent moss</t>
  </si>
  <si>
    <t>1 hour</t>
  </si>
  <si>
    <t>Object sheds light in 20 ft. radious. Hostile targets get DEX save.</t>
  </si>
  <si>
    <t>Mage Hand</t>
  </si>
  <si>
    <t>Create spectral hand that manipulates objects. Can pick up &lt;= 10 lbs.</t>
  </si>
  <si>
    <t>Mending</t>
  </si>
  <si>
    <t>1 object</t>
  </si>
  <si>
    <t>two lodestones</t>
  </si>
  <si>
    <t>Mends one break or tear no larger than 1ft. in a mundane object.</t>
  </si>
  <si>
    <t>Message</t>
  </si>
  <si>
    <t>1 creature in range</t>
  </si>
  <si>
    <t>piece of copper wire</t>
  </si>
  <si>
    <t>Point at target and whisper a message. They can whisper a response.</t>
  </si>
  <si>
    <t>Minor Illusion</t>
  </si>
  <si>
    <t>5 ft. cube</t>
  </si>
  <si>
    <t>bit of fleece</t>
  </si>
  <si>
    <t>Create illusory sound or image. Investigation check against spell DC to detect.</t>
  </si>
  <si>
    <t>Poison Spray</t>
  </si>
  <si>
    <t>10 ft.</t>
  </si>
  <si>
    <t>CON (Fail)</t>
  </si>
  <si>
    <t>Poison</t>
  </si>
  <si>
    <t>DAM: 1d12</t>
  </si>
  <si>
    <t>DAM increase. 5th level: 2d12, 11th level: 3d12, 17th level: 4d12.</t>
  </si>
  <si>
    <t>Prestidigitation</t>
  </si>
  <si>
    <t>Create minor magical effect. See Sourcebook.</t>
  </si>
  <si>
    <t>Produce Flame</t>
  </si>
  <si>
    <t>10 minutes</t>
  </si>
  <si>
    <t>DAM: 1d8</t>
  </si>
  <si>
    <t>Create flame. DAM increase. 5th level: 2d8, 11th level: 3d8, 17th level: 4d8.</t>
  </si>
  <si>
    <t>Ray of Frost</t>
  </si>
  <si>
    <t>Cold</t>
  </si>
  <si>
    <t>Speed -10ft. DAM increase. 5th level: 2d8, 11th level: 3d8, 17th level: 4d8.</t>
  </si>
  <si>
    <t>Resistance</t>
  </si>
  <si>
    <t>miniature cloak</t>
  </si>
  <si>
    <t>Once before spell ends, add 1d4 to a saving throw. Roll before or after save.</t>
  </si>
  <si>
    <t>Sacred Flame</t>
  </si>
  <si>
    <t>No cover. DAM increase. 5th level: 2d8, 11th level: 3d8, 17th level: 4d8.</t>
  </si>
  <si>
    <t>Shillelagh</t>
  </si>
  <si>
    <t>1 bonus action</t>
  </si>
  <si>
    <t>1 club or quarterstaff</t>
  </si>
  <si>
    <t>mistletoe, shamrock, weapon</t>
  </si>
  <si>
    <t>Use casting ability instead of STR for attack,damage. Weapon does 1d8 DMG.</t>
  </si>
  <si>
    <t>Shocking Grasp</t>
  </si>
  <si>
    <t>Melee Spell Attack</t>
  </si>
  <si>
    <t>Lightning</t>
  </si>
  <si>
    <t>Target can't take reactions until next turn. Advantage if target has metal armor.</t>
  </si>
  <si>
    <t>Spare the Dying</t>
  </si>
  <si>
    <t>1 living creature at 0 HP</t>
  </si>
  <si>
    <t>Stabilize dying creature. No effect on undead or constructs.</t>
  </si>
  <si>
    <t>Thaumaturgy</t>
  </si>
  <si>
    <t>Up to 1 minute</t>
  </si>
  <si>
    <t>Thorn Whip</t>
  </si>
  <si>
    <t>stem of thorny plant</t>
  </si>
  <si>
    <t>Piercing</t>
  </si>
  <si>
    <t>Pulled 10 ft to root. DAM increase. 5th level: 2d6, 11th level: 3d6, 17th level: 4d6.</t>
  </si>
  <si>
    <t>True Strike</t>
  </si>
  <si>
    <t>Next turn you gain advantage on first attack against the target.</t>
  </si>
  <si>
    <t>Vicious Mockery</t>
  </si>
  <si>
    <t>WIS (Fail)</t>
  </si>
  <si>
    <t>Psychic</t>
  </si>
  <si>
    <t>DAM: 1d4</t>
  </si>
  <si>
    <t>Disadvantage to attack.DAM increase.5th level:2d4,11th level:3d4,17th level:4d4</t>
  </si>
  <si>
    <t>Alarm</t>
  </si>
  <si>
    <t>1 door/window/area</t>
  </si>
  <si>
    <t>tiny bell, silver wire</t>
  </si>
  <si>
    <t>8 hours</t>
  </si>
  <si>
    <t>Audible or silent alarm triggered on entry by those you haven't said can enter</t>
  </si>
  <si>
    <t>Animal Friendship</t>
  </si>
  <si>
    <t>1 beast</t>
  </si>
  <si>
    <t>morsel of food</t>
  </si>
  <si>
    <t>24 hours</t>
  </si>
  <si>
    <t>Charm beasts with INT &lt;= 3; spell fails if you hurt beast</t>
  </si>
  <si>
    <t>One more beast</t>
  </si>
  <si>
    <t>Armor of Agathys</t>
  </si>
  <si>
    <t>cup of water</t>
  </si>
  <si>
    <t>DAM: 5</t>
  </si>
  <si>
    <t>Gain 5 THP. Melee attackers take 5 DAM.</t>
  </si>
  <si>
    <t>5 temp HP and 5 DAM</t>
  </si>
  <si>
    <t>Arms of Hadar</t>
  </si>
  <si>
    <t>10 ft. radius</t>
  </si>
  <si>
    <t>STR (Half DAM, no effect)</t>
  </si>
  <si>
    <t>DAM: 2d6</t>
  </si>
  <si>
    <t>Targets can't take reactions until next turn</t>
  </si>
  <si>
    <t>Extra 1d6 DAM</t>
  </si>
  <si>
    <t>Bane</t>
  </si>
  <si>
    <t>&lt;= 3 creatures</t>
  </si>
  <si>
    <t>drop of blood</t>
  </si>
  <si>
    <t>CHA (Fail)</t>
  </si>
  <si>
    <t>Targets' attack rolls and saving throws are deducted 1d4.</t>
  </si>
  <si>
    <t>One more creature</t>
  </si>
  <si>
    <t>Paladin(Vengeance)</t>
  </si>
  <si>
    <t>Bless</t>
  </si>
  <si>
    <t>sprinkling of holy water</t>
  </si>
  <si>
    <t>Targets add 1d4 to attack rolls and saving throws.</t>
  </si>
  <si>
    <t>One more creature.</t>
  </si>
  <si>
    <t>Burning Hands</t>
  </si>
  <si>
    <t>15 ft. cone</t>
  </si>
  <si>
    <t>DEX (Half DAM)</t>
  </si>
  <si>
    <t>DAM: 3d6</t>
  </si>
  <si>
    <t>Flammable objects ignite.</t>
  </si>
  <si>
    <t>Extra 1d6 DAM.</t>
  </si>
  <si>
    <t>Cleric(Light)</t>
  </si>
  <si>
    <t>Charm Person</t>
  </si>
  <si>
    <t>1 humanoid</t>
  </si>
  <si>
    <t>Wisdom (Fail)</t>
  </si>
  <si>
    <t>Charm target so it treats you as friendly. Gets advantage to save if fighting you.</t>
  </si>
  <si>
    <t>One more target &lt;= 30ft.</t>
  </si>
  <si>
    <t>Cleric(Trickery)</t>
  </si>
  <si>
    <t>Chromatic Orb</t>
  </si>
  <si>
    <t>90 ft.</t>
  </si>
  <si>
    <t>diamond</t>
  </si>
  <si>
    <t>50 gp</t>
  </si>
  <si>
    <t>See Details</t>
  </si>
  <si>
    <t>DAM: 3d8</t>
  </si>
  <si>
    <t>Choose type: acid, cold, fire, lightning, poison, or thunder.</t>
  </si>
  <si>
    <t>Extra 1d8 DAM.</t>
  </si>
  <si>
    <t>Color Spray</t>
  </si>
  <si>
    <t>pinch of colored powder</t>
  </si>
  <si>
    <t>Blinds 6d10 HP worth of creatures, starting with lowest HP.</t>
  </si>
  <si>
    <t>Extra 2d10 HP.</t>
  </si>
  <si>
    <t>Command</t>
  </si>
  <si>
    <t>Speak 1 word command to target. Can't cause harm. Doesn't affect undead.</t>
  </si>
  <si>
    <t>Compelled Duel</t>
  </si>
  <si>
    <t>Compel target to attack you one-on-one. See Sourcebook.</t>
  </si>
  <si>
    <t>Comprehend Languages</t>
  </si>
  <si>
    <t>pinch of soot and salt</t>
  </si>
  <si>
    <t>Know literal meaning of any speech. Understand written words while touching.</t>
  </si>
  <si>
    <t>Create or Destroy Water</t>
  </si>
  <si>
    <t>10 gal. water/30 ft. cube of fog</t>
  </si>
  <si>
    <t>drop of water/sand</t>
  </si>
  <si>
    <t>Create/destroy 10 gal. of water or 30 ft. cube of rain/fog.</t>
  </si>
  <si>
    <t>Cure Wounds</t>
  </si>
  <si>
    <t>HEAL: 1d8 + spellcasting ability modifier. No effect on undead or constructs.</t>
  </si>
  <si>
    <t>Extra 1d8 HEAL.</t>
  </si>
  <si>
    <t>Detect Evil and Good</t>
  </si>
  <si>
    <t>30 ft. radius</t>
  </si>
  <si>
    <t>Know location of aberration,celestial,elemental,fey,fiend,undead,(un)holy ground.</t>
  </si>
  <si>
    <t>Detect Magic</t>
  </si>
  <si>
    <t>Sense presence of magic. Use action to see auras around creatures/objects.</t>
  </si>
  <si>
    <t>Detect Poison and Disease</t>
  </si>
  <si>
    <t>yew leaf</t>
  </si>
  <si>
    <t>Sense location and type of disease, poison, or poisonous creature.</t>
  </si>
  <si>
    <t>Disguise Self</t>
  </si>
  <si>
    <t>Create illusion to appear as someone else. Foiled by Investigation vs. spell DC.</t>
  </si>
  <si>
    <t>Dissonant Whispers</t>
  </si>
  <si>
    <t>Target immediately uses reaction to move as far away as possible.</t>
  </si>
  <si>
    <t>Divine Favor</t>
  </si>
  <si>
    <t>Your weapon attacks deal extra 1d4 radiant DAM on a hit.</t>
  </si>
  <si>
    <t>Cleric(War)</t>
  </si>
  <si>
    <t>Ensnaring Strike</t>
  </si>
  <si>
    <t>Attack target</t>
  </si>
  <si>
    <t>STR (Fail)</t>
  </si>
  <si>
    <t>DAM: 1d6 a turn</t>
  </si>
  <si>
    <t>Restrain target. Large and bigger creatures have advantage to save.</t>
  </si>
  <si>
    <t>Paladin(Ancients)</t>
  </si>
  <si>
    <t>Entangle</t>
  </si>
  <si>
    <t>20 ft. square</t>
  </si>
  <si>
    <t>Creatures become restrained.Use action to use STR against spell DC to escape.</t>
  </si>
  <si>
    <t>Expeditious Retreat</t>
  </si>
  <si>
    <t>You can take Dash as a bonus action until spell ends.</t>
  </si>
  <si>
    <t>Faerie Fire</t>
  </si>
  <si>
    <t>20 ft. cube</t>
  </si>
  <si>
    <t>DEX (No Light)</t>
  </si>
  <si>
    <t>Objects/creatures in cube are outlined in light and are attacked with advantage.</t>
  </si>
  <si>
    <t>False Life</t>
  </si>
  <si>
    <t>alcohol or distilled spirits</t>
  </si>
  <si>
    <t>You gain 1d4+4 temp HP.</t>
  </si>
  <si>
    <t>Extra 5 temp HP.</t>
  </si>
  <si>
    <t>Feather Fall</t>
  </si>
  <si>
    <t>1 reaction (falling)</t>
  </si>
  <si>
    <t>&lt;= 5 falling creatures</t>
  </si>
  <si>
    <t>small feather or piece of down</t>
  </si>
  <si>
    <t>Targets' descent slows to 60 ft. per round, takes no DAM, and can land on feet.</t>
  </si>
  <si>
    <t>Find Familiar</t>
  </si>
  <si>
    <t>CHARCOAL,INCENSE,HERBS</t>
  </si>
  <si>
    <t>10 gp</t>
  </si>
  <si>
    <t>Gain the service of a familiar. See Sourcebook.</t>
  </si>
  <si>
    <t>Fog Cloud</t>
  </si>
  <si>
    <t>20 ft. radius sphere</t>
  </si>
  <si>
    <t>Creates a foggy sphere. Can be banished by moderate wind.</t>
  </si>
  <si>
    <t>Increase radius by 20 ft.</t>
  </si>
  <si>
    <t>Cleric(Tempest)</t>
  </si>
  <si>
    <t>Goodberry</t>
  </si>
  <si>
    <t>sprig of mistletoe</t>
  </si>
  <si>
    <t>Create &lt;= 10 berries that HEAL 1 HP each. Expire after 24 hours.</t>
  </si>
  <si>
    <t>Grease</t>
  </si>
  <si>
    <t>10 ft. square</t>
  </si>
  <si>
    <t>pork rind or butter</t>
  </si>
  <si>
    <t>Creatures in area or entering area fall prone if they fail DEX save.</t>
  </si>
  <si>
    <t>Guiding Bolt</t>
  </si>
  <si>
    <t>Radiant</t>
  </si>
  <si>
    <t>DAM: 4d6</t>
  </si>
  <si>
    <t>Next attack roll against target before end of your next turn has advantage.</t>
  </si>
  <si>
    <t>Hail of Thorns</t>
  </si>
  <si>
    <t>Target hit by ranged attack and those adjacent who fail save hit by thorns.</t>
  </si>
  <si>
    <t>Extra 1d10 DAM.</t>
  </si>
  <si>
    <t>Healing Word</t>
  </si>
  <si>
    <t>Target HEAL 1d4 + spellcasting ability. No effect on constructs/undead.</t>
  </si>
  <si>
    <t>Extra 1d4 HEAL.</t>
  </si>
  <si>
    <t>Hellish Rebuke</t>
  </si>
  <si>
    <t>1 reaction (take DAM)</t>
  </si>
  <si>
    <t>1 creature that damaged you</t>
  </si>
  <si>
    <t>DAM: 2d10</t>
  </si>
  <si>
    <t>Magical counterattack to taking damage.</t>
  </si>
  <si>
    <t>Paladin(Oathbreaker)</t>
  </si>
  <si>
    <t>Heroism</t>
  </si>
  <si>
    <t>Immune to being frightened. Temp HP equal to casting ability modifier each turn.</t>
  </si>
  <si>
    <t>1 additional creature.</t>
  </si>
  <si>
    <t>Hex</t>
  </si>
  <si>
    <t>petrified eye of a newt</t>
  </si>
  <si>
    <t>Target takes 1d6 necrotic DAM when you hit it;disadvantage on ability of choice.</t>
  </si>
  <si>
    <t>3rd: duration 8 hrs;5th 24 hrs</t>
  </si>
  <si>
    <t>Hunter's Mark</t>
  </si>
  <si>
    <t>Mark quarry. Extra 1d6 DAM on weapon hit. Advantage on rolls to find it.</t>
  </si>
  <si>
    <t>3rd: duration 8hrs;5th: 24hrs</t>
  </si>
  <si>
    <t>Identify</t>
  </si>
  <si>
    <t>pearl, owl feather</t>
  </si>
  <si>
    <t>100 gp</t>
  </si>
  <si>
    <t>Learn what an item is and what spells affect it.</t>
  </si>
  <si>
    <t>Cleric(Knowledge)</t>
  </si>
  <si>
    <t>Illusory Script</t>
  </si>
  <si>
    <t>writing surface</t>
  </si>
  <si>
    <t>LEAD-BASED INK</t>
  </si>
  <si>
    <t>10 days</t>
  </si>
  <si>
    <t>Write magical script on surface that only designated people can read.</t>
  </si>
  <si>
    <t>Inflict Wounds</t>
  </si>
  <si>
    <t>DAM: 3d10</t>
  </si>
  <si>
    <t>Inflict necrotic damage on target.</t>
  </si>
  <si>
    <t>Jump</t>
  </si>
  <si>
    <t>grasshopper's hind leg</t>
  </si>
  <si>
    <t>Target's jump distance tripled until spell ends.</t>
  </si>
  <si>
    <t>Longstrider</t>
  </si>
  <si>
    <t>pinch of dirt</t>
  </si>
  <si>
    <t>Target's speed increases by 10 ft.</t>
  </si>
  <si>
    <t>One additional creature.</t>
  </si>
  <si>
    <t>Mage Armor</t>
  </si>
  <si>
    <t>piece of cured leather</t>
  </si>
  <si>
    <t>If target isn't wearing armor, its base AC becomes 13 + DEX modifier.</t>
  </si>
  <si>
    <t>Magic Missile</t>
  </si>
  <si>
    <t>Any creature in range.</t>
  </si>
  <si>
    <t>DAM:(1d4+1)x3</t>
  </si>
  <si>
    <t>You choose the target for each dart that does 1d4+1 DAM.</t>
  </si>
  <si>
    <t>One additional dart.</t>
  </si>
  <si>
    <t>Protection from Evil and Good</t>
  </si>
  <si>
    <t>holy water or powdered silver</t>
  </si>
  <si>
    <t>Protect against certain types of creatures. See Sourcebook.</t>
  </si>
  <si>
    <t>Purify Food and Drink</t>
  </si>
  <si>
    <t>5 ft. radius</t>
  </si>
  <si>
    <t>All nonmagical food and drink in range is rendered free of poison and disease.</t>
  </si>
  <si>
    <t>Ray of Sickness</t>
  </si>
  <si>
    <t>DAM: 2k8</t>
  </si>
  <si>
    <t>Target also makes CON save. On fail, poisoned until end of next turn.</t>
  </si>
  <si>
    <t>Sanctuary</t>
  </si>
  <si>
    <t>small silver mirror</t>
  </si>
  <si>
    <t>Those choosing to attack target must make WIS save or choose new target.</t>
  </si>
  <si>
    <t>Paladin(Devotion)</t>
  </si>
  <si>
    <t>Searing Smite</t>
  </si>
  <si>
    <t>Melee Weapon Attack</t>
  </si>
  <si>
    <t>Target takes initial DAM and CON save at start of each turn or take 1d6 fire.</t>
  </si>
  <si>
    <t>Extra 1d6 initial DAM.</t>
  </si>
  <si>
    <t>Shield</t>
  </si>
  <si>
    <t>1 reaction (on hit by attack/magic missile)</t>
  </si>
  <si>
    <t>Gain +5 bonus to AC, including triggering attack. Negates Magic Missile attacks.</t>
  </si>
  <si>
    <t>Shield of Faith</t>
  </si>
  <si>
    <t>small parchment with holy text</t>
  </si>
  <si>
    <t>Target gains +2 bonus to AC.</t>
  </si>
  <si>
    <t>Silent Image</t>
  </si>
  <si>
    <t>15 ft. cube</t>
  </si>
  <si>
    <t>Create visual-only illusion. Use action to make it move. Investigation to discover.</t>
  </si>
  <si>
    <t>Sleep</t>
  </si>
  <si>
    <t>20 ft. radius</t>
  </si>
  <si>
    <t>pinch of fine sand</t>
  </si>
  <si>
    <t>5d8 total HP of creatures in area fall asleep. Go in order of lowest HP to hightest.</t>
  </si>
  <si>
    <t>Addition 2d8 HP fall asleep.</t>
  </si>
  <si>
    <t>Speak with Animals</t>
  </si>
  <si>
    <t>Understand and speak to beasts. Get info about nearby locations and monsters.</t>
  </si>
  <si>
    <t>Tasha's Hideous Laughter</t>
  </si>
  <si>
    <t>tiny tarts and a feather</t>
  </si>
  <si>
    <t>Target (INT &gt; 4) is prone, incapacitated, can't stand. WIS save each turn to end.</t>
  </si>
  <si>
    <t>Tenser's Floating Disk</t>
  </si>
  <si>
    <t>3 ft. diameter circle</t>
  </si>
  <si>
    <t>drop of mercury</t>
  </si>
  <si>
    <t>Create floating disk that holds 500 lbs and stays within 20 ft. of you.</t>
  </si>
  <si>
    <t>Thunderous Smite</t>
  </si>
  <si>
    <t>Thunder</t>
  </si>
  <si>
    <t>Attack target takes extra thunder DAM and STR save or pushed 10 ft. and prone.</t>
  </si>
  <si>
    <t>Thunderwave</t>
  </si>
  <si>
    <t>CON (Half DAM, no push)</t>
  </si>
  <si>
    <t>DAM: 2d8</t>
  </si>
  <si>
    <t>Creatures failing save and objects pushed 10 ft. Boom heard for 300 ft.</t>
  </si>
  <si>
    <t>Unseen Servant</t>
  </si>
  <si>
    <t>piece of string, bit of wood</t>
  </si>
  <si>
    <t>Create invisible force that can perform simple, menial tasks for you.</t>
  </si>
  <si>
    <t>Witch Bolt</t>
  </si>
  <si>
    <t>twig from tree struck by lightning</t>
  </si>
  <si>
    <t>Use action to auto hit target hit last round for 1d12 lightning DAM if in range.</t>
  </si>
  <si>
    <t>Extra 1d12 DAM.</t>
  </si>
  <si>
    <t>Wrathful Smite</t>
  </si>
  <si>
    <t>Target hit also makes WIS save or is frightened. WIS save to end effect.</t>
  </si>
  <si>
    <t>Aid</t>
  </si>
  <si>
    <t>3 allies</t>
  </si>
  <si>
    <t>white cloth strip</t>
  </si>
  <si>
    <t>HEAL: 5</t>
  </si>
  <si>
    <t>Each target also increases maximum HP by 5.</t>
  </si>
  <si>
    <t>HEAL extra 5 HP</t>
  </si>
  <si>
    <t>Alter Self</t>
  </si>
  <si>
    <t>Choose one: breathe/swim underwater, natural weapons, change appearance</t>
  </si>
  <si>
    <t>Animal Messenger</t>
  </si>
  <si>
    <t>1 Tiny beast</t>
  </si>
  <si>
    <t>Beast will relay 25 word message to a target you describe</t>
  </si>
  <si>
    <t>48 hours longer</t>
  </si>
  <si>
    <t>Arcane Lock</t>
  </si>
  <si>
    <t>1 openable object</t>
  </si>
  <si>
    <t>GOLD DUST</t>
  </si>
  <si>
    <t>25 gp</t>
  </si>
  <si>
    <t>Until Dispelled</t>
  </si>
  <si>
    <t>Locks object until password is spoken or dispel/knock. Object break DC +10.</t>
  </si>
  <si>
    <t>Augury</t>
  </si>
  <si>
    <t>special tokens</t>
  </si>
  <si>
    <t>See omen predicting results of action taken within 30 minutes.</t>
  </si>
  <si>
    <t>Barkskin</t>
  </si>
  <si>
    <t>oak bark</t>
  </si>
  <si>
    <t>Target AC is never less than 16 during spell.</t>
  </si>
  <si>
    <t>Beast Sense</t>
  </si>
  <si>
    <t>1 willing beast</t>
  </si>
  <si>
    <t>Use action to see/hear whatever beast does. Use action to return.</t>
  </si>
  <si>
    <t>Blindness/Deafness</t>
  </si>
  <si>
    <t>CON per turn (Fail)</t>
  </si>
  <si>
    <t>Target becomes blind or deaf (your choice).</t>
  </si>
  <si>
    <t>Blur</t>
  </si>
  <si>
    <t>Creatures relying on sight have disadvantage to attack.</t>
  </si>
  <si>
    <t>Druid(Desert)</t>
  </si>
  <si>
    <t>Branding Smite</t>
  </si>
  <si>
    <t>Weapon Attack</t>
  </si>
  <si>
    <t>Target becomes visible, sheds dim light.</t>
  </si>
  <si>
    <t>Calm Emotions</t>
  </si>
  <si>
    <t>Suppress charm effects or hostility on target.</t>
  </si>
  <si>
    <t>Cloud of Daggers</t>
  </si>
  <si>
    <t>sliver of glass</t>
  </si>
  <si>
    <t>Slashing</t>
  </si>
  <si>
    <t>DAM: 4d4</t>
  </si>
  <si>
    <t>DAM taken on entering or starting turn in area.</t>
  </si>
  <si>
    <t>Extra 2d4 DAM.</t>
  </si>
  <si>
    <t>Continual Flame</t>
  </si>
  <si>
    <t>RUBY DUST</t>
  </si>
  <si>
    <t>Heatless flame comes from object. Can be covered but not snuffed out.</t>
  </si>
  <si>
    <t>Cordon of Arrows</t>
  </si>
  <si>
    <t>5 ft.</t>
  </si>
  <si>
    <t>Spell components</t>
  </si>
  <si>
    <t>4 pieces of ammo</t>
  </si>
  <si>
    <t>Ammo fired at creatures within 30 ft. Spell ends when ammo gone.</t>
  </si>
  <si>
    <t>Two extra ammo.</t>
  </si>
  <si>
    <t>Crown of Madness</t>
  </si>
  <si>
    <t>WIS every turn (Fail)</t>
  </si>
  <si>
    <t>Charm humanoid to attack your target of choice. Use action to keep control.</t>
  </si>
  <si>
    <t>Darkness</t>
  </si>
  <si>
    <t>15 ft. radius sphere</t>
  </si>
  <si>
    <t>bat fur and pitch or coal</t>
  </si>
  <si>
    <t>Creates darkness normal light can't dispel. Dispels light spells &lt;= 2nd level.</t>
  </si>
  <si>
    <t>Druid(Swamp)</t>
  </si>
  <si>
    <t>Darkvision</t>
  </si>
  <si>
    <t>dried carrot or agate</t>
  </si>
  <si>
    <t>Grants creature darkvision (60 ft.) but can't see in Darkness aura.</t>
  </si>
  <si>
    <t>Detect Thoughts</t>
  </si>
  <si>
    <t>a copper piece</t>
  </si>
  <si>
    <t>Read thoughts of those around you. See Sourcebook.</t>
  </si>
  <si>
    <t>Enhance Ability</t>
  </si>
  <si>
    <t>fur or feather from a beast</t>
  </si>
  <si>
    <t>Target creature gains a beneficial effect. See Sourcebook.</t>
  </si>
  <si>
    <t>Enlarge/Reduce</t>
  </si>
  <si>
    <t>1 creature or object</t>
  </si>
  <si>
    <t>powdered iron</t>
  </si>
  <si>
    <t>Enlarge or reduce target. See Sourcebook.</t>
  </si>
  <si>
    <t>Enthrall</t>
  </si>
  <si>
    <t>Any targets in range</t>
  </si>
  <si>
    <t>Disadvantage to see anybody but you; attacked ones have advantage to save.</t>
  </si>
  <si>
    <t>Find Steed</t>
  </si>
  <si>
    <t>Summons a spirit in the form of a steed. See Sourcebook.</t>
  </si>
  <si>
    <t>Find Traps</t>
  </si>
  <si>
    <t>Any trap in range</t>
  </si>
  <si>
    <t>Sense the presence (not location) of any magical or mundane trap nearby.</t>
  </si>
  <si>
    <t>Flame Blade</t>
  </si>
  <si>
    <t>sumac leaf</t>
  </si>
  <si>
    <t>Create fiery scimitar that sheds bright light 10ft. and dim light for another 10ft.</t>
  </si>
  <si>
    <t>Extra 1d6 DAM per 2 levels.</t>
  </si>
  <si>
    <t>Flaming Sphere</t>
  </si>
  <si>
    <t>5 ft. diameter sphere</t>
  </si>
  <si>
    <t>tallow,brimstone,iron powder</t>
  </si>
  <si>
    <t>Creatures next to spheres at end of turn take DAM. Move spheres 30 ft.</t>
  </si>
  <si>
    <t>Gentle Repose</t>
  </si>
  <si>
    <t>1 corpse</t>
  </si>
  <si>
    <t>salt and 1 cp on each eye</t>
  </si>
  <si>
    <t>Preserves corpse. Extends time limit of Raise Dead spell.</t>
  </si>
  <si>
    <t>Gust of Wind</t>
  </si>
  <si>
    <t>60 ft. line 10 ft. wide</t>
  </si>
  <si>
    <t>a legume seed</t>
  </si>
  <si>
    <t>Push targets 15 ft. in directon of wind. Creatures move half speed against wind.</t>
  </si>
  <si>
    <t>Heat Metal</t>
  </si>
  <si>
    <t>1 metal object</t>
  </si>
  <si>
    <t>piece of iron and a flame</t>
  </si>
  <si>
    <t>Heat metallic objects including weapons and armor. See Sourcebook.</t>
  </si>
  <si>
    <t>Hold Person</t>
  </si>
  <si>
    <t>small straight piece of iron</t>
  </si>
  <si>
    <t>Target is paralyzed. New saving throw at end of turn.</t>
  </si>
  <si>
    <t>Invisibility</t>
  </si>
  <si>
    <t>eyelash in gum arabic</t>
  </si>
  <si>
    <t>Target becomes invisible. Ends if target attacks or casts a spell.</t>
  </si>
  <si>
    <t>Druid(Grassland)</t>
  </si>
  <si>
    <t>Knock</t>
  </si>
  <si>
    <t>Open mundane lock or suppress an Arcane Lock for 10 minutes. Loud knock.</t>
  </si>
  <si>
    <t>Lesser Restoration</t>
  </si>
  <si>
    <t>End one disease or condition (blind, deaf, paralyzed, poisoned) on target.</t>
  </si>
  <si>
    <t>Levitate</t>
  </si>
  <si>
    <t>small leather loop or golden wire</t>
  </si>
  <si>
    <t>Target &lt;= 500 lbs. floats 20 ft.Can move up/down 20ft./turn. Floats down on end.</t>
  </si>
  <si>
    <t>Locate Animals or Plants</t>
  </si>
  <si>
    <t>Kind of beast or plant</t>
  </si>
  <si>
    <t>bloodhound fur</t>
  </si>
  <si>
    <t>Name a kind of beast or plant and find the nearest one within 5 miles.</t>
  </si>
  <si>
    <t>Locate Object</t>
  </si>
  <si>
    <t>1 object familiar to you</t>
  </si>
  <si>
    <t>forked twig</t>
  </si>
  <si>
    <t>Sense object direction within 1000 ft. or locate it within 30 ft.</t>
  </si>
  <si>
    <t>Magic Mouth</t>
  </si>
  <si>
    <t>honeycomb and JADE DUST</t>
  </si>
  <si>
    <t>Magic mouth repeats &lt;= 25 word message once condition is met.</t>
  </si>
  <si>
    <t>Magic Weapon</t>
  </si>
  <si>
    <t>1 nonmagical weapon</t>
  </si>
  <si>
    <t>Nonmagical weapon becomes +1.</t>
  </si>
  <si>
    <t>4th: +2 weapon,6th: +3</t>
  </si>
  <si>
    <t>Melf's Acid Arrow</t>
  </si>
  <si>
    <t>rhubarb leaf, adder's stomach</t>
  </si>
  <si>
    <t>Half DAM on miss. On hit, target also takes 2d4 acid DAM at end of next turn.</t>
  </si>
  <si>
    <t>1d4 DAM on both effects</t>
  </si>
  <si>
    <t>Mirror Image</t>
  </si>
  <si>
    <t>Create duplicates that make you harder to hit. See Sourcebook.</t>
  </si>
  <si>
    <t>Druid(Coast)</t>
  </si>
  <si>
    <t>Misty Step</t>
  </si>
  <si>
    <t>Teleport &lt;= 30 ft. away to unoccupied location.</t>
  </si>
  <si>
    <t>Paladin(Ancients,Vengeance)</t>
  </si>
  <si>
    <t>Moonbeam</t>
  </si>
  <si>
    <t>5 ft. rad. 40 ft. high cylinder</t>
  </si>
  <si>
    <t>moonseed seeds, feldspar</t>
  </si>
  <si>
    <t>CON (Half DAM)</t>
  </si>
  <si>
    <t>DAM taken entering/start turn in beam. Shapechanges disadvantage to save.</t>
  </si>
  <si>
    <t>Nystul's Magic Aura</t>
  </si>
  <si>
    <t>small square of silk</t>
  </si>
  <si>
    <t>Divination spells reveal false info about target. See Sourcebook.</t>
  </si>
  <si>
    <t>Pass without Trace</t>
  </si>
  <si>
    <t>Willing creatures in range</t>
  </si>
  <si>
    <t>mistletoe or spruce ash</t>
  </si>
  <si>
    <t>Targets get +10 to Stealth checks and can only be tracked by magic.</t>
  </si>
  <si>
    <t>Phantasmal Force</t>
  </si>
  <si>
    <t>INT (Fail)</t>
  </si>
  <si>
    <t>Affect target with illusion. Can DAM for 1d6 Psychic. See Sourcebook.</t>
  </si>
  <si>
    <t>Prayer of Healing</t>
  </si>
  <si>
    <t>&lt;= 6 creatures you choose</t>
  </si>
  <si>
    <t>See Details.</t>
  </si>
  <si>
    <t>Targets HEAL 2d8 + casting ability modifier HP. No effect on undead/constructs.</t>
  </si>
  <si>
    <t>HEAL extra 1d8.</t>
  </si>
  <si>
    <t>Protection from Poison</t>
  </si>
  <si>
    <t>Target has 1 poison neutralized, advantage on poison save, resists poison DAM.</t>
  </si>
  <si>
    <t>Ray of Enfeeblement</t>
  </si>
  <si>
    <t>Target deals 1/2 DMG with STR weapon attacks. CON save to end at turn's end.</t>
  </si>
  <si>
    <t>Rope Trick</t>
  </si>
  <si>
    <t>60 ft. rope</t>
  </si>
  <si>
    <t>powdered corn, parchment loop</t>
  </si>
  <si>
    <t>Climb rope to other space that can hide 8 Medium creatures. Can see outside.</t>
  </si>
  <si>
    <t>Scorching Ray</t>
  </si>
  <si>
    <t>DAM: 2d6x3</t>
  </si>
  <si>
    <t>Shoot 3 rays at up to 3 targets.</t>
  </si>
  <si>
    <t>One additional ray.</t>
  </si>
  <si>
    <t>See Invisibility</t>
  </si>
  <si>
    <t>pinch of talc and silver powder</t>
  </si>
  <si>
    <t>See invisible and ethereal creatures.</t>
  </si>
  <si>
    <t>Shatter</t>
  </si>
  <si>
    <t>10 ft. sphere</t>
  </si>
  <si>
    <t>chip of mica</t>
  </si>
  <si>
    <t>Inorganic creatures have disadvantage to save. Objects take DAM too.</t>
  </si>
  <si>
    <t>Silence</t>
  </si>
  <si>
    <t>Creatures in area are deafened, immune to thunder DMG, can't cast verbally.</t>
  </si>
  <si>
    <t>Spider Climb</t>
  </si>
  <si>
    <t>spider and drop of bitumen</t>
  </si>
  <si>
    <t>Target can walk on walls or ceiling. Climbing speed becomes walking speed.</t>
  </si>
  <si>
    <t>Druid(Forest,Mountain,Underdark)</t>
  </si>
  <si>
    <t>Spike Growth</t>
  </si>
  <si>
    <t>150 ft.</t>
  </si>
  <si>
    <t>7 sharp thorns or twigs</t>
  </si>
  <si>
    <t>Difficult terrain. Moving into or within area takes 2d4 piercing DAM per 5 ft.</t>
  </si>
  <si>
    <t>Spiritual Weapon</t>
  </si>
  <si>
    <t>Magical weapon does 1d8 + casting ability DMG. Can move 20 ft. per turn.</t>
  </si>
  <si>
    <t>Suggestion</t>
  </si>
  <si>
    <t>snake's tongue, honeycomb</t>
  </si>
  <si>
    <t>Target follows reasonable course of action you suggest. Can specify conditions.</t>
  </si>
  <si>
    <t>Warding Bond</t>
  </si>
  <si>
    <t>pair of platinum rings</t>
  </si>
  <si>
    <t>Target (60ft) has +1 AC and saves, resistance to all DAM, shares DAM with you.</t>
  </si>
  <si>
    <t>Web</t>
  </si>
  <si>
    <t>bit of spiderweb</t>
  </si>
  <si>
    <t>Every turn:DEX save or restrain;STR save to escape.Burning webs:2d4 fire DAM.</t>
  </si>
  <si>
    <t>Druid(Underdark)</t>
  </si>
  <si>
    <t>Zone of Truth</t>
  </si>
  <si>
    <t>You know which fail saves. They can't lie but know of spell and can be evasive.</t>
  </si>
  <si>
    <t>Animate Dead</t>
  </si>
  <si>
    <t>&lt;= Medium corpse</t>
  </si>
  <si>
    <t>blood, flesh, bone</t>
  </si>
  <si>
    <t>Creates skeleton or zombie servant that accepts simple directions</t>
  </si>
  <si>
    <t>Two more undead</t>
  </si>
  <si>
    <t>Aura of Vitality</t>
  </si>
  <si>
    <t>HEAL: 2d6</t>
  </si>
  <si>
    <t>Use bonus action to HEAL 1 target in aura.</t>
  </si>
  <si>
    <t>Beacon of Hope</t>
  </si>
  <si>
    <t>Targets get advantage on WIS and death saving throws; heal spells heal max.</t>
  </si>
  <si>
    <t>Bestow Curse</t>
  </si>
  <si>
    <t>Curse target. See Sourcebook.</t>
  </si>
  <si>
    <t>Blinding Smite</t>
  </si>
  <si>
    <t>CON per turn (Blindness ends)</t>
  </si>
  <si>
    <t>Next melee attack target takes DAM and is blinded until spell ends.</t>
  </si>
  <si>
    <t>Blink</t>
  </si>
  <si>
    <t>Roll 11 or higher to go to Ethereal plane between turns; reapper within 10ft.</t>
  </si>
  <si>
    <t>Call Lightning</t>
  </si>
  <si>
    <t>60 ft. radius cylinder</t>
  </si>
  <si>
    <t>Targets take DAM each round. Can change targets each round.</t>
  </si>
  <si>
    <t>Clairvoyance</t>
  </si>
  <si>
    <t>1 mile</t>
  </si>
  <si>
    <t>jeweled horn or glass eye</t>
  </si>
  <si>
    <t>Create sensor in area you can see or hear through.</t>
  </si>
  <si>
    <t>Conjure Animals</t>
  </si>
  <si>
    <t>Summon fey spirits as creatures (total CR &lt;= 2) that act as a group.</t>
  </si>
  <si>
    <t>Conjure Barrage</t>
  </si>
  <si>
    <t>60 ft. cone</t>
  </si>
  <si>
    <t>ammo or thrown weapon</t>
  </si>
  <si>
    <t>Damage type is same as ammo/weapon used as component.</t>
  </si>
  <si>
    <t>Counterspell</t>
  </si>
  <si>
    <t>1 reaction (spell cast)</t>
  </si>
  <si>
    <t>1 Spellcaster</t>
  </si>
  <si>
    <t>Interrupt spell &lt;= 4th. You make casting ability check (DC 10 + spell level).</t>
  </si>
  <si>
    <t>Interrupt spell &lt;= new level.</t>
  </si>
  <si>
    <t>Create Food and Water</t>
  </si>
  <si>
    <t>Create 45 lbs. of bland, nourishing food for 24 hours and 30 gallons of water.</t>
  </si>
  <si>
    <t>Crusader's Mantle</t>
  </si>
  <si>
    <t>Nonhostiles in aura deal an extra 1d4 radiant DAM.</t>
  </si>
  <si>
    <t>Daylight</t>
  </si>
  <si>
    <t>60 ft. radius sphere</t>
  </si>
  <si>
    <t>Creates bright light. Dispels darkness spells &lt;= 3rd level it overlaps with.</t>
  </si>
  <si>
    <t>Dispel Magic</t>
  </si>
  <si>
    <t>1 creature/object/magical effect</t>
  </si>
  <si>
    <t>End spell &lt;= 3rd level. For &gt;= 4th level, casting ability check DC=10+spell level.</t>
  </si>
  <si>
    <t>End spell &lt;= new level.</t>
  </si>
  <si>
    <t>Elemental Weapon</t>
  </si>
  <si>
    <t>Weapon is +1 to hit and +1d4 acid, cold, fire, lightning, or thunder DAM.</t>
  </si>
  <si>
    <t>5th:+2,2d4 DAM;7th +3,3D4</t>
  </si>
  <si>
    <t>Fear</t>
  </si>
  <si>
    <t>30 ft. cone</t>
  </si>
  <si>
    <t>white feather or hen heart</t>
  </si>
  <si>
    <t>Targets drop everything and use Dash to run away. WIS save once out of sight.</t>
  </si>
  <si>
    <t>Feign Death</t>
  </si>
  <si>
    <t>pinch of graveyard dirt</t>
  </si>
  <si>
    <t>Creature appears dead. Resists all non-psychic DMG. Disease/poison delayed.</t>
  </si>
  <si>
    <t>Fireball</t>
  </si>
  <si>
    <t>tiny ball of guano and sulfur</t>
  </si>
  <si>
    <t>DAM: 8d6</t>
  </si>
  <si>
    <t>Fire spreads around corners and ignites flammable objects.</t>
  </si>
  <si>
    <t>Fly</t>
  </si>
  <si>
    <t>bird's wing feather</t>
  </si>
  <si>
    <t>Target gains fly (60 ft.). Fall if spell ends while in air.</t>
  </si>
  <si>
    <t>Gaseous Form</t>
  </si>
  <si>
    <t>bit of gauze and wisp of smoke</t>
  </si>
  <si>
    <t>Cloud form. Fly(10ft.). Resist nonmagical DMG. STR/DEX/CON save advantage.</t>
  </si>
  <si>
    <t>Glyph of Warding</t>
  </si>
  <si>
    <t>incense, DIAMOND POWDER</t>
  </si>
  <si>
    <t>200 gp</t>
  </si>
  <si>
    <t>Dispel/Triggered</t>
  </si>
  <si>
    <t>Create a magical trap. See Sourcebook.</t>
  </si>
  <si>
    <t>Haste</t>
  </si>
  <si>
    <t>shaving of licorice root</t>
  </si>
  <si>
    <t>Doubles speed. +2 AC. Advantage on DEX saves. Additional action to Dash.</t>
  </si>
  <si>
    <t>Hunger of Hadar</t>
  </si>
  <si>
    <t>pickled octopus tentacle</t>
  </si>
  <si>
    <t>Start turn in area: 2d6 cold DAM.End turn in area: DEX save or 2d6 acid DAM.</t>
  </si>
  <si>
    <t>Hypnotic Pattern</t>
  </si>
  <si>
    <t>30 ft. cube</t>
  </si>
  <si>
    <t>glowing stick of incense</t>
  </si>
  <si>
    <t>Creatures charmed, incapacitated, speed = 0. Spell ends on DAM or shaking.</t>
  </si>
  <si>
    <t>Leomund's Tiny Hut</t>
  </si>
  <si>
    <t>10 ft. radius hemisphere</t>
  </si>
  <si>
    <t>small crystal bead</t>
  </si>
  <si>
    <t>Protect &lt;= 9 creatures in hut from spells, creatures, elements.</t>
  </si>
  <si>
    <t>Lightning Arrow</t>
  </si>
  <si>
    <t>Ranged Weapon Attack.</t>
  </si>
  <si>
    <t>DAM: 4d8</t>
  </si>
  <si>
    <t>Creatures within 10 ft. of initial target also take 2d8 DAM (DEX save for half).</t>
  </si>
  <si>
    <t>Both effects add 1d8 DAM.</t>
  </si>
  <si>
    <t>Lightning Bolt</t>
  </si>
  <si>
    <t>100 ft. line</t>
  </si>
  <si>
    <t>bit of fur and glass rod</t>
  </si>
  <si>
    <t>LIghtning</t>
  </si>
  <si>
    <t>Lightning ignites flammable objects.</t>
  </si>
  <si>
    <t>Druid(Mountain)</t>
  </si>
  <si>
    <t>Magic Circle</t>
  </si>
  <si>
    <t>10 ft. rad., 20 ft. high cylinder</t>
  </si>
  <si>
    <t>HOLY WATER or Fe/Ag DUST</t>
  </si>
  <si>
    <t>Hinder one creature type within cylinder. See Sourcebook.</t>
  </si>
  <si>
    <t>Duration increases 1 hour.</t>
  </si>
  <si>
    <t>Major Image</t>
  </si>
  <si>
    <t>Create image of object including sounds, smells. Investigation check to foil.</t>
  </si>
  <si>
    <t>6th: lasts until dispelled</t>
  </si>
  <si>
    <t>Mass Healing Word</t>
  </si>
  <si>
    <t>&lt;= 6 creatures</t>
  </si>
  <si>
    <t>Targets HEAL 1d4 + casting ability modifier. No effect on undead/constructs.</t>
  </si>
  <si>
    <t>HEAL extra 1d4.</t>
  </si>
  <si>
    <t>Meld into Stone</t>
  </si>
  <si>
    <t>Stone object or surface</t>
  </si>
  <si>
    <t>Meld into stone walls or large stone objects. See Sourcebook.</t>
  </si>
  <si>
    <t>Nondetection</t>
  </si>
  <si>
    <t>1 object, place, or willing target</t>
  </si>
  <si>
    <t>DIAMOND DUST</t>
  </si>
  <si>
    <t>Hide target from all divination and scrying magic.</t>
  </si>
  <si>
    <t>Phantom Steed</t>
  </si>
  <si>
    <t>You and 1 other can ride phantom steed. Speed=100ft or 10mph (13 fast).</t>
  </si>
  <si>
    <t>Plant Growth</t>
  </si>
  <si>
    <t>1 action or 8 hours</t>
  </si>
  <si>
    <t>100 ft. or 1 mile radius</t>
  </si>
  <si>
    <t>Cast short term (creatures move 1/4 speed) or long term (double food yield).</t>
  </si>
  <si>
    <t>Protection from Energy</t>
  </si>
  <si>
    <t>Creature gains resistance to one of: acid, cold, fire, lightning, or thunder.</t>
  </si>
  <si>
    <t>Remove Curse</t>
  </si>
  <si>
    <t>Remove curse creature or break object's curse attunement to any target.</t>
  </si>
  <si>
    <t>Revivify</t>
  </si>
  <si>
    <t>DIAMOND</t>
  </si>
  <si>
    <t>300 gp</t>
  </si>
  <si>
    <t>Raise creature that died within 1 minute to 1 HP. Doesn't restore missing parts.</t>
  </si>
  <si>
    <t>Sending</t>
  </si>
  <si>
    <t>Unlimited</t>
  </si>
  <si>
    <t>short piece of fine copper wire</t>
  </si>
  <si>
    <t>Send &lt;= 25 word message to known creature. Get similar reply.</t>
  </si>
  <si>
    <t>Sleet Storm</t>
  </si>
  <si>
    <t>40 ft. rad. 20 ft. tall cylinder</t>
  </si>
  <si>
    <t>pinch of dust, drops of water</t>
  </si>
  <si>
    <t>Difficult terrain.Each turn,DEX save or fall prone,CON save or lose concentration.</t>
  </si>
  <si>
    <t>Slow</t>
  </si>
  <si>
    <t>&lt;= 6 creatures in 40 ft. cube</t>
  </si>
  <si>
    <t>drop of molasses</t>
  </si>
  <si>
    <t>Affected creatures become slowed. See Sourcebook.</t>
  </si>
  <si>
    <t>Druid(Arctic)</t>
  </si>
  <si>
    <t>Speak with Dead</t>
  </si>
  <si>
    <t>1 dead creature</t>
  </si>
  <si>
    <t>burning incense</t>
  </si>
  <si>
    <t>Ask corpse &lt;= 5 questions. Get brief, cryptic answers. Can be lies.</t>
  </si>
  <si>
    <t>Speak with Plants</t>
  </si>
  <si>
    <t>Animate plants to communicate with and perform tasks. See Sourcebook.</t>
  </si>
  <si>
    <t>Spirit Guardian</t>
  </si>
  <si>
    <t>15 ft. radius</t>
  </si>
  <si>
    <t>holy symbol</t>
  </si>
  <si>
    <t>WIS (Half DAM)</t>
  </si>
  <si>
    <t>Radiant or Necrotic</t>
  </si>
  <si>
    <t>Enemy creature speed halved. DMG on enter area: necrotic if evil, radiant if not.</t>
  </si>
  <si>
    <t>Stinking Cloud</t>
  </si>
  <si>
    <t>rotten egg or skunk cabbage</t>
  </si>
  <si>
    <t>Creatures that need to breathe spend turn retching. Wind disperses cloud.</t>
  </si>
  <si>
    <t>Druid(Swamp,Underdark)</t>
  </si>
  <si>
    <t>Tongues</t>
  </si>
  <si>
    <t>clay model of a ziggurat</t>
  </si>
  <si>
    <t>Target understands any spoken language and is understood by everyone else.</t>
  </si>
  <si>
    <t>Vampiric Touch</t>
  </si>
  <si>
    <t>Each time you hit a target, you also HEAL half of the DAM you cause.</t>
  </si>
  <si>
    <t>Water Breathing</t>
  </si>
  <si>
    <t>&lt;= 10 willing creatures</t>
  </si>
  <si>
    <t>short reed or piece of straw</t>
  </si>
  <si>
    <t>Creatures gain ability to breathe underwater using normal respiration.</t>
  </si>
  <si>
    <t>Water Walk</t>
  </si>
  <si>
    <t>piece of cork</t>
  </si>
  <si>
    <t>Creaturess walk on liquid, rise 60 ft. per round if under. Still take other damage.</t>
  </si>
  <si>
    <t>Wind Wall</t>
  </si>
  <si>
    <t>tiny fan and exotic feather</t>
  </si>
  <si>
    <t>STR (Half DAM)</t>
  </si>
  <si>
    <t>Bludgeoning</t>
  </si>
  <si>
    <t>Strong wind keeps gases, flying creatures, projectiles, gaseous creatures away.</t>
  </si>
  <si>
    <t>Arcane Eye</t>
  </si>
  <si>
    <t>a bit of bat fur</t>
  </si>
  <si>
    <t>Create invisible eye with darkvision(30ft) moves 30ft/rd you can see through.</t>
  </si>
  <si>
    <t>Aura of Life</t>
  </si>
  <si>
    <t>Gain necrotic resistance, HEAL 1 HP if at 0 HP, HP max can't go down.</t>
  </si>
  <si>
    <t>Aura of Purity</t>
  </si>
  <si>
    <t>Gain poison resist, disease immune, advantage on status saving throws.</t>
  </si>
  <si>
    <t>Banishment</t>
  </si>
  <si>
    <t>item disliked by target</t>
  </si>
  <si>
    <t>Banish target to another plane; native of other plane doesn't return after 1 min.</t>
  </si>
  <si>
    <t>Blight</t>
  </si>
  <si>
    <t>DAM: 8d8</t>
  </si>
  <si>
    <t>Plants have disadvantage on save and take max DAM.</t>
  </si>
  <si>
    <t>Compulsion</t>
  </si>
  <si>
    <t>Creatures in range</t>
  </si>
  <si>
    <t>Compel targets to move in specified non-hazardous direction.</t>
  </si>
  <si>
    <t>Confusion</t>
  </si>
  <si>
    <t>10 ft. radius sphere</t>
  </si>
  <si>
    <t>3 nut shells</t>
  </si>
  <si>
    <t>Targets can't take reactions and do random actions. See Sourcebook.</t>
  </si>
  <si>
    <t>Increase radius by 5ft.</t>
  </si>
  <si>
    <t>Conjure Minor Elementals</t>
  </si>
  <si>
    <t>Summon elementals (total CR &lt;= 2) that obey commands.</t>
  </si>
  <si>
    <t>6th: CR &lt;= 4; 8th: CR &lt;= 6</t>
  </si>
  <si>
    <t>Conjure Woodland Beings</t>
  </si>
  <si>
    <t>1 holly berry per creature</t>
  </si>
  <si>
    <t>Summon fey creatures (CR &lt;= 2) that obey commands.</t>
  </si>
  <si>
    <t>Control Water</t>
  </si>
  <si>
    <t>300 ft.</t>
  </si>
  <si>
    <t>100 ft. cube</t>
  </si>
  <si>
    <t>water drop, pinch of dust</t>
  </si>
  <si>
    <t>Control water. See Sourcebook.</t>
  </si>
  <si>
    <t>Death Ward</t>
  </si>
  <si>
    <t>1 use: Target drops to 1 HP instead of 0 HP or negates instant kill effect.</t>
  </si>
  <si>
    <t>Dimension Door</t>
  </si>
  <si>
    <t>500 ft.</t>
  </si>
  <si>
    <t>Self (and ally within 5 ft.)</t>
  </si>
  <si>
    <t>Teleport yourself and ally to location. If occupied, 4d6 force DAM and spell fails.</t>
  </si>
  <si>
    <t>Divination</t>
  </si>
  <si>
    <t>INCENSE, SAC. OFFERING</t>
  </si>
  <si>
    <t>Question about one event in next 7 days answered by phrase or omen.</t>
  </si>
  <si>
    <t>Druid(Forest,Grassland)</t>
  </si>
  <si>
    <t>Dominate Beast</t>
  </si>
  <si>
    <t>Charm beast to give it commands. Has advantage to save if attacking it.</t>
  </si>
  <si>
    <t>Evard's Black Tentacles</t>
  </si>
  <si>
    <t>piece of octopus temtacle</t>
  </si>
  <si>
    <t>DEX while in area (Fail)</t>
  </si>
  <si>
    <t>Also restrained. Restrained take DAM every turn. STR/DEX check to get free.</t>
  </si>
  <si>
    <t>Fabricate</t>
  </si>
  <si>
    <t>10 ft. cube</t>
  </si>
  <si>
    <t>Convert raw materials into object no bigger than 5 ft. cube.</t>
  </si>
  <si>
    <t>Fire Shield</t>
  </si>
  <si>
    <t>bit of phosphorous or a firefly</t>
  </si>
  <si>
    <t>Fire/Cold</t>
  </si>
  <si>
    <t>Choose warm or chill shield. Melee attackers take DMG. Light out 10 ft./20 ft.</t>
  </si>
  <si>
    <t>Freedom of Movement</t>
  </si>
  <si>
    <t>leather strap around arm</t>
  </si>
  <si>
    <t>Immune to difficult terrain,slow,paralyze,restrain. Spend 5ft to escape restrain.</t>
  </si>
  <si>
    <t>Giant Insect</t>
  </si>
  <si>
    <t>Turn insects into giant insects that obey your commands.</t>
  </si>
  <si>
    <t>Grasping Vine</t>
  </si>
  <si>
    <t>Create vine that lashes out 30 ft. away. Targets failing save pulled 20 ft. to vine.</t>
  </si>
  <si>
    <t>Greater Invisibility</t>
  </si>
  <si>
    <t>Self or willing creature</t>
  </si>
  <si>
    <t>Become invisible until spell ends.</t>
  </si>
  <si>
    <t>Guardian of Faith</t>
  </si>
  <si>
    <t>DEX (No DAM)</t>
  </si>
  <si>
    <t>DAM: 20</t>
  </si>
  <si>
    <t>Create spectral guardian that attacks hostiles. Leaves after dealing 60 DAM.</t>
  </si>
  <si>
    <t>Hallucinatory Terrain</t>
  </si>
  <si>
    <t>150 ft. cube</t>
  </si>
  <si>
    <t>stone, twig, bit of green plant</t>
  </si>
  <si>
    <t>Make natural terrain seem like other terrain. Investigation check to disbelieve.</t>
  </si>
  <si>
    <t>Ice Storm</t>
  </si>
  <si>
    <t>20 ft. rad, 40ft. high cylinder</t>
  </si>
  <si>
    <t>pinch of dust, drop of water</t>
  </si>
  <si>
    <t>Bludgeoning+Cold</t>
  </si>
  <si>
    <t>DAM: 2d8+4d6</t>
  </si>
  <si>
    <t>Storm's area of effect becomes difficult terrain until end of next turn.</t>
  </si>
  <si>
    <t>Extra 1d8 bludgeoning DAM.</t>
  </si>
  <si>
    <t>Leomund's Secret Chest</t>
  </si>
  <si>
    <t>1 chest</t>
  </si>
  <si>
    <t>chest(5000), replica chest(50)</t>
  </si>
  <si>
    <t>5050 gp</t>
  </si>
  <si>
    <t>Transport chest back and forth from Ethereal Plane using replica.</t>
  </si>
  <si>
    <t>Locate Creature</t>
  </si>
  <si>
    <t>1 creature familiar to you</t>
  </si>
  <si>
    <t>Sense creature direction within 1000 ft. or locate it within 30 ft.</t>
  </si>
  <si>
    <t>Mordenkainen's Faithful Hound</t>
  </si>
  <si>
    <t>silver whistle, bone, thread</t>
  </si>
  <si>
    <t>Spectral hound guards area and can attack hostiles. See Sourcebook.</t>
  </si>
  <si>
    <t>Mordenkainen's Private Sanctum</t>
  </si>
  <si>
    <t>&lt;= 100 ft. cube</t>
  </si>
  <si>
    <t>lead,glass,cloth,chrysolite</t>
  </si>
  <si>
    <t>Create magically secure area. See Sourcebook.</t>
  </si>
  <si>
    <t>Extra 100 ft. per cube side</t>
  </si>
  <si>
    <t>Otiluke's Resilient Sphere</t>
  </si>
  <si>
    <t>hemispheres of crystal,arabic</t>
  </si>
  <si>
    <t>Trap creature in sphere. Sphere only destroyed by Disintegrate spell.</t>
  </si>
  <si>
    <t>Phantasmal Killer</t>
  </si>
  <si>
    <t>DAM: 4d10</t>
  </si>
  <si>
    <t>Target is frightened and takes DAM at start of turn if it doesn't save.</t>
  </si>
  <si>
    <t>Polymorph</t>
  </si>
  <si>
    <t>caterpillar cocoon</t>
  </si>
  <si>
    <t>Transform creature's form. All stats change. Limited to actions of new form.</t>
  </si>
  <si>
    <t>Staggering Smite</t>
  </si>
  <si>
    <t>WIS save or disadvantage on attack &amp; ability checks; can't take reactions.</t>
  </si>
  <si>
    <t>Stone Shape</t>
  </si>
  <si>
    <t>soft clay in desired shape</t>
  </si>
  <si>
    <t>Reshape stone into any rough shape you wish.</t>
  </si>
  <si>
    <t>Stoneskin</t>
  </si>
  <si>
    <t>Target gains resistance to nonmagical bludgeoning, piercing, and slashing DMG.</t>
  </si>
  <si>
    <t>Wall of Fire</t>
  </si>
  <si>
    <t>small piece of phosphorous</t>
  </si>
  <si>
    <t>DAM: 5d8</t>
  </si>
  <si>
    <t>Those entering or ending turn on one side of the wall take 5d8 fire DAM.</t>
  </si>
  <si>
    <t>Animate Objects</t>
  </si>
  <si>
    <t>&lt;= 10 objects</t>
  </si>
  <si>
    <t>Animate objects to accept simple commands.</t>
  </si>
  <si>
    <t>Two more objects</t>
  </si>
  <si>
    <t>Antilife Shell</t>
  </si>
  <si>
    <t>Erects barrier around you that moves with you. Living creatures cannot enter.</t>
  </si>
  <si>
    <t>Awaken</t>
  </si>
  <si>
    <t>1 beast/plant &lt;= Huge</t>
  </si>
  <si>
    <t>AGATE</t>
  </si>
  <si>
    <t>1000 gp</t>
  </si>
  <si>
    <t>Target with INT &lt;= 3 gaints INT 10 and can speak. Charmed for 30 days.</t>
  </si>
  <si>
    <t>Banishing Smite</t>
  </si>
  <si>
    <t>DAM: 5d10</t>
  </si>
  <si>
    <t>Target banished if &lt;= 50 HP.</t>
  </si>
  <si>
    <t>Bigby's Hand</t>
  </si>
  <si>
    <t>eggshell, snakeskin glove</t>
  </si>
  <si>
    <t>Create giant hand to do various things. See Sourcebook.</t>
  </si>
  <si>
    <t>Circle of Power</t>
  </si>
  <si>
    <t>30 ft. radius sphere</t>
  </si>
  <si>
    <t>Friendlies: advantage on saving throws against magic/effects. No half DAM.</t>
  </si>
  <si>
    <t>Cloudkill</t>
  </si>
  <si>
    <t>DAM taken on entering or starting turn in area. Fog moves away 10 ft. per turn.</t>
  </si>
  <si>
    <t>Commune</t>
  </si>
  <si>
    <t>incense, vial of holy water</t>
  </si>
  <si>
    <t>Ask 3 yes/no questions that are answered by deity. See Sourcebook.</t>
  </si>
  <si>
    <t>Commune with Nature</t>
  </si>
  <si>
    <t>Gain knowledge of the land around you. See Sourcebook.</t>
  </si>
  <si>
    <t>Cone of Cold</t>
  </si>
  <si>
    <t>crystal or glass cone</t>
  </si>
  <si>
    <t>Creatures killed become frozen statues.</t>
  </si>
  <si>
    <t>Conjure Elemental</t>
  </si>
  <si>
    <t>See Sourcebook</t>
  </si>
  <si>
    <t>Summon elemental CR &lt;= 5. Obeys commands. Hostile if control is lost.</t>
  </si>
  <si>
    <t>Increase max CR by 1.</t>
  </si>
  <si>
    <t>Conjure Volley</t>
  </si>
  <si>
    <t>40 ft. radius, 20 ft. high cylinder</t>
  </si>
  <si>
    <t>Contact Other Plane</t>
  </si>
  <si>
    <t>INT DC:15(DAM, insane for day)</t>
  </si>
  <si>
    <t>DAM: 6d6</t>
  </si>
  <si>
    <t>Contact extraplanar being. YOU make save. 1-word answers to 5 questions.</t>
  </si>
  <si>
    <t>Contagion</t>
  </si>
  <si>
    <t>7 days</t>
  </si>
  <si>
    <t>CON (See Sourcebook)</t>
  </si>
  <si>
    <t>Give creature a disease. See Sourcebook.</t>
  </si>
  <si>
    <t>Creation</t>
  </si>
  <si>
    <t>bit of matter you want to make</t>
  </si>
  <si>
    <t>Make nonliving object no larger than 5 ft. cube. See Sourcebook.</t>
  </si>
  <si>
    <t>Cube size increases by 5 ft.</t>
  </si>
  <si>
    <t>Destructive Wave</t>
  </si>
  <si>
    <t>CON (Half DAM, not prone)</t>
  </si>
  <si>
    <t>DAM: 5d6+5d6</t>
  </si>
  <si>
    <t>Targets in circle take thunder DAM, then radiant or necrotic DAM; go prone.</t>
  </si>
  <si>
    <t>Dispel Evil and Good</t>
  </si>
  <si>
    <t>holy water or silver/iron powder</t>
  </si>
  <si>
    <t>Fey,undead,extraplanar creatures have disadvantaged attacks. See Sourcebook.</t>
  </si>
  <si>
    <t>Dominate Person</t>
  </si>
  <si>
    <t>1 person</t>
  </si>
  <si>
    <t>Charm humanoid to give it commands. Has advantage to save if attacking it.</t>
  </si>
  <si>
    <t>Dream</t>
  </si>
  <si>
    <t>sand,ink,quill from asleep bird</t>
  </si>
  <si>
    <t>Shape creature's dreams. See Sourcebook.</t>
  </si>
  <si>
    <t>Flame Strike</t>
  </si>
  <si>
    <t>40 ft. high 10 ft. rad. cylinder</t>
  </si>
  <si>
    <t>pinch of sulfur</t>
  </si>
  <si>
    <t>Fire + Radiant</t>
  </si>
  <si>
    <t>DAM: 4d6+4d6</t>
  </si>
  <si>
    <t>Creatures take fire and radiant damage.</t>
  </si>
  <si>
    <t>1d6 DAM fire OR radiant</t>
  </si>
  <si>
    <t>Geas</t>
  </si>
  <si>
    <t>30 days</t>
  </si>
  <si>
    <t>Target must perform task you set. 5d10 psychic DAM whenever it disobeys.</t>
  </si>
  <si>
    <t>7th: lasts 1 year;9th: forever</t>
  </si>
  <si>
    <t>Greater Restoration</t>
  </si>
  <si>
    <t>End a debilitating effect on target. See Sourcebook.</t>
  </si>
  <si>
    <t>Hallow</t>
  </si>
  <si>
    <t>60 ft. radius</t>
  </si>
  <si>
    <t>HERBS, OIL, INCENSE</t>
  </si>
  <si>
    <t>Infuse area with holy or unholy power. See Sourcebook.</t>
  </si>
  <si>
    <t>Hold Monster</t>
  </si>
  <si>
    <t>Target is paralyzed. New saving throw at end of turn. Doesn't work on undead.</t>
  </si>
  <si>
    <t>Insect Plague</t>
  </si>
  <si>
    <t>bit of sugar, grain, and fat</t>
  </si>
  <si>
    <t>Targets make save when swarm created or entering or exiting it.</t>
  </si>
  <si>
    <t>Legend Lore</t>
  </si>
  <si>
    <t>1 person, place, or object</t>
  </si>
  <si>
    <t>INCENSE(250),4 ivory strips(50)</t>
  </si>
  <si>
    <t>Learn lore about target. Information is accurate but might use figurative words.</t>
  </si>
  <si>
    <t>Mass Cure Wounds</t>
  </si>
  <si>
    <t>Creatures HEAL 3d8 + casting ability modifier. No effect on undead/constructs.</t>
  </si>
  <si>
    <t>Mislead</t>
  </si>
  <si>
    <t>Become invisible and create illusory double. Use action to move your double.</t>
  </si>
  <si>
    <t>Modify Memory</t>
  </si>
  <si>
    <t>Reshape another creature's memories. See Sourcebook.</t>
  </si>
  <si>
    <t>Passwall</t>
  </si>
  <si>
    <t>pinch of sesame seeds</t>
  </si>
  <si>
    <t>Create 5ft wide, 8ft tall,20ft deep opening in wall, ceiling, or floor.</t>
  </si>
  <si>
    <t>Planar Binding</t>
  </si>
  <si>
    <t>1 extraplanar creature</t>
  </si>
  <si>
    <t>JEWEL</t>
  </si>
  <si>
    <t>Bind celestial, elemental, fey, or fiend to serve you for spell duration.</t>
  </si>
  <si>
    <t>Raise Dead</t>
  </si>
  <si>
    <t>500 gp</t>
  </si>
  <si>
    <t>Return target to life with 1 HP. See Sourcebook.</t>
  </si>
  <si>
    <t>Rary's Telepathic Bond</t>
  </si>
  <si>
    <t>&lt;= 8 willing creatures</t>
  </si>
  <si>
    <t>eggshell of 2 different creatures</t>
  </si>
  <si>
    <t>Targets can communicate telepathically with each other, but not to other planes.</t>
  </si>
  <si>
    <t>Reincarnate</t>
  </si>
  <si>
    <t>1 dead humanoid</t>
  </si>
  <si>
    <t>RARE OILS AND UNGUENTS</t>
  </si>
  <si>
    <t>Resurrect dead humanoid into a random humanoid body. See Sourcebook.</t>
  </si>
  <si>
    <t>Scrying</t>
  </si>
  <si>
    <t>scrying focus</t>
  </si>
  <si>
    <t>Spy on a target located on the same plane as you. See Sourcebook.</t>
  </si>
  <si>
    <t>Seeming</t>
  </si>
  <si>
    <t>Any creatures in range</t>
  </si>
  <si>
    <t>Disguise willing or unwillig creatures as other similar creatures, including outfits.</t>
  </si>
  <si>
    <t>Swift Quiver</t>
  </si>
  <si>
    <t>Spell component</t>
  </si>
  <si>
    <t>quiver with at least 1 ammo</t>
  </si>
  <si>
    <t>Quiver produces endless ammo.Use bonus action for 2 attacks using ammo.</t>
  </si>
  <si>
    <t>Telekinesis</t>
  </si>
  <si>
    <t>Creatures or objects in range</t>
  </si>
  <si>
    <t>Move objects or creatures with your mind. See Sourcebook.</t>
  </si>
  <si>
    <t>Teleportation Circle</t>
  </si>
  <si>
    <t>10 ft. diameter circle</t>
  </si>
  <si>
    <t>CHALK &amp; INK mixed with gems</t>
  </si>
  <si>
    <t>Any stepping inside circle teleport to permanent teleportation circle.</t>
  </si>
  <si>
    <t>Tree Stride</t>
  </si>
  <si>
    <t>Enter one tree and emerge from another 500 ft. away. Use once per round.</t>
  </si>
  <si>
    <t>Wall of Force</t>
  </si>
  <si>
    <t>powder from clear gemstone</t>
  </si>
  <si>
    <t>Create impenetrable wall (even into Ethereal Plane) only unmade by Disintegrate.</t>
  </si>
  <si>
    <t>Wall of Stone</t>
  </si>
  <si>
    <t>small block of granite</t>
  </si>
  <si>
    <t>DEX (Move away, not trapped)</t>
  </si>
  <si>
    <t>Create wall of stone or other stone structure. See Sourcebook.</t>
  </si>
  <si>
    <t>Arcane Gate</t>
  </si>
  <si>
    <t>Point(10ft),Point(500ft.)</t>
  </si>
  <si>
    <t>Create two linked portals 10ft. across anybody can travel between.</t>
  </si>
  <si>
    <t>Blade Barrier</t>
  </si>
  <si>
    <t>5x20x(100 line/60 dia. circle)ft.</t>
  </si>
  <si>
    <t>DAM: 6d10</t>
  </si>
  <si>
    <t>Creatures entering wall/circle area take DAM.</t>
  </si>
  <si>
    <t>Chain Lightning</t>
  </si>
  <si>
    <t>1 target, then 3 within 30ft.</t>
  </si>
  <si>
    <t>bit of fur,glass,3 silver pins</t>
  </si>
  <si>
    <t>DAM: 10d8</t>
  </si>
  <si>
    <t>Bolt hits one target then forks to up to 3 others.</t>
  </si>
  <si>
    <t>One more bolt in fork.</t>
  </si>
  <si>
    <t>Circle of Death</t>
  </si>
  <si>
    <t>crushed black pearl</t>
  </si>
  <si>
    <t>Extra 2d6 DAM.</t>
  </si>
  <si>
    <t>Conjure Fey</t>
  </si>
  <si>
    <t>Summon fey CR &lt;= 6. Obeys commands. Hostile if control is lost.</t>
  </si>
  <si>
    <t>Contingency</t>
  </si>
  <si>
    <t>ivory statue of self</t>
  </si>
  <si>
    <t>1500 gp</t>
  </si>
  <si>
    <t>Spell &lt;= 5th level activates when condition occurs. That spell's slot used too.</t>
  </si>
  <si>
    <t>Create Undead</t>
  </si>
  <si>
    <t>Source</t>
  </si>
  <si>
    <t>Create undead to serve you for 24 hours. See Sourcebook.</t>
  </si>
  <si>
    <t>Disintegrate</t>
  </si>
  <si>
    <t>lodestone and pinch of dust</t>
  </si>
  <si>
    <t>DAM: 10d6+40</t>
  </si>
  <si>
    <t>If target drops to 0 HP, is disintegrated. Only revived by True Resurrection.</t>
  </si>
  <si>
    <t>Extra 3d6 DAM.</t>
  </si>
  <si>
    <t>Drawmij's Instant Summons</t>
  </si>
  <si>
    <t>1 object &lt;= 10 lb.</t>
  </si>
  <si>
    <t>sapphire</t>
  </si>
  <si>
    <t>Speak item name and crush gem to summon object unless it's held by other.</t>
  </si>
  <si>
    <t>Eyebite</t>
  </si>
  <si>
    <t>1 creature within 60 ft.</t>
  </si>
  <si>
    <t>Affect targets negatively. New target each turn. See Sourcebook.</t>
  </si>
  <si>
    <t>Find the Path</t>
  </si>
  <si>
    <t>diviner tools,object from target</t>
  </si>
  <si>
    <t>1 day</t>
  </si>
  <si>
    <t>Find the shortest, most direct route to a place you are familiar with.</t>
  </si>
  <si>
    <t>Flesh to Stone</t>
  </si>
  <si>
    <t>pinch of lime, water, and earth</t>
  </si>
  <si>
    <t>Restrained on first fail. Petrified after 3 fails.</t>
  </si>
  <si>
    <t>Forbiddance</t>
  </si>
  <si>
    <t>40,000 sq. ft, 30 ft. high</t>
  </si>
  <si>
    <t>holy water,incense,ruby powder</t>
  </si>
  <si>
    <t>Can't teleport/gate into area. A creature type you choose takes DMG in area.</t>
  </si>
  <si>
    <t>Globe of Invulnerability</t>
  </si>
  <si>
    <t>glass or crystal bead</t>
  </si>
  <si>
    <t>Spells &lt;= 5th level cannot affect those within the globe.</t>
  </si>
  <si>
    <t>1 higher spell level blocked.</t>
  </si>
  <si>
    <t>Guards and Wards</t>
  </si>
  <si>
    <t>See sourcebook.</t>
  </si>
  <si>
    <t>Protect an area of space. See Sourcebook.</t>
  </si>
  <si>
    <t>Harm</t>
  </si>
  <si>
    <t>DAM: 14d6</t>
  </si>
  <si>
    <t>Max HP reduced by same amount as DAM. Target cannot fall below 1 HP.</t>
  </si>
  <si>
    <t>Heal</t>
  </si>
  <si>
    <t>HEAL: 70</t>
  </si>
  <si>
    <t>Ends blindness, deafness, any diseases. No effect on constructs/undead.</t>
  </si>
  <si>
    <t>Extra 10 HEAL.</t>
  </si>
  <si>
    <t>Heroes' Feast</t>
  </si>
  <si>
    <t>&lt;= 12 feast goers</t>
  </si>
  <si>
    <t>GEM--ENCRUSTED BOWL</t>
  </si>
  <si>
    <t>Cure:disease,poison.Immune:poison,fright.HP max +2d10,WIS save advantage.</t>
  </si>
  <si>
    <t>Magic Jar</t>
  </si>
  <si>
    <t>ornamental container</t>
  </si>
  <si>
    <t>Your soul enters an external object. See sourcebook.</t>
  </si>
  <si>
    <t>Mass Suggestion</t>
  </si>
  <si>
    <t>&lt;= 12 creatures</t>
  </si>
  <si>
    <t>Make creatures accept reasonable sounding suggestions. See Sourcebook.</t>
  </si>
  <si>
    <t>7th: 10 days;8th:30;9th:366</t>
  </si>
  <si>
    <t>Move Earth</t>
  </si>
  <si>
    <t>40 ft. square of terrain</t>
  </si>
  <si>
    <t>iron blade, bag of soil</t>
  </si>
  <si>
    <t>2 hours</t>
  </si>
  <si>
    <t>Reshape dirt, sand, or clay. Can move to different square after 10 minutes.</t>
  </si>
  <si>
    <t>Otiluke's Freezing Sphere</t>
  </si>
  <si>
    <t>small crystal sphere</t>
  </si>
  <si>
    <t>DAM: 10d6</t>
  </si>
  <si>
    <t>Water freezes. Can give globe to another who fires it and spell takes effect then.</t>
  </si>
  <si>
    <t>Otto's Irresistable Dance</t>
  </si>
  <si>
    <t>No movement.Disadvantage on DEX saves and attacks.Use action to WIS save.</t>
  </si>
  <si>
    <t>Planar Ally</t>
  </si>
  <si>
    <t>Ask otherworldly entity for aid. See Sourcebook.</t>
  </si>
  <si>
    <t>Programmed Illusion</t>
  </si>
  <si>
    <t>fleece, jade dust</t>
  </si>
  <si>
    <t>Create illusion that performs specific action triggered by specific action.</t>
  </si>
  <si>
    <t>Sunbeam</t>
  </si>
  <si>
    <t>60 ft. line</t>
  </si>
  <si>
    <t>magnifying glass</t>
  </si>
  <si>
    <t>CON (Half DAM, no blindness)</t>
  </si>
  <si>
    <t>DAM: 6d8</t>
  </si>
  <si>
    <t>Creatures are blinded until your next turn. Use your action to make a new line.</t>
  </si>
  <si>
    <t>Transport via Plants</t>
  </si>
  <si>
    <t>2 &gt;= Large plants, 1 in range</t>
  </si>
  <si>
    <t>Enter one plant and emerge from another on same plane you've encountered.</t>
  </si>
  <si>
    <t>True Seeing</t>
  </si>
  <si>
    <t>OINTMENT FOR EYES</t>
  </si>
  <si>
    <t>Target creature gains truesight, sees secret doors, Ethereal Plane. Range 120 ft.</t>
  </si>
  <si>
    <t>Wall of Ice</t>
  </si>
  <si>
    <t>small piece of quartz</t>
  </si>
  <si>
    <t>Ice:AC 12, 30 HP. Moving through ice:take 5d6 cold DAM or CON save for half.</t>
  </si>
  <si>
    <t>Extra DAM:2d6,1d6 moving</t>
  </si>
  <si>
    <t>Wall of Thorns</t>
  </si>
  <si>
    <t>handful of thorns</t>
  </si>
  <si>
    <t>DAM: 7d8</t>
  </si>
  <si>
    <t>Move through wall at 1/4 speed and take 7d8 slashing DAM (DEX save for half).</t>
  </si>
  <si>
    <t>Extra 1d8 DAM (both types).</t>
  </si>
  <si>
    <t>Wind Walk</t>
  </si>
  <si>
    <t>You and &lt;= 10 willing creatures</t>
  </si>
  <si>
    <t>fire and holy water</t>
  </si>
  <si>
    <t>Fly speed: 300 ft. Resist weapons.Only Dash in cloud form. Can revert to normal.</t>
  </si>
  <si>
    <t>Word of Recall</t>
  </si>
  <si>
    <t>You and &lt;= 5 willing creatures</t>
  </si>
  <si>
    <t>Instantly teleport to sanctuary you select during prep associated with your deity.</t>
  </si>
  <si>
    <t>Conjure Celestial</t>
  </si>
  <si>
    <t>Summon celestial CR &lt;= 4. Obeys commands that don't violate alignment.</t>
  </si>
  <si>
    <t>9th level: CR &lt;= 5</t>
  </si>
  <si>
    <t>Delayed Blast Fireball</t>
  </si>
  <si>
    <t>DAM: 12d6</t>
  </si>
  <si>
    <t>Creates spot where fireball will erupt. See Sourcebook.</t>
  </si>
  <si>
    <t>Extra 1d6 base DAM.</t>
  </si>
  <si>
    <t>Divine Word</t>
  </si>
  <si>
    <t>Targets suffer effects based on their current HP. See Sourcebook.</t>
  </si>
  <si>
    <t>Etherealness</t>
  </si>
  <si>
    <t>Up to 8 hours</t>
  </si>
  <si>
    <t>Become ethereal. Move up/down at half speed. Can't see past 60 ft.</t>
  </si>
  <si>
    <t>8th:3 targets;9th: 6 targets</t>
  </si>
  <si>
    <t>Finger of Death</t>
  </si>
  <si>
    <t>DAM: 7d8+30</t>
  </si>
  <si>
    <t>Humanoids killed rise as a zombie next turn permanently under your control.</t>
  </si>
  <si>
    <t>Fire Storm</t>
  </si>
  <si>
    <t>&lt;= ten 10 ft. cubes</t>
  </si>
  <si>
    <t>DAM: 7d10</t>
  </si>
  <si>
    <t>Each cube must face at least one other cube. Can choose not to affect plants.</t>
  </si>
  <si>
    <t>Forcecage</t>
  </si>
  <si>
    <t>100 ft.</t>
  </si>
  <si>
    <t>20 ft. square or 10 ft. cube</t>
  </si>
  <si>
    <t>ruby dust</t>
  </si>
  <si>
    <t>Creatures stuck in cage can only leave using magic after CHA save.</t>
  </si>
  <si>
    <t>Mirage Arcane</t>
  </si>
  <si>
    <t>Sight</t>
  </si>
  <si>
    <t>1 square mile</t>
  </si>
  <si>
    <t>Create audo,visual,tactile, and olfactory illusion. Only Truesight can detect.</t>
  </si>
  <si>
    <t>Mordenkainen's Magnificent Mansion</t>
  </si>
  <si>
    <t>portal(5),marble(5),spoon(5)</t>
  </si>
  <si>
    <t>15 gp</t>
  </si>
  <si>
    <t>Summon portal to 50000 cubic ft. mansion with food for 100 people.</t>
  </si>
  <si>
    <t>Mordenkainen's Sword</t>
  </si>
  <si>
    <t>mini platinum sword</t>
  </si>
  <si>
    <t>250 gp</t>
  </si>
  <si>
    <t>Use bonus action each turn to move sword &lt;= 20 ft. and attack again.</t>
  </si>
  <si>
    <t>Plane Shift</t>
  </si>
  <si>
    <t>1 unwilling or Self + 8 willing</t>
  </si>
  <si>
    <t>forked metal rod</t>
  </si>
  <si>
    <t>Melee Spell Attack + CHA (Fail)</t>
  </si>
  <si>
    <t>Transport to another plane. You specify general location or teleportation circle.</t>
  </si>
  <si>
    <t>Prismatic Spray</t>
  </si>
  <si>
    <t>Send a rainbow of negative effects at enemies. See Sourcebook.</t>
  </si>
  <si>
    <t>Project Image</t>
  </si>
  <si>
    <t>500 miles</t>
  </si>
  <si>
    <t>small replica of self</t>
  </si>
  <si>
    <t>5 gp</t>
  </si>
  <si>
    <t>Create image of self you can see/hear/speak/move (x2 speed) through.</t>
  </si>
  <si>
    <t>Regenerate</t>
  </si>
  <si>
    <t>prayer wheel and holy water</t>
  </si>
  <si>
    <t>HEAL: 4d8+15</t>
  </si>
  <si>
    <t>Target HEAL 1 HP at start of every turn. Severed parts return after 2 minutes.</t>
  </si>
  <si>
    <t>Resurrection</t>
  </si>
  <si>
    <t>Resurrect dead creaature. See Sourcebook.</t>
  </si>
  <si>
    <t>Reverse Gravity</t>
  </si>
  <si>
    <t>50 ft. radius</t>
  </si>
  <si>
    <t>lodestone and iron filings</t>
  </si>
  <si>
    <t>DEX (grab fixed object)</t>
  </si>
  <si>
    <t>Creatures fall upwards, taking falling damage. Fall again once spell ends.</t>
  </si>
  <si>
    <t>Sequester</t>
  </si>
  <si>
    <t>1 willing creature or object</t>
  </si>
  <si>
    <t>GEM POWDER</t>
  </si>
  <si>
    <t>5000 gp</t>
  </si>
  <si>
    <t>Hide target from detection, falls into suspended animation. Condition can end it.</t>
  </si>
  <si>
    <t>Simulacrum</t>
  </si>
  <si>
    <t>12 hours</t>
  </si>
  <si>
    <t>Create duplicate of beast or humanoid that obeys your commands.</t>
  </si>
  <si>
    <t>Symbol</t>
  </si>
  <si>
    <t>1 surface or object</t>
  </si>
  <si>
    <t>Hg, P, DIAMOND and OPAL</t>
  </si>
  <si>
    <t>Inscribe harmful magical glyph on surface. See Sourcebook.</t>
  </si>
  <si>
    <t>Teleport</t>
  </si>
  <si>
    <t>Self and &lt;= 8 creatures</t>
  </si>
  <si>
    <t>Teleport yourself and willing creatures to a distant location. See Sourcebook.</t>
  </si>
  <si>
    <t>Animal Shapes</t>
  </si>
  <si>
    <t>Any willing targets</t>
  </si>
  <si>
    <t>Transform targets into Large or smaller beasts with CR &lt;= 4</t>
  </si>
  <si>
    <t>Antimagic Field</t>
  </si>
  <si>
    <t>powdered iron or filings</t>
  </si>
  <si>
    <t>Erects a sphere around you in which all magic no longer works.</t>
  </si>
  <si>
    <t>Antipathy/Sympathy</t>
  </si>
  <si>
    <t>1 Huge or smaller target</t>
  </si>
  <si>
    <t>lump of alum or honey</t>
  </si>
  <si>
    <t>Target object/creature attracts or repels specifc creature types.</t>
  </si>
  <si>
    <t>Clone</t>
  </si>
  <si>
    <t>3000 gp</t>
  </si>
  <si>
    <t>Create clone of living person; soul transfers to clone if original dies.</t>
  </si>
  <si>
    <t>Control Weather</t>
  </si>
  <si>
    <t>5 mile radius</t>
  </si>
  <si>
    <t>incense, earth&amp;wood in water</t>
  </si>
  <si>
    <t>Control the weather. See Sourcebook.</t>
  </si>
  <si>
    <t>Demiplane</t>
  </si>
  <si>
    <t>Create door to 30 ft. cubic room in demiplane. Trapped if there when spell ends.</t>
  </si>
  <si>
    <t>Dominate Monster</t>
  </si>
  <si>
    <t>Charm monster to give it commands. Has advantage to save if attacking it.</t>
  </si>
  <si>
    <t>9th: Duration is 8 hours.</t>
  </si>
  <si>
    <t>Earthquake</t>
  </si>
  <si>
    <t>100 ft. radius</t>
  </si>
  <si>
    <t>piece of dirt, rock, and clay</t>
  </si>
  <si>
    <t>Create a seismic disturbance with various effects. See Sourcebook.</t>
  </si>
  <si>
    <t>Feeblemind</t>
  </si>
  <si>
    <t>clay,crystal,or mineral spheres</t>
  </si>
  <si>
    <t>INT (DMG, but no INT effect)</t>
  </si>
  <si>
    <t>Creature INT and CHA scores become 1. See Sourcebook.</t>
  </si>
  <si>
    <t>Glibness</t>
  </si>
  <si>
    <t>Can replace CHA check rolls with a 15. Spells always detect you telling truth.</t>
  </si>
  <si>
    <t>Holy Aura</t>
  </si>
  <si>
    <t>reliquary containing sacred relic</t>
  </si>
  <si>
    <t>Aura helps allies and hurts enemies. See Sourcebook.</t>
  </si>
  <si>
    <t>Incendiary Cloud</t>
  </si>
  <si>
    <t>DEX every turn (Half DMG)</t>
  </si>
  <si>
    <t>Targets make save when cloud created or entering or exiting it. Cloud move: 10ft.</t>
  </si>
  <si>
    <t>Maze</t>
  </si>
  <si>
    <t>Target uses action each turn to make INT check (DC 20) to escape.</t>
  </si>
  <si>
    <t>Mind Blank</t>
  </si>
  <si>
    <t>Target immune to psychic damage, charm, mind reading, divinations.</t>
  </si>
  <si>
    <t>Power Word Stun</t>
  </si>
  <si>
    <t>Target &lt;= 150 HP is stunned. Nothing otherwise. CON save at end of turn to end.</t>
  </si>
  <si>
    <t>Sunburst</t>
  </si>
  <si>
    <t>fire and piece of sunstone</t>
  </si>
  <si>
    <t>Creatures are blinded for 1 minute (CON save at end of turn to end).</t>
  </si>
  <si>
    <t>Telepathy</t>
  </si>
  <si>
    <t>pair of linked silver rings</t>
  </si>
  <si>
    <t>Telepathically communicate words, sounds, images with target (INT &gt;= 1).</t>
  </si>
  <si>
    <t>Tsunami</t>
  </si>
  <si>
    <t>300 ft x 300 ft x 50 ft water</t>
  </si>
  <si>
    <t>6 rounds</t>
  </si>
  <si>
    <t>Creatures make STR save to avoid more damage (1d10 less DMG each round).</t>
  </si>
  <si>
    <t>Astral Projection</t>
  </si>
  <si>
    <t>Self and 8 willing targets</t>
  </si>
  <si>
    <t>JACINTH(1k), SILVER(100)</t>
  </si>
  <si>
    <t>1100 gp</t>
  </si>
  <si>
    <t>Special</t>
  </si>
  <si>
    <t>Project to Astral Plane. See Sourcebook.</t>
  </si>
  <si>
    <t>Foresight</t>
  </si>
  <si>
    <t>hummingbird feather</t>
  </si>
  <si>
    <t>Not surprised. Advantage:attacks,checks,saves. Disadvantage getting attacked.</t>
  </si>
  <si>
    <t>Gate</t>
  </si>
  <si>
    <t>5-20 ft. diameter gate</t>
  </si>
  <si>
    <t>Create portal to precise location on another plane or near a specific person.</t>
  </si>
  <si>
    <t>Imprisonment</t>
  </si>
  <si>
    <t>Source.</t>
  </si>
  <si>
    <t>Magically restrain a creature. See sourcebook.</t>
  </si>
  <si>
    <t>Mass Heal</t>
  </si>
  <si>
    <t>Targets HEAL total of 700 HP and cured of diseases, blindness, and deafness.</t>
  </si>
  <si>
    <t>Meteor Swarm</t>
  </si>
  <si>
    <t>40 ft. radius sphere</t>
  </si>
  <si>
    <t>Fire+Bludgeoning</t>
  </si>
  <si>
    <t>DAM20d6+20d6</t>
  </si>
  <si>
    <t>Also damages objects and ignites flammable objects.</t>
  </si>
  <si>
    <t>Power Word Heal</t>
  </si>
  <si>
    <t>HEAL: All HP</t>
  </si>
  <si>
    <t>Target also cured of charm, fright, paralyze, or stun. Use reaction to stand up.</t>
  </si>
  <si>
    <t>Power Word Kill</t>
  </si>
  <si>
    <t>If target has &lt;= 100 HP, it dies instantly. No effect otherwise. No saving throw.</t>
  </si>
  <si>
    <t>Prismatic Wall</t>
  </si>
  <si>
    <t>90x30 ft wall or 30ft dia. sphere</t>
  </si>
  <si>
    <t>Create multicolored barrier with various effects. See Sourcebook.</t>
  </si>
  <si>
    <t>Shapechange</t>
  </si>
  <si>
    <t>jade circlet</t>
  </si>
  <si>
    <t>Assume the form of a different creature. See Sourcebook.</t>
  </si>
  <si>
    <t>Storm of Vengeance</t>
  </si>
  <si>
    <t>360 ft. radius</t>
  </si>
  <si>
    <t>Magical storm attacks targets in range. See Sourcebook.</t>
  </si>
  <si>
    <t>Time Stop</t>
  </si>
  <si>
    <t>Stop time. Take 1d4+1 turns alone. Spell ends if you affect others in any way.</t>
  </si>
  <si>
    <t>True Polymorph</t>
  </si>
  <si>
    <t>1 creature or nonmagical object</t>
  </si>
  <si>
    <t>mercury, gum arabic, smoke</t>
  </si>
  <si>
    <t>Transform a creature/object into a different creature/object. See Sourcebook.</t>
  </si>
  <si>
    <t>True Resurrection</t>
  </si>
  <si>
    <t>1 creature dead &lt;= 200 years</t>
  </si>
  <si>
    <t>holy water, DIAMONDS</t>
  </si>
  <si>
    <t>25000 gp</t>
  </si>
  <si>
    <t>Resurrect creature that didn't die of old age. Heals all wounds, effects, etc.</t>
  </si>
  <si>
    <t>Weird</t>
  </si>
  <si>
    <t>Affected creatures make WIS saves each turn and take DAM until they save.</t>
  </si>
  <si>
    <t>Wish</t>
  </si>
  <si>
    <t>Replicate and spell &lt;= 8th level or other powerful effect granted. See Sourcebook.</t>
  </si>
  <si>
    <t>Cantrip</t>
  </si>
  <si>
    <t>Level 1</t>
  </si>
  <si>
    <t>Level 2</t>
  </si>
  <si>
    <t>Level 3</t>
  </si>
  <si>
    <t>Level 4</t>
  </si>
  <si>
    <t>Level 5</t>
  </si>
  <si>
    <t>Level 6</t>
  </si>
  <si>
    <t>Level 7</t>
  </si>
  <si>
    <t>Level 8</t>
  </si>
  <si>
    <t>Level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</si>
</sst>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rgb="FF333333"/>
      <name val="Calibri"/>
      <family val="2"/>
      <scheme val="minor"/>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3">
    <fill>
      <patternFill patternType="none"/>
    </fill>
    <fill>
      <patternFill patternType="gray125"/>
    </fill>
    <fill>
      <patternFill patternType="solid">
        <fgColor rgb="FFFFFFFF"/>
        <bgColor indexed="64"/>
      </patternFill>
    </fill>
  </fills>
  <borders count="11">
    <border>
      <left/>
      <right/>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right style="medium">
        <color rgb="FF000000"/>
      </right>
      <top/>
      <bottom style="medium">
        <color rgb="FF000000"/>
      </bottom>
      <diagonal/>
    </border>
    <border>
      <left/>
      <right/>
      <top/>
      <bottom style="medium">
        <color rgb="FF000000"/>
      </bottom>
      <diagonal/>
    </border>
    <border>
      <left/>
      <right/>
      <top style="thin">
        <color indexed="64"/>
      </top>
      <bottom/>
      <diagonal/>
    </border>
  </borders>
  <cellStyleXfs count="1">
    <xf numFmtId="0" fontId="0" fillId="0" borderId="0"/>
  </cellStyleXfs>
  <cellXfs count="49">
    <xf numFmtId="0" fontId="0" fillId="0" borderId="0" xfId="0"/>
    <xf numFmtId="0" fontId="0" fillId="0" borderId="0" xfId="0" applyAlignment="1">
      <alignment wrapText="1"/>
    </xf>
    <xf numFmtId="0" fontId="0" fillId="0" borderId="0" xfId="0" applyFont="1"/>
    <xf numFmtId="0" fontId="2" fillId="0" borderId="0" xfId="0" applyFont="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horizontal="center"/>
    </xf>
    <xf numFmtId="0" fontId="0" fillId="0" borderId="0" xfId="0" applyAlignment="1"/>
    <xf numFmtId="0" fontId="0" fillId="0" borderId="6"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wrapText="1"/>
    </xf>
    <xf numFmtId="0" fontId="0" fillId="0" borderId="2"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7" xfId="0" applyBorder="1" applyAlignment="1">
      <alignment horizontal="center" vertical="center" wrapText="1"/>
    </xf>
    <xf numFmtId="0" fontId="3" fillId="2" borderId="8" xfId="0" applyFont="1" applyFill="1" applyBorder="1" applyAlignment="1">
      <alignment horizontal="center" vertical="center" readingOrder="1"/>
    </xf>
    <xf numFmtId="0" fontId="3" fillId="2" borderId="8" xfId="0" applyFont="1" applyFill="1" applyBorder="1" applyAlignment="1">
      <alignment horizontal="left" readingOrder="1"/>
    </xf>
    <xf numFmtId="0" fontId="4" fillId="2" borderId="8" xfId="0" applyFont="1" applyFill="1" applyBorder="1" applyAlignment="1">
      <alignment horizontal="center" vertical="center" readingOrder="1"/>
    </xf>
    <xf numFmtId="0" fontId="5" fillId="2" borderId="8" xfId="0" applyFont="1" applyFill="1" applyBorder="1" applyAlignment="1">
      <alignment wrapText="1"/>
    </xf>
    <xf numFmtId="0" fontId="5" fillId="2" borderId="8" xfId="0" applyFont="1" applyFill="1" applyBorder="1" applyAlignment="1">
      <alignment horizontal="center" vertical="center" wrapText="1"/>
    </xf>
    <xf numFmtId="0" fontId="4" fillId="2" borderId="8" xfId="0" applyFont="1" applyFill="1" applyBorder="1" applyAlignment="1">
      <alignment horizontal="left" readingOrder="1"/>
    </xf>
    <xf numFmtId="0" fontId="4" fillId="2" borderId="9" xfId="0" applyFont="1" applyFill="1" applyBorder="1" applyAlignment="1">
      <alignment horizontal="center" vertical="center" readingOrder="1"/>
    </xf>
    <xf numFmtId="0" fontId="3" fillId="2" borderId="8" xfId="0" applyFont="1" applyFill="1" applyBorder="1" applyAlignment="1">
      <alignment horizontal="left" vertical="center" readingOrder="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6" fillId="0" borderId="0" xfId="0" applyFont="1" applyBorder="1" applyAlignment="1">
      <alignment horizontal="center" vertical="center"/>
    </xf>
    <xf numFmtId="0" fontId="6" fillId="0" borderId="0" xfId="0" applyFont="1" applyBorder="1" applyAlignment="1">
      <alignment horizontal="center"/>
    </xf>
    <xf numFmtId="0" fontId="6" fillId="0" borderId="0" xfId="0" applyFont="1" applyBorder="1"/>
    <xf numFmtId="0" fontId="6" fillId="0" borderId="0" xfId="0" applyFont="1" applyFill="1" applyBorder="1" applyAlignment="1">
      <alignment horizontal="center" vertical="center"/>
    </xf>
    <xf numFmtId="0" fontId="6" fillId="0" borderId="0" xfId="0" applyFont="1" applyFill="1" applyBorder="1" applyAlignment="1">
      <alignment horizontal="center"/>
    </xf>
    <xf numFmtId="0" fontId="6" fillId="0" borderId="0" xfId="0" applyFont="1" applyFill="1" applyBorder="1"/>
    <xf numFmtId="0" fontId="6" fillId="0" borderId="0" xfId="0" applyFont="1" applyFill="1" applyBorder="1" applyAlignment="1"/>
    <xf numFmtId="0" fontId="6" fillId="0" borderId="0" xfId="0" applyFont="1" applyBorder="1" applyAlignment="1"/>
    <xf numFmtId="0" fontId="6" fillId="0" borderId="0" xfId="0" applyFont="1" applyBorder="1" applyAlignment="1">
      <alignment vertical="center"/>
    </xf>
    <xf numFmtId="0" fontId="6" fillId="0" borderId="0" xfId="0" applyFont="1"/>
  </cellXfs>
  <cellStyles count="1">
    <cellStyle name="Normal" xfId="0" builtinId="0"/>
  </cellStyles>
  <dxfs count="12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theme="4"/>
        </patternFill>
      </fill>
    </dxf>
    <dxf>
      <fill>
        <patternFill>
          <bgColor theme="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indexed="64"/>
        </bottom>
      </border>
    </dxf>
    <dxf>
      <alignment horizontal="general" vertical="bottom"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0A85B5-CDC0-41D9-A7BD-22BD34E45BC9}" name="Table1" displayName="Table1" ref="A1:H13" totalsRowShown="0" headerRowDxfId="29" dataDxfId="28" headerRowBorderDxfId="27">
  <autoFilter ref="A1:H13" xr:uid="{C0619B7F-BE6E-4628-9852-11BD3F364CEE}"/>
  <tableColumns count="8">
    <tableColumn id="1" xr3:uid="{7D4475D2-B2A8-45BC-BF99-662FE30E38CF}" name="10Gp Gems" dataDxfId="26">
      <calculatedColumnFormula>VLOOKUP(RANDBETWEEN(1,12),'Gems and Art'!$A$2:$B$14,2)</calculatedColumnFormula>
    </tableColumn>
    <tableColumn id="3" xr3:uid="{A8759084-F984-422D-AF79-59CF603A709C}" name="50GP Gems" dataDxfId="25">
      <calculatedColumnFormula>VLOOKUP(RANDBETWEEN(1,12),'Gems and Art'!$D$2:$E$14,2)</calculatedColumnFormula>
    </tableColumn>
    <tableColumn id="2" xr3:uid="{0A82268E-1378-470A-A01C-71121863EE7B}" name="25Gp Art" dataDxfId="24">
      <calculatedColumnFormula>VLOOKUP(RANDBETWEEN(1,10),'Gems and Art'!$A$17:$B$27,2)</calculatedColumnFormula>
    </tableColumn>
    <tableColumn id="4" xr3:uid="{46AAADBB-984A-4E7F-BCBE-7CE78D6033CF}" name="MIT A" dataDxfId="23"/>
    <tableColumn id="5" xr3:uid="{4AD3E840-EF45-4BFF-9608-A365D46CF492}" name="MIT B" dataDxfId="22"/>
    <tableColumn id="6" xr3:uid="{04D1ACA7-D37D-4092-82FC-DC57A0FAC359}" name="MIT C" dataDxfId="21"/>
    <tableColumn id="7" xr3:uid="{E7E67585-AEFF-43F0-BC66-92D43D3755F6}" name="MIT F" dataDxfId="20"/>
    <tableColumn id="8" xr3:uid="{AF8B990B-FC32-46C4-8D9B-71204EF15DE7}" name="MIT G" dataDxfId="19">
      <calculatedColumnFormula>VLOOKUP(RANDBETWEEN(1,100),'Magic Item Table G'!$A$1:$B$101,2)</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D0078B-D5B6-4FF2-8960-05475150E018}" name="Table610" displayName="Table610" ref="A15:J20" totalsRowShown="0" headerRowDxfId="77" dataDxfId="76">
  <tableColumns count="10">
    <tableColumn id="1" xr3:uid="{8EC26A35-F086-4BE5-92AB-55BE30012836}" name="Cantrip" dataDxfId="75"/>
    <tableColumn id="2" xr3:uid="{662EF9B8-E66F-4605-9A38-8962CAC111B5}" name="Level 1" dataDxfId="74"/>
    <tableColumn id="3" xr3:uid="{9440AEA6-89F3-4F11-9B91-976C11F0092E}" name="Level 2" dataDxfId="73"/>
    <tableColumn id="4" xr3:uid="{A9637333-EFDA-44F9-9E5B-0F22CF4021F1}" name="Level 3" dataDxfId="72"/>
    <tableColumn id="5" xr3:uid="{A84803A8-7BBC-4A98-8533-4662ACF6357E}" name="Level 4" dataDxfId="71"/>
    <tableColumn id="6" xr3:uid="{FB63B6FC-6CA0-4B87-989F-6AAA6537C08C}" name="Level 5" dataDxfId="70"/>
    <tableColumn id="7" xr3:uid="{89711CDF-0DB5-4EC0-AEAF-8A8899F327FB}" name="Level 6" dataDxfId="69"/>
    <tableColumn id="8" xr3:uid="{5FF35D88-E4F1-4AFC-BF63-3D5317A29C95}" name="Level 7" dataDxfId="68"/>
    <tableColumn id="9" xr3:uid="{806E1626-1675-46BC-91D5-44D44444E988}" name="Level 8" dataDxfId="67"/>
    <tableColumn id="10" xr3:uid="{1EAD6A1B-199D-41F7-8805-E3BE58A5913C}" name="Level 9" dataDxfId="66"/>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1514ED-30DC-43EA-A2D3-02448CF5CB11}" name="Table2" displayName="Table2" ref="A1:K19" totalsRowShown="0" headerRowDxfId="118" dataDxfId="119" headerRowBorderDxfId="128">
  <autoFilter ref="A1:K19" xr:uid="{CD679F07-8351-4F21-9070-1C980229D169}"/>
  <tableColumns count="11">
    <tableColumn id="2" xr3:uid="{13082994-B411-4AA0-999F-EF15D3C6F244}" name="50GP Gem" dataDxfId="92">
      <calculatedColumnFormula>VLOOKUP(RANDBETWEEN(1,12),'Gems and Art'!$D$2:$E$14,2)</calculatedColumnFormula>
    </tableColumn>
    <tableColumn id="3" xr3:uid="{EBB3EA73-833E-4299-BAF0-8AAD9D928FE9}" name="100 GP gems" dataDxfId="91">
      <calculatedColumnFormula>VLOOKUP(RANDBETWEEN(1,10),'Gems and Art'!$G$2:$H$12,2)</calculatedColumnFormula>
    </tableColumn>
    <tableColumn id="1" xr3:uid="{2D79ACFA-F991-4907-881B-BFFB99B68BBB}" name="25GP Art Object" dataDxfId="90">
      <calculatedColumnFormula>VLOOKUP(RANDBETWEEN(1,10),'Gems and Art'!$A$17:$B$27,2)</calculatedColumnFormula>
    </tableColumn>
    <tableColumn id="4" xr3:uid="{EE718983-F1C2-440D-AD66-3B3FDBF25505}" name="250GP Art" dataDxfId="127"/>
    <tableColumn id="5" xr3:uid="{977FD7A4-DD6C-480F-8B77-8CC76225BBD5}" name="MIT A" dataDxfId="126"/>
    <tableColumn id="6" xr3:uid="{CB82DB7D-DB6D-4837-A133-2F8BB75A98F2}" name="MIT B" dataDxfId="125"/>
    <tableColumn id="7" xr3:uid="{99E27C14-0A04-41AC-B99C-8B396E204085}" name="MIT C" dataDxfId="124"/>
    <tableColumn id="8" xr3:uid="{58439341-CAE0-4A52-8BDB-B7915B514E6A}" name="MIT D" dataDxfId="123">
      <calculatedColumnFormula>VLOOKUP(RANDBETWEEN(1,100),'Magic Item Table D'!$A$1:$B$101,2)</calculatedColumnFormula>
    </tableColumn>
    <tableColumn id="9" xr3:uid="{D417E09F-5BCF-45A8-9191-076D1F2CFED7}" name="MIT F" dataDxfId="122"/>
    <tableColumn id="10" xr3:uid="{23B3A602-61EB-43F1-97E3-B6885BF34554}" name="MIT G" dataDxfId="121"/>
    <tableColumn id="11" xr3:uid="{52537DCA-782D-42DC-BF09-03CF112501A8}" name="MIT H" dataDxfId="120">
      <calculatedColumnFormula>VLOOKUP(RANDBETWEEN(1,100),'Magic Item Table H'!$A$1:$B$101,2)</calculatedColumnFormula>
    </tableColumn>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E2A75FC-A22B-42D5-BB05-F63C051A287E}" name="Table611" displayName="Table611" ref="A21:J26" totalsRowShown="0" headerRowDxfId="65" dataDxfId="64">
  <tableColumns count="10">
    <tableColumn id="1" xr3:uid="{61613292-2EBE-40C0-A2E6-E3CC97A7401C}" name="Cantrip" dataDxfId="63"/>
    <tableColumn id="2" xr3:uid="{00F36F47-EEA4-4578-9680-7BBFD8ED53FA}" name="Level 1" dataDxfId="62"/>
    <tableColumn id="3" xr3:uid="{768EA06D-78D8-4D21-816F-AF2443126747}" name="Level 2" dataDxfId="61"/>
    <tableColumn id="4" xr3:uid="{9876BCF2-3DC6-4CFB-B60A-EC9BBF9145E0}" name="Level 3" dataDxfId="60"/>
    <tableColumn id="5" xr3:uid="{6285F113-1E18-49B6-9C63-EBA626B33542}" name="Level 4" dataDxfId="59"/>
    <tableColumn id="6" xr3:uid="{CE7078A7-3287-4923-AAB7-822565CAF9EA}" name="Level 5" dataDxfId="58"/>
    <tableColumn id="7" xr3:uid="{02A10110-F79D-4B6E-8187-361952C2C51B}" name="Level 6" dataDxfId="57"/>
    <tableColumn id="8" xr3:uid="{6C808097-1DC1-4266-8FFD-A28D7AF99104}" name="Level 7" dataDxfId="56"/>
    <tableColumn id="9" xr3:uid="{ED371B94-97D7-4224-B142-074F13B3479C}" name="Level 8" dataDxfId="55"/>
    <tableColumn id="10" xr3:uid="{8D3CBC86-D282-4799-A683-53EB54D7CADA}" name="Level 9" dataDxfId="54"/>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5E711B-A8B7-43A4-A76A-6B06B065CC5D}" name="Table3" displayName="Table3" ref="A1:M19" totalsRowShown="0" headerRowDxfId="105" dataDxfId="106">
  <autoFilter ref="A1:M19" xr:uid="{9862F3BF-69B8-46E1-BF67-2F96FFCA1A90}"/>
  <tableColumns count="13">
    <tableColumn id="1" xr3:uid="{CC1DB0A8-5594-4EE3-B0B4-ECB82B1635E7}" name="500 Gp Gems" dataDxfId="117">
      <calculatedColumnFormula>VLOOKUP(RANDBETWEEN(1,6),'Gems and Art'!$J$2:$K$8,2)</calculatedColumnFormula>
    </tableColumn>
    <tableColumn id="2" xr3:uid="{DAB4E212-F80D-41B6-940B-CC5DB3DAEBB1}" name="1000 GP Gems" dataDxfId="116">
      <calculatedColumnFormula>VLOOKUP(RANDBETWEEN(1,8),'Gems and Art'!$M$3:$N$10,2)</calculatedColumnFormula>
    </tableColumn>
    <tableColumn id="3" xr3:uid="{53DBAA47-FD67-46B4-946C-FF2DD4CAA615}" name="250GP Art"/>
    <tableColumn id="4" xr3:uid="{7B33803E-BE53-4DD9-87B9-5C78D558C4DA}" name="750 GP art"/>
    <tableColumn id="5" xr3:uid="{80348931-4F87-4F57-A365-C8777B84CDBB}" name="MIT A" dataDxfId="115"/>
    <tableColumn id="6" xr3:uid="{367BA379-73B6-4806-874B-F767BDBFEE5A}" name="MIT B" dataDxfId="114"/>
    <tableColumn id="7" xr3:uid="{20D3A204-252E-4F4B-9456-0BA3DDBAF75E}" name="MIT C" dataDxfId="113"/>
    <tableColumn id="8" xr3:uid="{00CCB520-5BD1-4215-8C47-A0A1AE49FDB8}" name="MIT D" dataDxfId="112"/>
    <tableColumn id="9" xr3:uid="{03F6547F-9149-4EB1-9E82-EC0E22C413A6}" name="MIT E" dataDxfId="111">
      <calculatedColumnFormula>VLOOKUP(RANDBETWEEN(1,100),'Magic Item Table E'!$A$1:$B$101,2)</calculatedColumnFormula>
    </tableColumn>
    <tableColumn id="10" xr3:uid="{D8C40E34-DB7B-4B25-81FE-1EFB5F01E92D}" name="MIT F" dataDxfId="110">
      <calculatedColumnFormula>VLOOKUP(RANDBETWEEN(1,100),'Magic Item Table F'!$A$1:$B$101,2)</calculatedColumnFormula>
    </tableColumn>
    <tableColumn id="11" xr3:uid="{BAE98885-2CFC-4F6F-8BB4-05BFC1EC1B6A}" name="MIT G" dataDxfId="109"/>
    <tableColumn id="12" xr3:uid="{8D9E6411-0CB3-4953-A85E-E352E71E287E}" name="MIT H" dataDxfId="108"/>
    <tableColumn id="13" xr3:uid="{B15D498D-A4A6-44E3-83AC-C25FBADC6239}" name="MIT I" dataDxfId="107">
      <calculatedColumnFormula>VLOOKUP(RANDBETWEEN(1,100),'Magic Item Table I'!$A$1:$B$101,2)</calculatedColumnFormula>
    </tableColumn>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F2420BA-88AB-4230-ADDD-2028A2FDDE8A}" name="Table612" displayName="Table612" ref="A21:J26" totalsRowShown="0" headerRowDxfId="53" dataDxfId="52">
  <tableColumns count="10">
    <tableColumn id="1" xr3:uid="{525A74E6-A550-4DC4-ADB7-CBAFFA5725C3}" name="Cantrip" dataDxfId="51"/>
    <tableColumn id="2" xr3:uid="{4A72C2B7-B4EC-4D6F-BA56-66BE18FFCE6D}" name="Level 1" dataDxfId="50"/>
    <tableColumn id="3" xr3:uid="{6CEABBD7-1F3A-4692-A8F4-D24A598B76ED}" name="Level 2" dataDxfId="49"/>
    <tableColumn id="4" xr3:uid="{5C75FED4-AD29-4AA5-A808-4C58FC1FD890}" name="Level 3" dataDxfId="48"/>
    <tableColumn id="5" xr3:uid="{AD8A9C75-9F3E-408F-BFDB-59704084F631}" name="Level 4" dataDxfId="47"/>
    <tableColumn id="6" xr3:uid="{18470A48-8B94-4114-B40F-F6271565E922}" name="Level 5" dataDxfId="46"/>
    <tableColumn id="7" xr3:uid="{513661AB-F8EA-4C1B-96C7-255605B7888D}" name="Level 6" dataDxfId="45"/>
    <tableColumn id="8" xr3:uid="{62259FA5-8C27-4658-82F9-96890799E5BA}" name="Level 7" dataDxfId="44"/>
    <tableColumn id="9" xr3:uid="{C27BF4CE-5EC7-4187-B82F-DDEAE787DDA6}" name="Level 8" dataDxfId="43"/>
    <tableColumn id="10" xr3:uid="{C195A4C9-E6C7-41D6-839B-40D8328C98CB}" name="Level 9" dataDxfId="42"/>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09454F-E091-438B-B5C4-8EFFFBF372A8}" name="Table5" displayName="Table5" ref="A1:J19" totalsRowShown="0" headerRowDxfId="95" dataDxfId="96">
  <autoFilter ref="A1:J19" xr:uid="{2FEC88A3-1445-4729-AFD3-DA60BE8F2004}"/>
  <tableColumns count="10">
    <tableColumn id="1" xr3:uid="{07B0AC75-DC8F-4750-997F-0021E6817B39}" name="1000 GP gems" dataDxfId="104">
      <calculatedColumnFormula>VLOOKUP(RANDBETWEEN(1,8),'Gems and Art'!$M$3:$N$10,2)</calculatedColumnFormula>
    </tableColumn>
    <tableColumn id="2" xr3:uid="{A258AAB5-E7B6-4CAC-9C8B-33CB957E70F1}" name="2500 Gp Art" dataDxfId="103"/>
    <tableColumn id="3" xr3:uid="{6C81C5BC-C882-4D25-88EB-85AFCE7BD734}" name="5000 GP Gems" dataDxfId="94">
      <calculatedColumnFormula>VLOOKUP(RANDBETWEEN(1,4),'Gems and Art'!$P$2:$Q$6,2)</calculatedColumnFormula>
    </tableColumn>
    <tableColumn id="4" xr3:uid="{D7EAFD93-CFB5-4E20-91A0-D6BB5B048E0D}" name="7500 GP Art" dataDxfId="93">
      <calculatedColumnFormula>VLOOKUP(RANDBETWEEN(1,8),'Gems and Art'!$M$17:$N$25,2)</calculatedColumnFormula>
    </tableColumn>
    <tableColumn id="6" xr3:uid="{981EC6E7-B423-4C50-9FC4-F2B2294EEC0F}" name="MIT C" dataDxfId="102"/>
    <tableColumn id="7" xr3:uid="{C383AF66-6BF0-4742-88FC-7C3CEE1D2F1E}" name="MIT D" dataDxfId="101"/>
    <tableColumn id="8" xr3:uid="{CCA404AB-1A1D-455C-BDCC-57D87F630326}" name="MIT E" dataDxfId="100"/>
    <tableColumn id="9" xr3:uid="{C50F0D63-67DD-4073-8844-B1FB7FB379ED}" name="MIT G" dataDxfId="99"/>
    <tableColumn id="10" xr3:uid="{6CCFB22F-3C21-498D-824A-4FBC87A1B1AD}" name="MIT H" dataDxfId="98"/>
    <tableColumn id="11" xr3:uid="{CF13ABC1-900B-4669-9A32-F254E0FF17C7}" name="MIT I" dataDxfId="97"/>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F19E50A-C63C-4648-91DD-FED9AF6EB80B}" name="Table613" displayName="Table613" ref="A21:J26" totalsRowShown="0" headerRowDxfId="41" dataDxfId="40">
  <tableColumns count="10">
    <tableColumn id="1" xr3:uid="{93F4209C-ACAB-4DEA-B200-7B0BD1B47DEB}" name="Cantrip" dataDxfId="39"/>
    <tableColumn id="2" xr3:uid="{E9CB7329-31A7-405E-8E65-94E30ACA4420}" name="Level 1" dataDxfId="38"/>
    <tableColumn id="3" xr3:uid="{F06F2935-7519-4530-92CF-7D6B0CF27607}" name="Level 2" dataDxfId="37"/>
    <tableColumn id="4" xr3:uid="{066845CD-81C7-4693-B019-394F4741E692}" name="Level 3" dataDxfId="36"/>
    <tableColumn id="5" xr3:uid="{E73E4F82-2BDE-4114-83E5-E2373A617547}" name="Level 4" dataDxfId="35"/>
    <tableColumn id="6" xr3:uid="{6C856231-A72C-4DFB-A8FD-87C2C170B491}" name="Level 5" dataDxfId="34"/>
    <tableColumn id="7" xr3:uid="{B716E8AB-9385-4544-BBB4-858EB806EFC7}" name="Level 6" dataDxfId="33"/>
    <tableColumn id="8" xr3:uid="{5A883ABC-28CF-4DC6-AA84-DF11FD5FAFFB}" name="Level 7" dataDxfId="32"/>
    <tableColumn id="9" xr3:uid="{B0033B95-A299-4953-B1BA-D56F4ECDC862}" name="Level 8" dataDxfId="31"/>
    <tableColumn id="10" xr3:uid="{F553C9C4-AEF9-45F4-ADE1-2F1F8D11C407}" name="Level 9" dataDxfId="30"/>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E825834-89FA-410F-99EE-582DDC0086E6}" name="Table6" displayName="Table6" ref="A1:J6" totalsRowShown="0" headerRowDxfId="78" dataDxfId="79">
  <tableColumns count="10">
    <tableColumn id="1" xr3:uid="{D8DC8BBB-6C0D-4B60-A859-8543C68863B1}" name="Cantrip" dataDxfId="89"/>
    <tableColumn id="2" xr3:uid="{47A75534-FA9F-4C27-A2B4-5D5FACDAE117}" name="Level 1" dataDxfId="88"/>
    <tableColumn id="3" xr3:uid="{9A8B1D58-1F1B-4AD6-A080-5C343E7125E4}" name="Level 2" dataDxfId="87"/>
    <tableColumn id="4" xr3:uid="{AF3A845C-375E-4183-AC4B-B0290EE6CD1A}" name="Level 3" dataDxfId="86"/>
    <tableColumn id="5" xr3:uid="{B1B64C3F-068F-4AF2-9348-727D016AE065}" name="Level 4" dataDxfId="85"/>
    <tableColumn id="6" xr3:uid="{DF2578FF-4C63-462F-8DAC-01C16C29E8BA}" name="Level 5" dataDxfId="84"/>
    <tableColumn id="7" xr3:uid="{817EBDD7-99D5-4737-84C4-5CDB4F54048F}" name="Level 6" dataDxfId="83"/>
    <tableColumn id="8" xr3:uid="{A5FA9F63-8FAB-4050-AD56-C98476FF792F}" name="Level 7" dataDxfId="82"/>
    <tableColumn id="9" xr3:uid="{91CAB67D-AC6D-40EA-9641-BBE3E349147C}" name="Level 8" dataDxfId="81"/>
    <tableColumn id="10" xr3:uid="{FEE5DD36-0EEC-4CE9-BBC5-BBAF2BD00976}" name="Level 9" dataDxfId="8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A7E9-471A-46C4-A2A2-6CB422D446AA}">
  <dimension ref="A1:Y30"/>
  <sheetViews>
    <sheetView zoomScaleNormal="100" workbookViewId="0">
      <selection activeCell="I25" sqref="I25"/>
    </sheetView>
  </sheetViews>
  <sheetFormatPr defaultColWidth="23.85546875" defaultRowHeight="25.5" customHeight="1" x14ac:dyDescent="0.25"/>
  <cols>
    <col min="1" max="10" width="21.7109375" customWidth="1"/>
    <col min="11" max="13" width="13.140625" customWidth="1"/>
    <col min="14" max="14" width="3" bestFit="1" customWidth="1"/>
    <col min="15" max="19" width="23" customWidth="1"/>
    <col min="21" max="25" width="23" customWidth="1"/>
  </cols>
  <sheetData>
    <row r="1" spans="1:25" ht="15.75" thickBot="1" x14ac:dyDescent="0.3">
      <c r="A1" s="19" t="s">
        <v>1271</v>
      </c>
      <c r="B1" s="19" t="s">
        <v>1278</v>
      </c>
      <c r="C1" s="19" t="s">
        <v>1272</v>
      </c>
      <c r="D1" s="20" t="s">
        <v>1273</v>
      </c>
      <c r="E1" s="20" t="s">
        <v>1274</v>
      </c>
      <c r="F1" s="20" t="s">
        <v>1275</v>
      </c>
      <c r="G1" s="20" t="s">
        <v>1276</v>
      </c>
      <c r="H1" s="20" t="s">
        <v>1277</v>
      </c>
      <c r="J1" s="30" t="s">
        <v>1202</v>
      </c>
      <c r="K1" s="31"/>
      <c r="L1" s="31"/>
      <c r="M1" s="32"/>
      <c r="S1" s="9"/>
      <c r="X1" s="9"/>
      <c r="Y1" s="9"/>
    </row>
    <row r="2" spans="1:25" ht="25.5" customHeight="1" x14ac:dyDescent="0.25">
      <c r="A2" s="16" t="str">
        <f ca="1">VLOOKUP(RANDBETWEEN(1,12),'Gems and Art'!$A$2:$B$14,2)</f>
        <v>Banded agate</v>
      </c>
      <c r="B2" s="16" t="str">
        <f ca="1">VLOOKUP(RANDBETWEEN(1,12),'Gems and Art'!$D$2:$E$14,2)</f>
        <v>Zircon</v>
      </c>
      <c r="C2" s="16" t="str">
        <f ca="1">VLOOKUP(RANDBETWEEN(1,10),'Gems and Art'!$A$17:$B$27,2)</f>
        <v>Small mirror set in a painted wooden frame</v>
      </c>
      <c r="D2" s="16" t="str">
        <f ca="1">VLOOKUP(RANDBETWEEN(1,100),'Magic Item Table A'!$A$1:$B$101,2)</f>
        <v>Spell Scroll (1st Level)</v>
      </c>
      <c r="E2" s="16" t="str">
        <f ca="1">VLOOKUP(RANDBETWEEN(1,100),'Magic Item Table B'!$A$1:$B$101,2)</f>
        <v>Bag of Holding</v>
      </c>
      <c r="F2" s="16" t="str">
        <f ca="1">VLOOKUP(RANDBETWEEN(1,100),'Magic Item Table C'!$A$1:$B$101,2)</f>
        <v>Potion of superior healing</v>
      </c>
      <c r="G2" s="16" t="str">
        <f ca="1">VLOOKUP(RANDBETWEEN(1,100),'Magic Item Table F'!$A$1:$B$101,2)</f>
        <v>Hat of disguise</v>
      </c>
      <c r="H2" s="16" t="str">
        <f ca="1">VLOOKUP(RANDBETWEEN(1,100),'Magic Item Table G'!$A$1:$B$101,2)</f>
        <v>Wand of fear</v>
      </c>
      <c r="J2" s="11" t="s">
        <v>1195</v>
      </c>
      <c r="K2" s="11" t="s">
        <v>1196</v>
      </c>
      <c r="L2" s="11" t="s">
        <v>1197</v>
      </c>
      <c r="M2" s="11" t="s">
        <v>1198</v>
      </c>
      <c r="S2" s="9"/>
      <c r="X2" s="9"/>
      <c r="Y2" s="9"/>
    </row>
    <row r="3" spans="1:25" ht="25.5" customHeight="1" thickBot="1" x14ac:dyDescent="0.3">
      <c r="A3" s="16" t="str">
        <f ca="1">VLOOKUP(RANDBETWEEN(1,12),'Gems and Art'!$A$2:$B$14,2)</f>
        <v>Eye agate</v>
      </c>
      <c r="B3" s="16" t="str">
        <f ca="1">VLOOKUP(RANDBETWEEN(1,12),'Gems and Art'!$D$2:$E$14,2)</f>
        <v>Jasper</v>
      </c>
      <c r="C3" s="16" t="str">
        <f ca="1">VLOOKUP(RANDBETWEEN(1,10),'Gems and Art'!$A$17:$B$27,2)</f>
        <v>Pair of engraved bone dice</v>
      </c>
      <c r="D3" s="16" t="str">
        <f ca="1">VLOOKUP(RANDBETWEEN(1,100),'Magic Item Table A'!$A$1:$B$101,2)</f>
        <v>Spell Scroll (1st Level)</v>
      </c>
      <c r="E3" s="16" t="str">
        <f ca="1">VLOOKUP(RANDBETWEEN(1,100),'Magic Item Table B'!$A$1:$B$101,2)</f>
        <v>Spell Scroll (3rd Level)</v>
      </c>
      <c r="F3" s="16" t="str">
        <f ca="1">VLOOKUP(RANDBETWEEN(1,100),'Magic Item Table C'!$A$1:$B$101,2)</f>
        <v>Spell scroll (5thlevel)</v>
      </c>
      <c r="G3" s="16" t="str">
        <f ca="1">VLOOKUP(RANDBETWEEN(1,100),'Magic Item Table F'!$A$1:$B$101,2)</f>
        <v>Amulet of proof against detection and location</v>
      </c>
      <c r="H3" s="16" t="str">
        <f ca="1">VLOOKUP(RANDBETWEEN(1,100),'Magic Item Table G'!$A$1:$B$101,2)</f>
        <v>loun stone (reserve)</v>
      </c>
      <c r="J3" s="4">
        <f ca="1">IF($J$11&lt;= 35,SUM($K$11:$K$15),0)</f>
        <v>0</v>
      </c>
      <c r="K3" s="4">
        <f ca="1">IF(AND($J$11&gt;= 36,$J$11&lt;= 70),SUM($K$11:$K$14),0)</f>
        <v>15</v>
      </c>
      <c r="L3" s="4">
        <f ca="1">IF(AND($J$11&gt;= 71,$J$11&lt;= 95),SUM($K$11:$K$13),0)</f>
        <v>0</v>
      </c>
      <c r="M3" s="4">
        <f ca="1">IF(AND($J$11&gt;=96),SUM($K$11),0)</f>
        <v>0</v>
      </c>
      <c r="S3" s="9"/>
      <c r="X3" s="9"/>
      <c r="Y3" s="9"/>
    </row>
    <row r="4" spans="1:25" ht="25.5" customHeight="1" thickBot="1" x14ac:dyDescent="0.3">
      <c r="A4" s="16" t="str">
        <f ca="1">VLOOKUP(RANDBETWEEN(1,12),'Gems and Art'!$A$2:$B$14,2)</f>
        <v>Blue quartz</v>
      </c>
      <c r="B4" s="16" t="str">
        <f ca="1">VLOOKUP(RANDBETWEEN(1,12),'Gems and Art'!$D$2:$E$14,2)</f>
        <v>Sardonyx</v>
      </c>
      <c r="C4" s="16" t="str">
        <f ca="1">VLOOKUP(RANDBETWEEN(1,10),'Gems and Art'!$A$17:$B$27,2)</f>
        <v>Cloth-of-gold vestments</v>
      </c>
      <c r="D4" s="16" t="str">
        <f ca="1">VLOOKUP(RANDBETWEEN(1,100),'Magic Item Table A'!$A$1:$B$101,2)</f>
        <v>Potion of Healing</v>
      </c>
      <c r="E4" s="16" t="str">
        <f ca="1">VLOOKUP(RANDBETWEEN(1,100),'Magic Item Table B'!$A$1:$B$101,2)</f>
        <v>Potion of greater healing</v>
      </c>
      <c r="F4" s="16" t="str">
        <f ca="1">VLOOKUP(RANDBETWEEN(1,100),'Magic Item Table C'!$A$1:$B$101,2)</f>
        <v>Potion of frost giant strength</v>
      </c>
      <c r="G4" s="16" t="str">
        <f ca="1">VLOOKUP(RANDBETWEEN(1,100),'Magic Item Table F'!$A$1:$B$101,2)</f>
        <v>Boots of the winterlands</v>
      </c>
      <c r="H4" s="16" t="str">
        <f ca="1">VLOOKUP(RANDBETWEEN(1,100),'Magic Item Table G'!$A$1:$B$101,2)</f>
        <v>Staff of the woodlands</v>
      </c>
      <c r="J4" s="33" t="s">
        <v>1203</v>
      </c>
      <c r="K4" s="34"/>
      <c r="L4" s="34"/>
      <c r="M4" s="35"/>
    </row>
    <row r="5" spans="1:25" ht="25.5" customHeight="1" x14ac:dyDescent="0.25">
      <c r="A5" s="16" t="str">
        <f ca="1">VLOOKUP(RANDBETWEEN(1,12),'Gems and Art'!$A$2:$B$14,2)</f>
        <v>Lapis lazuli</v>
      </c>
      <c r="B5" s="16" t="str">
        <f ca="1">VLOOKUP(RANDBETWEEN(1,12),'Gems and Art'!$D$2:$E$14,2)</f>
        <v>Citrine</v>
      </c>
      <c r="C5" s="16" t="str">
        <f ca="1">VLOOKUP(RANDBETWEEN(1,10),'Gems and Art'!$A$17:$B$27,2)</f>
        <v>Cloth-of-gold vestments</v>
      </c>
      <c r="D5" s="16" t="str">
        <f ca="1">VLOOKUP(RANDBETWEEN(1,100),'Magic Item Table A'!$A$1:$B$101,2)</f>
        <v>Potion of Greater Healing</v>
      </c>
      <c r="E5" s="16" t="str">
        <f ca="1">VLOOKUP(RANDBETWEEN(1,100),'Magic Item Table B'!$A$1:$B$101,2)</f>
        <v>Potion of animal friendship</v>
      </c>
      <c r="F5" s="16" t="str">
        <f ca="1">VLOOKUP(RANDBETWEEN(1,100),'Magic Item Table C'!$A$1:$B$101,2)</f>
        <v>Potion of superior healing</v>
      </c>
      <c r="G5" s="16" t="str">
        <f ca="1">VLOOKUP(RANDBETWEEN(1,100),'Magic Item Table F'!$A$1:$B$101,2)</f>
        <v>Slippers of spider climbing</v>
      </c>
      <c r="H5" s="16" t="str">
        <f ca="1">VLOOKUP(RANDBETWEEN(1,100),'Magic Item Table G'!$A$1:$B$101,2)</f>
        <v>Amulet of health</v>
      </c>
      <c r="J5" s="11" t="s">
        <v>1195</v>
      </c>
      <c r="K5" s="11" t="s">
        <v>1196</v>
      </c>
      <c r="L5" s="11" t="s">
        <v>1197</v>
      </c>
      <c r="M5" s="11" t="s">
        <v>1198</v>
      </c>
    </row>
    <row r="6" spans="1:25" ht="25.5" customHeight="1" x14ac:dyDescent="0.25">
      <c r="A6" s="16" t="str">
        <f ca="1">VLOOKUP(RANDBETWEEN(1,12),'Gems and Art'!$A$2:$B$14,2)</f>
        <v>Turquoise</v>
      </c>
      <c r="B6" s="16" t="str">
        <f ca="1">VLOOKUP(RANDBETWEEN(1,12),'Gems and Art'!$D$2:$E$14,2)</f>
        <v>Chrysoprase</v>
      </c>
      <c r="C6" s="16" t="str">
        <f ca="1">VLOOKUP(RANDBETWEEN(1,10),'Gems and Art'!$A$17:$B$27,2)</f>
        <v>Gold locket with a painted portrait inside</v>
      </c>
      <c r="D6" s="16" t="str">
        <f ca="1">VLOOKUP(RANDBETWEEN(1,100),'Magic Item Table A'!$A$1:$B$101,2)</f>
        <v>Potion of Healing</v>
      </c>
      <c r="E6" s="16" t="str">
        <f ca="1">VLOOKUP(RANDBETWEEN(1,100),'Magic Item Table B'!$A$1:$B$101,2)</f>
        <v>Potion of greater healing</v>
      </c>
      <c r="F6" s="16" t="str">
        <f ca="1">VLOOKUP(RANDBETWEEN(1,100),'Magic Item Table C'!$A$1:$B$101,2)</f>
        <v>Eyes of minute seeing</v>
      </c>
      <c r="G6" s="16" t="str">
        <f ca="1">VLOOKUP(RANDBETWEEN(1,100),'Magic Item Table F'!$A$1:$B$101,2)</f>
        <v>Staff of the adder</v>
      </c>
      <c r="H6" s="16" t="str">
        <f ca="1">VLOOKUP(RANDBETWEEN(1,100),'Magic Item Table G'!$A$1:$B$101,2)</f>
        <v>Cloak of displacement</v>
      </c>
      <c r="J6" s="4">
        <f ca="1">SUM(K11:K15)*100</f>
        <v>2100</v>
      </c>
      <c r="K6" s="4">
        <f ca="1">SUM(K11:K13)*100</f>
        <v>1100</v>
      </c>
      <c r="L6" s="4">
        <f ca="1">SUM(K11:K12)*10</f>
        <v>60</v>
      </c>
      <c r="M6" s="4">
        <v>0</v>
      </c>
    </row>
    <row r="7" spans="1:25" ht="25.5" customHeight="1" x14ac:dyDescent="0.25">
      <c r="A7" s="16" t="str">
        <f ca="1">VLOOKUP(RANDBETWEEN(1,12),'Gems and Art'!$A$2:$B$14,2)</f>
        <v>Banded agate</v>
      </c>
      <c r="B7" s="16" t="str">
        <f ca="1">VLOOKUP(RANDBETWEEN(1,12),'Gems and Art'!$D$2:$E$14,2)</f>
        <v>Chrysoprase</v>
      </c>
      <c r="C7" s="16" t="str">
        <f ca="1">VLOOKUP(RANDBETWEEN(1,10),'Gems and Art'!$A$17:$B$27,2)</f>
        <v>Carved bone statuette</v>
      </c>
      <c r="D7" s="16" t="str">
        <f ca="1">VLOOKUP(RANDBETWEEN(1,100),'Magic Item Table A'!$A$1:$B$101,2)</f>
        <v>Potion of Healing</v>
      </c>
      <c r="E7" s="16" t="str">
        <f ca="1">VLOOKUP(RANDBETWEEN(1,100),'Magic Item Table B'!$A$1:$B$101,2)</f>
        <v>Potion of animal friendship</v>
      </c>
      <c r="F7" s="16" t="str">
        <f ca="1">VLOOKUP(RANDBETWEEN(1,100),'Magic Item Table C'!$A$1:$B$101,2)</f>
        <v>Ammunition, +2</v>
      </c>
      <c r="G7" s="16" t="str">
        <f ca="1">VLOOKUP(RANDBETWEEN(1,100),'Magic Item Table F'!$A$1:$B$101,2)</f>
        <v>Weapon, +1</v>
      </c>
      <c r="H7" s="16" t="str">
        <f ca="1">VLOOKUP(RANDBETWEEN(1,100),'Magic Item Table G'!$A$1:$B$101,2)</f>
        <v>Armor of resistance (chain shirt)</v>
      </c>
      <c r="J7" s="12" t="s">
        <v>1199</v>
      </c>
      <c r="K7" s="12" t="s">
        <v>1200</v>
      </c>
      <c r="L7" s="36" t="s">
        <v>1201</v>
      </c>
      <c r="M7" s="36"/>
    </row>
    <row r="8" spans="1:25" ht="25.5" customHeight="1" x14ac:dyDescent="0.25">
      <c r="A8" s="16" t="str">
        <f ca="1">VLOOKUP(RANDBETWEEN(1,12),'Gems and Art'!$A$2:$B$14,2)</f>
        <v>Lapis lazuli</v>
      </c>
      <c r="B8" s="16" t="str">
        <f ca="1">VLOOKUP(RANDBETWEEN(1,12),'Gems and Art'!$D$2:$E$14,2)</f>
        <v>Star rose quartz</v>
      </c>
      <c r="C8" s="16" t="str">
        <f ca="1">VLOOKUP(RANDBETWEEN(1,10),'Gems and Art'!$A$17:$B$27,2)</f>
        <v>Pair of engraved bone dice</v>
      </c>
      <c r="D8" s="16" t="str">
        <f ca="1">VLOOKUP(RANDBETWEEN(1,100),'Magic Item Table A'!$A$1:$B$101,2)</f>
        <v>Potion of Healing</v>
      </c>
      <c r="E8" s="16" t="str">
        <f ca="1">VLOOKUP(RANDBETWEEN(1,100),'Magic Item Table B'!$A$1:$B$101,2)</f>
        <v>Oil of slipperiness</v>
      </c>
      <c r="F8" s="16" t="str">
        <f ca="1">VLOOKUP(RANDBETWEEN(1,100),'Magic Item Table C'!$A$1:$B$101,2)</f>
        <v>Spell scroll (4thlevel)</v>
      </c>
      <c r="G8" s="16" t="str">
        <f ca="1">VLOOKUP(RANDBETWEEN(1,100),'Magic Item Table F'!$A$1:$B$101,2)</f>
        <v>Weapon, +1</v>
      </c>
      <c r="H8" s="16" t="str">
        <f ca="1">VLOOKUP(RANDBETWEEN(1,100),'Magic Item Table G'!$A$1:$B$101,2)</f>
        <v>Boots of levitation</v>
      </c>
      <c r="J8" s="16" t="str">
        <f ca="1">IF(OR(AND(J11&lt;=16,J11&gt;=7),(AND(J11&lt;=44,J11&gt;=37)),AND(J11&lt;=65,J11&gt;=61),AND(J11&lt;=78,J11&gt;=76)),_xlfn.CONCAT(SUM(K11:K12)," 10 GP Gems"),IF(OR(AND(J11&lt;=36,J11&gt;=27),(AND(J11&lt;=60,J11&gt;=53)),AND(J11&lt;=75,J11&gt;=71),AND(J11&lt;=85,J11&gt;=81),AND(J11&lt;=97,J11&gt;=93)),_xlfn.CONCAT(SUM(K11:K12)," 50 GP Gems"),0))</f>
        <v>6 10 GP Gems</v>
      </c>
      <c r="K8" s="4">
        <f ca="1">IF(OR(AND(J11&gt;=17,J11&lt;=26),AND(J11&gt;=45,J11&lt;=52),AND(J11&gt;=66,J11&lt;=70),AND(J11&gt;=79,J11&lt;=80),AND(J11&gt;=86,J11&lt;=92),AND(J11&gt;=98,J11&lt;=99)), _xlfn.CONCAT(SUM(L11:L12)," 25GP Art"),0)</f>
        <v>0</v>
      </c>
      <c r="L8" s="38" t="str">
        <f ca="1">IF(AND(J11&gt;=37,J11&lt;=60),_xlfn.CONCAT(K11," Items from MIT A"),IF(AND(J11&gt;=61,J11&lt;=75),_xlfn.CONCAT(L11," Items from MIT B"),IF(AND(J11&gt;=76,J11&lt;=85),_xlfn.CONCAT(L11," Items from MIT C"),IF(AND(J11&gt;=86,J11&lt;=97),_xlfn.CONCAT(L11," Items from MIT F"),IF(AND(J11&lt;=100,J11&gt;=98),_xlfn.CONCAT(1," Item from MIT G"),0)))))</f>
        <v>3 Items from MIT A</v>
      </c>
      <c r="M8" s="38"/>
      <c r="N8" s="1">
        <f ca="1">J11</f>
        <v>39</v>
      </c>
    </row>
    <row r="9" spans="1:25" ht="25.5" customHeight="1" x14ac:dyDescent="0.25">
      <c r="A9" s="16" t="str">
        <f ca="1">VLOOKUP(RANDBETWEEN(1,12),'Gems and Art'!$A$2:$B$14,2)</f>
        <v>Obsidian</v>
      </c>
      <c r="B9" s="16" t="str">
        <f ca="1">VLOOKUP(RANDBETWEEN(1,12),'Gems and Art'!$D$2:$E$14,2)</f>
        <v>Chalcedony</v>
      </c>
      <c r="C9" s="16" t="str">
        <f ca="1">VLOOKUP(RANDBETWEEN(1,10),'Gems and Art'!$A$17:$B$27,2)</f>
        <v>Small mirror set in a painted wooden frame</v>
      </c>
      <c r="D9" s="16" t="str">
        <f ca="1">VLOOKUP(RANDBETWEEN(1,100),'Magic Item Table A'!$A$1:$B$101,2)</f>
        <v>Spell Scroll (1st Level)</v>
      </c>
      <c r="E9" s="16" t="str">
        <f ca="1">VLOOKUP(RANDBETWEEN(1,100),'Magic Item Table B'!$A$1:$B$101,2)</f>
        <v>Potion of greater healing</v>
      </c>
      <c r="F9" s="16" t="str">
        <f ca="1">VLOOKUP(RANDBETWEEN(1,100),'Magic Item Table C'!$A$1:$B$101,2)</f>
        <v>Spell scroll (5thlevel)</v>
      </c>
      <c r="G9" s="16" t="str">
        <f ca="1">VLOOKUP(RANDBETWEEN(1,100),'Magic Item Table F'!$A$1:$B$101,2)</f>
        <v>Gloves of swimming and climbing</v>
      </c>
      <c r="H9" s="16" t="str">
        <f ca="1">VLOOKUP(RANDBETWEEN(1,100),'Magic Item Table G'!$A$1:$B$101,2)</f>
        <v>Ring of free action</v>
      </c>
      <c r="L9" s="45"/>
      <c r="M9" s="45"/>
    </row>
    <row r="10" spans="1:25" s="1" customFormat="1" ht="25.5" customHeight="1" x14ac:dyDescent="0.25">
      <c r="A10" s="16" t="str">
        <f ca="1">VLOOKUP(RANDBETWEEN(1,12),'Gems and Art'!$A$2:$B$14,2)</f>
        <v>Eye agate</v>
      </c>
      <c r="B10" s="16" t="str">
        <f ca="1">VLOOKUP(RANDBETWEEN(1,12),'Gems and Art'!$D$2:$E$14,2)</f>
        <v>Jasper</v>
      </c>
      <c r="C10" s="16" t="str">
        <f ca="1">VLOOKUP(RANDBETWEEN(1,10),'Gems and Art'!$A$17:$B$27,2)</f>
        <v>Carved bone statuette</v>
      </c>
      <c r="D10" s="16" t="str">
        <f ca="1">VLOOKUP(RANDBETWEEN(1,100),'Magic Item Table A'!$A$1:$B$101,2)</f>
        <v>Bag of Holding</v>
      </c>
      <c r="E10" s="16" t="str">
        <f ca="1">VLOOKUP(RANDBETWEEN(1,100),'Magic Item Table B'!$A$1:$B$101,2)</f>
        <v>Potion of growth</v>
      </c>
      <c r="F10" s="16" t="str">
        <f ca="1">VLOOKUP(RANDBETWEEN(1,100),'Magic Item Table C'!$A$1:$B$101,2)</f>
        <v>Spell scroll (5thlevel)</v>
      </c>
      <c r="G10" s="16" t="str">
        <f ca="1">VLOOKUP(RANDBETWEEN(1,100),'Magic Item Table F'!$A$1:$B$101,2)</f>
        <v>Periapt of wound closure</v>
      </c>
      <c r="H10" s="16" t="str">
        <f ca="1">VLOOKUP(RANDBETWEEN(1,100),'Magic Item Table G'!$A$1:$B$101,2)</f>
        <v>Figurine of wondrous power (roll d8)</v>
      </c>
      <c r="J10" s="43" t="s">
        <v>0</v>
      </c>
      <c r="K10" s="43" t="s">
        <v>1192</v>
      </c>
      <c r="L10" s="43" t="s">
        <v>1193</v>
      </c>
      <c r="M10" s="43" t="s">
        <v>1189</v>
      </c>
      <c r="O10"/>
    </row>
    <row r="11" spans="1:25" s="1" customFormat="1" ht="25.5" customHeight="1" x14ac:dyDescent="0.25">
      <c r="A11" s="16" t="str">
        <f ca="1">VLOOKUP(RANDBETWEEN(1,12),'Gems and Art'!$A$2:$B$14,2)</f>
        <v>Lapis lazuli</v>
      </c>
      <c r="B11" s="16" t="str">
        <f ca="1">VLOOKUP(RANDBETWEEN(1,12),'Gems and Art'!$D$2:$E$14,2)</f>
        <v>Citrine</v>
      </c>
      <c r="C11" s="16" t="str">
        <f ca="1">VLOOKUP(RANDBETWEEN(1,10),'Gems and Art'!$A$17:$B$27,2)</f>
        <v>Cloth-of-gold vestments</v>
      </c>
      <c r="D11" s="16" t="str">
        <f ca="1">VLOOKUP(RANDBETWEEN(1,100),'Magic Item Table A'!$A$1:$B$101,2)</f>
        <v>Potion of Healing</v>
      </c>
      <c r="E11" s="16" t="str">
        <f ca="1">VLOOKUP(RANDBETWEEN(1,100),'Magic Item Table B'!$A$1:$B$101,2)</f>
        <v>Potion of Resistance</v>
      </c>
      <c r="F11" s="16" t="str">
        <f ca="1">VLOOKUP(RANDBETWEEN(1,100),'Magic Item Table C'!$A$1:$B$101,2)</f>
        <v>Potion of clairvoyance</v>
      </c>
      <c r="G11" s="16" t="str">
        <f ca="1">VLOOKUP(RANDBETWEEN(1,100),'Magic Item Table F'!$A$1:$B$101,2)</f>
        <v>Hat of disguise</v>
      </c>
      <c r="H11" s="16" t="str">
        <f ca="1">VLOOKUP(RANDBETWEEN(1,100),'Magic Item Table G'!$A$1:$B$101,2)</f>
        <v>Instrument of the bards (Canaithmandolin)</v>
      </c>
      <c r="J11" s="43">
        <f ca="1">RANDBETWEEN(1,100)</f>
        <v>39</v>
      </c>
      <c r="K11" s="43">
        <f t="shared" ref="K11:K19" ca="1" si="0">RANDBETWEEN(1,6)</f>
        <v>3</v>
      </c>
      <c r="L11" s="43">
        <f t="shared" ref="L11:L19" ca="1" si="1">RANDBETWEEN(1,4)</f>
        <v>2</v>
      </c>
      <c r="M11" s="43">
        <f ca="1">RANDBETWEEN(1,20)</f>
        <v>16</v>
      </c>
      <c r="O11"/>
    </row>
    <row r="12" spans="1:25" s="1" customFormat="1" ht="25.5" customHeight="1" x14ac:dyDescent="0.25">
      <c r="A12" s="16" t="str">
        <f ca="1">VLOOKUP(RANDBETWEEN(1,12),'Gems and Art'!$A$2:$B$14,2)</f>
        <v>Turquoise</v>
      </c>
      <c r="B12" s="16" t="str">
        <f ca="1">VLOOKUP(RANDBETWEEN(1,12),'Gems and Art'!$D$2:$E$14,2)</f>
        <v>Citrine</v>
      </c>
      <c r="C12" s="16" t="str">
        <f ca="1">VLOOKUP(RANDBETWEEN(1,10),'Gems and Art'!$A$17:$B$27,2)</f>
        <v>Small mirror set in a painted wooden frame</v>
      </c>
      <c r="D12" s="16" t="str">
        <f ca="1">VLOOKUP(RANDBETWEEN(1,100),'Magic Item Table A'!$A$1:$B$101,2)</f>
        <v>Spell Scroll (1st Level)</v>
      </c>
      <c r="E12" s="16" t="str">
        <f ca="1">VLOOKUP(RANDBETWEEN(1,100),'Magic Item Table B'!$A$1:$B$101,2)</f>
        <v>Ammunition, +1</v>
      </c>
      <c r="F12" s="16" t="str">
        <f ca="1">VLOOKUP(RANDBETWEEN(1,100),'Magic Item Table C'!$A$1:$B$101,2)</f>
        <v>Quaal's feather token</v>
      </c>
      <c r="G12" s="16" t="str">
        <f ca="1">VLOOKUP(RANDBETWEEN(1,100),'Magic Item Table F'!$A$1:$B$101,2)</f>
        <v>Boots of elvenkind</v>
      </c>
      <c r="H12" s="16" t="str">
        <f ca="1">VLOOKUP(RANDBETWEEN(1,100),'Magic Item Table G'!$A$1:$B$101,2)</f>
        <v>Wand of lightning bolts</v>
      </c>
      <c r="J12" s="43">
        <f t="shared" ref="J12:J23" ca="1" si="2">RANDBETWEEN(1,100)</f>
        <v>1</v>
      </c>
      <c r="K12" s="43">
        <f t="shared" ca="1" si="0"/>
        <v>3</v>
      </c>
      <c r="L12" s="43">
        <f t="shared" ca="1" si="1"/>
        <v>2</v>
      </c>
      <c r="M12" s="44"/>
      <c r="O12"/>
    </row>
    <row r="13" spans="1:25" s="1" customFormat="1" ht="25.5" customHeight="1" x14ac:dyDescent="0.25">
      <c r="A13" s="16" t="str">
        <f ca="1">VLOOKUP(RANDBETWEEN(1,12),'Gems and Art'!$A$2:$B$14,2)</f>
        <v>Tiger eye</v>
      </c>
      <c r="B13" s="16" t="str">
        <f ca="1">VLOOKUP(RANDBETWEEN(1,12),'Gems and Art'!$D$2:$E$14,2)</f>
        <v>Citrine</v>
      </c>
      <c r="C13" s="16" t="str">
        <f ca="1">VLOOKUP(RANDBETWEEN(1,10),'Gems and Art'!$A$17:$B$27,2)</f>
        <v>Embroidered silk handkerchief</v>
      </c>
      <c r="D13" s="16" t="str">
        <f ca="1">VLOOKUP(RANDBETWEEN(1,100),'Magic Item Table A'!$A$1:$B$101,2)</f>
        <v>Spell Scroll (cantrip)</v>
      </c>
      <c r="E13" s="16" t="str">
        <f ca="1">VLOOKUP(RANDBETWEEN(1,100),'Magic Item Table B'!$A$1:$B$101,2)</f>
        <v>Oil of slipperiness</v>
      </c>
      <c r="F13" s="16" t="str">
        <f ca="1">VLOOKUP(RANDBETWEEN(1,100),'Magic Item Table C'!$A$1:$B$101,2)</f>
        <v>Potion of gaseous form</v>
      </c>
      <c r="G13" s="16" t="str">
        <f ca="1">VLOOKUP(RANDBETWEEN(1,100),'Magic Item Table F'!$A$1:$B$101,2)</f>
        <v>Eyes of charming</v>
      </c>
      <c r="H13" s="16" t="str">
        <f ca="1">VLOOKUP(RANDBETWEEN(1,100),'Magic Item Table G'!$A$1:$B$101,2)</f>
        <v>Shield, +2</v>
      </c>
      <c r="J13" s="43">
        <f t="shared" ca="1" si="2"/>
        <v>25</v>
      </c>
      <c r="K13" s="43">
        <f t="shared" ca="1" si="0"/>
        <v>5</v>
      </c>
      <c r="L13" s="43">
        <f t="shared" ca="1" si="1"/>
        <v>3</v>
      </c>
      <c r="M13" s="43" t="s">
        <v>1190</v>
      </c>
      <c r="O13"/>
    </row>
    <row r="14" spans="1:25" s="1" customFormat="1" ht="25.5" customHeight="1" x14ac:dyDescent="0.25">
      <c r="J14" s="43">
        <f t="shared" ca="1" si="2"/>
        <v>71</v>
      </c>
      <c r="K14" s="43">
        <f t="shared" ca="1" si="0"/>
        <v>4</v>
      </c>
      <c r="L14" s="43">
        <f t="shared" ca="1" si="1"/>
        <v>3</v>
      </c>
      <c r="M14" s="43">
        <f ca="1">RANDBETWEEN(1,12)</f>
        <v>10</v>
      </c>
      <c r="O14"/>
    </row>
    <row r="15" spans="1:25" s="1" customFormat="1" ht="25.5" customHeight="1" x14ac:dyDescent="0.25">
      <c r="A15" s="8" t="s">
        <v>2653</v>
      </c>
      <c r="B15" s="8" t="s">
        <v>2654</v>
      </c>
      <c r="C15" s="8" t="s">
        <v>2655</v>
      </c>
      <c r="D15" s="8" t="s">
        <v>2656</v>
      </c>
      <c r="E15" s="8" t="s">
        <v>2657</v>
      </c>
      <c r="F15" s="8" t="s">
        <v>2658</v>
      </c>
      <c r="G15" s="8" t="s">
        <v>2659</v>
      </c>
      <c r="H15" s="8" t="s">
        <v>2660</v>
      </c>
      <c r="I15" s="8" t="s">
        <v>2661</v>
      </c>
      <c r="J15" s="8" t="s">
        <v>2662</v>
      </c>
      <c r="K15" s="43">
        <f t="shared" ca="1" si="0"/>
        <v>6</v>
      </c>
      <c r="L15" s="43">
        <f t="shared" ca="1" si="1"/>
        <v>1</v>
      </c>
      <c r="M15" s="44"/>
      <c r="O15"/>
    </row>
    <row r="16" spans="1:25" s="1" customFormat="1" ht="25.5" customHeight="1" x14ac:dyDescent="0.25">
      <c r="A16" s="17" t="str">
        <f ca="1">VLOOKUP('Spell Scrolls'!$V$2,'Spell List'!$A$2:$C$362,2)</f>
        <v>Message</v>
      </c>
      <c r="B16" s="17" t="str">
        <f ca="1">VLOOKUP('Spell Scrolls'!$V$3,'Spell List'!$A$2:$C$362,2)</f>
        <v>Shield</v>
      </c>
      <c r="C16" s="17" t="str">
        <f ca="1">VLOOKUP('Spell Scrolls'!$V$4,'Spell List'!$A$2:$C$362,2)</f>
        <v>Aid</v>
      </c>
      <c r="D16" s="17" t="str">
        <f ca="1">VLOOKUP('Spell Scrolls'!$V$5,'Spell List'!$A$2:$C$362,2)</f>
        <v>Lightning Arrow</v>
      </c>
      <c r="E16" s="17" t="str">
        <f ca="1">VLOOKUP('Spell Scrolls'!$V$6,'Spell List'!$A$2:$C$362,2)</f>
        <v>Arcane Eye</v>
      </c>
      <c r="F16" s="17" t="str">
        <f ca="1">VLOOKUP('Spell Scrolls'!$V$7,'Spell List'!$A$2:$C$362,2)</f>
        <v>Flame Strike</v>
      </c>
      <c r="G16" s="17" t="str">
        <f ca="1">VLOOKUP('Spell Scrolls'!$V$8,'Spell List'!$A$2:$C$362,2)</f>
        <v>Globe of Invulnerability</v>
      </c>
      <c r="H16" s="17" t="str">
        <f ca="1">VLOOKUP('Spell Scrolls'!$V$9,'Spell List'!$A$2:$C$362,2)</f>
        <v>Regenerate</v>
      </c>
      <c r="I16" s="17" t="str">
        <f ca="1">VLOOKUP('Spell Scrolls'!$V$10,'Spell List'!$A$2:$C$362,2)</f>
        <v>Clone</v>
      </c>
      <c r="J16" s="17" t="str">
        <f ca="1">VLOOKUP('Spell Scrolls'!$V$11,'Spell List'!$A$2:$C$362,2)</f>
        <v>Meteor Swarm</v>
      </c>
      <c r="K16" s="43">
        <f t="shared" ca="1" si="0"/>
        <v>6</v>
      </c>
      <c r="L16" s="43">
        <f t="shared" ca="1" si="1"/>
        <v>2</v>
      </c>
      <c r="M16" s="43" t="s">
        <v>1194</v>
      </c>
      <c r="O16"/>
    </row>
    <row r="17" spans="1:15" s="1" customFormat="1" ht="25.5" customHeight="1" x14ac:dyDescent="0.25">
      <c r="A17" s="17" t="str">
        <f ca="1">VLOOKUP('Spell Scrolls'!$W$2,'Spell List'!$A$2:$C$362,2)</f>
        <v>Dancing Lights</v>
      </c>
      <c r="B17" s="17" t="str">
        <f ca="1">VLOOKUP('Spell Scrolls'!$W$3,'Spell List'!$A$2:$C$362,2)</f>
        <v>Illusory Script</v>
      </c>
      <c r="C17" s="17" t="str">
        <f ca="1">VLOOKUP('Spell Scrolls'!$W$4,'Spell List'!$A$2:$C$362,2)</f>
        <v>Flaming Sphere</v>
      </c>
      <c r="D17" s="17" t="str">
        <f ca="1">VLOOKUP('Spell Scrolls'!$W$5,'Spell List'!$A$2:$C$362,2)</f>
        <v>Speak with Plants</v>
      </c>
      <c r="E17" s="17" t="str">
        <f ca="1">VLOOKUP('Spell Scrolls'!$W$6,'Spell List'!$A$2:$C$362,2)</f>
        <v>Ice Storm</v>
      </c>
      <c r="F17" s="17" t="str">
        <f ca="1">VLOOKUP('Spell Scrolls'!$W$7,'Spell List'!$A$2:$C$362,2)</f>
        <v>Circle of Power</v>
      </c>
      <c r="G17" s="17" t="str">
        <f ca="1">VLOOKUP('Spell Scrolls'!$W$8,'Spell List'!$A$2:$C$362,2)</f>
        <v>Word of Recall</v>
      </c>
      <c r="H17" s="17" t="str">
        <f ca="1">VLOOKUP('Spell Scrolls'!$W$9,'Spell List'!$A$2:$C$362,2)</f>
        <v>Etherealness</v>
      </c>
      <c r="I17" s="17" t="str">
        <f ca="1">VLOOKUP('Spell Scrolls'!$W$10,'Spell List'!$A$2:$C$362,2)</f>
        <v>Glibness</v>
      </c>
      <c r="J17" s="17" t="str">
        <f ca="1">VLOOKUP('Spell Scrolls'!$W$11,'Spell List'!$A$2:$C$362,2)</f>
        <v>Storm of Vengeance</v>
      </c>
      <c r="K17" s="43">
        <f t="shared" ca="1" si="0"/>
        <v>3</v>
      </c>
      <c r="L17" s="43">
        <f t="shared" ca="1" si="1"/>
        <v>1</v>
      </c>
      <c r="M17" s="43">
        <f ca="1">RANDBETWEEN(1,10)</f>
        <v>10</v>
      </c>
      <c r="O17"/>
    </row>
    <row r="18" spans="1:15" s="1" customFormat="1" ht="25.5" customHeight="1" x14ac:dyDescent="0.25">
      <c r="A18" s="17" t="str">
        <f ca="1">VLOOKUP('Spell Scrolls'!$X$2,'Spell List'!$A$2:$C$362,2)</f>
        <v>Thaumaturgy</v>
      </c>
      <c r="B18" s="17" t="str">
        <f ca="1">VLOOKUP('Spell Scrolls'!$X$3,'Spell List'!$A$2:$C$362,2)</f>
        <v>Compelled Duel</v>
      </c>
      <c r="C18" s="17" t="str">
        <f ca="1">VLOOKUP('Spell Scrolls'!$X$4,'Spell List'!$A$2:$C$362,2)</f>
        <v>Spiritual Weapon</v>
      </c>
      <c r="D18" s="17" t="str">
        <f ca="1">VLOOKUP('Spell Scrolls'!$X$5,'Spell List'!$A$2:$C$362,2)</f>
        <v>Water Breathing</v>
      </c>
      <c r="E18" s="17" t="str">
        <f ca="1">VLOOKUP('Spell Scrolls'!$X$6,'Spell List'!$A$2:$C$362,2)</f>
        <v>Conjure Minor Elementals</v>
      </c>
      <c r="F18" s="17" t="str">
        <f ca="1">VLOOKUP('Spell Scrolls'!$X$7,'Spell List'!$A$2:$C$362,2)</f>
        <v>Insect Plague</v>
      </c>
      <c r="G18" s="17" t="str">
        <f ca="1">VLOOKUP('Spell Scrolls'!$X$8,'Spell List'!$A$2:$C$362,2)</f>
        <v>Mass Suggestion</v>
      </c>
      <c r="H18" s="17" t="str">
        <f ca="1">VLOOKUP('Spell Scrolls'!$X$9,'Spell List'!$A$2:$C$362,2)</f>
        <v>Finger of Death</v>
      </c>
      <c r="I18" s="17" t="str">
        <f ca="1">VLOOKUP('Spell Scrolls'!$X$10,'Spell List'!$A$2:$C$362,2)</f>
        <v>Dominate Monster</v>
      </c>
      <c r="J18" s="17" t="str">
        <f ca="1">VLOOKUP('Spell Scrolls'!$X$11,'Spell List'!$A$2:$C$362,2)</f>
        <v>Wish</v>
      </c>
      <c r="K18" s="43">
        <f t="shared" ca="1" si="0"/>
        <v>1</v>
      </c>
      <c r="L18" s="43">
        <f t="shared" ca="1" si="1"/>
        <v>4</v>
      </c>
      <c r="M18" s="44"/>
    </row>
    <row r="19" spans="1:15" s="1" customFormat="1" ht="25.5" customHeight="1" x14ac:dyDescent="0.25">
      <c r="A19" s="17" t="str">
        <f ca="1">VLOOKUP('Spell Scrolls'!$Y$2,'Spell List'!$A$2:$C$362,2)</f>
        <v>Eldritch Blast</v>
      </c>
      <c r="B19" s="17" t="str">
        <f ca="1">VLOOKUP('Spell Scrolls'!$Y$3,'Spell List'!$A$2:$C$362,2)</f>
        <v>Bane</v>
      </c>
      <c r="C19" s="17" t="str">
        <f ca="1">VLOOKUP('Spell Scrolls'!$Y$4,'Spell List'!$A$2:$C$362,2)</f>
        <v>Locate Object</v>
      </c>
      <c r="D19" s="17" t="str">
        <f ca="1">VLOOKUP('Spell Scrolls'!$Y$5,'Spell List'!$A$2:$C$362,2)</f>
        <v>Slow</v>
      </c>
      <c r="E19" s="17" t="str">
        <f ca="1">VLOOKUP('Spell Scrolls'!$Y$6,'Spell List'!$A$2:$C$362,2)</f>
        <v>Mordenkainen's Faithful Hound</v>
      </c>
      <c r="F19" s="17" t="str">
        <f ca="1">VLOOKUP('Spell Scrolls'!$Y$7,'Spell List'!$A$2:$C$362,2)</f>
        <v>Dispel Evil and Good</v>
      </c>
      <c r="G19" s="17" t="str">
        <f ca="1">VLOOKUP('Spell Scrolls'!$Y$8,'Spell List'!$A$2:$C$362,2)</f>
        <v>True Seeing</v>
      </c>
      <c r="H19" s="17" t="str">
        <f ca="1">VLOOKUP('Spell Scrolls'!$Y$9,'Spell List'!$A$2:$C$362,2)</f>
        <v>Conjure Celestial</v>
      </c>
      <c r="I19" s="17" t="str">
        <f ca="1">VLOOKUP('Spell Scrolls'!$Y$10,'Spell List'!$A$2:$C$362,2)</f>
        <v>Animal Shapes</v>
      </c>
      <c r="J19" s="17" t="str">
        <f ca="1">VLOOKUP('Spell Scrolls'!$Y$11,'Spell List'!$A$2:$C$362,2)</f>
        <v>True Resurrection</v>
      </c>
      <c r="K19" s="43">
        <f t="shared" ca="1" si="0"/>
        <v>2</v>
      </c>
      <c r="L19" s="43">
        <f t="shared" ca="1" si="1"/>
        <v>2</v>
      </c>
      <c r="M19" s="43" t="s">
        <v>1191</v>
      </c>
    </row>
    <row r="20" spans="1:15" s="1" customFormat="1" ht="25.5" customHeight="1" x14ac:dyDescent="0.25">
      <c r="A20" s="17" t="str">
        <f ca="1">VLOOKUP('Spell Scrolls'!$Z$2,'Spell List'!$A$2:$C$362,2)</f>
        <v>Fire Bolt</v>
      </c>
      <c r="B20" s="17" t="str">
        <f ca="1">VLOOKUP('Spell Scrolls'!$Z$3,'Spell List'!$A$2:$C$362,2)</f>
        <v>Faerie Fire</v>
      </c>
      <c r="C20" s="17" t="str">
        <f ca="1">VLOOKUP('Spell Scrolls'!$Z$4,'Spell List'!$A$2:$C$362,2)</f>
        <v>Shatter</v>
      </c>
      <c r="D20" s="17" t="str">
        <f ca="1">VLOOKUP('Spell Scrolls'!$Z$5,'Spell List'!$A$2:$C$362,2)</f>
        <v>Lightning Bolt</v>
      </c>
      <c r="E20" s="17" t="str">
        <f ca="1">VLOOKUP('Spell Scrolls'!$Z$6,'Spell List'!$A$2:$C$362,2)</f>
        <v>Hallucinatory Terrain</v>
      </c>
      <c r="F20" s="17" t="str">
        <f ca="1">VLOOKUP('Spell Scrolls'!$Z$7,'Spell List'!$A$2:$C$362,2)</f>
        <v>Seeming</v>
      </c>
      <c r="G20" s="17" t="str">
        <f ca="1">VLOOKUP('Spell Scrolls'!$Z$8,'Spell List'!$A$2:$C$362,2)</f>
        <v>Blade Barrier</v>
      </c>
      <c r="H20" s="17" t="str">
        <f ca="1">VLOOKUP('Spell Scrolls'!$Z$9,'Spell List'!$A$2:$C$362,2)</f>
        <v>Regenerate</v>
      </c>
      <c r="I20" s="17" t="str">
        <f ca="1">VLOOKUP('Spell Scrolls'!$Z$10,'Spell List'!$A$2:$C$362,2)</f>
        <v>Demiplane</v>
      </c>
      <c r="J20" s="17" t="str">
        <f ca="1">VLOOKUP('Spell Scrolls'!$Z$11,'Spell List'!$A$2:$C$362,2)</f>
        <v>Prismatic Wall</v>
      </c>
      <c r="K20" s="43">
        <f t="shared" ref="K20:K23" ca="1" si="3">RANDBETWEEN(1,6)</f>
        <v>2</v>
      </c>
      <c r="L20" s="43">
        <f t="shared" ref="L20:L23" ca="1" si="4">RANDBETWEEN(1,4)</f>
        <v>1</v>
      </c>
      <c r="M20" s="43">
        <f ca="1">RANDBETWEEN(1,8)</f>
        <v>8</v>
      </c>
    </row>
    <row r="21" spans="1:15" s="1" customFormat="1" ht="25.5" customHeight="1" x14ac:dyDescent="0.25">
      <c r="A21"/>
      <c r="B21"/>
      <c r="C21" s="48"/>
      <c r="D21" s="48"/>
      <c r="E21" s="48">
        <v>5</v>
      </c>
      <c r="F21" s="48">
        <v>235</v>
      </c>
      <c r="G21" s="48">
        <v>276</v>
      </c>
      <c r="H21" s="48">
        <f t="shared" ref="H17:H25" ca="1" si="5">RANDBETWEEN(F21,G21)</f>
        <v>269</v>
      </c>
      <c r="J21" s="43">
        <f t="shared" ca="1" si="2"/>
        <v>93</v>
      </c>
      <c r="K21" s="43">
        <f t="shared" ca="1" si="3"/>
        <v>2</v>
      </c>
      <c r="L21" s="43">
        <f t="shared" ca="1" si="4"/>
        <v>3</v>
      </c>
      <c r="M21" s="44"/>
    </row>
    <row r="22" spans="1:15" s="1" customFormat="1" ht="25.5" customHeight="1" x14ac:dyDescent="0.25">
      <c r="A22"/>
      <c r="B22"/>
      <c r="C22" s="48"/>
      <c r="D22" s="48"/>
      <c r="E22" s="48">
        <v>6</v>
      </c>
      <c r="F22" s="48">
        <v>277</v>
      </c>
      <c r="G22" s="48">
        <v>308</v>
      </c>
      <c r="H22" s="48">
        <f t="shared" ca="1" si="5"/>
        <v>288</v>
      </c>
      <c r="J22" s="43">
        <f t="shared" ca="1" si="2"/>
        <v>32</v>
      </c>
      <c r="K22" s="43">
        <f t="shared" ca="1" si="3"/>
        <v>5</v>
      </c>
      <c r="L22" s="43">
        <f t="shared" ca="1" si="4"/>
        <v>3</v>
      </c>
      <c r="M22" s="44"/>
    </row>
    <row r="23" spans="1:15" ht="25.5" customHeight="1" x14ac:dyDescent="0.25">
      <c r="C23" s="48"/>
      <c r="D23" s="48"/>
      <c r="E23" s="48">
        <v>7</v>
      </c>
      <c r="F23" s="48">
        <v>309</v>
      </c>
      <c r="G23" s="48">
        <v>328</v>
      </c>
      <c r="H23" s="48">
        <f t="shared" ca="1" si="5"/>
        <v>309</v>
      </c>
      <c r="J23" s="43">
        <f t="shared" ca="1" si="2"/>
        <v>12</v>
      </c>
      <c r="K23" s="43">
        <f t="shared" ca="1" si="3"/>
        <v>2</v>
      </c>
      <c r="L23" s="43">
        <f t="shared" ca="1" si="4"/>
        <v>3</v>
      </c>
      <c r="M23" s="44"/>
    </row>
    <row r="24" spans="1:15" ht="25.5" customHeight="1" x14ac:dyDescent="0.25">
      <c r="C24" s="48"/>
      <c r="D24" s="48"/>
      <c r="E24" s="48">
        <v>8</v>
      </c>
      <c r="F24" s="48">
        <v>329</v>
      </c>
      <c r="G24" s="48">
        <v>346</v>
      </c>
      <c r="H24" s="48">
        <f t="shared" ca="1" si="5"/>
        <v>343</v>
      </c>
    </row>
    <row r="25" spans="1:15" ht="25.5" customHeight="1" x14ac:dyDescent="0.25">
      <c r="C25" s="48"/>
      <c r="D25" s="48"/>
      <c r="E25" s="48">
        <v>9</v>
      </c>
      <c r="F25" s="48">
        <v>347</v>
      </c>
      <c r="G25" s="48">
        <v>362</v>
      </c>
      <c r="H25" s="48">
        <f t="shared" ca="1" si="5"/>
        <v>354</v>
      </c>
    </row>
    <row r="26" spans="1:15" ht="25.5" customHeight="1" x14ac:dyDescent="0.25">
      <c r="C26" s="8"/>
      <c r="D26" s="8"/>
    </row>
    <row r="27" spans="1:15" ht="25.5" customHeight="1" x14ac:dyDescent="0.25">
      <c r="C27" s="8"/>
    </row>
    <row r="28" spans="1:15" ht="25.5" customHeight="1" x14ac:dyDescent="0.25">
      <c r="C28" s="8"/>
    </row>
    <row r="29" spans="1:15" ht="25.5" customHeight="1" x14ac:dyDescent="0.25">
      <c r="C29" s="8"/>
    </row>
    <row r="30" spans="1:15" ht="25.5" customHeight="1" x14ac:dyDescent="0.25">
      <c r="C30" s="8"/>
    </row>
  </sheetData>
  <mergeCells count="4">
    <mergeCell ref="L8:M8"/>
    <mergeCell ref="J4:M4"/>
    <mergeCell ref="L7:M7"/>
    <mergeCell ref="J1:M1"/>
  </mergeCells>
  <conditionalFormatting sqref="J3:M3">
    <cfRule type="cellIs" dxfId="18" priority="3" operator="greaterThan">
      <formula>0</formula>
    </cfRule>
  </conditionalFormatting>
  <conditionalFormatting sqref="J6:M6">
    <cfRule type="cellIs" dxfId="17" priority="1" operator="greaterThan">
      <formula>0</formula>
    </cfRule>
    <cfRule type="cellIs" dxfId="16" priority="2" operator="greaterThan">
      <formula>0</formula>
    </cfRule>
  </conditionalFormatting>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89DC-180E-4693-A0FF-2A9B00DD7713}">
  <dimension ref="A1:D101"/>
  <sheetViews>
    <sheetView workbookViewId="0">
      <selection sqref="A1:B101"/>
    </sheetView>
  </sheetViews>
  <sheetFormatPr defaultRowHeight="15" x14ac:dyDescent="0.25"/>
  <cols>
    <col min="2" max="2" width="9.140625" style="2"/>
  </cols>
  <sheetData>
    <row r="1" spans="1:4" x14ac:dyDescent="0.25">
      <c r="A1" t="s">
        <v>0</v>
      </c>
      <c r="B1" s="2" t="s">
        <v>1</v>
      </c>
      <c r="D1" t="s">
        <v>202</v>
      </c>
    </row>
    <row r="2" spans="1:4" x14ac:dyDescent="0.25">
      <c r="A2">
        <v>1</v>
      </c>
      <c r="B2" s="3" t="s">
        <v>31</v>
      </c>
    </row>
    <row r="3" spans="1:4" x14ac:dyDescent="0.25">
      <c r="A3">
        <v>2</v>
      </c>
      <c r="B3" s="3" t="s">
        <v>31</v>
      </c>
    </row>
    <row r="4" spans="1:4" x14ac:dyDescent="0.25">
      <c r="A4">
        <v>3</v>
      </c>
      <c r="B4" s="3" t="s">
        <v>31</v>
      </c>
    </row>
    <row r="5" spans="1:4" x14ac:dyDescent="0.25">
      <c r="A5">
        <v>4</v>
      </c>
      <c r="B5" s="3" t="s">
        <v>31</v>
      </c>
    </row>
    <row r="6" spans="1:4" x14ac:dyDescent="0.25">
      <c r="A6">
        <v>5</v>
      </c>
      <c r="B6" s="3" t="s">
        <v>31</v>
      </c>
    </row>
    <row r="7" spans="1:4" x14ac:dyDescent="0.25">
      <c r="A7">
        <v>6</v>
      </c>
      <c r="B7" s="3" t="s">
        <v>31</v>
      </c>
    </row>
    <row r="8" spans="1:4" x14ac:dyDescent="0.25">
      <c r="A8">
        <v>7</v>
      </c>
      <c r="B8" s="3" t="s">
        <v>31</v>
      </c>
    </row>
    <row r="9" spans="1:4" x14ac:dyDescent="0.25">
      <c r="A9">
        <v>8</v>
      </c>
      <c r="B9" s="3" t="s">
        <v>31</v>
      </c>
    </row>
    <row r="10" spans="1:4" x14ac:dyDescent="0.25">
      <c r="A10">
        <v>9</v>
      </c>
      <c r="B10" s="3" t="s">
        <v>31</v>
      </c>
    </row>
    <row r="11" spans="1:4" x14ac:dyDescent="0.25">
      <c r="A11">
        <v>10</v>
      </c>
      <c r="B11" s="3" t="s">
        <v>31</v>
      </c>
    </row>
    <row r="12" spans="1:4" x14ac:dyDescent="0.25">
      <c r="A12">
        <v>11</v>
      </c>
      <c r="B12" s="3" t="s">
        <v>31</v>
      </c>
    </row>
    <row r="13" spans="1:4" x14ac:dyDescent="0.25">
      <c r="A13">
        <v>12</v>
      </c>
      <c r="B13" s="3" t="s">
        <v>31</v>
      </c>
    </row>
    <row r="14" spans="1:4" x14ac:dyDescent="0.25">
      <c r="A14">
        <v>13</v>
      </c>
      <c r="B14" s="3" t="s">
        <v>31</v>
      </c>
    </row>
    <row r="15" spans="1:4" x14ac:dyDescent="0.25">
      <c r="A15">
        <v>14</v>
      </c>
      <c r="B15" s="3" t="s">
        <v>31</v>
      </c>
    </row>
    <row r="16" spans="1:4" x14ac:dyDescent="0.25">
      <c r="A16">
        <v>15</v>
      </c>
      <c r="B16" s="3" t="s">
        <v>31</v>
      </c>
    </row>
    <row r="17" spans="1:2" x14ac:dyDescent="0.25">
      <c r="A17">
        <v>16</v>
      </c>
      <c r="B17" s="3" t="s">
        <v>31</v>
      </c>
    </row>
    <row r="18" spans="1:2" x14ac:dyDescent="0.25">
      <c r="A18">
        <v>17</v>
      </c>
      <c r="B18" s="3" t="s">
        <v>31</v>
      </c>
    </row>
    <row r="19" spans="1:2" x14ac:dyDescent="0.25">
      <c r="A19">
        <v>18</v>
      </c>
      <c r="B19" s="3" t="s">
        <v>31</v>
      </c>
    </row>
    <row r="20" spans="1:2" x14ac:dyDescent="0.25">
      <c r="A20">
        <v>19</v>
      </c>
      <c r="B20" s="3" t="s">
        <v>31</v>
      </c>
    </row>
    <row r="21" spans="1:2" x14ac:dyDescent="0.25">
      <c r="A21">
        <v>20</v>
      </c>
      <c r="B21" s="3" t="s">
        <v>31</v>
      </c>
    </row>
    <row r="22" spans="1:2" x14ac:dyDescent="0.25">
      <c r="A22">
        <v>21</v>
      </c>
      <c r="B22" s="2" t="s">
        <v>32</v>
      </c>
    </row>
    <row r="23" spans="1:2" x14ac:dyDescent="0.25">
      <c r="A23">
        <v>22</v>
      </c>
      <c r="B23" s="2" t="s">
        <v>32</v>
      </c>
    </row>
    <row r="24" spans="1:2" x14ac:dyDescent="0.25">
      <c r="A24">
        <v>23</v>
      </c>
      <c r="B24" s="2" t="s">
        <v>32</v>
      </c>
    </row>
    <row r="25" spans="1:2" x14ac:dyDescent="0.25">
      <c r="A25">
        <v>24</v>
      </c>
      <c r="B25" s="2" t="s">
        <v>32</v>
      </c>
    </row>
    <row r="26" spans="1:2" x14ac:dyDescent="0.25">
      <c r="A26">
        <v>25</v>
      </c>
      <c r="B26" s="2" t="s">
        <v>32</v>
      </c>
    </row>
    <row r="27" spans="1:2" x14ac:dyDescent="0.25">
      <c r="A27">
        <v>26</v>
      </c>
      <c r="B27" s="2" t="s">
        <v>32</v>
      </c>
    </row>
    <row r="28" spans="1:2" x14ac:dyDescent="0.25">
      <c r="A28">
        <v>27</v>
      </c>
      <c r="B28" s="2" t="s">
        <v>32</v>
      </c>
    </row>
    <row r="29" spans="1:2" x14ac:dyDescent="0.25">
      <c r="A29">
        <v>28</v>
      </c>
      <c r="B29" s="2" t="s">
        <v>32</v>
      </c>
    </row>
    <row r="30" spans="1:2" x14ac:dyDescent="0.25">
      <c r="A30">
        <v>29</v>
      </c>
      <c r="B30" s="2" t="s">
        <v>32</v>
      </c>
    </row>
    <row r="31" spans="1:2" x14ac:dyDescent="0.25">
      <c r="A31">
        <v>30</v>
      </c>
      <c r="B31" s="2" t="s">
        <v>32</v>
      </c>
    </row>
    <row r="32" spans="1:2" x14ac:dyDescent="0.25">
      <c r="A32">
        <v>31</v>
      </c>
      <c r="B32" s="2" t="s">
        <v>33</v>
      </c>
    </row>
    <row r="33" spans="1:2" x14ac:dyDescent="0.25">
      <c r="A33">
        <v>32</v>
      </c>
      <c r="B33" s="2" t="s">
        <v>33</v>
      </c>
    </row>
    <row r="34" spans="1:2" x14ac:dyDescent="0.25">
      <c r="A34">
        <v>33</v>
      </c>
      <c r="B34" s="2" t="s">
        <v>33</v>
      </c>
    </row>
    <row r="35" spans="1:2" x14ac:dyDescent="0.25">
      <c r="A35">
        <v>34</v>
      </c>
      <c r="B35" s="2" t="s">
        <v>33</v>
      </c>
    </row>
    <row r="36" spans="1:2" x14ac:dyDescent="0.25">
      <c r="A36">
        <v>35</v>
      </c>
      <c r="B36" s="2" t="s">
        <v>33</v>
      </c>
    </row>
    <row r="37" spans="1:2" x14ac:dyDescent="0.25">
      <c r="A37">
        <v>36</v>
      </c>
      <c r="B37" s="2" t="s">
        <v>33</v>
      </c>
    </row>
    <row r="38" spans="1:2" x14ac:dyDescent="0.25">
      <c r="A38">
        <v>37</v>
      </c>
      <c r="B38" s="2" t="s">
        <v>33</v>
      </c>
    </row>
    <row r="39" spans="1:2" x14ac:dyDescent="0.25">
      <c r="A39">
        <v>38</v>
      </c>
      <c r="B39" s="2" t="s">
        <v>33</v>
      </c>
    </row>
    <row r="40" spans="1:2" x14ac:dyDescent="0.25">
      <c r="A40">
        <v>39</v>
      </c>
      <c r="B40" s="2" t="s">
        <v>33</v>
      </c>
    </row>
    <row r="41" spans="1:2" x14ac:dyDescent="0.25">
      <c r="A41">
        <v>40</v>
      </c>
      <c r="B41" s="2" t="s">
        <v>33</v>
      </c>
    </row>
    <row r="42" spans="1:2" x14ac:dyDescent="0.25">
      <c r="A42">
        <v>41</v>
      </c>
      <c r="B42" s="2" t="s">
        <v>34</v>
      </c>
    </row>
    <row r="43" spans="1:2" x14ac:dyDescent="0.25">
      <c r="A43">
        <v>42</v>
      </c>
      <c r="B43" s="2" t="s">
        <v>34</v>
      </c>
    </row>
    <row r="44" spans="1:2" x14ac:dyDescent="0.25">
      <c r="A44">
        <v>43</v>
      </c>
      <c r="B44" s="2" t="s">
        <v>34</v>
      </c>
    </row>
    <row r="45" spans="1:2" x14ac:dyDescent="0.25">
      <c r="A45">
        <v>44</v>
      </c>
      <c r="B45" s="2" t="s">
        <v>34</v>
      </c>
    </row>
    <row r="46" spans="1:2" x14ac:dyDescent="0.25">
      <c r="A46">
        <v>45</v>
      </c>
      <c r="B46" s="2" t="s">
        <v>34</v>
      </c>
    </row>
    <row r="47" spans="1:2" x14ac:dyDescent="0.25">
      <c r="A47">
        <v>46</v>
      </c>
      <c r="B47" s="2" t="s">
        <v>34</v>
      </c>
    </row>
    <row r="48" spans="1:2" x14ac:dyDescent="0.25">
      <c r="A48">
        <v>47</v>
      </c>
      <c r="B48" s="2" t="s">
        <v>34</v>
      </c>
    </row>
    <row r="49" spans="1:2" x14ac:dyDescent="0.25">
      <c r="A49">
        <v>48</v>
      </c>
      <c r="B49" s="2" t="s">
        <v>34</v>
      </c>
    </row>
    <row r="50" spans="1:2" x14ac:dyDescent="0.25">
      <c r="A50">
        <v>49</v>
      </c>
      <c r="B50" s="2" t="s">
        <v>34</v>
      </c>
    </row>
    <row r="51" spans="1:2" x14ac:dyDescent="0.25">
      <c r="A51">
        <v>50</v>
      </c>
      <c r="B51" s="2" t="s">
        <v>34</v>
      </c>
    </row>
    <row r="52" spans="1:2" x14ac:dyDescent="0.25">
      <c r="A52">
        <v>51</v>
      </c>
      <c r="B52" s="2" t="s">
        <v>35</v>
      </c>
    </row>
    <row r="53" spans="1:2" x14ac:dyDescent="0.25">
      <c r="A53">
        <v>52</v>
      </c>
      <c r="B53" s="2" t="s">
        <v>35</v>
      </c>
    </row>
    <row r="54" spans="1:2" x14ac:dyDescent="0.25">
      <c r="A54">
        <v>53</v>
      </c>
      <c r="B54" s="2" t="s">
        <v>35</v>
      </c>
    </row>
    <row r="55" spans="1:2" x14ac:dyDescent="0.25">
      <c r="A55">
        <v>54</v>
      </c>
      <c r="B55" s="2" t="s">
        <v>35</v>
      </c>
    </row>
    <row r="56" spans="1:2" x14ac:dyDescent="0.25">
      <c r="A56">
        <v>55</v>
      </c>
      <c r="B56" s="2" t="s">
        <v>35</v>
      </c>
    </row>
    <row r="57" spans="1:2" x14ac:dyDescent="0.25">
      <c r="A57">
        <v>56</v>
      </c>
      <c r="B57" s="2" t="s">
        <v>35</v>
      </c>
    </row>
    <row r="58" spans="1:2" x14ac:dyDescent="0.25">
      <c r="A58">
        <v>57</v>
      </c>
      <c r="B58" s="2" t="s">
        <v>35</v>
      </c>
    </row>
    <row r="59" spans="1:2" x14ac:dyDescent="0.25">
      <c r="A59">
        <v>58</v>
      </c>
      <c r="B59" s="2" t="s">
        <v>30</v>
      </c>
    </row>
    <row r="60" spans="1:2" x14ac:dyDescent="0.25">
      <c r="A60">
        <v>59</v>
      </c>
      <c r="B60" s="2" t="s">
        <v>30</v>
      </c>
    </row>
    <row r="61" spans="1:2" x14ac:dyDescent="0.25">
      <c r="A61">
        <v>60</v>
      </c>
      <c r="B61" s="2" t="s">
        <v>30</v>
      </c>
    </row>
    <row r="62" spans="1:2" x14ac:dyDescent="0.25">
      <c r="A62">
        <v>61</v>
      </c>
      <c r="B62" s="2" t="s">
        <v>30</v>
      </c>
    </row>
    <row r="63" spans="1:2" x14ac:dyDescent="0.25">
      <c r="A63">
        <v>62</v>
      </c>
      <c r="B63" s="2" t="s">
        <v>30</v>
      </c>
    </row>
    <row r="64" spans="1:2" x14ac:dyDescent="0.25">
      <c r="A64">
        <v>63</v>
      </c>
      <c r="B64" s="2" t="s">
        <v>36</v>
      </c>
    </row>
    <row r="65" spans="1:2" x14ac:dyDescent="0.25">
      <c r="A65">
        <v>64</v>
      </c>
      <c r="B65" s="2" t="s">
        <v>36</v>
      </c>
    </row>
    <row r="66" spans="1:2" x14ac:dyDescent="0.25">
      <c r="A66">
        <v>65</v>
      </c>
      <c r="B66" s="2" t="s">
        <v>36</v>
      </c>
    </row>
    <row r="67" spans="1:2" x14ac:dyDescent="0.25">
      <c r="A67">
        <v>66</v>
      </c>
      <c r="B67" s="2" t="s">
        <v>36</v>
      </c>
    </row>
    <row r="68" spans="1:2" x14ac:dyDescent="0.25">
      <c r="A68">
        <v>67</v>
      </c>
      <c r="B68" s="2" t="s">
        <v>36</v>
      </c>
    </row>
    <row r="69" spans="1:2" x14ac:dyDescent="0.25">
      <c r="A69">
        <v>68</v>
      </c>
      <c r="B69" s="2" t="s">
        <v>37</v>
      </c>
    </row>
    <row r="70" spans="1:2" x14ac:dyDescent="0.25">
      <c r="A70">
        <v>69</v>
      </c>
      <c r="B70" s="2" t="s">
        <v>37</v>
      </c>
    </row>
    <row r="71" spans="1:2" x14ac:dyDescent="0.25">
      <c r="A71">
        <v>70</v>
      </c>
      <c r="B71" s="2" t="s">
        <v>37</v>
      </c>
    </row>
    <row r="72" spans="1:2" x14ac:dyDescent="0.25">
      <c r="A72">
        <v>71</v>
      </c>
      <c r="B72" s="2" t="s">
        <v>37</v>
      </c>
    </row>
    <row r="73" spans="1:2" x14ac:dyDescent="0.25">
      <c r="A73">
        <v>72</v>
      </c>
      <c r="B73" s="2" t="s">
        <v>37</v>
      </c>
    </row>
    <row r="74" spans="1:2" x14ac:dyDescent="0.25">
      <c r="A74">
        <v>73</v>
      </c>
      <c r="B74" s="2" t="s">
        <v>38</v>
      </c>
    </row>
    <row r="75" spans="1:2" x14ac:dyDescent="0.25">
      <c r="A75">
        <v>74</v>
      </c>
      <c r="B75" s="2" t="s">
        <v>38</v>
      </c>
    </row>
    <row r="76" spans="1:2" x14ac:dyDescent="0.25">
      <c r="A76">
        <v>75</v>
      </c>
      <c r="B76" s="2" t="s">
        <v>38</v>
      </c>
    </row>
    <row r="77" spans="1:2" x14ac:dyDescent="0.25">
      <c r="A77">
        <v>76</v>
      </c>
      <c r="B77" s="2" t="s">
        <v>38</v>
      </c>
    </row>
    <row r="78" spans="1:2" x14ac:dyDescent="0.25">
      <c r="A78">
        <v>77</v>
      </c>
      <c r="B78" s="2" t="s">
        <v>38</v>
      </c>
    </row>
    <row r="79" spans="1:2" x14ac:dyDescent="0.25">
      <c r="A79">
        <v>78</v>
      </c>
      <c r="B79" s="2" t="s">
        <v>39</v>
      </c>
    </row>
    <row r="80" spans="1:2" x14ac:dyDescent="0.25">
      <c r="A80">
        <v>79</v>
      </c>
      <c r="B80" s="2" t="s">
        <v>39</v>
      </c>
    </row>
    <row r="81" spans="1:2" x14ac:dyDescent="0.25">
      <c r="A81">
        <v>80</v>
      </c>
      <c r="B81" s="2" t="s">
        <v>39</v>
      </c>
    </row>
    <row r="82" spans="1:2" x14ac:dyDescent="0.25">
      <c r="A82">
        <v>81</v>
      </c>
      <c r="B82" s="2" t="s">
        <v>39</v>
      </c>
    </row>
    <row r="83" spans="1:2" x14ac:dyDescent="0.25">
      <c r="A83">
        <v>82</v>
      </c>
      <c r="B83" s="2" t="s">
        <v>39</v>
      </c>
    </row>
    <row r="84" spans="1:2" x14ac:dyDescent="0.25">
      <c r="A84">
        <v>83</v>
      </c>
      <c r="B84" s="2" t="s">
        <v>40</v>
      </c>
    </row>
    <row r="85" spans="1:2" x14ac:dyDescent="0.25">
      <c r="A85">
        <v>84</v>
      </c>
      <c r="B85" s="2" t="s">
        <v>40</v>
      </c>
    </row>
    <row r="86" spans="1:2" x14ac:dyDescent="0.25">
      <c r="A86">
        <v>85</v>
      </c>
      <c r="B86" s="2" t="s">
        <v>40</v>
      </c>
    </row>
    <row r="87" spans="1:2" x14ac:dyDescent="0.25">
      <c r="A87">
        <v>86</v>
      </c>
      <c r="B87" s="2" t="s">
        <v>40</v>
      </c>
    </row>
    <row r="88" spans="1:2" x14ac:dyDescent="0.25">
      <c r="A88">
        <v>87</v>
      </c>
      <c r="B88" s="2" t="s">
        <v>40</v>
      </c>
    </row>
    <row r="89" spans="1:2" x14ac:dyDescent="0.25">
      <c r="A89">
        <v>88</v>
      </c>
      <c r="B89" s="2" t="s">
        <v>41</v>
      </c>
    </row>
    <row r="90" spans="1:2" x14ac:dyDescent="0.25">
      <c r="A90">
        <v>89</v>
      </c>
      <c r="B90" s="2" t="s">
        <v>41</v>
      </c>
    </row>
    <row r="91" spans="1:2" x14ac:dyDescent="0.25">
      <c r="A91">
        <v>90</v>
      </c>
      <c r="B91" s="2" t="s">
        <v>41</v>
      </c>
    </row>
    <row r="92" spans="1:2" x14ac:dyDescent="0.25">
      <c r="A92">
        <v>91</v>
      </c>
      <c r="B92" s="2" t="s">
        <v>41</v>
      </c>
    </row>
    <row r="93" spans="1:2" x14ac:dyDescent="0.25">
      <c r="A93">
        <v>92</v>
      </c>
      <c r="B93" s="2" t="s">
        <v>41</v>
      </c>
    </row>
    <row r="94" spans="1:2" x14ac:dyDescent="0.25">
      <c r="A94">
        <v>93</v>
      </c>
      <c r="B94" s="2" t="s">
        <v>42</v>
      </c>
    </row>
    <row r="95" spans="1:2" x14ac:dyDescent="0.25">
      <c r="A95">
        <v>94</v>
      </c>
      <c r="B95" s="2" t="s">
        <v>42</v>
      </c>
    </row>
    <row r="96" spans="1:2" x14ac:dyDescent="0.25">
      <c r="A96">
        <v>95</v>
      </c>
      <c r="B96" s="2" t="s">
        <v>42</v>
      </c>
    </row>
    <row r="97" spans="1:2" x14ac:dyDescent="0.25">
      <c r="A97">
        <v>96</v>
      </c>
      <c r="B97" s="2" t="s">
        <v>43</v>
      </c>
    </row>
    <row r="98" spans="1:2" x14ac:dyDescent="0.25">
      <c r="A98">
        <v>97</v>
      </c>
      <c r="B98" s="2" t="s">
        <v>43</v>
      </c>
    </row>
    <row r="99" spans="1:2" x14ac:dyDescent="0.25">
      <c r="A99">
        <v>98</v>
      </c>
      <c r="B99" s="2" t="s">
        <v>43</v>
      </c>
    </row>
    <row r="100" spans="1:2" x14ac:dyDescent="0.25">
      <c r="A100">
        <v>99</v>
      </c>
      <c r="B100" s="2" t="s">
        <v>44</v>
      </c>
    </row>
    <row r="101" spans="1:2" x14ac:dyDescent="0.25">
      <c r="A101">
        <v>100</v>
      </c>
      <c r="B101" s="2" t="s">
        <v>45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9AA41-86AD-405E-8CD6-351CA21AE326}">
  <dimension ref="A1:D101"/>
  <sheetViews>
    <sheetView topLeftCell="A20" workbookViewId="0">
      <selection sqref="A1:B101"/>
    </sheetView>
  </sheetViews>
  <sheetFormatPr defaultRowHeight="15" x14ac:dyDescent="0.25"/>
  <sheetData>
    <row r="1" spans="1:4" x14ac:dyDescent="0.25">
      <c r="A1" t="s">
        <v>0</v>
      </c>
      <c r="B1" t="s">
        <v>1</v>
      </c>
      <c r="D1" t="s">
        <v>202</v>
      </c>
    </row>
    <row r="2" spans="1:4" x14ac:dyDescent="0.25">
      <c r="A2">
        <v>1</v>
      </c>
      <c r="B2" t="s">
        <v>41</v>
      </c>
    </row>
    <row r="3" spans="1:4" x14ac:dyDescent="0.25">
      <c r="A3">
        <v>2</v>
      </c>
      <c r="B3" t="s">
        <v>41</v>
      </c>
    </row>
    <row r="4" spans="1:4" x14ac:dyDescent="0.25">
      <c r="A4">
        <v>3</v>
      </c>
      <c r="B4" t="s">
        <v>41</v>
      </c>
    </row>
    <row r="5" spans="1:4" x14ac:dyDescent="0.25">
      <c r="A5">
        <v>4</v>
      </c>
      <c r="B5" t="s">
        <v>41</v>
      </c>
    </row>
    <row r="6" spans="1:4" x14ac:dyDescent="0.25">
      <c r="A6">
        <v>5</v>
      </c>
      <c r="B6" t="s">
        <v>41</v>
      </c>
    </row>
    <row r="7" spans="1:4" x14ac:dyDescent="0.25">
      <c r="A7">
        <v>6</v>
      </c>
      <c r="B7" t="s">
        <v>41</v>
      </c>
    </row>
    <row r="8" spans="1:4" x14ac:dyDescent="0.25">
      <c r="A8">
        <v>7</v>
      </c>
      <c r="B8" t="s">
        <v>41</v>
      </c>
    </row>
    <row r="9" spans="1:4" x14ac:dyDescent="0.25">
      <c r="A9">
        <v>8</v>
      </c>
      <c r="B9" t="s">
        <v>41</v>
      </c>
    </row>
    <row r="10" spans="1:4" x14ac:dyDescent="0.25">
      <c r="A10">
        <v>9</v>
      </c>
      <c r="B10" t="s">
        <v>41</v>
      </c>
    </row>
    <row r="11" spans="1:4" x14ac:dyDescent="0.25">
      <c r="A11">
        <v>10</v>
      </c>
      <c r="B11" t="s">
        <v>41</v>
      </c>
    </row>
    <row r="12" spans="1:4" x14ac:dyDescent="0.25">
      <c r="A12">
        <v>11</v>
      </c>
      <c r="B12" t="s">
        <v>41</v>
      </c>
    </row>
    <row r="13" spans="1:4" x14ac:dyDescent="0.25">
      <c r="A13">
        <v>12</v>
      </c>
      <c r="B13" t="s">
        <v>41</v>
      </c>
    </row>
    <row r="14" spans="1:4" x14ac:dyDescent="0.25">
      <c r="A14">
        <v>13</v>
      </c>
      <c r="B14" t="s">
        <v>41</v>
      </c>
    </row>
    <row r="15" spans="1:4" x14ac:dyDescent="0.25">
      <c r="A15">
        <v>14</v>
      </c>
      <c r="B15" t="s">
        <v>41</v>
      </c>
    </row>
    <row r="16" spans="1:4" x14ac:dyDescent="0.25">
      <c r="A16">
        <v>15</v>
      </c>
      <c r="B16" t="s">
        <v>41</v>
      </c>
    </row>
    <row r="17" spans="1:2" x14ac:dyDescent="0.25">
      <c r="A17">
        <v>16</v>
      </c>
      <c r="B17" t="s">
        <v>41</v>
      </c>
    </row>
    <row r="18" spans="1:2" x14ac:dyDescent="0.25">
      <c r="A18">
        <v>17</v>
      </c>
      <c r="B18" t="s">
        <v>41</v>
      </c>
    </row>
    <row r="19" spans="1:2" x14ac:dyDescent="0.25">
      <c r="A19">
        <v>18</v>
      </c>
      <c r="B19" t="s">
        <v>41</v>
      </c>
    </row>
    <row r="20" spans="1:2" x14ac:dyDescent="0.25">
      <c r="A20">
        <v>19</v>
      </c>
      <c r="B20" t="s">
        <v>41</v>
      </c>
    </row>
    <row r="21" spans="1:2" x14ac:dyDescent="0.25">
      <c r="A21">
        <v>20</v>
      </c>
      <c r="B21" t="s">
        <v>41</v>
      </c>
    </row>
    <row r="22" spans="1:2" x14ac:dyDescent="0.25">
      <c r="A22">
        <v>21</v>
      </c>
      <c r="B22" t="s">
        <v>41</v>
      </c>
    </row>
    <row r="23" spans="1:2" x14ac:dyDescent="0.25">
      <c r="A23">
        <v>22</v>
      </c>
      <c r="B23" t="s">
        <v>41</v>
      </c>
    </row>
    <row r="24" spans="1:2" x14ac:dyDescent="0.25">
      <c r="A24">
        <v>23</v>
      </c>
      <c r="B24" t="s">
        <v>41</v>
      </c>
    </row>
    <row r="25" spans="1:2" x14ac:dyDescent="0.25">
      <c r="A25">
        <v>24</v>
      </c>
      <c r="B25" t="s">
        <v>41</v>
      </c>
    </row>
    <row r="26" spans="1:2" x14ac:dyDescent="0.25">
      <c r="A26">
        <v>25</v>
      </c>
      <c r="B26" t="s">
        <v>41</v>
      </c>
    </row>
    <row r="27" spans="1:2" x14ac:dyDescent="0.25">
      <c r="A27">
        <v>26</v>
      </c>
      <c r="B27" t="s">
        <v>41</v>
      </c>
    </row>
    <row r="28" spans="1:2" x14ac:dyDescent="0.25">
      <c r="A28">
        <v>27</v>
      </c>
      <c r="B28" t="s">
        <v>41</v>
      </c>
    </row>
    <row r="29" spans="1:2" x14ac:dyDescent="0.25">
      <c r="A29">
        <v>28</v>
      </c>
      <c r="B29" t="s">
        <v>41</v>
      </c>
    </row>
    <row r="30" spans="1:2" x14ac:dyDescent="0.25">
      <c r="A30">
        <v>29</v>
      </c>
      <c r="B30" t="s">
        <v>41</v>
      </c>
    </row>
    <row r="31" spans="1:2" x14ac:dyDescent="0.25">
      <c r="A31">
        <v>30</v>
      </c>
      <c r="B31" t="s">
        <v>41</v>
      </c>
    </row>
    <row r="32" spans="1:2" x14ac:dyDescent="0.25">
      <c r="A32">
        <v>31</v>
      </c>
      <c r="B32" t="s">
        <v>46</v>
      </c>
    </row>
    <row r="33" spans="1:2" x14ac:dyDescent="0.25">
      <c r="A33">
        <v>32</v>
      </c>
      <c r="B33" t="s">
        <v>46</v>
      </c>
    </row>
    <row r="34" spans="1:2" x14ac:dyDescent="0.25">
      <c r="A34">
        <v>33</v>
      </c>
      <c r="B34" t="s">
        <v>46</v>
      </c>
    </row>
    <row r="35" spans="1:2" x14ac:dyDescent="0.25">
      <c r="A35">
        <v>34</v>
      </c>
      <c r="B35" t="s">
        <v>46</v>
      </c>
    </row>
    <row r="36" spans="1:2" x14ac:dyDescent="0.25">
      <c r="A36">
        <v>35</v>
      </c>
      <c r="B36" t="s">
        <v>46</v>
      </c>
    </row>
    <row r="37" spans="1:2" x14ac:dyDescent="0.25">
      <c r="A37">
        <v>36</v>
      </c>
      <c r="B37" t="s">
        <v>46</v>
      </c>
    </row>
    <row r="38" spans="1:2" x14ac:dyDescent="0.25">
      <c r="A38">
        <v>37</v>
      </c>
      <c r="B38" t="s">
        <v>46</v>
      </c>
    </row>
    <row r="39" spans="1:2" x14ac:dyDescent="0.25">
      <c r="A39">
        <v>38</v>
      </c>
      <c r="B39" t="s">
        <v>46</v>
      </c>
    </row>
    <row r="40" spans="1:2" x14ac:dyDescent="0.25">
      <c r="A40">
        <v>39</v>
      </c>
      <c r="B40" t="s">
        <v>46</v>
      </c>
    </row>
    <row r="41" spans="1:2" x14ac:dyDescent="0.25">
      <c r="A41">
        <v>40</v>
      </c>
      <c r="B41" t="s">
        <v>46</v>
      </c>
    </row>
    <row r="42" spans="1:2" x14ac:dyDescent="0.25">
      <c r="A42">
        <v>41</v>
      </c>
      <c r="B42" t="s">
        <v>46</v>
      </c>
    </row>
    <row r="43" spans="1:2" x14ac:dyDescent="0.25">
      <c r="A43">
        <v>42</v>
      </c>
      <c r="B43" t="s">
        <v>46</v>
      </c>
    </row>
    <row r="44" spans="1:2" x14ac:dyDescent="0.25">
      <c r="A44">
        <v>43</v>
      </c>
      <c r="B44" t="s">
        <v>46</v>
      </c>
    </row>
    <row r="45" spans="1:2" x14ac:dyDescent="0.25">
      <c r="A45">
        <v>44</v>
      </c>
      <c r="B45" t="s">
        <v>46</v>
      </c>
    </row>
    <row r="46" spans="1:2" x14ac:dyDescent="0.25">
      <c r="A46">
        <v>45</v>
      </c>
      <c r="B46" t="s">
        <v>46</v>
      </c>
    </row>
    <row r="47" spans="1:2" x14ac:dyDescent="0.25">
      <c r="A47">
        <v>46</v>
      </c>
      <c r="B47" t="s">
        <v>46</v>
      </c>
    </row>
    <row r="48" spans="1:2" x14ac:dyDescent="0.25">
      <c r="A48">
        <v>47</v>
      </c>
      <c r="B48" t="s">
        <v>46</v>
      </c>
    </row>
    <row r="49" spans="1:2" x14ac:dyDescent="0.25">
      <c r="A49">
        <v>48</v>
      </c>
      <c r="B49" t="s">
        <v>46</v>
      </c>
    </row>
    <row r="50" spans="1:2" x14ac:dyDescent="0.25">
      <c r="A50">
        <v>49</v>
      </c>
      <c r="B50" t="s">
        <v>46</v>
      </c>
    </row>
    <row r="51" spans="1:2" x14ac:dyDescent="0.25">
      <c r="A51">
        <v>50</v>
      </c>
      <c r="B51" t="s">
        <v>46</v>
      </c>
    </row>
    <row r="52" spans="1:2" x14ac:dyDescent="0.25">
      <c r="A52">
        <v>51</v>
      </c>
      <c r="B52" t="s">
        <v>46</v>
      </c>
    </row>
    <row r="53" spans="1:2" x14ac:dyDescent="0.25">
      <c r="A53">
        <v>52</v>
      </c>
      <c r="B53" t="s">
        <v>46</v>
      </c>
    </row>
    <row r="54" spans="1:2" x14ac:dyDescent="0.25">
      <c r="A54">
        <v>53</v>
      </c>
      <c r="B54" t="s">
        <v>46</v>
      </c>
    </row>
    <row r="55" spans="1:2" x14ac:dyDescent="0.25">
      <c r="A55">
        <v>54</v>
      </c>
      <c r="B55" t="s">
        <v>46</v>
      </c>
    </row>
    <row r="56" spans="1:2" x14ac:dyDescent="0.25">
      <c r="A56">
        <v>55</v>
      </c>
      <c r="B56" t="s">
        <v>46</v>
      </c>
    </row>
    <row r="57" spans="1:2" x14ac:dyDescent="0.25">
      <c r="A57">
        <v>56</v>
      </c>
      <c r="B57" t="s">
        <v>47</v>
      </c>
    </row>
    <row r="58" spans="1:2" x14ac:dyDescent="0.25">
      <c r="A58">
        <v>57</v>
      </c>
      <c r="B58" t="s">
        <v>47</v>
      </c>
    </row>
    <row r="59" spans="1:2" x14ac:dyDescent="0.25">
      <c r="A59">
        <v>58</v>
      </c>
      <c r="B59" t="s">
        <v>47</v>
      </c>
    </row>
    <row r="60" spans="1:2" x14ac:dyDescent="0.25">
      <c r="A60">
        <v>59</v>
      </c>
      <c r="B60" t="s">
        <v>47</v>
      </c>
    </row>
    <row r="61" spans="1:2" x14ac:dyDescent="0.25">
      <c r="A61">
        <v>60</v>
      </c>
      <c r="B61" t="s">
        <v>47</v>
      </c>
    </row>
    <row r="62" spans="1:2" x14ac:dyDescent="0.25">
      <c r="A62">
        <v>61</v>
      </c>
      <c r="B62" t="s">
        <v>47</v>
      </c>
    </row>
    <row r="63" spans="1:2" x14ac:dyDescent="0.25">
      <c r="A63">
        <v>62</v>
      </c>
      <c r="B63" t="s">
        <v>47</v>
      </c>
    </row>
    <row r="64" spans="1:2" x14ac:dyDescent="0.25">
      <c r="A64">
        <v>63</v>
      </c>
      <c r="B64" t="s">
        <v>47</v>
      </c>
    </row>
    <row r="65" spans="1:2" x14ac:dyDescent="0.25">
      <c r="A65">
        <v>64</v>
      </c>
      <c r="B65" t="s">
        <v>47</v>
      </c>
    </row>
    <row r="66" spans="1:2" x14ac:dyDescent="0.25">
      <c r="A66">
        <v>65</v>
      </c>
      <c r="B66" t="s">
        <v>47</v>
      </c>
    </row>
    <row r="67" spans="1:2" x14ac:dyDescent="0.25">
      <c r="A67">
        <v>66</v>
      </c>
      <c r="B67" t="s">
        <v>47</v>
      </c>
    </row>
    <row r="68" spans="1:2" x14ac:dyDescent="0.25">
      <c r="A68">
        <v>67</v>
      </c>
      <c r="B68" t="s">
        <v>47</v>
      </c>
    </row>
    <row r="69" spans="1:2" x14ac:dyDescent="0.25">
      <c r="A69">
        <v>68</v>
      </c>
      <c r="B69" t="s">
        <v>47</v>
      </c>
    </row>
    <row r="70" spans="1:2" x14ac:dyDescent="0.25">
      <c r="A70">
        <v>69</v>
      </c>
      <c r="B70" t="s">
        <v>47</v>
      </c>
    </row>
    <row r="71" spans="1:2" x14ac:dyDescent="0.25">
      <c r="A71">
        <v>70</v>
      </c>
      <c r="B71" t="s">
        <v>47</v>
      </c>
    </row>
    <row r="72" spans="1:2" x14ac:dyDescent="0.25">
      <c r="A72">
        <v>71</v>
      </c>
      <c r="B72" t="s">
        <v>51</v>
      </c>
    </row>
    <row r="73" spans="1:2" x14ac:dyDescent="0.25">
      <c r="A73">
        <v>72</v>
      </c>
      <c r="B73" t="s">
        <v>51</v>
      </c>
    </row>
    <row r="74" spans="1:2" x14ac:dyDescent="0.25">
      <c r="A74">
        <v>73</v>
      </c>
      <c r="B74" t="s">
        <v>51</v>
      </c>
    </row>
    <row r="75" spans="1:2" x14ac:dyDescent="0.25">
      <c r="A75">
        <v>74</v>
      </c>
      <c r="B75" t="s">
        <v>51</v>
      </c>
    </row>
    <row r="76" spans="1:2" x14ac:dyDescent="0.25">
      <c r="A76">
        <v>75</v>
      </c>
      <c r="B76" t="s">
        <v>51</v>
      </c>
    </row>
    <row r="77" spans="1:2" x14ac:dyDescent="0.25">
      <c r="A77">
        <v>76</v>
      </c>
      <c r="B77" t="s">
        <v>51</v>
      </c>
    </row>
    <row r="78" spans="1:2" x14ac:dyDescent="0.25">
      <c r="A78">
        <v>77</v>
      </c>
      <c r="B78" t="s">
        <v>51</v>
      </c>
    </row>
    <row r="79" spans="1:2" x14ac:dyDescent="0.25">
      <c r="A79">
        <v>78</v>
      </c>
      <c r="B79" t="s">
        <v>51</v>
      </c>
    </row>
    <row r="80" spans="1:2" x14ac:dyDescent="0.25">
      <c r="A80">
        <v>79</v>
      </c>
      <c r="B80" t="s">
        <v>51</v>
      </c>
    </row>
    <row r="81" spans="1:2" x14ac:dyDescent="0.25">
      <c r="A81">
        <v>80</v>
      </c>
      <c r="B81" t="s">
        <v>51</v>
      </c>
    </row>
    <row r="82" spans="1:2" x14ac:dyDescent="0.25">
      <c r="A82">
        <v>81</v>
      </c>
      <c r="B82" t="s">
        <v>51</v>
      </c>
    </row>
    <row r="83" spans="1:2" x14ac:dyDescent="0.25">
      <c r="A83">
        <v>82</v>
      </c>
      <c r="B83" t="s">
        <v>51</v>
      </c>
    </row>
    <row r="84" spans="1:2" x14ac:dyDescent="0.25">
      <c r="A84">
        <v>83</v>
      </c>
      <c r="B84" t="s">
        <v>51</v>
      </c>
    </row>
    <row r="85" spans="1:2" x14ac:dyDescent="0.25">
      <c r="A85">
        <v>84</v>
      </c>
      <c r="B85" t="s">
        <v>51</v>
      </c>
    </row>
    <row r="86" spans="1:2" x14ac:dyDescent="0.25">
      <c r="A86">
        <v>85</v>
      </c>
      <c r="B86" t="s">
        <v>51</v>
      </c>
    </row>
    <row r="87" spans="1:2" x14ac:dyDescent="0.25">
      <c r="A87">
        <v>86</v>
      </c>
      <c r="B87" t="s">
        <v>48</v>
      </c>
    </row>
    <row r="88" spans="1:2" x14ac:dyDescent="0.25">
      <c r="A88">
        <v>87</v>
      </c>
      <c r="B88" t="s">
        <v>48</v>
      </c>
    </row>
    <row r="89" spans="1:2" x14ac:dyDescent="0.25">
      <c r="A89">
        <v>88</v>
      </c>
      <c r="B89" t="s">
        <v>48</v>
      </c>
    </row>
    <row r="90" spans="1:2" x14ac:dyDescent="0.25">
      <c r="A90">
        <v>89</v>
      </c>
      <c r="B90" t="s">
        <v>48</v>
      </c>
    </row>
    <row r="91" spans="1:2" x14ac:dyDescent="0.25">
      <c r="A91">
        <v>90</v>
      </c>
      <c r="B91" t="s">
        <v>48</v>
      </c>
    </row>
    <row r="92" spans="1:2" x14ac:dyDescent="0.25">
      <c r="A92">
        <v>91</v>
      </c>
      <c r="B92" t="s">
        <v>48</v>
      </c>
    </row>
    <row r="93" spans="1:2" x14ac:dyDescent="0.25">
      <c r="A93">
        <v>92</v>
      </c>
      <c r="B93" t="s">
        <v>48</v>
      </c>
    </row>
    <row r="94" spans="1:2" x14ac:dyDescent="0.25">
      <c r="A94">
        <v>93</v>
      </c>
      <c r="B94" t="s">
        <v>48</v>
      </c>
    </row>
    <row r="95" spans="1:2" x14ac:dyDescent="0.25">
      <c r="A95">
        <v>94</v>
      </c>
      <c r="B95" t="s">
        <v>49</v>
      </c>
    </row>
    <row r="96" spans="1:2" x14ac:dyDescent="0.25">
      <c r="A96">
        <v>95</v>
      </c>
      <c r="B96" t="s">
        <v>49</v>
      </c>
    </row>
    <row r="97" spans="1:2" x14ac:dyDescent="0.25">
      <c r="A97">
        <v>96</v>
      </c>
      <c r="B97" t="s">
        <v>49</v>
      </c>
    </row>
    <row r="98" spans="1:2" x14ac:dyDescent="0.25">
      <c r="A98">
        <v>97</v>
      </c>
      <c r="B98" t="s">
        <v>49</v>
      </c>
    </row>
    <row r="99" spans="1:2" x14ac:dyDescent="0.25">
      <c r="A99">
        <v>98</v>
      </c>
      <c r="B99" t="s">
        <v>49</v>
      </c>
    </row>
    <row r="100" spans="1:2" x14ac:dyDescent="0.25">
      <c r="A100">
        <v>99</v>
      </c>
      <c r="B100" t="s">
        <v>50</v>
      </c>
    </row>
    <row r="101" spans="1:2" x14ac:dyDescent="0.25">
      <c r="A101">
        <v>100</v>
      </c>
      <c r="B101" t="s">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6DFEC-40EE-4ACD-A349-E5A7D9C1489C}">
  <dimension ref="A1:D101"/>
  <sheetViews>
    <sheetView workbookViewId="0">
      <selection sqref="A1:D101"/>
    </sheetView>
  </sheetViews>
  <sheetFormatPr defaultRowHeight="15" x14ac:dyDescent="0.25"/>
  <sheetData>
    <row r="1" spans="1:4" x14ac:dyDescent="0.25">
      <c r="A1" t="s">
        <v>0</v>
      </c>
      <c r="B1" t="s">
        <v>1</v>
      </c>
      <c r="D1" t="s">
        <v>202</v>
      </c>
    </row>
    <row r="2" spans="1:4" x14ac:dyDescent="0.25">
      <c r="A2">
        <v>1</v>
      </c>
      <c r="B2" t="s">
        <v>52</v>
      </c>
    </row>
    <row r="3" spans="1:4" x14ac:dyDescent="0.25">
      <c r="A3">
        <v>2</v>
      </c>
      <c r="B3" t="s">
        <v>52</v>
      </c>
    </row>
    <row r="4" spans="1:4" x14ac:dyDescent="0.25">
      <c r="A4">
        <v>3</v>
      </c>
      <c r="B4" t="s">
        <v>52</v>
      </c>
    </row>
    <row r="5" spans="1:4" x14ac:dyDescent="0.25">
      <c r="A5">
        <v>4</v>
      </c>
      <c r="B5" t="s">
        <v>52</v>
      </c>
    </row>
    <row r="6" spans="1:4" x14ac:dyDescent="0.25">
      <c r="A6">
        <v>5</v>
      </c>
      <c r="B6" t="s">
        <v>52</v>
      </c>
    </row>
    <row r="7" spans="1:4" x14ac:dyDescent="0.25">
      <c r="A7">
        <v>6</v>
      </c>
      <c r="B7" t="s">
        <v>52</v>
      </c>
    </row>
    <row r="8" spans="1:4" x14ac:dyDescent="0.25">
      <c r="A8">
        <v>7</v>
      </c>
      <c r="B8" t="s">
        <v>52</v>
      </c>
    </row>
    <row r="9" spans="1:4" x14ac:dyDescent="0.25">
      <c r="A9">
        <v>8</v>
      </c>
      <c r="B9" t="s">
        <v>52</v>
      </c>
    </row>
    <row r="10" spans="1:4" x14ac:dyDescent="0.25">
      <c r="A10">
        <v>9</v>
      </c>
      <c r="B10" t="s">
        <v>52</v>
      </c>
    </row>
    <row r="11" spans="1:4" x14ac:dyDescent="0.25">
      <c r="A11">
        <v>10</v>
      </c>
      <c r="B11" t="s">
        <v>52</v>
      </c>
    </row>
    <row r="12" spans="1:4" x14ac:dyDescent="0.25">
      <c r="A12">
        <v>11</v>
      </c>
      <c r="B12" t="s">
        <v>52</v>
      </c>
    </row>
    <row r="13" spans="1:4" x14ac:dyDescent="0.25">
      <c r="A13">
        <v>12</v>
      </c>
      <c r="B13" t="s">
        <v>52</v>
      </c>
    </row>
    <row r="14" spans="1:4" x14ac:dyDescent="0.25">
      <c r="A14">
        <v>13</v>
      </c>
      <c r="B14" t="s">
        <v>52</v>
      </c>
    </row>
    <row r="15" spans="1:4" x14ac:dyDescent="0.25">
      <c r="A15">
        <v>14</v>
      </c>
      <c r="B15" t="s">
        <v>52</v>
      </c>
    </row>
    <row r="16" spans="1:4" x14ac:dyDescent="0.25">
      <c r="A16">
        <v>15</v>
      </c>
      <c r="B16" t="s">
        <v>52</v>
      </c>
    </row>
    <row r="17" spans="1:2" x14ac:dyDescent="0.25">
      <c r="A17">
        <v>16</v>
      </c>
      <c r="B17" t="s">
        <v>113</v>
      </c>
    </row>
    <row r="18" spans="1:2" x14ac:dyDescent="0.25">
      <c r="A18">
        <v>17</v>
      </c>
      <c r="B18" t="s">
        <v>113</v>
      </c>
    </row>
    <row r="19" spans="1:2" x14ac:dyDescent="0.25">
      <c r="A19">
        <v>18</v>
      </c>
      <c r="B19" t="s">
        <v>113</v>
      </c>
    </row>
    <row r="20" spans="1:2" x14ac:dyDescent="0.25">
      <c r="A20">
        <v>19</v>
      </c>
      <c r="B20" t="s">
        <v>53</v>
      </c>
    </row>
    <row r="21" spans="1:2" x14ac:dyDescent="0.25">
      <c r="A21">
        <v>20</v>
      </c>
      <c r="B21" t="s">
        <v>53</v>
      </c>
    </row>
    <row r="22" spans="1:2" x14ac:dyDescent="0.25">
      <c r="A22">
        <v>21</v>
      </c>
      <c r="B22" t="s">
        <v>53</v>
      </c>
    </row>
    <row r="23" spans="1:2" x14ac:dyDescent="0.25">
      <c r="A23">
        <v>22</v>
      </c>
      <c r="B23" t="s">
        <v>54</v>
      </c>
    </row>
    <row r="24" spans="1:2" x14ac:dyDescent="0.25">
      <c r="A24">
        <v>23</v>
      </c>
      <c r="B24" t="s">
        <v>54</v>
      </c>
    </row>
    <row r="25" spans="1:2" x14ac:dyDescent="0.25">
      <c r="A25">
        <v>24</v>
      </c>
      <c r="B25" t="s">
        <v>55</v>
      </c>
    </row>
    <row r="26" spans="1:2" x14ac:dyDescent="0.25">
      <c r="A26">
        <v>25</v>
      </c>
      <c r="B26" t="s">
        <v>55</v>
      </c>
    </row>
    <row r="27" spans="1:2" x14ac:dyDescent="0.25">
      <c r="A27">
        <v>26</v>
      </c>
      <c r="B27" t="s">
        <v>56</v>
      </c>
    </row>
    <row r="28" spans="1:2" x14ac:dyDescent="0.25">
      <c r="A28">
        <v>27</v>
      </c>
      <c r="B28" t="s">
        <v>56</v>
      </c>
    </row>
    <row r="29" spans="1:2" x14ac:dyDescent="0.25">
      <c r="A29">
        <v>28</v>
      </c>
      <c r="B29" t="s">
        <v>57</v>
      </c>
    </row>
    <row r="30" spans="1:2" x14ac:dyDescent="0.25">
      <c r="A30">
        <v>29</v>
      </c>
      <c r="B30" t="s">
        <v>57</v>
      </c>
    </row>
    <row r="31" spans="1:2" x14ac:dyDescent="0.25">
      <c r="A31">
        <v>30</v>
      </c>
      <c r="B31" t="s">
        <v>58</v>
      </c>
    </row>
    <row r="32" spans="1:2" x14ac:dyDescent="0.25">
      <c r="A32">
        <v>31</v>
      </c>
      <c r="B32" t="s">
        <v>58</v>
      </c>
    </row>
    <row r="33" spans="1:2" x14ac:dyDescent="0.25">
      <c r="A33">
        <v>32</v>
      </c>
      <c r="B33" t="s">
        <v>59</v>
      </c>
    </row>
    <row r="34" spans="1:2" x14ac:dyDescent="0.25">
      <c r="A34">
        <v>33</v>
      </c>
      <c r="B34" t="s">
        <v>59</v>
      </c>
    </row>
    <row r="35" spans="1:2" x14ac:dyDescent="0.25">
      <c r="A35">
        <v>34</v>
      </c>
      <c r="B35" t="s">
        <v>60</v>
      </c>
    </row>
    <row r="36" spans="1:2" x14ac:dyDescent="0.25">
      <c r="A36">
        <v>35</v>
      </c>
      <c r="B36" t="s">
        <v>60</v>
      </c>
    </row>
    <row r="37" spans="1:2" x14ac:dyDescent="0.25">
      <c r="A37">
        <v>36</v>
      </c>
      <c r="B37" t="s">
        <v>61</v>
      </c>
    </row>
    <row r="38" spans="1:2" x14ac:dyDescent="0.25">
      <c r="A38">
        <v>37</v>
      </c>
      <c r="B38" t="s">
        <v>61</v>
      </c>
    </row>
    <row r="39" spans="1:2" x14ac:dyDescent="0.25">
      <c r="A39">
        <v>38</v>
      </c>
      <c r="B39" t="s">
        <v>62</v>
      </c>
    </row>
    <row r="40" spans="1:2" x14ac:dyDescent="0.25">
      <c r="A40">
        <v>39</v>
      </c>
      <c r="B40" t="s">
        <v>62</v>
      </c>
    </row>
    <row r="41" spans="1:2" x14ac:dyDescent="0.25">
      <c r="A41">
        <v>40</v>
      </c>
      <c r="B41" t="s">
        <v>63</v>
      </c>
    </row>
    <row r="42" spans="1:2" x14ac:dyDescent="0.25">
      <c r="A42">
        <v>41</v>
      </c>
      <c r="B42" t="s">
        <v>63</v>
      </c>
    </row>
    <row r="43" spans="1:2" x14ac:dyDescent="0.25">
      <c r="A43">
        <v>42</v>
      </c>
      <c r="B43" t="s">
        <v>64</v>
      </c>
    </row>
    <row r="44" spans="1:2" x14ac:dyDescent="0.25">
      <c r="A44">
        <v>43</v>
      </c>
      <c r="B44" t="s">
        <v>64</v>
      </c>
    </row>
    <row r="45" spans="1:2" x14ac:dyDescent="0.25">
      <c r="A45">
        <v>44</v>
      </c>
      <c r="B45" t="s">
        <v>112</v>
      </c>
    </row>
    <row r="46" spans="1:2" x14ac:dyDescent="0.25">
      <c r="A46">
        <v>45</v>
      </c>
      <c r="B46" t="s">
        <v>112</v>
      </c>
    </row>
    <row r="47" spans="1:2" x14ac:dyDescent="0.25">
      <c r="A47">
        <v>46</v>
      </c>
      <c r="B47" t="s">
        <v>65</v>
      </c>
    </row>
    <row r="48" spans="1:2" x14ac:dyDescent="0.25">
      <c r="A48">
        <v>47</v>
      </c>
      <c r="B48" t="s">
        <v>111</v>
      </c>
    </row>
    <row r="49" spans="1:2" x14ac:dyDescent="0.25">
      <c r="A49">
        <v>48</v>
      </c>
      <c r="B49" t="s">
        <v>66</v>
      </c>
    </row>
    <row r="50" spans="1:2" x14ac:dyDescent="0.25">
      <c r="A50">
        <v>49</v>
      </c>
      <c r="B50" t="s">
        <v>66</v>
      </c>
    </row>
    <row r="51" spans="1:2" x14ac:dyDescent="0.25">
      <c r="A51">
        <v>50</v>
      </c>
      <c r="B51" t="s">
        <v>67</v>
      </c>
    </row>
    <row r="52" spans="1:2" x14ac:dyDescent="0.25">
      <c r="A52">
        <v>51</v>
      </c>
      <c r="B52" t="s">
        <v>67</v>
      </c>
    </row>
    <row r="53" spans="1:2" x14ac:dyDescent="0.25">
      <c r="A53">
        <v>52</v>
      </c>
      <c r="B53" t="s">
        <v>68</v>
      </c>
    </row>
    <row r="54" spans="1:2" x14ac:dyDescent="0.25">
      <c r="A54">
        <v>53</v>
      </c>
      <c r="B54" t="s">
        <v>68</v>
      </c>
    </row>
    <row r="55" spans="1:2" x14ac:dyDescent="0.25">
      <c r="A55">
        <v>54</v>
      </c>
      <c r="B55" t="s">
        <v>69</v>
      </c>
    </row>
    <row r="56" spans="1:2" x14ac:dyDescent="0.25">
      <c r="A56">
        <v>55</v>
      </c>
      <c r="B56" t="s">
        <v>69</v>
      </c>
    </row>
    <row r="57" spans="1:2" x14ac:dyDescent="0.25">
      <c r="A57">
        <v>56</v>
      </c>
      <c r="B57" t="s">
        <v>70</v>
      </c>
    </row>
    <row r="58" spans="1:2" x14ac:dyDescent="0.25">
      <c r="A58">
        <v>57</v>
      </c>
      <c r="B58" t="s">
        <v>70</v>
      </c>
    </row>
    <row r="59" spans="1:2" x14ac:dyDescent="0.25">
      <c r="A59">
        <v>58</v>
      </c>
      <c r="B59" t="s">
        <v>71</v>
      </c>
    </row>
    <row r="60" spans="1:2" x14ac:dyDescent="0.25">
      <c r="A60">
        <v>59</v>
      </c>
      <c r="B60" t="s">
        <v>71</v>
      </c>
    </row>
    <row r="61" spans="1:2" x14ac:dyDescent="0.25">
      <c r="A61">
        <v>60</v>
      </c>
      <c r="B61" t="s">
        <v>72</v>
      </c>
    </row>
    <row r="62" spans="1:2" x14ac:dyDescent="0.25">
      <c r="A62">
        <v>61</v>
      </c>
      <c r="B62" t="s">
        <v>110</v>
      </c>
    </row>
    <row r="63" spans="1:2" x14ac:dyDescent="0.25">
      <c r="A63">
        <v>62</v>
      </c>
      <c r="B63" t="s">
        <v>73</v>
      </c>
    </row>
    <row r="64" spans="1:2" x14ac:dyDescent="0.25">
      <c r="A64">
        <v>63</v>
      </c>
      <c r="B64" t="s">
        <v>73</v>
      </c>
    </row>
    <row r="65" spans="1:2" x14ac:dyDescent="0.25">
      <c r="A65">
        <v>64</v>
      </c>
      <c r="B65" t="s">
        <v>74</v>
      </c>
    </row>
    <row r="66" spans="1:2" x14ac:dyDescent="0.25">
      <c r="A66">
        <v>65</v>
      </c>
      <c r="B66" t="s">
        <v>74</v>
      </c>
    </row>
    <row r="67" spans="1:2" x14ac:dyDescent="0.25">
      <c r="A67">
        <v>66</v>
      </c>
      <c r="B67" t="s">
        <v>75</v>
      </c>
    </row>
    <row r="68" spans="1:2" x14ac:dyDescent="0.25">
      <c r="A68">
        <v>67</v>
      </c>
      <c r="B68" t="s">
        <v>76</v>
      </c>
    </row>
    <row r="69" spans="1:2" x14ac:dyDescent="0.25">
      <c r="A69">
        <v>68</v>
      </c>
      <c r="B69" t="s">
        <v>77</v>
      </c>
    </row>
    <row r="70" spans="1:2" x14ac:dyDescent="0.25">
      <c r="A70">
        <v>69</v>
      </c>
      <c r="B70" t="s">
        <v>78</v>
      </c>
    </row>
    <row r="71" spans="1:2" x14ac:dyDescent="0.25">
      <c r="A71">
        <v>70</v>
      </c>
      <c r="B71" t="s">
        <v>79</v>
      </c>
    </row>
    <row r="72" spans="1:2" x14ac:dyDescent="0.25">
      <c r="A72">
        <v>71</v>
      </c>
      <c r="B72" t="s">
        <v>80</v>
      </c>
    </row>
    <row r="73" spans="1:2" x14ac:dyDescent="0.25">
      <c r="A73">
        <v>72</v>
      </c>
      <c r="B73" t="s">
        <v>81</v>
      </c>
    </row>
    <row r="74" spans="1:2" x14ac:dyDescent="0.25">
      <c r="A74">
        <v>73</v>
      </c>
      <c r="B74" t="s">
        <v>82</v>
      </c>
    </row>
    <row r="75" spans="1:2" x14ac:dyDescent="0.25">
      <c r="A75">
        <v>74</v>
      </c>
      <c r="B75" t="s">
        <v>83</v>
      </c>
    </row>
    <row r="76" spans="1:2" x14ac:dyDescent="0.25">
      <c r="A76">
        <v>75</v>
      </c>
      <c r="B76" t="s">
        <v>84</v>
      </c>
    </row>
    <row r="77" spans="1:2" x14ac:dyDescent="0.25">
      <c r="A77">
        <v>76</v>
      </c>
      <c r="B77" t="s">
        <v>85</v>
      </c>
    </row>
    <row r="78" spans="1:2" x14ac:dyDescent="0.25">
      <c r="A78">
        <v>77</v>
      </c>
      <c r="B78" t="s">
        <v>86</v>
      </c>
    </row>
    <row r="79" spans="1:2" x14ac:dyDescent="0.25">
      <c r="A79">
        <v>78</v>
      </c>
      <c r="B79" t="s">
        <v>87</v>
      </c>
    </row>
    <row r="80" spans="1:2" x14ac:dyDescent="0.25">
      <c r="A80">
        <v>79</v>
      </c>
      <c r="B80" t="s">
        <v>88</v>
      </c>
    </row>
    <row r="81" spans="1:2" x14ac:dyDescent="0.25">
      <c r="A81">
        <v>80</v>
      </c>
      <c r="B81" t="s">
        <v>89</v>
      </c>
    </row>
    <row r="82" spans="1:2" x14ac:dyDescent="0.25">
      <c r="A82">
        <v>81</v>
      </c>
      <c r="B82" t="s">
        <v>90</v>
      </c>
    </row>
    <row r="83" spans="1:2" x14ac:dyDescent="0.25">
      <c r="A83">
        <v>82</v>
      </c>
      <c r="B83" t="s">
        <v>91</v>
      </c>
    </row>
    <row r="84" spans="1:2" x14ac:dyDescent="0.25">
      <c r="A84">
        <v>83</v>
      </c>
      <c r="B84" t="s">
        <v>92</v>
      </c>
    </row>
    <row r="85" spans="1:2" x14ac:dyDescent="0.25">
      <c r="A85">
        <v>84</v>
      </c>
      <c r="B85" t="s">
        <v>93</v>
      </c>
    </row>
    <row r="86" spans="1:2" x14ac:dyDescent="0.25">
      <c r="A86">
        <v>85</v>
      </c>
      <c r="B86" t="s">
        <v>94</v>
      </c>
    </row>
    <row r="87" spans="1:2" x14ac:dyDescent="0.25">
      <c r="A87">
        <v>86</v>
      </c>
      <c r="B87" t="s">
        <v>95</v>
      </c>
    </row>
    <row r="88" spans="1:2" x14ac:dyDescent="0.25">
      <c r="A88">
        <v>87</v>
      </c>
      <c r="B88" t="s">
        <v>96</v>
      </c>
    </row>
    <row r="89" spans="1:2" x14ac:dyDescent="0.25">
      <c r="A89">
        <v>88</v>
      </c>
      <c r="B89" t="s">
        <v>97</v>
      </c>
    </row>
    <row r="90" spans="1:2" x14ac:dyDescent="0.25">
      <c r="A90">
        <v>89</v>
      </c>
      <c r="B90" t="s">
        <v>98</v>
      </c>
    </row>
    <row r="91" spans="1:2" x14ac:dyDescent="0.25">
      <c r="A91">
        <v>90</v>
      </c>
      <c r="B91" t="s">
        <v>99</v>
      </c>
    </row>
    <row r="92" spans="1:2" x14ac:dyDescent="0.25">
      <c r="A92">
        <v>91</v>
      </c>
      <c r="B92" t="s">
        <v>100</v>
      </c>
    </row>
    <row r="93" spans="1:2" x14ac:dyDescent="0.25">
      <c r="A93">
        <v>92</v>
      </c>
      <c r="B93" t="s">
        <v>101</v>
      </c>
    </row>
    <row r="94" spans="1:2" x14ac:dyDescent="0.25">
      <c r="A94">
        <v>93</v>
      </c>
      <c r="B94" t="s">
        <v>102</v>
      </c>
    </row>
    <row r="95" spans="1:2" x14ac:dyDescent="0.25">
      <c r="A95">
        <v>94</v>
      </c>
      <c r="B95" t="s">
        <v>103</v>
      </c>
    </row>
    <row r="96" spans="1:2" x14ac:dyDescent="0.25">
      <c r="A96">
        <v>95</v>
      </c>
      <c r="B96" t="s">
        <v>104</v>
      </c>
    </row>
    <row r="97" spans="1:2" x14ac:dyDescent="0.25">
      <c r="A97">
        <v>96</v>
      </c>
      <c r="B97" t="s">
        <v>105</v>
      </c>
    </row>
    <row r="98" spans="1:2" x14ac:dyDescent="0.25">
      <c r="A98">
        <v>97</v>
      </c>
      <c r="B98" t="s">
        <v>106</v>
      </c>
    </row>
    <row r="99" spans="1:2" x14ac:dyDescent="0.25">
      <c r="A99">
        <v>98</v>
      </c>
      <c r="B99" t="s">
        <v>107</v>
      </c>
    </row>
    <row r="100" spans="1:2" x14ac:dyDescent="0.25">
      <c r="A100">
        <v>99</v>
      </c>
      <c r="B100" t="s">
        <v>108</v>
      </c>
    </row>
    <row r="101" spans="1:2" x14ac:dyDescent="0.25">
      <c r="A101">
        <v>100</v>
      </c>
      <c r="B101" t="s">
        <v>109</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8C8B7-4696-496D-8D9F-A57DF4D2BD85}">
  <dimension ref="A1:C101"/>
  <sheetViews>
    <sheetView topLeftCell="A65" workbookViewId="0">
      <selection sqref="A1:C101"/>
    </sheetView>
  </sheetViews>
  <sheetFormatPr defaultRowHeight="15" x14ac:dyDescent="0.25"/>
  <sheetData>
    <row r="1" spans="1:3" x14ac:dyDescent="0.25">
      <c r="A1" t="s">
        <v>0</v>
      </c>
      <c r="B1" t="s">
        <v>1</v>
      </c>
      <c r="C1" t="s">
        <v>202</v>
      </c>
    </row>
    <row r="2" spans="1:3" x14ac:dyDescent="0.25">
      <c r="A2">
        <v>1</v>
      </c>
      <c r="B2" t="s">
        <v>114</v>
      </c>
    </row>
    <row r="3" spans="1:3" x14ac:dyDescent="0.25">
      <c r="A3">
        <v>2</v>
      </c>
      <c r="B3" t="s">
        <v>114</v>
      </c>
    </row>
    <row r="4" spans="1:3" x14ac:dyDescent="0.25">
      <c r="A4">
        <v>3</v>
      </c>
      <c r="B4" t="s">
        <v>114</v>
      </c>
    </row>
    <row r="5" spans="1:3" x14ac:dyDescent="0.25">
      <c r="A5">
        <v>4</v>
      </c>
      <c r="B5" t="s">
        <v>114</v>
      </c>
    </row>
    <row r="6" spans="1:3" x14ac:dyDescent="0.25">
      <c r="A6">
        <v>5</v>
      </c>
      <c r="B6" t="s">
        <v>114</v>
      </c>
    </row>
    <row r="7" spans="1:3" x14ac:dyDescent="0.25">
      <c r="A7">
        <v>6</v>
      </c>
      <c r="B7" t="s">
        <v>114</v>
      </c>
    </row>
    <row r="8" spans="1:3" x14ac:dyDescent="0.25">
      <c r="A8">
        <v>7</v>
      </c>
      <c r="B8" t="s">
        <v>114</v>
      </c>
    </row>
    <row r="9" spans="1:3" x14ac:dyDescent="0.25">
      <c r="A9">
        <v>8</v>
      </c>
      <c r="B9" t="s">
        <v>114</v>
      </c>
    </row>
    <row r="10" spans="1:3" x14ac:dyDescent="0.25">
      <c r="A10">
        <v>9</v>
      </c>
      <c r="B10" t="s">
        <v>114</v>
      </c>
    </row>
    <row r="11" spans="1:3" x14ac:dyDescent="0.25">
      <c r="A11">
        <v>10</v>
      </c>
      <c r="B11" t="s">
        <v>114</v>
      </c>
    </row>
    <row r="12" spans="1:3" x14ac:dyDescent="0.25">
      <c r="A12">
        <v>11</v>
      </c>
      <c r="B12" t="s">
        <v>114</v>
      </c>
    </row>
    <row r="13" spans="1:3" ht="270" x14ac:dyDescent="0.25">
      <c r="A13">
        <v>12</v>
      </c>
      <c r="B13" t="s">
        <v>115</v>
      </c>
      <c r="C13" s="1" t="s">
        <v>116</v>
      </c>
    </row>
    <row r="14" spans="1:3" ht="270" x14ac:dyDescent="0.25">
      <c r="A14">
        <v>13</v>
      </c>
      <c r="B14" t="s">
        <v>115</v>
      </c>
      <c r="C14" s="1" t="s">
        <v>116</v>
      </c>
    </row>
    <row r="15" spans="1:3" ht="270" x14ac:dyDescent="0.25">
      <c r="A15">
        <v>14</v>
      </c>
      <c r="B15" t="s">
        <v>115</v>
      </c>
      <c r="C15" s="1" t="s">
        <v>116</v>
      </c>
    </row>
    <row r="16" spans="1:3" x14ac:dyDescent="0.25">
      <c r="A16">
        <v>15</v>
      </c>
      <c r="B16" t="s">
        <v>117</v>
      </c>
    </row>
    <row r="17" spans="1:2" x14ac:dyDescent="0.25">
      <c r="A17">
        <v>16</v>
      </c>
      <c r="B17" t="s">
        <v>118</v>
      </c>
    </row>
    <row r="18" spans="1:2" x14ac:dyDescent="0.25">
      <c r="A18">
        <v>17</v>
      </c>
      <c r="B18" t="s">
        <v>119</v>
      </c>
    </row>
    <row r="19" spans="1:2" x14ac:dyDescent="0.25">
      <c r="A19">
        <v>18</v>
      </c>
      <c r="B19" t="s">
        <v>120</v>
      </c>
    </row>
    <row r="20" spans="1:2" x14ac:dyDescent="0.25">
      <c r="A20">
        <v>19</v>
      </c>
      <c r="B20" t="s">
        <v>121</v>
      </c>
    </row>
    <row r="21" spans="1:2" x14ac:dyDescent="0.25">
      <c r="A21">
        <v>20</v>
      </c>
      <c r="B21" t="s">
        <v>122</v>
      </c>
    </row>
    <row r="22" spans="1:2" x14ac:dyDescent="0.25">
      <c r="A22">
        <v>21</v>
      </c>
      <c r="B22" t="s">
        <v>123</v>
      </c>
    </row>
    <row r="23" spans="1:2" x14ac:dyDescent="0.25">
      <c r="A23">
        <v>22</v>
      </c>
      <c r="B23" t="s">
        <v>124</v>
      </c>
    </row>
    <row r="24" spans="1:2" x14ac:dyDescent="0.25">
      <c r="A24">
        <v>23</v>
      </c>
      <c r="B24" t="s">
        <v>125</v>
      </c>
    </row>
    <row r="25" spans="1:2" x14ac:dyDescent="0.25">
      <c r="A25">
        <v>24</v>
      </c>
      <c r="B25" t="s">
        <v>126</v>
      </c>
    </row>
    <row r="26" spans="1:2" x14ac:dyDescent="0.25">
      <c r="A26">
        <v>25</v>
      </c>
      <c r="B26" t="s">
        <v>127</v>
      </c>
    </row>
    <row r="27" spans="1:2" x14ac:dyDescent="0.25">
      <c r="A27">
        <v>26</v>
      </c>
      <c r="B27" t="s">
        <v>128</v>
      </c>
    </row>
    <row r="28" spans="1:2" x14ac:dyDescent="0.25">
      <c r="A28">
        <v>27</v>
      </c>
      <c r="B28" t="s">
        <v>129</v>
      </c>
    </row>
    <row r="29" spans="1:2" x14ac:dyDescent="0.25">
      <c r="A29">
        <v>28</v>
      </c>
      <c r="B29" t="s">
        <v>130</v>
      </c>
    </row>
    <row r="30" spans="1:2" x14ac:dyDescent="0.25">
      <c r="A30">
        <v>29</v>
      </c>
      <c r="B30" t="s">
        <v>131</v>
      </c>
    </row>
    <row r="31" spans="1:2" x14ac:dyDescent="0.25">
      <c r="A31">
        <v>30</v>
      </c>
      <c r="B31" t="s">
        <v>132</v>
      </c>
    </row>
    <row r="32" spans="1:2" x14ac:dyDescent="0.25">
      <c r="A32">
        <v>31</v>
      </c>
      <c r="B32" t="s">
        <v>133</v>
      </c>
    </row>
    <row r="33" spans="1:2" x14ac:dyDescent="0.25">
      <c r="A33">
        <v>32</v>
      </c>
      <c r="B33" t="s">
        <v>134</v>
      </c>
    </row>
    <row r="34" spans="1:2" x14ac:dyDescent="0.25">
      <c r="A34">
        <v>33</v>
      </c>
      <c r="B34" t="s">
        <v>135</v>
      </c>
    </row>
    <row r="35" spans="1:2" x14ac:dyDescent="0.25">
      <c r="A35">
        <v>34</v>
      </c>
      <c r="B35" t="s">
        <v>136</v>
      </c>
    </row>
    <row r="36" spans="1:2" x14ac:dyDescent="0.25">
      <c r="A36">
        <v>35</v>
      </c>
      <c r="B36" t="s">
        <v>137</v>
      </c>
    </row>
    <row r="37" spans="1:2" x14ac:dyDescent="0.25">
      <c r="A37">
        <v>36</v>
      </c>
      <c r="B37" t="s">
        <v>138</v>
      </c>
    </row>
    <row r="38" spans="1:2" x14ac:dyDescent="0.25">
      <c r="A38">
        <v>37</v>
      </c>
      <c r="B38" t="s">
        <v>139</v>
      </c>
    </row>
    <row r="39" spans="1:2" x14ac:dyDescent="0.25">
      <c r="A39">
        <v>38</v>
      </c>
      <c r="B39" t="s">
        <v>140</v>
      </c>
    </row>
    <row r="40" spans="1:2" x14ac:dyDescent="0.25">
      <c r="A40">
        <v>39</v>
      </c>
      <c r="B40" t="s">
        <v>141</v>
      </c>
    </row>
    <row r="41" spans="1:2" x14ac:dyDescent="0.25">
      <c r="A41">
        <v>40</v>
      </c>
      <c r="B41" t="s">
        <v>142</v>
      </c>
    </row>
    <row r="42" spans="1:2" x14ac:dyDescent="0.25">
      <c r="A42">
        <v>41</v>
      </c>
      <c r="B42" t="s">
        <v>143</v>
      </c>
    </row>
    <row r="43" spans="1:2" x14ac:dyDescent="0.25">
      <c r="A43">
        <v>42</v>
      </c>
      <c r="B43" t="s">
        <v>144</v>
      </c>
    </row>
    <row r="44" spans="1:2" x14ac:dyDescent="0.25">
      <c r="A44">
        <v>43</v>
      </c>
      <c r="B44" t="s">
        <v>145</v>
      </c>
    </row>
    <row r="45" spans="1:2" x14ac:dyDescent="0.25">
      <c r="A45">
        <v>44</v>
      </c>
      <c r="B45" t="s">
        <v>146</v>
      </c>
    </row>
    <row r="46" spans="1:2" x14ac:dyDescent="0.25">
      <c r="A46">
        <v>45</v>
      </c>
      <c r="B46" t="s">
        <v>147</v>
      </c>
    </row>
    <row r="47" spans="1:2" x14ac:dyDescent="0.25">
      <c r="A47">
        <v>46</v>
      </c>
      <c r="B47" t="s">
        <v>148</v>
      </c>
    </row>
    <row r="48" spans="1:2" x14ac:dyDescent="0.25">
      <c r="A48">
        <v>47</v>
      </c>
      <c r="B48" t="s">
        <v>149</v>
      </c>
    </row>
    <row r="49" spans="1:2" x14ac:dyDescent="0.25">
      <c r="A49">
        <v>48</v>
      </c>
      <c r="B49" t="s">
        <v>150</v>
      </c>
    </row>
    <row r="50" spans="1:2" x14ac:dyDescent="0.25">
      <c r="A50">
        <v>49</v>
      </c>
      <c r="B50" t="s">
        <v>151</v>
      </c>
    </row>
    <row r="51" spans="1:2" x14ac:dyDescent="0.25">
      <c r="A51">
        <v>50</v>
      </c>
      <c r="B51" t="s">
        <v>152</v>
      </c>
    </row>
    <row r="52" spans="1:2" x14ac:dyDescent="0.25">
      <c r="A52">
        <v>51</v>
      </c>
      <c r="B52" t="s">
        <v>153</v>
      </c>
    </row>
    <row r="53" spans="1:2" x14ac:dyDescent="0.25">
      <c r="A53">
        <v>52</v>
      </c>
      <c r="B53" t="s">
        <v>154</v>
      </c>
    </row>
    <row r="54" spans="1:2" x14ac:dyDescent="0.25">
      <c r="A54">
        <v>53</v>
      </c>
      <c r="B54" t="s">
        <v>155</v>
      </c>
    </row>
    <row r="55" spans="1:2" x14ac:dyDescent="0.25">
      <c r="A55">
        <v>54</v>
      </c>
      <c r="B55" t="s">
        <v>156</v>
      </c>
    </row>
    <row r="56" spans="1:2" x14ac:dyDescent="0.25">
      <c r="A56">
        <v>55</v>
      </c>
      <c r="B56" t="s">
        <v>157</v>
      </c>
    </row>
    <row r="57" spans="1:2" x14ac:dyDescent="0.25">
      <c r="A57">
        <v>56</v>
      </c>
      <c r="B57" t="s">
        <v>158</v>
      </c>
    </row>
    <row r="58" spans="1:2" x14ac:dyDescent="0.25">
      <c r="A58">
        <v>57</v>
      </c>
      <c r="B58" t="s">
        <v>159</v>
      </c>
    </row>
    <row r="59" spans="1:2" x14ac:dyDescent="0.25">
      <c r="A59">
        <v>58</v>
      </c>
      <c r="B59" t="s">
        <v>160</v>
      </c>
    </row>
    <row r="60" spans="1:2" x14ac:dyDescent="0.25">
      <c r="A60">
        <v>59</v>
      </c>
      <c r="B60" t="s">
        <v>161</v>
      </c>
    </row>
    <row r="61" spans="1:2" x14ac:dyDescent="0.25">
      <c r="A61">
        <v>60</v>
      </c>
      <c r="B61" t="s">
        <v>162</v>
      </c>
    </row>
    <row r="62" spans="1:2" x14ac:dyDescent="0.25">
      <c r="A62">
        <v>61</v>
      </c>
      <c r="B62" t="s">
        <v>163</v>
      </c>
    </row>
    <row r="63" spans="1:2" x14ac:dyDescent="0.25">
      <c r="A63">
        <v>62</v>
      </c>
      <c r="B63" t="s">
        <v>164</v>
      </c>
    </row>
    <row r="64" spans="1:2" x14ac:dyDescent="0.25">
      <c r="A64">
        <v>63</v>
      </c>
      <c r="B64" t="s">
        <v>165</v>
      </c>
    </row>
    <row r="65" spans="1:2" x14ac:dyDescent="0.25">
      <c r="A65">
        <v>64</v>
      </c>
      <c r="B65" t="s">
        <v>166</v>
      </c>
    </row>
    <row r="66" spans="1:2" x14ac:dyDescent="0.25">
      <c r="A66">
        <v>65</v>
      </c>
      <c r="B66" t="s">
        <v>167</v>
      </c>
    </row>
    <row r="67" spans="1:2" x14ac:dyDescent="0.25">
      <c r="A67">
        <v>66</v>
      </c>
      <c r="B67" t="s">
        <v>168</v>
      </c>
    </row>
    <row r="68" spans="1:2" x14ac:dyDescent="0.25">
      <c r="A68">
        <v>67</v>
      </c>
      <c r="B68" t="s">
        <v>169</v>
      </c>
    </row>
    <row r="69" spans="1:2" x14ac:dyDescent="0.25">
      <c r="A69">
        <v>68</v>
      </c>
      <c r="B69" t="s">
        <v>170</v>
      </c>
    </row>
    <row r="70" spans="1:2" x14ac:dyDescent="0.25">
      <c r="A70">
        <v>69</v>
      </c>
      <c r="B70" t="s">
        <v>171</v>
      </c>
    </row>
    <row r="71" spans="1:2" x14ac:dyDescent="0.25">
      <c r="A71">
        <v>70</v>
      </c>
      <c r="B71" t="s">
        <v>172</v>
      </c>
    </row>
    <row r="72" spans="1:2" x14ac:dyDescent="0.25">
      <c r="A72">
        <v>71</v>
      </c>
      <c r="B72" t="s">
        <v>173</v>
      </c>
    </row>
    <row r="73" spans="1:2" x14ac:dyDescent="0.25">
      <c r="A73">
        <v>72</v>
      </c>
      <c r="B73" t="s">
        <v>174</v>
      </c>
    </row>
    <row r="74" spans="1:2" x14ac:dyDescent="0.25">
      <c r="A74">
        <v>73</v>
      </c>
      <c r="B74" t="s">
        <v>175</v>
      </c>
    </row>
    <row r="75" spans="1:2" x14ac:dyDescent="0.25">
      <c r="A75">
        <v>74</v>
      </c>
      <c r="B75" t="s">
        <v>176</v>
      </c>
    </row>
    <row r="76" spans="1:2" x14ac:dyDescent="0.25">
      <c r="A76">
        <v>75</v>
      </c>
      <c r="B76" t="s">
        <v>111</v>
      </c>
    </row>
    <row r="77" spans="1:2" x14ac:dyDescent="0.25">
      <c r="A77">
        <v>76</v>
      </c>
      <c r="B77" t="s">
        <v>177</v>
      </c>
    </row>
    <row r="78" spans="1:2" x14ac:dyDescent="0.25">
      <c r="A78">
        <v>77</v>
      </c>
      <c r="B78" t="s">
        <v>178</v>
      </c>
    </row>
    <row r="79" spans="1:2" x14ac:dyDescent="0.25">
      <c r="A79">
        <v>78</v>
      </c>
      <c r="B79" t="s">
        <v>179</v>
      </c>
    </row>
    <row r="80" spans="1:2" x14ac:dyDescent="0.25">
      <c r="A80">
        <v>79</v>
      </c>
      <c r="B80" t="s">
        <v>180</v>
      </c>
    </row>
    <row r="81" spans="1:2" x14ac:dyDescent="0.25">
      <c r="A81">
        <v>80</v>
      </c>
      <c r="B81" t="s">
        <v>181</v>
      </c>
    </row>
    <row r="82" spans="1:2" x14ac:dyDescent="0.25">
      <c r="A82">
        <v>81</v>
      </c>
      <c r="B82" t="s">
        <v>182</v>
      </c>
    </row>
    <row r="83" spans="1:2" x14ac:dyDescent="0.25">
      <c r="A83">
        <v>82</v>
      </c>
      <c r="B83" t="s">
        <v>183</v>
      </c>
    </row>
    <row r="84" spans="1:2" x14ac:dyDescent="0.25">
      <c r="A84">
        <v>83</v>
      </c>
      <c r="B84" t="s">
        <v>184</v>
      </c>
    </row>
    <row r="85" spans="1:2" x14ac:dyDescent="0.25">
      <c r="A85">
        <v>84</v>
      </c>
      <c r="B85" t="s">
        <v>185</v>
      </c>
    </row>
    <row r="86" spans="1:2" x14ac:dyDescent="0.25">
      <c r="A86">
        <v>85</v>
      </c>
      <c r="B86" t="s">
        <v>186</v>
      </c>
    </row>
    <row r="87" spans="1:2" x14ac:dyDescent="0.25">
      <c r="A87">
        <v>86</v>
      </c>
      <c r="B87" t="s">
        <v>187</v>
      </c>
    </row>
    <row r="88" spans="1:2" x14ac:dyDescent="0.25">
      <c r="A88">
        <v>87</v>
      </c>
      <c r="B88" t="s">
        <v>188</v>
      </c>
    </row>
    <row r="89" spans="1:2" x14ac:dyDescent="0.25">
      <c r="A89">
        <v>88</v>
      </c>
      <c r="B89" t="s">
        <v>189</v>
      </c>
    </row>
    <row r="90" spans="1:2" x14ac:dyDescent="0.25">
      <c r="A90">
        <v>89</v>
      </c>
      <c r="B90" t="s">
        <v>190</v>
      </c>
    </row>
    <row r="91" spans="1:2" x14ac:dyDescent="0.25">
      <c r="A91">
        <v>90</v>
      </c>
      <c r="B91" t="s">
        <v>191</v>
      </c>
    </row>
    <row r="92" spans="1:2" x14ac:dyDescent="0.25">
      <c r="A92">
        <v>91</v>
      </c>
      <c r="B92" t="s">
        <v>192</v>
      </c>
    </row>
    <row r="93" spans="1:2" x14ac:dyDescent="0.25">
      <c r="A93">
        <v>92</v>
      </c>
      <c r="B93" t="s">
        <v>193</v>
      </c>
    </row>
    <row r="94" spans="1:2" x14ac:dyDescent="0.25">
      <c r="A94">
        <v>93</v>
      </c>
      <c r="B94" t="s">
        <v>194</v>
      </c>
    </row>
    <row r="95" spans="1:2" x14ac:dyDescent="0.25">
      <c r="A95">
        <v>94</v>
      </c>
      <c r="B95" t="s">
        <v>195</v>
      </c>
    </row>
    <row r="96" spans="1:2" x14ac:dyDescent="0.25">
      <c r="A96">
        <v>95</v>
      </c>
      <c r="B96" t="s">
        <v>196</v>
      </c>
    </row>
    <row r="97" spans="1:2" x14ac:dyDescent="0.25">
      <c r="A97">
        <v>96</v>
      </c>
      <c r="B97" t="s">
        <v>197</v>
      </c>
    </row>
    <row r="98" spans="1:2" x14ac:dyDescent="0.25">
      <c r="A98">
        <v>97</v>
      </c>
      <c r="B98" t="s">
        <v>198</v>
      </c>
    </row>
    <row r="99" spans="1:2" x14ac:dyDescent="0.25">
      <c r="A99">
        <v>98</v>
      </c>
      <c r="B99" t="s">
        <v>110</v>
      </c>
    </row>
    <row r="100" spans="1:2" x14ac:dyDescent="0.25">
      <c r="A100">
        <v>99</v>
      </c>
      <c r="B100" t="s">
        <v>199</v>
      </c>
    </row>
    <row r="101" spans="1:2" x14ac:dyDescent="0.25">
      <c r="A101">
        <v>100</v>
      </c>
      <c r="B101" t="s">
        <v>200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44724-93C9-4E4E-B74C-A19165E12A4B}">
  <dimension ref="A1:B101"/>
  <sheetViews>
    <sheetView topLeftCell="A65" workbookViewId="0">
      <selection activeCell="E66" sqref="E66"/>
    </sheetView>
  </sheetViews>
  <sheetFormatPr defaultRowHeight="15" x14ac:dyDescent="0.25"/>
  <sheetData>
    <row r="1" spans="1:2" x14ac:dyDescent="0.25">
      <c r="A1" t="s">
        <v>0</v>
      </c>
      <c r="B1" t="s">
        <v>1</v>
      </c>
    </row>
    <row r="2" spans="1:2" x14ac:dyDescent="0.25">
      <c r="A2">
        <v>1</v>
      </c>
      <c r="B2" t="s">
        <v>201</v>
      </c>
    </row>
    <row r="3" spans="1:2" x14ac:dyDescent="0.25">
      <c r="A3">
        <v>2</v>
      </c>
      <c r="B3" t="s">
        <v>201</v>
      </c>
    </row>
    <row r="4" spans="1:2" x14ac:dyDescent="0.25">
      <c r="A4">
        <v>3</v>
      </c>
      <c r="B4" t="s">
        <v>201</v>
      </c>
    </row>
    <row r="5" spans="1:2" x14ac:dyDescent="0.25">
      <c r="A5">
        <v>4</v>
      </c>
      <c r="B5" t="s">
        <v>201</v>
      </c>
    </row>
    <row r="6" spans="1:2" x14ac:dyDescent="0.25">
      <c r="A6">
        <v>5</v>
      </c>
      <c r="B6" t="s">
        <v>201</v>
      </c>
    </row>
    <row r="7" spans="1:2" x14ac:dyDescent="0.25">
      <c r="A7">
        <v>6</v>
      </c>
      <c r="B7" t="s">
        <v>201</v>
      </c>
    </row>
    <row r="8" spans="1:2" x14ac:dyDescent="0.25">
      <c r="A8">
        <v>7</v>
      </c>
      <c r="B8" t="s">
        <v>201</v>
      </c>
    </row>
    <row r="9" spans="1:2" x14ac:dyDescent="0.25">
      <c r="A9">
        <v>8</v>
      </c>
      <c r="B9" t="s">
        <v>201</v>
      </c>
    </row>
    <row r="10" spans="1:2" x14ac:dyDescent="0.25">
      <c r="A10">
        <v>9</v>
      </c>
      <c r="B10" t="s">
        <v>201</v>
      </c>
    </row>
    <row r="11" spans="1:2" x14ac:dyDescent="0.25">
      <c r="A11">
        <v>10</v>
      </c>
      <c r="B11" t="s">
        <v>201</v>
      </c>
    </row>
    <row r="12" spans="1:2" x14ac:dyDescent="0.25">
      <c r="A12">
        <v>11</v>
      </c>
      <c r="B12" t="s">
        <v>203</v>
      </c>
    </row>
    <row r="13" spans="1:2" x14ac:dyDescent="0.25">
      <c r="A13">
        <v>12</v>
      </c>
      <c r="B13" t="s">
        <v>203</v>
      </c>
    </row>
    <row r="14" spans="1:2" x14ac:dyDescent="0.25">
      <c r="A14">
        <v>13</v>
      </c>
      <c r="B14" t="s">
        <v>204</v>
      </c>
    </row>
    <row r="15" spans="1:2" x14ac:dyDescent="0.25">
      <c r="A15">
        <v>14</v>
      </c>
      <c r="B15" t="s">
        <v>204</v>
      </c>
    </row>
    <row r="16" spans="1:2" x14ac:dyDescent="0.25">
      <c r="A16">
        <v>15</v>
      </c>
      <c r="B16" t="s">
        <v>205</v>
      </c>
    </row>
    <row r="17" spans="1:2" x14ac:dyDescent="0.25">
      <c r="A17">
        <v>16</v>
      </c>
      <c r="B17" t="s">
        <v>205</v>
      </c>
    </row>
    <row r="18" spans="1:2" x14ac:dyDescent="0.25">
      <c r="A18">
        <v>17</v>
      </c>
      <c r="B18" t="s">
        <v>206</v>
      </c>
    </row>
    <row r="19" spans="1:2" x14ac:dyDescent="0.25">
      <c r="A19">
        <v>18</v>
      </c>
      <c r="B19" t="s">
        <v>206</v>
      </c>
    </row>
    <row r="20" spans="1:2" x14ac:dyDescent="0.25">
      <c r="A20">
        <v>19</v>
      </c>
      <c r="B20" t="s">
        <v>207</v>
      </c>
    </row>
    <row r="21" spans="1:2" x14ac:dyDescent="0.25">
      <c r="A21">
        <v>20</v>
      </c>
      <c r="B21" t="s">
        <v>207</v>
      </c>
    </row>
    <row r="22" spans="1:2" x14ac:dyDescent="0.25">
      <c r="A22">
        <v>21</v>
      </c>
      <c r="B22" t="s">
        <v>208</v>
      </c>
    </row>
    <row r="23" spans="1:2" x14ac:dyDescent="0.25">
      <c r="A23">
        <v>22</v>
      </c>
      <c r="B23" t="s">
        <v>208</v>
      </c>
    </row>
    <row r="24" spans="1:2" x14ac:dyDescent="0.25">
      <c r="A24">
        <v>23</v>
      </c>
      <c r="B24" t="s">
        <v>209</v>
      </c>
    </row>
    <row r="25" spans="1:2" x14ac:dyDescent="0.25">
      <c r="A25">
        <v>24</v>
      </c>
      <c r="B25" t="s">
        <v>209</v>
      </c>
    </row>
    <row r="26" spans="1:2" x14ac:dyDescent="0.25">
      <c r="A26">
        <v>25</v>
      </c>
      <c r="B26" t="s">
        <v>210</v>
      </c>
    </row>
    <row r="27" spans="1:2" x14ac:dyDescent="0.25">
      <c r="A27">
        <v>26</v>
      </c>
      <c r="B27" t="s">
        <v>210</v>
      </c>
    </row>
    <row r="28" spans="1:2" x14ac:dyDescent="0.25">
      <c r="A28">
        <v>27</v>
      </c>
      <c r="B28" t="s">
        <v>211</v>
      </c>
    </row>
    <row r="29" spans="1:2" x14ac:dyDescent="0.25">
      <c r="A29">
        <v>28</v>
      </c>
      <c r="B29" t="s">
        <v>211</v>
      </c>
    </row>
    <row r="30" spans="1:2" x14ac:dyDescent="0.25">
      <c r="A30">
        <v>29</v>
      </c>
      <c r="B30" t="s">
        <v>212</v>
      </c>
    </row>
    <row r="31" spans="1:2" x14ac:dyDescent="0.25">
      <c r="A31">
        <v>30</v>
      </c>
      <c r="B31" t="s">
        <v>212</v>
      </c>
    </row>
    <row r="32" spans="1:2" x14ac:dyDescent="0.25">
      <c r="A32">
        <v>31</v>
      </c>
      <c r="B32" t="s">
        <v>213</v>
      </c>
    </row>
    <row r="33" spans="1:2" x14ac:dyDescent="0.25">
      <c r="A33">
        <v>32</v>
      </c>
      <c r="B33" t="s">
        <v>213</v>
      </c>
    </row>
    <row r="34" spans="1:2" x14ac:dyDescent="0.25">
      <c r="A34">
        <v>33</v>
      </c>
      <c r="B34" t="s">
        <v>214</v>
      </c>
    </row>
    <row r="35" spans="1:2" x14ac:dyDescent="0.25">
      <c r="A35">
        <v>34</v>
      </c>
      <c r="B35" t="s">
        <v>214</v>
      </c>
    </row>
    <row r="36" spans="1:2" x14ac:dyDescent="0.25">
      <c r="A36">
        <v>35</v>
      </c>
      <c r="B36" t="s">
        <v>215</v>
      </c>
    </row>
    <row r="37" spans="1:2" x14ac:dyDescent="0.25">
      <c r="A37">
        <v>36</v>
      </c>
      <c r="B37" t="s">
        <v>215</v>
      </c>
    </row>
    <row r="38" spans="1:2" x14ac:dyDescent="0.25">
      <c r="A38">
        <v>37</v>
      </c>
      <c r="B38" t="s">
        <v>216</v>
      </c>
    </row>
    <row r="39" spans="1:2" x14ac:dyDescent="0.25">
      <c r="A39">
        <v>38</v>
      </c>
      <c r="B39" t="s">
        <v>216</v>
      </c>
    </row>
    <row r="40" spans="1:2" x14ac:dyDescent="0.25">
      <c r="A40">
        <v>39</v>
      </c>
      <c r="B40" t="s">
        <v>217</v>
      </c>
    </row>
    <row r="41" spans="1:2" x14ac:dyDescent="0.25">
      <c r="A41">
        <v>40</v>
      </c>
      <c r="B41" t="s">
        <v>217</v>
      </c>
    </row>
    <row r="42" spans="1:2" x14ac:dyDescent="0.25">
      <c r="A42">
        <v>41</v>
      </c>
      <c r="B42" t="s">
        <v>218</v>
      </c>
    </row>
    <row r="43" spans="1:2" x14ac:dyDescent="0.25">
      <c r="A43">
        <v>42</v>
      </c>
      <c r="B43" t="s">
        <v>218</v>
      </c>
    </row>
    <row r="44" spans="1:2" x14ac:dyDescent="0.25">
      <c r="A44">
        <v>43</v>
      </c>
      <c r="B44" t="s">
        <v>219</v>
      </c>
    </row>
    <row r="45" spans="1:2" x14ac:dyDescent="0.25">
      <c r="A45">
        <v>44</v>
      </c>
      <c r="B45" t="s">
        <v>219</v>
      </c>
    </row>
    <row r="46" spans="1:2" x14ac:dyDescent="0.25">
      <c r="A46">
        <v>45</v>
      </c>
      <c r="B46" t="s">
        <v>220</v>
      </c>
    </row>
    <row r="47" spans="1:2" x14ac:dyDescent="0.25">
      <c r="A47">
        <v>46</v>
      </c>
      <c r="B47" t="s">
        <v>220</v>
      </c>
    </row>
    <row r="48" spans="1:2" x14ac:dyDescent="0.25">
      <c r="A48">
        <v>47</v>
      </c>
      <c r="B48" t="s">
        <v>221</v>
      </c>
    </row>
    <row r="49" spans="1:2" x14ac:dyDescent="0.25">
      <c r="A49">
        <v>48</v>
      </c>
      <c r="B49" t="s">
        <v>221</v>
      </c>
    </row>
    <row r="50" spans="1:2" x14ac:dyDescent="0.25">
      <c r="A50">
        <v>49</v>
      </c>
      <c r="B50" t="s">
        <v>222</v>
      </c>
    </row>
    <row r="51" spans="1:2" x14ac:dyDescent="0.25">
      <c r="A51">
        <v>50</v>
      </c>
      <c r="B51" t="s">
        <v>222</v>
      </c>
    </row>
    <row r="52" spans="1:2" x14ac:dyDescent="0.25">
      <c r="A52">
        <v>51</v>
      </c>
      <c r="B52" t="s">
        <v>223</v>
      </c>
    </row>
    <row r="53" spans="1:2" x14ac:dyDescent="0.25">
      <c r="A53">
        <v>52</v>
      </c>
      <c r="B53" t="s">
        <v>223</v>
      </c>
    </row>
    <row r="54" spans="1:2" x14ac:dyDescent="0.25">
      <c r="A54">
        <v>53</v>
      </c>
      <c r="B54" t="s">
        <v>224</v>
      </c>
    </row>
    <row r="55" spans="1:2" x14ac:dyDescent="0.25">
      <c r="A55">
        <v>54</v>
      </c>
      <c r="B55" t="s">
        <v>271</v>
      </c>
    </row>
    <row r="56" spans="1:2" x14ac:dyDescent="0.25">
      <c r="A56">
        <v>55</v>
      </c>
      <c r="B56" t="s">
        <v>225</v>
      </c>
    </row>
    <row r="57" spans="1:2" x14ac:dyDescent="0.25">
      <c r="A57">
        <v>56</v>
      </c>
      <c r="B57" t="s">
        <v>226</v>
      </c>
    </row>
    <row r="58" spans="1:2" x14ac:dyDescent="0.25">
      <c r="A58">
        <v>57</v>
      </c>
      <c r="B58" t="s">
        <v>227</v>
      </c>
    </row>
    <row r="59" spans="1:2" x14ac:dyDescent="0.25">
      <c r="A59">
        <v>58</v>
      </c>
      <c r="B59" t="s">
        <v>228</v>
      </c>
    </row>
    <row r="60" spans="1:2" x14ac:dyDescent="0.25">
      <c r="A60">
        <v>59</v>
      </c>
      <c r="B60" t="s">
        <v>229</v>
      </c>
    </row>
    <row r="61" spans="1:2" x14ac:dyDescent="0.25">
      <c r="A61">
        <v>60</v>
      </c>
      <c r="B61" t="s">
        <v>230</v>
      </c>
    </row>
    <row r="62" spans="1:2" x14ac:dyDescent="0.25">
      <c r="A62">
        <v>61</v>
      </c>
      <c r="B62" t="s">
        <v>231</v>
      </c>
    </row>
    <row r="63" spans="1:2" x14ac:dyDescent="0.25">
      <c r="A63">
        <v>62</v>
      </c>
      <c r="B63" t="s">
        <v>232</v>
      </c>
    </row>
    <row r="64" spans="1:2" x14ac:dyDescent="0.25">
      <c r="A64">
        <v>63</v>
      </c>
      <c r="B64" t="s">
        <v>233</v>
      </c>
    </row>
    <row r="65" spans="1:2" x14ac:dyDescent="0.25">
      <c r="A65">
        <v>64</v>
      </c>
      <c r="B65" t="s">
        <v>234</v>
      </c>
    </row>
    <row r="66" spans="1:2" x14ac:dyDescent="0.25">
      <c r="A66">
        <v>65</v>
      </c>
      <c r="B66" t="s">
        <v>235</v>
      </c>
    </row>
    <row r="67" spans="1:2" x14ac:dyDescent="0.25">
      <c r="A67">
        <v>66</v>
      </c>
      <c r="B67" t="s">
        <v>236</v>
      </c>
    </row>
    <row r="68" spans="1:2" x14ac:dyDescent="0.25">
      <c r="A68">
        <v>67</v>
      </c>
      <c r="B68" t="s">
        <v>237</v>
      </c>
    </row>
    <row r="69" spans="1:2" x14ac:dyDescent="0.25">
      <c r="A69">
        <v>68</v>
      </c>
      <c r="B69" t="s">
        <v>238</v>
      </c>
    </row>
    <row r="70" spans="1:2" x14ac:dyDescent="0.25">
      <c r="A70">
        <v>69</v>
      </c>
      <c r="B70" t="s">
        <v>239</v>
      </c>
    </row>
    <row r="71" spans="1:2" x14ac:dyDescent="0.25">
      <c r="A71">
        <v>70</v>
      </c>
      <c r="B71" t="s">
        <v>240</v>
      </c>
    </row>
    <row r="72" spans="1:2" x14ac:dyDescent="0.25">
      <c r="A72">
        <v>71</v>
      </c>
      <c r="B72" t="s">
        <v>241</v>
      </c>
    </row>
    <row r="73" spans="1:2" x14ac:dyDescent="0.25">
      <c r="A73">
        <v>72</v>
      </c>
      <c r="B73" t="s">
        <v>242</v>
      </c>
    </row>
    <row r="74" spans="1:2" x14ac:dyDescent="0.25">
      <c r="A74">
        <v>73</v>
      </c>
      <c r="B74" t="s">
        <v>243</v>
      </c>
    </row>
    <row r="75" spans="1:2" x14ac:dyDescent="0.25">
      <c r="A75">
        <v>74</v>
      </c>
      <c r="B75" t="s">
        <v>244</v>
      </c>
    </row>
    <row r="76" spans="1:2" x14ac:dyDescent="0.25">
      <c r="A76">
        <v>75</v>
      </c>
      <c r="B76" t="s">
        <v>245</v>
      </c>
    </row>
    <row r="77" spans="1:2" x14ac:dyDescent="0.25">
      <c r="A77">
        <v>76</v>
      </c>
      <c r="B77" t="s">
        <v>246</v>
      </c>
    </row>
    <row r="78" spans="1:2" x14ac:dyDescent="0.25">
      <c r="A78">
        <v>77</v>
      </c>
      <c r="B78" t="s">
        <v>247</v>
      </c>
    </row>
    <row r="79" spans="1:2" x14ac:dyDescent="0.25">
      <c r="A79">
        <v>78</v>
      </c>
      <c r="B79" t="s">
        <v>248</v>
      </c>
    </row>
    <row r="80" spans="1:2" x14ac:dyDescent="0.25">
      <c r="A80">
        <v>79</v>
      </c>
      <c r="B80" t="s">
        <v>249</v>
      </c>
    </row>
    <row r="81" spans="1:2" x14ac:dyDescent="0.25">
      <c r="A81">
        <v>80</v>
      </c>
      <c r="B81" t="s">
        <v>250</v>
      </c>
    </row>
    <row r="82" spans="1:2" x14ac:dyDescent="0.25">
      <c r="A82">
        <v>81</v>
      </c>
      <c r="B82" t="s">
        <v>251</v>
      </c>
    </row>
    <row r="83" spans="1:2" x14ac:dyDescent="0.25">
      <c r="A83">
        <v>82</v>
      </c>
      <c r="B83" t="s">
        <v>252</v>
      </c>
    </row>
    <row r="84" spans="1:2" x14ac:dyDescent="0.25">
      <c r="A84">
        <v>83</v>
      </c>
      <c r="B84" t="s">
        <v>253</v>
      </c>
    </row>
    <row r="85" spans="1:2" x14ac:dyDescent="0.25">
      <c r="A85">
        <v>84</v>
      </c>
      <c r="B85" t="s">
        <v>254</v>
      </c>
    </row>
    <row r="86" spans="1:2" x14ac:dyDescent="0.25">
      <c r="A86">
        <v>85</v>
      </c>
      <c r="B86" t="s">
        <v>255</v>
      </c>
    </row>
    <row r="87" spans="1:2" x14ac:dyDescent="0.25">
      <c r="A87">
        <v>86</v>
      </c>
      <c r="B87" t="s">
        <v>256</v>
      </c>
    </row>
    <row r="88" spans="1:2" x14ac:dyDescent="0.25">
      <c r="A88">
        <v>87</v>
      </c>
      <c r="B88" t="s">
        <v>257</v>
      </c>
    </row>
    <row r="89" spans="1:2" x14ac:dyDescent="0.25">
      <c r="A89">
        <v>88</v>
      </c>
      <c r="B89" t="s">
        <v>258</v>
      </c>
    </row>
    <row r="90" spans="1:2" x14ac:dyDescent="0.25">
      <c r="A90">
        <v>89</v>
      </c>
      <c r="B90" t="s">
        <v>259</v>
      </c>
    </row>
    <row r="91" spans="1:2" x14ac:dyDescent="0.25">
      <c r="A91">
        <v>90</v>
      </c>
      <c r="B91" t="s">
        <v>260</v>
      </c>
    </row>
    <row r="92" spans="1:2" x14ac:dyDescent="0.25">
      <c r="A92">
        <v>91</v>
      </c>
      <c r="B92" t="s">
        <v>261</v>
      </c>
    </row>
    <row r="93" spans="1:2" x14ac:dyDescent="0.25">
      <c r="A93">
        <v>92</v>
      </c>
      <c r="B93" t="s">
        <v>262</v>
      </c>
    </row>
    <row r="94" spans="1:2" x14ac:dyDescent="0.25">
      <c r="A94">
        <v>93</v>
      </c>
      <c r="B94" t="s">
        <v>263</v>
      </c>
    </row>
    <row r="95" spans="1:2" x14ac:dyDescent="0.25">
      <c r="A95">
        <v>94</v>
      </c>
      <c r="B95" t="s">
        <v>264</v>
      </c>
    </row>
    <row r="96" spans="1:2" x14ac:dyDescent="0.25">
      <c r="A96">
        <v>95</v>
      </c>
      <c r="B96" t="s">
        <v>265</v>
      </c>
    </row>
    <row r="97" spans="1:2" x14ac:dyDescent="0.25">
      <c r="A97">
        <v>96</v>
      </c>
      <c r="B97" t="s">
        <v>266</v>
      </c>
    </row>
    <row r="98" spans="1:2" x14ac:dyDescent="0.25">
      <c r="A98">
        <v>97</v>
      </c>
      <c r="B98" t="s">
        <v>267</v>
      </c>
    </row>
    <row r="99" spans="1:2" x14ac:dyDescent="0.25">
      <c r="A99">
        <v>98</v>
      </c>
      <c r="B99" t="s">
        <v>268</v>
      </c>
    </row>
    <row r="100" spans="1:2" x14ac:dyDescent="0.25">
      <c r="A100">
        <v>99</v>
      </c>
      <c r="B100" t="s">
        <v>269</v>
      </c>
    </row>
    <row r="101" spans="1:2" x14ac:dyDescent="0.25">
      <c r="A101">
        <v>100</v>
      </c>
      <c r="B101" t="s">
        <v>270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78A2D-5A13-4E67-AEDD-5FDE761515CD}">
  <dimension ref="A1:C101"/>
  <sheetViews>
    <sheetView topLeftCell="A78" workbookViewId="0">
      <selection activeCell="C1" sqref="C1"/>
    </sheetView>
  </sheetViews>
  <sheetFormatPr defaultRowHeight="15" x14ac:dyDescent="0.25"/>
  <cols>
    <col min="1" max="1" width="5.140625" bestFit="1" customWidth="1"/>
    <col min="2" max="2" width="35.42578125" bestFit="1" customWidth="1"/>
  </cols>
  <sheetData>
    <row r="1" spans="1:2" x14ac:dyDescent="0.25">
      <c r="A1" t="s">
        <v>0</v>
      </c>
      <c r="B1" t="s">
        <v>1</v>
      </c>
    </row>
    <row r="2" spans="1:2" x14ac:dyDescent="0.25">
      <c r="A2">
        <v>1</v>
      </c>
      <c r="B2" t="s">
        <v>272</v>
      </c>
    </row>
    <row r="3" spans="1:2" x14ac:dyDescent="0.25">
      <c r="A3">
        <v>2</v>
      </c>
      <c r="B3" t="s">
        <v>272</v>
      </c>
    </row>
    <row r="4" spans="1:2" x14ac:dyDescent="0.25">
      <c r="A4">
        <v>3</v>
      </c>
      <c r="B4" t="s">
        <v>272</v>
      </c>
    </row>
    <row r="5" spans="1:2" x14ac:dyDescent="0.25">
      <c r="A5">
        <v>4</v>
      </c>
      <c r="B5" t="s">
        <v>272</v>
      </c>
    </row>
    <row r="6" spans="1:2" x14ac:dyDescent="0.25">
      <c r="A6">
        <v>5</v>
      </c>
      <c r="B6" t="s">
        <v>272</v>
      </c>
    </row>
    <row r="7" spans="1:2" x14ac:dyDescent="0.25">
      <c r="A7">
        <v>6</v>
      </c>
      <c r="B7" t="s">
        <v>274</v>
      </c>
    </row>
    <row r="8" spans="1:2" x14ac:dyDescent="0.25">
      <c r="A8">
        <v>7</v>
      </c>
      <c r="B8" t="s">
        <v>274</v>
      </c>
    </row>
    <row r="9" spans="1:2" x14ac:dyDescent="0.25">
      <c r="A9">
        <v>8</v>
      </c>
      <c r="B9" t="s">
        <v>274</v>
      </c>
    </row>
    <row r="10" spans="1:2" x14ac:dyDescent="0.25">
      <c r="A10">
        <v>9</v>
      </c>
      <c r="B10" t="s">
        <v>274</v>
      </c>
    </row>
    <row r="11" spans="1:2" x14ac:dyDescent="0.25">
      <c r="A11">
        <v>10</v>
      </c>
      <c r="B11" t="s">
        <v>274</v>
      </c>
    </row>
    <row r="12" spans="1:2" x14ac:dyDescent="0.25">
      <c r="A12">
        <v>11</v>
      </c>
      <c r="B12" t="s">
        <v>273</v>
      </c>
    </row>
    <row r="13" spans="1:2" x14ac:dyDescent="0.25">
      <c r="A13">
        <v>12</v>
      </c>
      <c r="B13" t="s">
        <v>273</v>
      </c>
    </row>
    <row r="14" spans="1:2" x14ac:dyDescent="0.25">
      <c r="A14">
        <v>13</v>
      </c>
      <c r="B14" t="s">
        <v>273</v>
      </c>
    </row>
    <row r="15" spans="1:2" x14ac:dyDescent="0.25">
      <c r="A15">
        <v>14</v>
      </c>
      <c r="B15" t="s">
        <v>273</v>
      </c>
    </row>
    <row r="16" spans="1:2" x14ac:dyDescent="0.25">
      <c r="A16">
        <v>15</v>
      </c>
      <c r="B16" t="s">
        <v>273</v>
      </c>
    </row>
    <row r="17" spans="1:2" x14ac:dyDescent="0.25">
      <c r="A17">
        <v>16</v>
      </c>
      <c r="B17" t="s">
        <v>275</v>
      </c>
    </row>
    <row r="18" spans="1:2" x14ac:dyDescent="0.25">
      <c r="A18">
        <v>17</v>
      </c>
      <c r="B18" t="s">
        <v>275</v>
      </c>
    </row>
    <row r="19" spans="1:2" x14ac:dyDescent="0.25">
      <c r="A19">
        <v>18</v>
      </c>
      <c r="B19" t="s">
        <v>275</v>
      </c>
    </row>
    <row r="20" spans="1:2" x14ac:dyDescent="0.25">
      <c r="A20">
        <v>19</v>
      </c>
      <c r="B20" t="s">
        <v>275</v>
      </c>
    </row>
    <row r="21" spans="1:2" x14ac:dyDescent="0.25">
      <c r="A21">
        <v>20</v>
      </c>
      <c r="B21" t="s">
        <v>275</v>
      </c>
    </row>
    <row r="22" spans="1:2" x14ac:dyDescent="0.25">
      <c r="A22">
        <v>21</v>
      </c>
      <c r="B22" t="s">
        <v>276</v>
      </c>
    </row>
    <row r="23" spans="1:2" x14ac:dyDescent="0.25">
      <c r="A23">
        <v>22</v>
      </c>
      <c r="B23" t="s">
        <v>276</v>
      </c>
    </row>
    <row r="24" spans="1:2" x14ac:dyDescent="0.25">
      <c r="A24">
        <v>23</v>
      </c>
      <c r="B24" t="s">
        <v>276</v>
      </c>
    </row>
    <row r="25" spans="1:2" x14ac:dyDescent="0.25">
      <c r="A25">
        <v>24</v>
      </c>
      <c r="B25" t="s">
        <v>277</v>
      </c>
    </row>
    <row r="26" spans="1:2" x14ac:dyDescent="0.25">
      <c r="A26">
        <v>25</v>
      </c>
      <c r="B26" t="s">
        <v>277</v>
      </c>
    </row>
    <row r="27" spans="1:2" x14ac:dyDescent="0.25">
      <c r="A27">
        <v>26</v>
      </c>
      <c r="B27" t="s">
        <v>277</v>
      </c>
    </row>
    <row r="28" spans="1:2" x14ac:dyDescent="0.25">
      <c r="A28">
        <v>27</v>
      </c>
      <c r="B28" t="s">
        <v>278</v>
      </c>
    </row>
    <row r="29" spans="1:2" x14ac:dyDescent="0.25">
      <c r="A29">
        <v>28</v>
      </c>
      <c r="B29" t="s">
        <v>278</v>
      </c>
    </row>
    <row r="30" spans="1:2" x14ac:dyDescent="0.25">
      <c r="A30">
        <v>29</v>
      </c>
      <c r="B30" t="s">
        <v>278</v>
      </c>
    </row>
    <row r="31" spans="1:2" x14ac:dyDescent="0.25">
      <c r="A31">
        <v>30</v>
      </c>
      <c r="B31" t="s">
        <v>279</v>
      </c>
    </row>
    <row r="32" spans="1:2" x14ac:dyDescent="0.25">
      <c r="A32">
        <v>31</v>
      </c>
      <c r="B32" t="s">
        <v>279</v>
      </c>
    </row>
    <row r="33" spans="1:2" x14ac:dyDescent="0.25">
      <c r="A33">
        <v>32</v>
      </c>
      <c r="B33" t="s">
        <v>279</v>
      </c>
    </row>
    <row r="34" spans="1:2" x14ac:dyDescent="0.25">
      <c r="A34">
        <v>33</v>
      </c>
      <c r="B34" t="s">
        <v>280</v>
      </c>
    </row>
    <row r="35" spans="1:2" x14ac:dyDescent="0.25">
      <c r="A35">
        <v>34</v>
      </c>
      <c r="B35" t="s">
        <v>280</v>
      </c>
    </row>
    <row r="36" spans="1:2" x14ac:dyDescent="0.25">
      <c r="A36">
        <v>35</v>
      </c>
      <c r="B36" t="s">
        <v>280</v>
      </c>
    </row>
    <row r="37" spans="1:2" x14ac:dyDescent="0.25">
      <c r="A37">
        <v>36</v>
      </c>
      <c r="B37" t="s">
        <v>281</v>
      </c>
    </row>
    <row r="38" spans="1:2" x14ac:dyDescent="0.25">
      <c r="A38">
        <v>37</v>
      </c>
      <c r="B38" t="s">
        <v>281</v>
      </c>
    </row>
    <row r="39" spans="1:2" x14ac:dyDescent="0.25">
      <c r="A39">
        <v>38</v>
      </c>
      <c r="B39" t="s">
        <v>281</v>
      </c>
    </row>
    <row r="40" spans="1:2" x14ac:dyDescent="0.25">
      <c r="A40">
        <v>39</v>
      </c>
      <c r="B40" t="s">
        <v>282</v>
      </c>
    </row>
    <row r="41" spans="1:2" x14ac:dyDescent="0.25">
      <c r="A41">
        <v>40</v>
      </c>
      <c r="B41" t="s">
        <v>282</v>
      </c>
    </row>
    <row r="42" spans="1:2" x14ac:dyDescent="0.25">
      <c r="A42">
        <v>41</v>
      </c>
      <c r="B42" t="s">
        <v>282</v>
      </c>
    </row>
    <row r="43" spans="1:2" x14ac:dyDescent="0.25">
      <c r="A43">
        <v>42</v>
      </c>
      <c r="B43" t="s">
        <v>283</v>
      </c>
    </row>
    <row r="44" spans="1:2" x14ac:dyDescent="0.25">
      <c r="A44">
        <v>43</v>
      </c>
      <c r="B44" t="s">
        <v>283</v>
      </c>
    </row>
    <row r="45" spans="1:2" x14ac:dyDescent="0.25">
      <c r="A45">
        <v>44</v>
      </c>
      <c r="B45" t="s">
        <v>284</v>
      </c>
    </row>
    <row r="46" spans="1:2" x14ac:dyDescent="0.25">
      <c r="A46">
        <v>45</v>
      </c>
      <c r="B46" t="s">
        <v>284</v>
      </c>
    </row>
    <row r="47" spans="1:2" x14ac:dyDescent="0.25">
      <c r="A47">
        <v>46</v>
      </c>
      <c r="B47" t="s">
        <v>285</v>
      </c>
    </row>
    <row r="48" spans="1:2" x14ac:dyDescent="0.25">
      <c r="A48">
        <v>47</v>
      </c>
      <c r="B48" t="s">
        <v>285</v>
      </c>
    </row>
    <row r="49" spans="1:2" x14ac:dyDescent="0.25">
      <c r="A49">
        <v>48</v>
      </c>
      <c r="B49" t="s">
        <v>286</v>
      </c>
    </row>
    <row r="50" spans="1:2" x14ac:dyDescent="0.25">
      <c r="A50">
        <v>49</v>
      </c>
      <c r="B50" t="s">
        <v>286</v>
      </c>
    </row>
    <row r="51" spans="1:2" x14ac:dyDescent="0.25">
      <c r="A51">
        <v>50</v>
      </c>
      <c r="B51" t="s">
        <v>287</v>
      </c>
    </row>
    <row r="52" spans="1:2" x14ac:dyDescent="0.25">
      <c r="A52">
        <v>51</v>
      </c>
      <c r="B52" t="s">
        <v>287</v>
      </c>
    </row>
    <row r="53" spans="1:2" x14ac:dyDescent="0.25">
      <c r="A53">
        <v>52</v>
      </c>
      <c r="B53" t="s">
        <v>288</v>
      </c>
    </row>
    <row r="54" spans="1:2" x14ac:dyDescent="0.25">
      <c r="A54">
        <v>53</v>
      </c>
      <c r="B54" t="s">
        <v>288</v>
      </c>
    </row>
    <row r="55" spans="1:2" x14ac:dyDescent="0.25">
      <c r="A55">
        <v>54</v>
      </c>
      <c r="B55" t="s">
        <v>289</v>
      </c>
    </row>
    <row r="56" spans="1:2" x14ac:dyDescent="0.25">
      <c r="A56">
        <v>55</v>
      </c>
      <c r="B56" t="s">
        <v>289</v>
      </c>
    </row>
    <row r="57" spans="1:2" x14ac:dyDescent="0.25">
      <c r="A57">
        <v>56</v>
      </c>
      <c r="B57" t="s">
        <v>290</v>
      </c>
    </row>
    <row r="58" spans="1:2" x14ac:dyDescent="0.25">
      <c r="A58">
        <v>57</v>
      </c>
      <c r="B58" t="s">
        <v>290</v>
      </c>
    </row>
    <row r="59" spans="1:2" x14ac:dyDescent="0.25">
      <c r="A59">
        <v>58</v>
      </c>
      <c r="B59" t="s">
        <v>291</v>
      </c>
    </row>
    <row r="60" spans="1:2" x14ac:dyDescent="0.25">
      <c r="A60">
        <v>59</v>
      </c>
      <c r="B60" t="s">
        <v>291</v>
      </c>
    </row>
    <row r="61" spans="1:2" x14ac:dyDescent="0.25">
      <c r="A61">
        <v>60</v>
      </c>
      <c r="B61" t="s">
        <v>292</v>
      </c>
    </row>
    <row r="62" spans="1:2" x14ac:dyDescent="0.25">
      <c r="A62">
        <v>61</v>
      </c>
      <c r="B62" t="s">
        <v>292</v>
      </c>
    </row>
    <row r="63" spans="1:2" x14ac:dyDescent="0.25">
      <c r="A63">
        <v>62</v>
      </c>
      <c r="B63" t="s">
        <v>293</v>
      </c>
    </row>
    <row r="64" spans="1:2" x14ac:dyDescent="0.25">
      <c r="A64">
        <v>63</v>
      </c>
      <c r="B64" t="s">
        <v>293</v>
      </c>
    </row>
    <row r="65" spans="1:3" x14ac:dyDescent="0.25">
      <c r="A65">
        <v>64</v>
      </c>
      <c r="B65" t="s">
        <v>294</v>
      </c>
    </row>
    <row r="66" spans="1:3" x14ac:dyDescent="0.25">
      <c r="A66">
        <v>65</v>
      </c>
      <c r="B66" t="s">
        <v>294</v>
      </c>
    </row>
    <row r="67" spans="1:3" x14ac:dyDescent="0.25">
      <c r="A67">
        <v>66</v>
      </c>
      <c r="B67" t="s">
        <v>178</v>
      </c>
    </row>
    <row r="68" spans="1:3" x14ac:dyDescent="0.25">
      <c r="A68">
        <v>67</v>
      </c>
      <c r="B68" t="s">
        <v>178</v>
      </c>
    </row>
    <row r="69" spans="1:3" x14ac:dyDescent="0.25">
      <c r="A69">
        <v>68</v>
      </c>
      <c r="B69" t="s">
        <v>295</v>
      </c>
    </row>
    <row r="70" spans="1:3" x14ac:dyDescent="0.25">
      <c r="A70">
        <v>69</v>
      </c>
      <c r="B70" t="s">
        <v>295</v>
      </c>
    </row>
    <row r="71" spans="1:3" x14ac:dyDescent="0.25">
      <c r="A71">
        <v>70</v>
      </c>
      <c r="B71" t="s">
        <v>296</v>
      </c>
    </row>
    <row r="72" spans="1:3" x14ac:dyDescent="0.25">
      <c r="A72">
        <v>71</v>
      </c>
      <c r="B72" t="s">
        <v>296</v>
      </c>
    </row>
    <row r="73" spans="1:3" x14ac:dyDescent="0.25">
      <c r="A73">
        <v>72</v>
      </c>
      <c r="B73" t="s">
        <v>297</v>
      </c>
    </row>
    <row r="74" spans="1:3" x14ac:dyDescent="0.25">
      <c r="A74">
        <v>73</v>
      </c>
      <c r="B74" t="s">
        <v>297</v>
      </c>
    </row>
    <row r="75" spans="1:3" x14ac:dyDescent="0.25">
      <c r="A75">
        <v>74</v>
      </c>
      <c r="B75" t="s">
        <v>298</v>
      </c>
    </row>
    <row r="76" spans="1:3" x14ac:dyDescent="0.25">
      <c r="A76">
        <v>75</v>
      </c>
      <c r="B76" t="s">
        <v>298</v>
      </c>
    </row>
    <row r="77" spans="1:3" ht="405" x14ac:dyDescent="0.25">
      <c r="A77">
        <v>76</v>
      </c>
      <c r="B77" t="s">
        <v>299</v>
      </c>
      <c r="C77" s="1" t="s">
        <v>300</v>
      </c>
    </row>
    <row r="78" spans="1:3" x14ac:dyDescent="0.25">
      <c r="A78">
        <v>77</v>
      </c>
      <c r="B78" t="s">
        <v>301</v>
      </c>
    </row>
    <row r="79" spans="1:3" x14ac:dyDescent="0.25">
      <c r="A79">
        <v>78</v>
      </c>
      <c r="B79" t="s">
        <v>302</v>
      </c>
    </row>
    <row r="80" spans="1:3" x14ac:dyDescent="0.25">
      <c r="A80">
        <v>79</v>
      </c>
      <c r="B80" t="s">
        <v>303</v>
      </c>
    </row>
    <row r="81" spans="1:2" x14ac:dyDescent="0.25">
      <c r="A81">
        <v>80</v>
      </c>
      <c r="B81" t="s">
        <v>304</v>
      </c>
    </row>
    <row r="82" spans="1:2" x14ac:dyDescent="0.25">
      <c r="A82">
        <v>81</v>
      </c>
      <c r="B82" t="s">
        <v>305</v>
      </c>
    </row>
    <row r="83" spans="1:2" x14ac:dyDescent="0.25">
      <c r="A83">
        <v>82</v>
      </c>
      <c r="B83" t="s">
        <v>306</v>
      </c>
    </row>
    <row r="84" spans="1:2" x14ac:dyDescent="0.25">
      <c r="A84">
        <v>83</v>
      </c>
      <c r="B84" t="s">
        <v>307</v>
      </c>
    </row>
    <row r="85" spans="1:2" x14ac:dyDescent="0.25">
      <c r="A85">
        <v>84</v>
      </c>
      <c r="B85" t="s">
        <v>308</v>
      </c>
    </row>
    <row r="86" spans="1:2" x14ac:dyDescent="0.25">
      <c r="A86">
        <v>85</v>
      </c>
      <c r="B86" t="s">
        <v>309</v>
      </c>
    </row>
    <row r="87" spans="1:2" x14ac:dyDescent="0.25">
      <c r="A87">
        <v>86</v>
      </c>
      <c r="B87" t="s">
        <v>310</v>
      </c>
    </row>
    <row r="88" spans="1:2" x14ac:dyDescent="0.25">
      <c r="A88">
        <v>87</v>
      </c>
      <c r="B88" t="s">
        <v>311</v>
      </c>
    </row>
    <row r="89" spans="1:2" x14ac:dyDescent="0.25">
      <c r="A89">
        <v>88</v>
      </c>
      <c r="B89" t="s">
        <v>312</v>
      </c>
    </row>
    <row r="90" spans="1:2" x14ac:dyDescent="0.25">
      <c r="A90">
        <v>89</v>
      </c>
      <c r="B90" t="s">
        <v>313</v>
      </c>
    </row>
    <row r="91" spans="1:2" x14ac:dyDescent="0.25">
      <c r="A91">
        <v>90</v>
      </c>
      <c r="B91" t="s">
        <v>314</v>
      </c>
    </row>
    <row r="92" spans="1:2" x14ac:dyDescent="0.25">
      <c r="A92">
        <v>91</v>
      </c>
      <c r="B92" t="s">
        <v>315</v>
      </c>
    </row>
    <row r="93" spans="1:2" x14ac:dyDescent="0.25">
      <c r="A93">
        <v>92</v>
      </c>
      <c r="B93" t="s">
        <v>316</v>
      </c>
    </row>
    <row r="94" spans="1:2" x14ac:dyDescent="0.25">
      <c r="A94">
        <v>93</v>
      </c>
      <c r="B94" t="s">
        <v>317</v>
      </c>
    </row>
    <row r="95" spans="1:2" x14ac:dyDescent="0.25">
      <c r="A95">
        <v>94</v>
      </c>
      <c r="B95" t="s">
        <v>318</v>
      </c>
    </row>
    <row r="96" spans="1:2" x14ac:dyDescent="0.25">
      <c r="A96">
        <v>95</v>
      </c>
      <c r="B96" t="s">
        <v>319</v>
      </c>
    </row>
    <row r="97" spans="1:2" x14ac:dyDescent="0.25">
      <c r="A97">
        <v>96</v>
      </c>
      <c r="B97" t="s">
        <v>320</v>
      </c>
    </row>
    <row r="98" spans="1:2" x14ac:dyDescent="0.25">
      <c r="A98">
        <v>97</v>
      </c>
      <c r="B98" t="s">
        <v>321</v>
      </c>
    </row>
    <row r="99" spans="1:2" x14ac:dyDescent="0.25">
      <c r="A99">
        <v>98</v>
      </c>
      <c r="B99" t="s">
        <v>322</v>
      </c>
    </row>
    <row r="100" spans="1:2" x14ac:dyDescent="0.25">
      <c r="A100">
        <v>99</v>
      </c>
      <c r="B100" t="s">
        <v>323</v>
      </c>
    </row>
    <row r="101" spans="1:2" x14ac:dyDescent="0.25">
      <c r="A101">
        <v>100</v>
      </c>
      <c r="B101" t="s">
        <v>324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D22F9-5ADF-4240-81DC-E932323F8483}">
  <dimension ref="A1:AC362"/>
  <sheetViews>
    <sheetView workbookViewId="0">
      <selection activeCell="G34" sqref="G34"/>
    </sheetView>
  </sheetViews>
  <sheetFormatPr defaultRowHeight="15" x14ac:dyDescent="0.25"/>
  <cols>
    <col min="1" max="1" width="6" style="4" bestFit="1" customWidth="1"/>
    <col min="2" max="2" width="35.42578125" bestFit="1" customWidth="1"/>
    <col min="3" max="3" width="6" style="4" bestFit="1" customWidth="1"/>
    <col min="4" max="4" width="6.28515625" bestFit="1" customWidth="1"/>
    <col min="5" max="5" width="14.140625" style="4" customWidth="1"/>
    <col min="6" max="6" width="15.42578125" style="4" bestFit="1" customWidth="1"/>
    <col min="7" max="7" width="28.140625" style="4" customWidth="1"/>
    <col min="8" max="8" width="2.28515625" style="4" bestFit="1" customWidth="1"/>
    <col min="9" max="10" width="2.5703125" style="4" bestFit="1" customWidth="1"/>
    <col min="11" max="11" width="28.42578125" style="4" bestFit="1" customWidth="1"/>
    <col min="12" max="12" width="8.5703125" style="4" bestFit="1" customWidth="1"/>
    <col min="13" max="13" width="13.85546875" style="4" bestFit="1" customWidth="1"/>
    <col min="14" max="14" width="15.42578125" style="4" bestFit="1" customWidth="1"/>
    <col min="15" max="15" width="28.140625" style="4" bestFit="1" customWidth="1"/>
    <col min="16" max="16" width="17" style="4" bestFit="1" customWidth="1"/>
    <col min="17" max="17" width="15.42578125" style="4" bestFit="1" customWidth="1"/>
    <col min="18" max="18" width="11.85546875" style="4" bestFit="1" customWidth="1"/>
    <col min="19" max="19" width="7.28515625" style="4" bestFit="1" customWidth="1"/>
    <col min="20" max="20" width="70.140625" style="4" bestFit="1" customWidth="1"/>
    <col min="21" max="21" width="25.28515625" style="4" bestFit="1" customWidth="1"/>
    <col min="22" max="22" width="5.28515625" style="4" bestFit="1" customWidth="1"/>
    <col min="23" max="23" width="16" style="4" bestFit="1" customWidth="1"/>
    <col min="24" max="24" width="29.42578125" style="4" bestFit="1" customWidth="1"/>
    <col min="25" max="25" width="9.140625" style="4"/>
    <col min="26" max="26" width="7.5703125" style="4" bestFit="1" customWidth="1"/>
    <col min="27" max="27" width="8.85546875" style="4" bestFit="1" customWidth="1"/>
    <col min="28" max="28" width="8.42578125" style="4" bestFit="1" customWidth="1"/>
    <col min="29" max="29" width="7.42578125" style="4" bestFit="1" customWidth="1"/>
  </cols>
  <sheetData>
    <row r="1" spans="1:29" ht="15.75" thickBot="1" x14ac:dyDescent="0.3">
      <c r="A1" s="22" t="s">
        <v>1349</v>
      </c>
      <c r="B1" s="23" t="s">
        <v>1350</v>
      </c>
      <c r="C1" s="22" t="s">
        <v>1343</v>
      </c>
      <c r="D1" s="23" t="s">
        <v>1351</v>
      </c>
      <c r="E1" s="22" t="s">
        <v>1352</v>
      </c>
      <c r="F1" s="22" t="s">
        <v>1353</v>
      </c>
      <c r="G1" s="22" t="s">
        <v>1354</v>
      </c>
      <c r="H1" s="22" t="s">
        <v>1355</v>
      </c>
      <c r="I1" s="22" t="s">
        <v>1270</v>
      </c>
      <c r="J1" s="22" t="s">
        <v>1356</v>
      </c>
      <c r="K1" s="22" t="s">
        <v>1357</v>
      </c>
      <c r="L1" s="22" t="s">
        <v>1358</v>
      </c>
      <c r="M1" s="22" t="s">
        <v>1359</v>
      </c>
      <c r="N1" s="22" t="s">
        <v>1360</v>
      </c>
      <c r="O1" s="22" t="s">
        <v>1361</v>
      </c>
      <c r="P1" s="22" t="s">
        <v>1362</v>
      </c>
      <c r="Q1" s="22" t="s">
        <v>1363</v>
      </c>
      <c r="R1" s="22" t="s">
        <v>1364</v>
      </c>
      <c r="S1" s="22" t="s">
        <v>1365</v>
      </c>
      <c r="T1" s="22" t="s">
        <v>1366</v>
      </c>
      <c r="U1" s="22" t="s">
        <v>1367</v>
      </c>
      <c r="V1" s="22" t="s">
        <v>1368</v>
      </c>
      <c r="W1" s="22" t="s">
        <v>1369</v>
      </c>
      <c r="X1" s="22" t="s">
        <v>1370</v>
      </c>
      <c r="Y1" s="22" t="s">
        <v>1371</v>
      </c>
      <c r="Z1" s="22" t="s">
        <v>1372</v>
      </c>
      <c r="AA1" s="22" t="s">
        <v>1373</v>
      </c>
      <c r="AB1" s="22" t="s">
        <v>1374</v>
      </c>
      <c r="AC1" s="22" t="s">
        <v>1375</v>
      </c>
    </row>
    <row r="2" spans="1:29" ht="15.75" thickBot="1" x14ac:dyDescent="0.3">
      <c r="A2" s="24">
        <v>2</v>
      </c>
      <c r="B2" s="23" t="s">
        <v>1376</v>
      </c>
      <c r="C2" s="24">
        <v>0</v>
      </c>
      <c r="D2" s="25"/>
      <c r="E2" s="24" t="s">
        <v>1377</v>
      </c>
      <c r="F2" s="24" t="s">
        <v>1378</v>
      </c>
      <c r="G2" s="24" t="s">
        <v>1379</v>
      </c>
      <c r="H2" s="24" t="s">
        <v>1355</v>
      </c>
      <c r="I2" s="24" t="s">
        <v>1270</v>
      </c>
      <c r="J2" s="24"/>
      <c r="K2" s="26"/>
      <c r="L2" s="24"/>
      <c r="M2" s="24"/>
      <c r="N2" s="24" t="s">
        <v>1380</v>
      </c>
      <c r="O2" s="24" t="s">
        <v>1381</v>
      </c>
      <c r="P2" s="24" t="s">
        <v>1382</v>
      </c>
      <c r="Q2" s="24" t="s">
        <v>1383</v>
      </c>
      <c r="R2" s="24" t="s">
        <v>1384</v>
      </c>
      <c r="S2" s="24">
        <v>211</v>
      </c>
      <c r="T2" s="24" t="s">
        <v>1385</v>
      </c>
      <c r="U2" s="26"/>
      <c r="V2" s="26"/>
      <c r="W2" s="26"/>
      <c r="X2" s="26"/>
      <c r="Y2" s="26"/>
      <c r="Z2" s="26"/>
      <c r="AA2" s="24" t="s">
        <v>1373</v>
      </c>
      <c r="AB2" s="26"/>
      <c r="AC2" s="24" t="s">
        <v>1375</v>
      </c>
    </row>
    <row r="3" spans="1:29" ht="15.75" thickBot="1" x14ac:dyDescent="0.3">
      <c r="A3" s="24">
        <v>3</v>
      </c>
      <c r="B3" s="23" t="s">
        <v>1386</v>
      </c>
      <c r="C3" s="24">
        <v>0</v>
      </c>
      <c r="D3" s="27"/>
      <c r="E3" s="24" t="s">
        <v>1377</v>
      </c>
      <c r="F3" s="24" t="s">
        <v>1387</v>
      </c>
      <c r="G3" s="24" t="s">
        <v>1387</v>
      </c>
      <c r="H3" s="24" t="s">
        <v>1355</v>
      </c>
      <c r="I3" s="24" t="s">
        <v>1270</v>
      </c>
      <c r="J3" s="24"/>
      <c r="K3" s="26"/>
      <c r="L3" s="24"/>
      <c r="M3" s="24"/>
      <c r="N3" s="24" t="s">
        <v>1388</v>
      </c>
      <c r="O3" s="24"/>
      <c r="P3" s="24"/>
      <c r="Q3" s="24"/>
      <c r="R3" s="24" t="s">
        <v>1384</v>
      </c>
      <c r="S3" s="24">
        <v>218</v>
      </c>
      <c r="T3" s="24" t="s">
        <v>1389</v>
      </c>
      <c r="U3" s="26"/>
      <c r="V3" s="24" t="s">
        <v>1368</v>
      </c>
      <c r="W3" s="26"/>
      <c r="X3" s="26"/>
      <c r="Y3" s="26"/>
      <c r="Z3" s="26"/>
      <c r="AA3" s="24" t="s">
        <v>1373</v>
      </c>
      <c r="AB3" s="24" t="s">
        <v>1374</v>
      </c>
      <c r="AC3" s="24" t="s">
        <v>1375</v>
      </c>
    </row>
    <row r="4" spans="1:29" ht="15.75" thickBot="1" x14ac:dyDescent="0.3">
      <c r="A4" s="24">
        <v>4</v>
      </c>
      <c r="B4" s="23" t="s">
        <v>1390</v>
      </c>
      <c r="C4" s="24">
        <v>0</v>
      </c>
      <c r="D4" s="25"/>
      <c r="E4" s="24" t="s">
        <v>1377</v>
      </c>
      <c r="F4" s="24" t="s">
        <v>1391</v>
      </c>
      <c r="G4" s="24" t="s">
        <v>1392</v>
      </c>
      <c r="H4" s="24" t="s">
        <v>1355</v>
      </c>
      <c r="I4" s="24" t="s">
        <v>1270</v>
      </c>
      <c r="J4" s="24"/>
      <c r="K4" s="26"/>
      <c r="L4" s="24"/>
      <c r="M4" s="24"/>
      <c r="N4" s="24" t="s">
        <v>1388</v>
      </c>
      <c r="O4" s="24" t="s">
        <v>1393</v>
      </c>
      <c r="P4" s="24" t="s">
        <v>1394</v>
      </c>
      <c r="Q4" s="24" t="s">
        <v>1383</v>
      </c>
      <c r="R4" s="24" t="s">
        <v>1384</v>
      </c>
      <c r="S4" s="24">
        <v>221</v>
      </c>
      <c r="T4" s="24" t="s">
        <v>1395</v>
      </c>
      <c r="U4" s="26"/>
      <c r="V4" s="26"/>
      <c r="W4" s="24" t="s">
        <v>1396</v>
      </c>
      <c r="X4" s="26"/>
      <c r="Y4" s="26"/>
      <c r="Z4" s="26"/>
      <c r="AA4" s="24" t="s">
        <v>1373</v>
      </c>
      <c r="AB4" s="24" t="s">
        <v>1374</v>
      </c>
      <c r="AC4" s="24" t="s">
        <v>1375</v>
      </c>
    </row>
    <row r="5" spans="1:29" ht="15.75" thickBot="1" x14ac:dyDescent="0.3">
      <c r="A5" s="24">
        <v>5</v>
      </c>
      <c r="B5" s="23" t="s">
        <v>1397</v>
      </c>
      <c r="C5" s="24">
        <v>0</v>
      </c>
      <c r="D5" s="25"/>
      <c r="E5" s="24" t="s">
        <v>1377</v>
      </c>
      <c r="F5" s="24" t="s">
        <v>1391</v>
      </c>
      <c r="G5" s="26"/>
      <c r="H5" s="24" t="s">
        <v>1355</v>
      </c>
      <c r="I5" s="24" t="s">
        <v>1270</v>
      </c>
      <c r="J5" s="24" t="s">
        <v>1356</v>
      </c>
      <c r="K5" s="24" t="s">
        <v>1398</v>
      </c>
      <c r="L5" s="24"/>
      <c r="M5" s="24" t="s">
        <v>1359</v>
      </c>
      <c r="N5" s="24" t="s">
        <v>1399</v>
      </c>
      <c r="O5" s="26"/>
      <c r="P5" s="26"/>
      <c r="Q5" s="26"/>
      <c r="R5" s="24" t="s">
        <v>1384</v>
      </c>
      <c r="S5" s="24">
        <v>230</v>
      </c>
      <c r="T5" s="28" t="s">
        <v>1400</v>
      </c>
      <c r="U5" s="26"/>
      <c r="V5" s="24" t="s">
        <v>1368</v>
      </c>
      <c r="W5" s="26"/>
      <c r="X5" s="26"/>
      <c r="Y5" s="26"/>
      <c r="Z5" s="26"/>
      <c r="AA5" s="24" t="s">
        <v>1373</v>
      </c>
      <c r="AB5" s="26"/>
      <c r="AC5" s="24" t="s">
        <v>1375</v>
      </c>
    </row>
    <row r="6" spans="1:29" ht="15.75" thickBot="1" x14ac:dyDescent="0.3">
      <c r="A6" s="24">
        <v>6</v>
      </c>
      <c r="B6" s="23" t="s">
        <v>1401</v>
      </c>
      <c r="C6" s="24">
        <v>0</v>
      </c>
      <c r="D6" s="25"/>
      <c r="E6" s="24" t="s">
        <v>1377</v>
      </c>
      <c r="F6" s="24" t="s">
        <v>1402</v>
      </c>
      <c r="G6" s="24" t="s">
        <v>1403</v>
      </c>
      <c r="H6" s="24" t="s">
        <v>1355</v>
      </c>
      <c r="I6" s="24" t="s">
        <v>1270</v>
      </c>
      <c r="J6" s="24"/>
      <c r="K6" s="26"/>
      <c r="L6" s="24"/>
      <c r="M6" s="24"/>
      <c r="N6" s="24" t="s">
        <v>1380</v>
      </c>
      <c r="O6" s="26"/>
      <c r="P6" s="26"/>
      <c r="Q6" s="26"/>
      <c r="R6" s="24" t="s">
        <v>1384</v>
      </c>
      <c r="S6" s="24">
        <v>236</v>
      </c>
      <c r="T6" s="24" t="s">
        <v>1404</v>
      </c>
      <c r="U6" s="26"/>
      <c r="V6" s="26"/>
      <c r="W6" s="24" t="s">
        <v>1405</v>
      </c>
      <c r="X6" s="24" t="s">
        <v>1370</v>
      </c>
      <c r="Y6" s="26"/>
      <c r="Z6" s="26"/>
      <c r="AA6" s="26"/>
      <c r="AB6" s="26"/>
      <c r="AC6" s="26"/>
    </row>
    <row r="7" spans="1:29" ht="15.75" thickBot="1" x14ac:dyDescent="0.3">
      <c r="A7" s="24">
        <v>7</v>
      </c>
      <c r="B7" s="23" t="s">
        <v>1406</v>
      </c>
      <c r="C7" s="24">
        <v>0</v>
      </c>
      <c r="D7" s="25"/>
      <c r="E7" s="24" t="s">
        <v>1377</v>
      </c>
      <c r="F7" s="24" t="s">
        <v>1391</v>
      </c>
      <c r="G7" s="24" t="s">
        <v>1407</v>
      </c>
      <c r="H7" s="24" t="s">
        <v>1355</v>
      </c>
      <c r="I7" s="24" t="s">
        <v>1270</v>
      </c>
      <c r="J7" s="24"/>
      <c r="K7" s="26"/>
      <c r="L7" s="24"/>
      <c r="M7" s="24"/>
      <c r="N7" s="24" t="s">
        <v>1380</v>
      </c>
      <c r="O7" s="24" t="s">
        <v>1393</v>
      </c>
      <c r="P7" s="24" t="s">
        <v>1408</v>
      </c>
      <c r="Q7" s="24" t="s">
        <v>1409</v>
      </c>
      <c r="R7" s="24" t="s">
        <v>1384</v>
      </c>
      <c r="S7" s="24">
        <v>237</v>
      </c>
      <c r="T7" s="28" t="s">
        <v>1410</v>
      </c>
      <c r="U7" s="26"/>
      <c r="V7" s="26"/>
      <c r="W7" s="26"/>
      <c r="X7" s="26"/>
      <c r="Y7" s="26"/>
      <c r="Z7" s="26"/>
      <c r="AA7" s="26"/>
      <c r="AB7" s="24" t="s">
        <v>1374</v>
      </c>
      <c r="AC7" s="26"/>
    </row>
    <row r="8" spans="1:29" ht="15.75" thickBot="1" x14ac:dyDescent="0.3">
      <c r="A8" s="24">
        <v>8</v>
      </c>
      <c r="B8" s="23" t="s">
        <v>1411</v>
      </c>
      <c r="C8" s="24">
        <v>0</v>
      </c>
      <c r="D8" s="25"/>
      <c r="E8" s="24" t="s">
        <v>1377</v>
      </c>
      <c r="F8" s="24" t="s">
        <v>1391</v>
      </c>
      <c r="G8" s="24" t="s">
        <v>1412</v>
      </c>
      <c r="H8" s="24" t="s">
        <v>1355</v>
      </c>
      <c r="I8" s="24" t="s">
        <v>1270</v>
      </c>
      <c r="J8" s="24"/>
      <c r="K8" s="26"/>
      <c r="L8" s="24"/>
      <c r="M8" s="24"/>
      <c r="N8" s="24" t="s">
        <v>1380</v>
      </c>
      <c r="O8" s="24" t="s">
        <v>1393</v>
      </c>
      <c r="P8" s="24" t="s">
        <v>1413</v>
      </c>
      <c r="Q8" s="24" t="s">
        <v>1409</v>
      </c>
      <c r="R8" s="24" t="s">
        <v>1384</v>
      </c>
      <c r="S8" s="24">
        <v>242</v>
      </c>
      <c r="T8" s="24" t="s">
        <v>1414</v>
      </c>
      <c r="U8" s="26"/>
      <c r="V8" s="26"/>
      <c r="W8" s="26"/>
      <c r="X8" s="26"/>
      <c r="Y8" s="26"/>
      <c r="Z8" s="26"/>
      <c r="AA8" s="24" t="s">
        <v>1373</v>
      </c>
      <c r="AB8" s="26"/>
      <c r="AC8" s="24" t="s">
        <v>1375</v>
      </c>
    </row>
    <row r="9" spans="1:29" ht="15.75" thickBot="1" x14ac:dyDescent="0.3">
      <c r="A9" s="24">
        <v>9</v>
      </c>
      <c r="B9" s="23" t="s">
        <v>1415</v>
      </c>
      <c r="C9" s="24">
        <v>0</v>
      </c>
      <c r="D9" s="25"/>
      <c r="E9" s="24" t="s">
        <v>1377</v>
      </c>
      <c r="F9" s="24" t="s">
        <v>1387</v>
      </c>
      <c r="G9" s="24" t="s">
        <v>1416</v>
      </c>
      <c r="H9" s="24"/>
      <c r="I9" s="24" t="s">
        <v>1270</v>
      </c>
      <c r="J9" s="24" t="s">
        <v>1356</v>
      </c>
      <c r="K9" s="24" t="s">
        <v>1417</v>
      </c>
      <c r="L9" s="24"/>
      <c r="M9" s="24" t="s">
        <v>1359</v>
      </c>
      <c r="N9" s="24" t="s">
        <v>1399</v>
      </c>
      <c r="O9" s="26"/>
      <c r="P9" s="26"/>
      <c r="Q9" s="26"/>
      <c r="R9" s="24" t="s">
        <v>1384</v>
      </c>
      <c r="S9" s="24">
        <v>244</v>
      </c>
      <c r="T9" s="28" t="s">
        <v>1418</v>
      </c>
      <c r="U9" s="26"/>
      <c r="V9" s="24" t="s">
        <v>1368</v>
      </c>
      <c r="W9" s="26"/>
      <c r="X9" s="26"/>
      <c r="Y9" s="26"/>
      <c r="Z9" s="26"/>
      <c r="AA9" s="24" t="s">
        <v>1373</v>
      </c>
      <c r="AB9" s="24" t="s">
        <v>1374</v>
      </c>
      <c r="AC9" s="24" t="s">
        <v>1375</v>
      </c>
    </row>
    <row r="10" spans="1:29" ht="15.75" thickBot="1" x14ac:dyDescent="0.3">
      <c r="A10" s="24">
        <v>10</v>
      </c>
      <c r="B10" s="23" t="s">
        <v>1419</v>
      </c>
      <c r="C10" s="24">
        <v>0</v>
      </c>
      <c r="D10" s="25"/>
      <c r="E10" s="24" t="s">
        <v>1377</v>
      </c>
      <c r="F10" s="24" t="s">
        <v>1420</v>
      </c>
      <c r="G10" s="24" t="s">
        <v>1421</v>
      </c>
      <c r="H10" s="24" t="s">
        <v>1355</v>
      </c>
      <c r="I10" s="24" t="s">
        <v>1270</v>
      </c>
      <c r="J10" s="24"/>
      <c r="K10" s="26"/>
      <c r="L10" s="24"/>
      <c r="M10" s="24" t="s">
        <v>1359</v>
      </c>
      <c r="N10" s="24" t="s">
        <v>1399</v>
      </c>
      <c r="O10" s="26"/>
      <c r="P10" s="26"/>
      <c r="Q10" s="26"/>
      <c r="R10" s="24" t="s">
        <v>1384</v>
      </c>
      <c r="S10" s="24">
        <v>248</v>
      </c>
      <c r="T10" s="24" t="s">
        <v>1422</v>
      </c>
      <c r="U10" s="26"/>
      <c r="V10" s="26"/>
      <c r="W10" s="24" t="s">
        <v>1369</v>
      </c>
      <c r="X10" s="24" t="s">
        <v>1370</v>
      </c>
      <c r="Y10" s="26"/>
      <c r="Z10" s="26"/>
      <c r="AA10" s="26"/>
      <c r="AB10" s="26"/>
      <c r="AC10" s="26"/>
    </row>
    <row r="11" spans="1:29" ht="15.75" thickBot="1" x14ac:dyDescent="0.3">
      <c r="A11" s="24">
        <v>11</v>
      </c>
      <c r="B11" s="23" t="s">
        <v>1423</v>
      </c>
      <c r="C11" s="24">
        <v>0</v>
      </c>
      <c r="D11" s="25"/>
      <c r="E11" s="24" t="s">
        <v>1377</v>
      </c>
      <c r="F11" s="24" t="s">
        <v>1420</v>
      </c>
      <c r="G11" s="24" t="s">
        <v>1424</v>
      </c>
      <c r="H11" s="24" t="s">
        <v>1355</v>
      </c>
      <c r="I11" s="24"/>
      <c r="J11" s="24" t="s">
        <v>1356</v>
      </c>
      <c r="K11" s="28" t="s">
        <v>1425</v>
      </c>
      <c r="L11" s="24"/>
      <c r="M11" s="24"/>
      <c r="N11" s="24" t="s">
        <v>1426</v>
      </c>
      <c r="O11" s="24" t="s">
        <v>1381</v>
      </c>
      <c r="P11" s="26"/>
      <c r="Q11" s="26"/>
      <c r="R11" s="24" t="s">
        <v>1384</v>
      </c>
      <c r="S11" s="24">
        <v>255</v>
      </c>
      <c r="T11" s="24" t="s">
        <v>1427</v>
      </c>
      <c r="U11" s="26"/>
      <c r="V11" s="24" t="s">
        <v>1368</v>
      </c>
      <c r="W11" s="24" t="s">
        <v>1369</v>
      </c>
      <c r="X11" s="26"/>
      <c r="Y11" s="26"/>
      <c r="Z11" s="26"/>
      <c r="AA11" s="26"/>
      <c r="AB11" s="26"/>
      <c r="AC11" s="24" t="s">
        <v>1375</v>
      </c>
    </row>
    <row r="12" spans="1:29" ht="15.75" thickBot="1" x14ac:dyDescent="0.3">
      <c r="A12" s="24">
        <v>12</v>
      </c>
      <c r="B12" s="23" t="s">
        <v>1428</v>
      </c>
      <c r="C12" s="24">
        <v>0</v>
      </c>
      <c r="D12" s="25"/>
      <c r="E12" s="24" t="s">
        <v>1377</v>
      </c>
      <c r="F12" s="24" t="s">
        <v>1402</v>
      </c>
      <c r="G12" s="26"/>
      <c r="H12" s="24" t="s">
        <v>1355</v>
      </c>
      <c r="I12" s="24" t="s">
        <v>1270</v>
      </c>
      <c r="J12" s="24"/>
      <c r="K12" s="26"/>
      <c r="L12" s="24"/>
      <c r="M12" s="24"/>
      <c r="N12" s="24" t="s">
        <v>1399</v>
      </c>
      <c r="O12" s="26"/>
      <c r="P12" s="26"/>
      <c r="Q12" s="26"/>
      <c r="R12" s="24" t="s">
        <v>1384</v>
      </c>
      <c r="S12" s="24">
        <v>256</v>
      </c>
      <c r="T12" s="24" t="s">
        <v>1429</v>
      </c>
      <c r="U12" s="26"/>
      <c r="V12" s="24" t="s">
        <v>1368</v>
      </c>
      <c r="W12" s="26"/>
      <c r="X12" s="26"/>
      <c r="Y12" s="26"/>
      <c r="Z12" s="26"/>
      <c r="AA12" s="24" t="s">
        <v>1373</v>
      </c>
      <c r="AB12" s="24" t="s">
        <v>1374</v>
      </c>
      <c r="AC12" s="24" t="s">
        <v>1375</v>
      </c>
    </row>
    <row r="13" spans="1:29" ht="15.75" thickBot="1" x14ac:dyDescent="0.3">
      <c r="A13" s="24">
        <v>13</v>
      </c>
      <c r="B13" s="23" t="s">
        <v>1430</v>
      </c>
      <c r="C13" s="24">
        <v>0</v>
      </c>
      <c r="D13" s="25"/>
      <c r="E13" s="24" t="s">
        <v>1399</v>
      </c>
      <c r="F13" s="24" t="s">
        <v>1420</v>
      </c>
      <c r="G13" s="24" t="s">
        <v>1431</v>
      </c>
      <c r="H13" s="24" t="s">
        <v>1355</v>
      </c>
      <c r="I13" s="24" t="s">
        <v>1270</v>
      </c>
      <c r="J13" s="24" t="s">
        <v>1356</v>
      </c>
      <c r="K13" s="24" t="s">
        <v>1432</v>
      </c>
      <c r="L13" s="24"/>
      <c r="M13" s="24"/>
      <c r="N13" s="24" t="s">
        <v>1380</v>
      </c>
      <c r="O13" s="26"/>
      <c r="P13" s="26"/>
      <c r="Q13" s="26"/>
      <c r="R13" s="24" t="s">
        <v>1384</v>
      </c>
      <c r="S13" s="24">
        <v>259</v>
      </c>
      <c r="T13" s="24" t="s">
        <v>1433</v>
      </c>
      <c r="U13" s="26"/>
      <c r="V13" s="24" t="s">
        <v>1368</v>
      </c>
      <c r="W13" s="24" t="s">
        <v>1369</v>
      </c>
      <c r="X13" s="24" t="s">
        <v>1370</v>
      </c>
      <c r="Y13" s="26"/>
      <c r="Z13" s="26"/>
      <c r="AA13" s="24" t="s">
        <v>1373</v>
      </c>
      <c r="AB13" s="26"/>
      <c r="AC13" s="24" t="s">
        <v>1375</v>
      </c>
    </row>
    <row r="14" spans="1:29" ht="15.75" thickBot="1" x14ac:dyDescent="0.3">
      <c r="A14" s="24">
        <v>14</v>
      </c>
      <c r="B14" s="23" t="s">
        <v>1434</v>
      </c>
      <c r="C14" s="24">
        <v>0</v>
      </c>
      <c r="D14" s="25"/>
      <c r="E14" s="24" t="s">
        <v>1377</v>
      </c>
      <c r="F14" s="24" t="s">
        <v>1391</v>
      </c>
      <c r="G14" s="24" t="s">
        <v>1435</v>
      </c>
      <c r="H14" s="24" t="s">
        <v>1355</v>
      </c>
      <c r="I14" s="24" t="s">
        <v>1270</v>
      </c>
      <c r="J14" s="24" t="s">
        <v>1356</v>
      </c>
      <c r="K14" s="24" t="s">
        <v>1436</v>
      </c>
      <c r="L14" s="24"/>
      <c r="M14" s="24"/>
      <c r="N14" s="24" t="s">
        <v>1388</v>
      </c>
      <c r="O14" s="26"/>
      <c r="P14" s="26"/>
      <c r="Q14" s="26"/>
      <c r="R14" s="24" t="s">
        <v>1384</v>
      </c>
      <c r="S14" s="24">
        <v>259</v>
      </c>
      <c r="T14" s="24" t="s">
        <v>1437</v>
      </c>
      <c r="U14" s="26"/>
      <c r="V14" s="24" t="s">
        <v>1368</v>
      </c>
      <c r="W14" s="26"/>
      <c r="X14" s="26"/>
      <c r="Y14" s="26"/>
      <c r="Z14" s="26"/>
      <c r="AA14" s="24" t="s">
        <v>1373</v>
      </c>
      <c r="AB14" s="26"/>
      <c r="AC14" s="24" t="s">
        <v>1375</v>
      </c>
    </row>
    <row r="15" spans="1:29" ht="15.75" thickBot="1" x14ac:dyDescent="0.3">
      <c r="A15" s="24">
        <v>15</v>
      </c>
      <c r="B15" s="23" t="s">
        <v>1438</v>
      </c>
      <c r="C15" s="24">
        <v>0</v>
      </c>
      <c r="D15" s="25"/>
      <c r="E15" s="24" t="s">
        <v>1377</v>
      </c>
      <c r="F15" s="24" t="s">
        <v>1402</v>
      </c>
      <c r="G15" s="24" t="s">
        <v>1439</v>
      </c>
      <c r="H15" s="24"/>
      <c r="I15" s="24" t="s">
        <v>1270</v>
      </c>
      <c r="J15" s="24" t="s">
        <v>1356</v>
      </c>
      <c r="K15" s="24" t="s">
        <v>1440</v>
      </c>
      <c r="L15" s="24"/>
      <c r="M15" s="24"/>
      <c r="N15" s="24" t="s">
        <v>1399</v>
      </c>
      <c r="O15" s="26"/>
      <c r="P15" s="26"/>
      <c r="Q15" s="26"/>
      <c r="R15" s="24" t="s">
        <v>1384</v>
      </c>
      <c r="S15" s="24">
        <v>260</v>
      </c>
      <c r="T15" s="28" t="s">
        <v>1441</v>
      </c>
      <c r="U15" s="26"/>
      <c r="V15" s="24" t="s">
        <v>1368</v>
      </c>
      <c r="W15" s="26"/>
      <c r="X15" s="26"/>
      <c r="Y15" s="26"/>
      <c r="Z15" s="26"/>
      <c r="AA15" s="24" t="s">
        <v>1373</v>
      </c>
      <c r="AB15" s="24" t="s">
        <v>1374</v>
      </c>
      <c r="AC15" s="24" t="s">
        <v>1375</v>
      </c>
    </row>
    <row r="16" spans="1:29" ht="15.75" thickBot="1" x14ac:dyDescent="0.3">
      <c r="A16" s="24">
        <v>16</v>
      </c>
      <c r="B16" s="23" t="s">
        <v>1442</v>
      </c>
      <c r="C16" s="24">
        <v>0</v>
      </c>
      <c r="D16" s="25"/>
      <c r="E16" s="24" t="s">
        <v>1377</v>
      </c>
      <c r="F16" s="24" t="s">
        <v>1443</v>
      </c>
      <c r="G16" s="24" t="s">
        <v>1392</v>
      </c>
      <c r="H16" s="24" t="s">
        <v>1355</v>
      </c>
      <c r="I16" s="24" t="s">
        <v>1270</v>
      </c>
      <c r="J16" s="24"/>
      <c r="K16" s="26"/>
      <c r="L16" s="24"/>
      <c r="M16" s="24"/>
      <c r="N16" s="24" t="s">
        <v>1380</v>
      </c>
      <c r="O16" s="24" t="s">
        <v>1444</v>
      </c>
      <c r="P16" s="24" t="s">
        <v>1445</v>
      </c>
      <c r="Q16" s="24" t="s">
        <v>1446</v>
      </c>
      <c r="R16" s="24" t="s">
        <v>1384</v>
      </c>
      <c r="S16" s="24">
        <v>266</v>
      </c>
      <c r="T16" s="24" t="s">
        <v>1447</v>
      </c>
      <c r="U16" s="26"/>
      <c r="V16" s="26"/>
      <c r="W16" s="24" t="s">
        <v>1405</v>
      </c>
      <c r="X16" s="24" t="s">
        <v>1370</v>
      </c>
      <c r="Y16" s="26"/>
      <c r="Z16" s="26"/>
      <c r="AA16" s="24" t="s">
        <v>1373</v>
      </c>
      <c r="AB16" s="24" t="s">
        <v>1374</v>
      </c>
      <c r="AC16" s="24" t="s">
        <v>1375</v>
      </c>
    </row>
    <row r="17" spans="1:29" ht="15.75" thickBot="1" x14ac:dyDescent="0.3">
      <c r="A17" s="24">
        <v>17</v>
      </c>
      <c r="B17" s="23" t="s">
        <v>1448</v>
      </c>
      <c r="C17" s="24">
        <v>0</v>
      </c>
      <c r="D17" s="25"/>
      <c r="E17" s="24" t="s">
        <v>1377</v>
      </c>
      <c r="F17" s="24" t="s">
        <v>1443</v>
      </c>
      <c r="G17" s="26"/>
      <c r="H17" s="24" t="s">
        <v>1355</v>
      </c>
      <c r="I17" s="24" t="s">
        <v>1270</v>
      </c>
      <c r="J17" s="24"/>
      <c r="K17" s="26"/>
      <c r="L17" s="24"/>
      <c r="M17" s="24"/>
      <c r="N17" s="24" t="s">
        <v>1426</v>
      </c>
      <c r="O17" s="26"/>
      <c r="P17" s="26"/>
      <c r="Q17" s="26"/>
      <c r="R17" s="24" t="s">
        <v>1384</v>
      </c>
      <c r="S17" s="24">
        <v>267</v>
      </c>
      <c r="T17" s="24" t="s">
        <v>1449</v>
      </c>
      <c r="U17" s="26"/>
      <c r="V17" s="24" t="s">
        <v>1368</v>
      </c>
      <c r="W17" s="26"/>
      <c r="X17" s="26"/>
      <c r="Y17" s="26"/>
      <c r="Z17" s="26"/>
      <c r="AA17" s="24" t="s">
        <v>1373</v>
      </c>
      <c r="AB17" s="24" t="s">
        <v>1374</v>
      </c>
      <c r="AC17" s="24" t="s">
        <v>1375</v>
      </c>
    </row>
    <row r="18" spans="1:29" ht="15.75" thickBot="1" x14ac:dyDescent="0.3">
      <c r="A18" s="24">
        <v>18</v>
      </c>
      <c r="B18" s="23" t="s">
        <v>1450</v>
      </c>
      <c r="C18" s="24">
        <v>0</v>
      </c>
      <c r="D18" s="25"/>
      <c r="E18" s="24" t="s">
        <v>1377</v>
      </c>
      <c r="F18" s="24" t="s">
        <v>1387</v>
      </c>
      <c r="G18" s="26"/>
      <c r="H18" s="24" t="s">
        <v>1355</v>
      </c>
      <c r="I18" s="24" t="s">
        <v>1270</v>
      </c>
      <c r="J18" s="24"/>
      <c r="K18" s="26"/>
      <c r="L18" s="24"/>
      <c r="M18" s="24"/>
      <c r="N18" s="24" t="s">
        <v>1451</v>
      </c>
      <c r="O18" s="24" t="s">
        <v>1393</v>
      </c>
      <c r="P18" s="24" t="s">
        <v>1413</v>
      </c>
      <c r="Q18" s="24" t="s">
        <v>1452</v>
      </c>
      <c r="R18" s="24" t="s">
        <v>1384</v>
      </c>
      <c r="S18" s="24">
        <v>269</v>
      </c>
      <c r="T18" s="28" t="s">
        <v>1453</v>
      </c>
      <c r="U18" s="26"/>
      <c r="V18" s="26"/>
      <c r="W18" s="24" t="s">
        <v>1405</v>
      </c>
      <c r="X18" s="24" t="s">
        <v>1370</v>
      </c>
      <c r="Y18" s="26"/>
      <c r="Z18" s="26"/>
      <c r="AA18" s="26"/>
      <c r="AB18" s="26"/>
      <c r="AC18" s="26"/>
    </row>
    <row r="19" spans="1:29" ht="15.75" thickBot="1" x14ac:dyDescent="0.3">
      <c r="A19" s="24">
        <v>19</v>
      </c>
      <c r="B19" s="23" t="s">
        <v>1454</v>
      </c>
      <c r="C19" s="24">
        <v>0</v>
      </c>
      <c r="D19" s="25"/>
      <c r="E19" s="24" t="s">
        <v>1377</v>
      </c>
      <c r="F19" s="24" t="s">
        <v>1378</v>
      </c>
      <c r="G19" s="24" t="s">
        <v>1435</v>
      </c>
      <c r="H19" s="24" t="s">
        <v>1355</v>
      </c>
      <c r="I19" s="24" t="s">
        <v>1270</v>
      </c>
      <c r="J19" s="24"/>
      <c r="K19" s="26"/>
      <c r="L19" s="24"/>
      <c r="M19" s="24"/>
      <c r="N19" s="24" t="s">
        <v>1380</v>
      </c>
      <c r="O19" s="24" t="s">
        <v>1393</v>
      </c>
      <c r="P19" s="24" t="s">
        <v>1455</v>
      </c>
      <c r="Q19" s="24" t="s">
        <v>1452</v>
      </c>
      <c r="R19" s="24" t="s">
        <v>1384</v>
      </c>
      <c r="S19" s="24">
        <v>271</v>
      </c>
      <c r="T19" s="24" t="s">
        <v>1456</v>
      </c>
      <c r="U19" s="26"/>
      <c r="V19" s="26"/>
      <c r="W19" s="26"/>
      <c r="X19" s="26"/>
      <c r="Y19" s="26"/>
      <c r="Z19" s="26"/>
      <c r="AA19" s="24" t="s">
        <v>1373</v>
      </c>
      <c r="AB19" s="26"/>
      <c r="AC19" s="24" t="s">
        <v>1375</v>
      </c>
    </row>
    <row r="20" spans="1:29" ht="15.75" thickBot="1" x14ac:dyDescent="0.3">
      <c r="A20" s="24">
        <v>20</v>
      </c>
      <c r="B20" s="23" t="s">
        <v>1457</v>
      </c>
      <c r="C20" s="24">
        <v>0</v>
      </c>
      <c r="D20" s="25"/>
      <c r="E20" s="24" t="s">
        <v>1377</v>
      </c>
      <c r="F20" s="24" t="s">
        <v>1420</v>
      </c>
      <c r="G20" s="24" t="s">
        <v>1421</v>
      </c>
      <c r="H20" s="24" t="s">
        <v>1355</v>
      </c>
      <c r="I20" s="24" t="s">
        <v>1270</v>
      </c>
      <c r="J20" s="24" t="s">
        <v>1356</v>
      </c>
      <c r="K20" s="24" t="s">
        <v>1458</v>
      </c>
      <c r="L20" s="24"/>
      <c r="M20" s="24" t="s">
        <v>1359</v>
      </c>
      <c r="N20" s="24" t="s">
        <v>1399</v>
      </c>
      <c r="O20" s="26"/>
      <c r="P20" s="26"/>
      <c r="Q20" s="26"/>
      <c r="R20" s="24" t="s">
        <v>1384</v>
      </c>
      <c r="S20" s="24">
        <v>272</v>
      </c>
      <c r="T20" s="28" t="s">
        <v>1459</v>
      </c>
      <c r="U20" s="26"/>
      <c r="V20" s="26"/>
      <c r="W20" s="24" t="s">
        <v>1369</v>
      </c>
      <c r="X20" s="24" t="s">
        <v>1370</v>
      </c>
      <c r="Y20" s="26"/>
      <c r="Z20" s="26"/>
      <c r="AA20" s="26"/>
      <c r="AB20" s="26"/>
      <c r="AC20" s="26"/>
    </row>
    <row r="21" spans="1:29" ht="15.75" thickBot="1" x14ac:dyDescent="0.3">
      <c r="A21" s="24">
        <v>21</v>
      </c>
      <c r="B21" s="23" t="s">
        <v>1460</v>
      </c>
      <c r="C21" s="24">
        <v>0</v>
      </c>
      <c r="D21" s="25"/>
      <c r="E21" s="24" t="s">
        <v>1377</v>
      </c>
      <c r="F21" s="24" t="s">
        <v>1378</v>
      </c>
      <c r="G21" s="24" t="s">
        <v>1392</v>
      </c>
      <c r="H21" s="24" t="s">
        <v>1355</v>
      </c>
      <c r="I21" s="24" t="s">
        <v>1270</v>
      </c>
      <c r="J21" s="24"/>
      <c r="K21" s="26"/>
      <c r="L21" s="24"/>
      <c r="M21" s="24"/>
      <c r="N21" s="24" t="s">
        <v>1380</v>
      </c>
      <c r="O21" s="24" t="s">
        <v>1381</v>
      </c>
      <c r="P21" s="24" t="s">
        <v>1413</v>
      </c>
      <c r="Q21" s="24" t="s">
        <v>1452</v>
      </c>
      <c r="R21" s="24" t="s">
        <v>1384</v>
      </c>
      <c r="S21" s="24">
        <v>272</v>
      </c>
      <c r="T21" s="24" t="s">
        <v>1461</v>
      </c>
      <c r="U21" s="26"/>
      <c r="V21" s="26"/>
      <c r="W21" s="24" t="s">
        <v>1369</v>
      </c>
      <c r="X21" s="26"/>
      <c r="Y21" s="26"/>
      <c r="Z21" s="26"/>
      <c r="AA21" s="26"/>
      <c r="AB21" s="26"/>
      <c r="AC21" s="26"/>
    </row>
    <row r="22" spans="1:29" ht="15.75" thickBot="1" x14ac:dyDescent="0.3">
      <c r="A22" s="24">
        <v>22</v>
      </c>
      <c r="B22" s="23" t="s">
        <v>1462</v>
      </c>
      <c r="C22" s="24">
        <v>0</v>
      </c>
      <c r="D22" s="25"/>
      <c r="E22" s="24" t="s">
        <v>1463</v>
      </c>
      <c r="F22" s="24" t="s">
        <v>1420</v>
      </c>
      <c r="G22" s="24" t="s">
        <v>1464</v>
      </c>
      <c r="H22" s="24" t="s">
        <v>1355</v>
      </c>
      <c r="I22" s="24" t="s">
        <v>1270</v>
      </c>
      <c r="J22" s="24" t="s">
        <v>1356</v>
      </c>
      <c r="K22" s="24" t="s">
        <v>1465</v>
      </c>
      <c r="L22" s="24"/>
      <c r="M22" s="24"/>
      <c r="N22" s="24" t="s">
        <v>1399</v>
      </c>
      <c r="O22" s="26"/>
      <c r="P22" s="26"/>
      <c r="Q22" s="26"/>
      <c r="R22" s="24" t="s">
        <v>1384</v>
      </c>
      <c r="S22" s="24">
        <v>275</v>
      </c>
      <c r="T22" s="28" t="s">
        <v>1466</v>
      </c>
      <c r="U22" s="26"/>
      <c r="V22" s="26"/>
      <c r="W22" s="24" t="s">
        <v>1405</v>
      </c>
      <c r="X22" s="24" t="s">
        <v>1370</v>
      </c>
      <c r="Y22" s="26"/>
      <c r="Z22" s="26"/>
      <c r="AA22" s="26"/>
      <c r="AB22" s="26"/>
      <c r="AC22" s="26"/>
    </row>
    <row r="23" spans="1:29" ht="15.75" thickBot="1" x14ac:dyDescent="0.3">
      <c r="A23" s="24">
        <v>23</v>
      </c>
      <c r="B23" s="23" t="s">
        <v>1467</v>
      </c>
      <c r="C23" s="24">
        <v>0</v>
      </c>
      <c r="D23" s="25"/>
      <c r="E23" s="24" t="s">
        <v>1377</v>
      </c>
      <c r="F23" s="24" t="s">
        <v>1420</v>
      </c>
      <c r="G23" s="24" t="s">
        <v>1392</v>
      </c>
      <c r="H23" s="24" t="s">
        <v>1355</v>
      </c>
      <c r="I23" s="24" t="s">
        <v>1270</v>
      </c>
      <c r="J23" s="24"/>
      <c r="K23" s="26"/>
      <c r="L23" s="24"/>
      <c r="M23" s="24"/>
      <c r="N23" s="24" t="s">
        <v>1380</v>
      </c>
      <c r="O23" s="24" t="s">
        <v>1468</v>
      </c>
      <c r="P23" s="24" t="s">
        <v>1469</v>
      </c>
      <c r="Q23" s="24" t="s">
        <v>1452</v>
      </c>
      <c r="R23" s="24" t="s">
        <v>1384</v>
      </c>
      <c r="S23" s="24">
        <v>275</v>
      </c>
      <c r="T23" s="28" t="s">
        <v>1470</v>
      </c>
      <c r="U23" s="26"/>
      <c r="V23" s="26"/>
      <c r="W23" s="26"/>
      <c r="X23" s="26"/>
      <c r="Y23" s="26"/>
      <c r="Z23" s="26"/>
      <c r="AA23" s="24" t="s">
        <v>1373</v>
      </c>
      <c r="AB23" s="26"/>
      <c r="AC23" s="24" t="s">
        <v>1375</v>
      </c>
    </row>
    <row r="24" spans="1:29" ht="15.75" thickBot="1" x14ac:dyDescent="0.3">
      <c r="A24" s="24">
        <v>24</v>
      </c>
      <c r="B24" s="23" t="s">
        <v>1471</v>
      </c>
      <c r="C24" s="24">
        <v>0</v>
      </c>
      <c r="D24" s="25"/>
      <c r="E24" s="24" t="s">
        <v>1377</v>
      </c>
      <c r="F24" s="24" t="s">
        <v>1420</v>
      </c>
      <c r="G24" s="24" t="s">
        <v>1472</v>
      </c>
      <c r="H24" s="24" t="s">
        <v>1355</v>
      </c>
      <c r="I24" s="24" t="s">
        <v>1270</v>
      </c>
      <c r="J24" s="24"/>
      <c r="K24" s="26"/>
      <c r="L24" s="24"/>
      <c r="M24" s="24"/>
      <c r="N24" s="24" t="s">
        <v>1380</v>
      </c>
      <c r="O24" s="26"/>
      <c r="P24" s="26"/>
      <c r="Q24" s="26"/>
      <c r="R24" s="24" t="s">
        <v>1384</v>
      </c>
      <c r="S24" s="24">
        <v>277</v>
      </c>
      <c r="T24" s="24" t="s">
        <v>1473</v>
      </c>
      <c r="U24" s="26"/>
      <c r="V24" s="26"/>
      <c r="W24" s="24" t="s">
        <v>1369</v>
      </c>
      <c r="X24" s="26"/>
      <c r="Y24" s="26"/>
      <c r="Z24" s="26"/>
      <c r="AA24" s="26"/>
      <c r="AB24" s="26"/>
      <c r="AC24" s="26"/>
    </row>
    <row r="25" spans="1:29" ht="15.75" thickBot="1" x14ac:dyDescent="0.3">
      <c r="A25" s="24">
        <v>25</v>
      </c>
      <c r="B25" s="23" t="s">
        <v>1474</v>
      </c>
      <c r="C25" s="24">
        <v>0</v>
      </c>
      <c r="D25" s="25"/>
      <c r="E25" s="24" t="s">
        <v>1377</v>
      </c>
      <c r="F25" s="24" t="s">
        <v>1402</v>
      </c>
      <c r="G25" s="26"/>
      <c r="H25" s="24" t="s">
        <v>1355</v>
      </c>
      <c r="I25" s="24"/>
      <c r="J25" s="24"/>
      <c r="K25" s="26"/>
      <c r="L25" s="24"/>
      <c r="M25" s="24"/>
      <c r="N25" s="24" t="s">
        <v>1475</v>
      </c>
      <c r="O25" s="26"/>
      <c r="P25" s="26"/>
      <c r="Q25" s="26"/>
      <c r="R25" s="24" t="s">
        <v>1384</v>
      </c>
      <c r="S25" s="24">
        <v>282</v>
      </c>
      <c r="T25" s="24" t="s">
        <v>1449</v>
      </c>
      <c r="U25" s="26"/>
      <c r="V25" s="26"/>
      <c r="W25" s="24" t="s">
        <v>1369</v>
      </c>
      <c r="X25" s="26"/>
      <c r="Y25" s="26"/>
      <c r="Z25" s="26"/>
      <c r="AA25" s="26"/>
      <c r="AB25" s="26"/>
      <c r="AC25" s="26"/>
    </row>
    <row r="26" spans="1:29" ht="15.75" thickBot="1" x14ac:dyDescent="0.3">
      <c r="A26" s="24">
        <v>26</v>
      </c>
      <c r="B26" s="23" t="s">
        <v>1476</v>
      </c>
      <c r="C26" s="24">
        <v>0</v>
      </c>
      <c r="D26" s="25"/>
      <c r="E26" s="24" t="s">
        <v>1377</v>
      </c>
      <c r="F26" s="24" t="s">
        <v>1402</v>
      </c>
      <c r="G26" s="26"/>
      <c r="H26" s="24" t="s">
        <v>1355</v>
      </c>
      <c r="I26" s="24" t="s">
        <v>1270</v>
      </c>
      <c r="J26" s="24" t="s">
        <v>1356</v>
      </c>
      <c r="K26" s="24" t="s">
        <v>1477</v>
      </c>
      <c r="L26" s="24"/>
      <c r="M26" s="24"/>
      <c r="N26" s="24" t="s">
        <v>1380</v>
      </c>
      <c r="O26" s="24" t="s">
        <v>1468</v>
      </c>
      <c r="P26" s="24" t="s">
        <v>1478</v>
      </c>
      <c r="Q26" s="24" t="s">
        <v>1383</v>
      </c>
      <c r="R26" s="24" t="s">
        <v>1384</v>
      </c>
      <c r="S26" s="24">
        <v>282</v>
      </c>
      <c r="T26" s="28" t="s">
        <v>1479</v>
      </c>
      <c r="U26" s="26"/>
      <c r="V26" s="26"/>
      <c r="W26" s="24" t="s">
        <v>1405</v>
      </c>
      <c r="X26" s="24" t="s">
        <v>1370</v>
      </c>
      <c r="Y26" s="26"/>
      <c r="Z26" s="26"/>
      <c r="AA26" s="26"/>
      <c r="AB26" s="26"/>
      <c r="AC26" s="26"/>
    </row>
    <row r="27" spans="1:29" ht="15.75" thickBot="1" x14ac:dyDescent="0.3">
      <c r="A27" s="24">
        <v>27</v>
      </c>
      <c r="B27" s="23" t="s">
        <v>1480</v>
      </c>
      <c r="C27" s="24">
        <v>0</v>
      </c>
      <c r="D27" s="25"/>
      <c r="E27" s="24" t="s">
        <v>1377</v>
      </c>
      <c r="F27" s="24" t="s">
        <v>1402</v>
      </c>
      <c r="G27" s="24" t="s">
        <v>1392</v>
      </c>
      <c r="H27" s="24"/>
      <c r="I27" s="24" t="s">
        <v>1270</v>
      </c>
      <c r="J27" s="24"/>
      <c r="K27" s="26"/>
      <c r="L27" s="24"/>
      <c r="M27" s="24" t="s">
        <v>1359</v>
      </c>
      <c r="N27" s="24" t="s">
        <v>1388</v>
      </c>
      <c r="O27" s="26"/>
      <c r="P27" s="26"/>
      <c r="Q27" s="26"/>
      <c r="R27" s="24" t="s">
        <v>1384</v>
      </c>
      <c r="S27" s="24">
        <v>284</v>
      </c>
      <c r="T27" s="24" t="s">
        <v>1481</v>
      </c>
      <c r="U27" s="26"/>
      <c r="V27" s="24" t="s">
        <v>1368</v>
      </c>
      <c r="W27" s="26"/>
      <c r="X27" s="26"/>
      <c r="Y27" s="26"/>
      <c r="Z27" s="26"/>
      <c r="AA27" s="24" t="s">
        <v>1373</v>
      </c>
      <c r="AB27" s="24" t="s">
        <v>1374</v>
      </c>
      <c r="AC27" s="24" t="s">
        <v>1375</v>
      </c>
    </row>
    <row r="28" spans="1:29" ht="15.75" thickBot="1" x14ac:dyDescent="0.3">
      <c r="A28" s="24">
        <v>28</v>
      </c>
      <c r="B28" s="23" t="s">
        <v>1482</v>
      </c>
      <c r="C28" s="24">
        <v>0</v>
      </c>
      <c r="D28" s="25"/>
      <c r="E28" s="24" t="s">
        <v>1377</v>
      </c>
      <c r="F28" s="24" t="s">
        <v>1378</v>
      </c>
      <c r="G28" s="24" t="s">
        <v>1392</v>
      </c>
      <c r="H28" s="24" t="s">
        <v>1355</v>
      </c>
      <c r="I28" s="24"/>
      <c r="J28" s="24"/>
      <c r="K28" s="26"/>
      <c r="L28" s="24"/>
      <c r="M28" s="24"/>
      <c r="N28" s="24" t="s">
        <v>1380</v>
      </c>
      <c r="O28" s="24" t="s">
        <v>1483</v>
      </c>
      <c r="P28" s="24" t="s">
        <v>1484</v>
      </c>
      <c r="Q28" s="24" t="s">
        <v>1485</v>
      </c>
      <c r="R28" s="24" t="s">
        <v>1384</v>
      </c>
      <c r="S28" s="24">
        <v>285</v>
      </c>
      <c r="T28" s="28" t="s">
        <v>1486</v>
      </c>
      <c r="U28" s="26"/>
      <c r="V28" s="24" t="s">
        <v>1368</v>
      </c>
      <c r="W28" s="26"/>
      <c r="X28" s="26"/>
      <c r="Y28" s="26"/>
      <c r="Z28" s="26"/>
      <c r="AA28" s="26"/>
      <c r="AB28" s="26"/>
      <c r="AC28" s="26"/>
    </row>
    <row r="29" spans="1:29" ht="15.75" thickBot="1" x14ac:dyDescent="0.3">
      <c r="A29" s="24">
        <v>29</v>
      </c>
      <c r="B29" s="23" t="s">
        <v>1487</v>
      </c>
      <c r="C29" s="24">
        <v>1</v>
      </c>
      <c r="D29" s="27" t="s">
        <v>1351</v>
      </c>
      <c r="E29" s="24" t="s">
        <v>1399</v>
      </c>
      <c r="F29" s="24" t="s">
        <v>1402</v>
      </c>
      <c r="G29" s="24" t="s">
        <v>1488</v>
      </c>
      <c r="H29" s="24" t="s">
        <v>1355</v>
      </c>
      <c r="I29" s="24" t="s">
        <v>1270</v>
      </c>
      <c r="J29" s="24" t="s">
        <v>1356</v>
      </c>
      <c r="K29" s="24" t="s">
        <v>1489</v>
      </c>
      <c r="L29" s="24"/>
      <c r="M29" s="24"/>
      <c r="N29" s="24" t="s">
        <v>1490</v>
      </c>
      <c r="O29" s="26"/>
      <c r="P29" s="26"/>
      <c r="Q29" s="26"/>
      <c r="R29" s="24" t="s">
        <v>1384</v>
      </c>
      <c r="S29" s="24">
        <v>211</v>
      </c>
      <c r="T29" s="28" t="s">
        <v>1491</v>
      </c>
      <c r="U29" s="26"/>
      <c r="V29" s="26"/>
      <c r="W29" s="26"/>
      <c r="X29" s="26"/>
      <c r="Y29" s="26"/>
      <c r="Z29" s="24" t="s">
        <v>1372</v>
      </c>
      <c r="AA29" s="26"/>
      <c r="AB29" s="26"/>
      <c r="AC29" s="24" t="s">
        <v>1375</v>
      </c>
    </row>
    <row r="30" spans="1:29" ht="15.75" thickBot="1" x14ac:dyDescent="0.3">
      <c r="A30" s="24">
        <v>30</v>
      </c>
      <c r="B30" s="23" t="s">
        <v>1492</v>
      </c>
      <c r="C30" s="24">
        <v>1</v>
      </c>
      <c r="D30" s="25"/>
      <c r="E30" s="24" t="s">
        <v>1377</v>
      </c>
      <c r="F30" s="24" t="s">
        <v>1402</v>
      </c>
      <c r="G30" s="24" t="s">
        <v>1493</v>
      </c>
      <c r="H30" s="24" t="s">
        <v>1355</v>
      </c>
      <c r="I30" s="24" t="s">
        <v>1270</v>
      </c>
      <c r="J30" s="24" t="s">
        <v>1356</v>
      </c>
      <c r="K30" s="24" t="s">
        <v>1494</v>
      </c>
      <c r="L30" s="24"/>
      <c r="M30" s="24"/>
      <c r="N30" s="24" t="s">
        <v>1495</v>
      </c>
      <c r="O30" s="24" t="s">
        <v>1483</v>
      </c>
      <c r="P30" s="26"/>
      <c r="Q30" s="26"/>
      <c r="R30" s="24" t="s">
        <v>1384</v>
      </c>
      <c r="S30" s="24">
        <v>212</v>
      </c>
      <c r="T30" s="24" t="s">
        <v>1496</v>
      </c>
      <c r="U30" s="24" t="s">
        <v>1497</v>
      </c>
      <c r="V30" s="24" t="s">
        <v>1368</v>
      </c>
      <c r="W30" s="24" t="s">
        <v>1405</v>
      </c>
      <c r="X30" s="24" t="s">
        <v>1370</v>
      </c>
      <c r="Y30" s="26"/>
      <c r="Z30" s="24" t="s">
        <v>1372</v>
      </c>
      <c r="AA30" s="26"/>
      <c r="AB30" s="26"/>
      <c r="AC30" s="26"/>
    </row>
    <row r="31" spans="1:29" ht="15.75" thickBot="1" x14ac:dyDescent="0.3">
      <c r="A31" s="24">
        <v>31</v>
      </c>
      <c r="B31" s="23" t="s">
        <v>1498</v>
      </c>
      <c r="C31" s="24">
        <v>1</v>
      </c>
      <c r="D31" s="25"/>
      <c r="E31" s="24" t="s">
        <v>1377</v>
      </c>
      <c r="F31" s="24" t="s">
        <v>1387</v>
      </c>
      <c r="G31" s="24" t="s">
        <v>1387</v>
      </c>
      <c r="H31" s="24" t="s">
        <v>1355</v>
      </c>
      <c r="I31" s="24" t="s">
        <v>1270</v>
      </c>
      <c r="J31" s="24" t="s">
        <v>1356</v>
      </c>
      <c r="K31" s="24" t="s">
        <v>1499</v>
      </c>
      <c r="L31" s="24"/>
      <c r="M31" s="24"/>
      <c r="N31" s="24" t="s">
        <v>1426</v>
      </c>
      <c r="O31" s="26"/>
      <c r="P31" s="24" t="s">
        <v>1455</v>
      </c>
      <c r="Q31" s="24" t="s">
        <v>1500</v>
      </c>
      <c r="R31" s="24" t="s">
        <v>1384</v>
      </c>
      <c r="S31" s="24">
        <v>215</v>
      </c>
      <c r="T31" s="24" t="s">
        <v>1501</v>
      </c>
      <c r="U31" s="24" t="s">
        <v>1502</v>
      </c>
      <c r="V31" s="26"/>
      <c r="W31" s="26"/>
      <c r="X31" s="26"/>
      <c r="Y31" s="26"/>
      <c r="Z31" s="26"/>
      <c r="AA31" s="26"/>
      <c r="AB31" s="24" t="s">
        <v>1374</v>
      </c>
      <c r="AC31" s="26"/>
    </row>
    <row r="32" spans="1:29" ht="15.75" thickBot="1" x14ac:dyDescent="0.3">
      <c r="A32" s="24">
        <v>32</v>
      </c>
      <c r="B32" s="23" t="s">
        <v>1503</v>
      </c>
      <c r="C32" s="24">
        <v>1</v>
      </c>
      <c r="D32" s="25"/>
      <c r="E32" s="24" t="s">
        <v>1377</v>
      </c>
      <c r="F32" s="24" t="s">
        <v>1387</v>
      </c>
      <c r="G32" s="24" t="s">
        <v>1504</v>
      </c>
      <c r="H32" s="24" t="s">
        <v>1355</v>
      </c>
      <c r="I32" s="24" t="s">
        <v>1270</v>
      </c>
      <c r="J32" s="24"/>
      <c r="K32" s="26"/>
      <c r="L32" s="24"/>
      <c r="M32" s="24"/>
      <c r="N32" s="24" t="s">
        <v>1380</v>
      </c>
      <c r="O32" s="24" t="s">
        <v>1505</v>
      </c>
      <c r="P32" s="24" t="s">
        <v>1394</v>
      </c>
      <c r="Q32" s="24" t="s">
        <v>1506</v>
      </c>
      <c r="R32" s="24" t="s">
        <v>1384</v>
      </c>
      <c r="S32" s="24">
        <v>215</v>
      </c>
      <c r="T32" s="24" t="s">
        <v>1507</v>
      </c>
      <c r="U32" s="24" t="s">
        <v>1508</v>
      </c>
      <c r="V32" s="26"/>
      <c r="W32" s="26"/>
      <c r="X32" s="26"/>
      <c r="Y32" s="26"/>
      <c r="Z32" s="26"/>
      <c r="AA32" s="26"/>
      <c r="AB32" s="24" t="s">
        <v>1374</v>
      </c>
      <c r="AC32" s="26"/>
    </row>
    <row r="33" spans="1:29" ht="15.75" thickBot="1" x14ac:dyDescent="0.3">
      <c r="A33" s="24">
        <v>33</v>
      </c>
      <c r="B33" s="23" t="s">
        <v>1509</v>
      </c>
      <c r="C33" s="24">
        <v>1</v>
      </c>
      <c r="D33" s="25"/>
      <c r="E33" s="24" t="s">
        <v>1377</v>
      </c>
      <c r="F33" s="24" t="s">
        <v>1402</v>
      </c>
      <c r="G33" s="24" t="s">
        <v>1510</v>
      </c>
      <c r="H33" s="24" t="s">
        <v>1355</v>
      </c>
      <c r="I33" s="24" t="s">
        <v>1270</v>
      </c>
      <c r="J33" s="24" t="s">
        <v>1356</v>
      </c>
      <c r="K33" s="24" t="s">
        <v>1511</v>
      </c>
      <c r="L33" s="24"/>
      <c r="M33" s="24" t="s">
        <v>1359</v>
      </c>
      <c r="N33" s="24" t="s">
        <v>1399</v>
      </c>
      <c r="O33" s="24" t="s">
        <v>1512</v>
      </c>
      <c r="P33" s="26"/>
      <c r="Q33" s="26"/>
      <c r="R33" s="24" t="s">
        <v>1384</v>
      </c>
      <c r="S33" s="24">
        <v>216</v>
      </c>
      <c r="T33" s="24" t="s">
        <v>1513</v>
      </c>
      <c r="U33" s="24" t="s">
        <v>1514</v>
      </c>
      <c r="V33" s="24" t="s">
        <v>1368</v>
      </c>
      <c r="W33" s="24" t="s">
        <v>1369</v>
      </c>
      <c r="X33" s="26"/>
      <c r="Y33" s="24" t="s">
        <v>1515</v>
      </c>
      <c r="Z33" s="26"/>
      <c r="AA33" s="26"/>
      <c r="AB33" s="26"/>
      <c r="AC33" s="26"/>
    </row>
    <row r="34" spans="1:29" ht="15.75" thickBot="1" x14ac:dyDescent="0.3">
      <c r="A34" s="24">
        <v>34</v>
      </c>
      <c r="B34" s="23" t="s">
        <v>1516</v>
      </c>
      <c r="C34" s="24">
        <v>1</v>
      </c>
      <c r="D34" s="25"/>
      <c r="E34" s="24" t="s">
        <v>1377</v>
      </c>
      <c r="F34" s="24" t="s">
        <v>1402</v>
      </c>
      <c r="G34" s="24" t="s">
        <v>1510</v>
      </c>
      <c r="H34" s="24" t="s">
        <v>1355</v>
      </c>
      <c r="I34" s="24" t="s">
        <v>1270</v>
      </c>
      <c r="J34" s="24" t="s">
        <v>1356</v>
      </c>
      <c r="K34" s="24" t="s">
        <v>1517</v>
      </c>
      <c r="L34" s="26"/>
      <c r="M34" s="24" t="s">
        <v>1359</v>
      </c>
      <c r="N34" s="24" t="s">
        <v>1399</v>
      </c>
      <c r="O34" s="26"/>
      <c r="P34" s="26"/>
      <c r="Q34" s="26"/>
      <c r="R34" s="24" t="s">
        <v>1384</v>
      </c>
      <c r="S34" s="24">
        <v>219</v>
      </c>
      <c r="T34" s="24" t="s">
        <v>1518</v>
      </c>
      <c r="U34" s="24" t="s">
        <v>1519</v>
      </c>
      <c r="V34" s="26"/>
      <c r="W34" s="24" t="s">
        <v>1369</v>
      </c>
      <c r="X34" s="26"/>
      <c r="Y34" s="24" t="s">
        <v>1371</v>
      </c>
      <c r="Z34" s="26"/>
      <c r="AA34" s="26"/>
      <c r="AB34" s="26"/>
      <c r="AC34" s="26"/>
    </row>
    <row r="35" spans="1:29" ht="15.75" thickBot="1" x14ac:dyDescent="0.3">
      <c r="A35" s="24">
        <v>35</v>
      </c>
      <c r="B35" s="23" t="s">
        <v>1520</v>
      </c>
      <c r="C35" s="24">
        <v>1</v>
      </c>
      <c r="D35" s="25"/>
      <c r="E35" s="24" t="s">
        <v>1377</v>
      </c>
      <c r="F35" s="24" t="s">
        <v>1387</v>
      </c>
      <c r="G35" s="24" t="s">
        <v>1521</v>
      </c>
      <c r="H35" s="24" t="s">
        <v>1355</v>
      </c>
      <c r="I35" s="24" t="s">
        <v>1270</v>
      </c>
      <c r="J35" s="24"/>
      <c r="K35" s="26"/>
      <c r="L35" s="24"/>
      <c r="M35" s="24"/>
      <c r="N35" s="24" t="s">
        <v>1380</v>
      </c>
      <c r="O35" s="24" t="s">
        <v>1522</v>
      </c>
      <c r="P35" s="24" t="s">
        <v>1413</v>
      </c>
      <c r="Q35" s="24" t="s">
        <v>1523</v>
      </c>
      <c r="R35" s="24" t="s">
        <v>1384</v>
      </c>
      <c r="S35" s="24">
        <v>220</v>
      </c>
      <c r="T35" s="24" t="s">
        <v>1524</v>
      </c>
      <c r="U35" s="24" t="s">
        <v>1525</v>
      </c>
      <c r="V35" s="26"/>
      <c r="W35" s="24" t="s">
        <v>1526</v>
      </c>
      <c r="X35" s="26"/>
      <c r="Y35" s="26"/>
      <c r="Z35" s="26"/>
      <c r="AA35" s="24" t="s">
        <v>1373</v>
      </c>
      <c r="AB35" s="26"/>
      <c r="AC35" s="24" t="s">
        <v>1375</v>
      </c>
    </row>
    <row r="36" spans="1:29" ht="15.75" thickBot="1" x14ac:dyDescent="0.3">
      <c r="A36" s="24">
        <v>36</v>
      </c>
      <c r="B36" s="23" t="s">
        <v>1527</v>
      </c>
      <c r="C36" s="24">
        <v>1</v>
      </c>
      <c r="D36" s="25"/>
      <c r="E36" s="24" t="s">
        <v>1377</v>
      </c>
      <c r="F36" s="24" t="s">
        <v>1402</v>
      </c>
      <c r="G36" s="24" t="s">
        <v>1528</v>
      </c>
      <c r="H36" s="24" t="s">
        <v>1355</v>
      </c>
      <c r="I36" s="24" t="s">
        <v>1270</v>
      </c>
      <c r="J36" s="24"/>
      <c r="K36" s="26"/>
      <c r="L36" s="24"/>
      <c r="M36" s="24"/>
      <c r="N36" s="24" t="s">
        <v>1426</v>
      </c>
      <c r="O36" s="24" t="s">
        <v>1529</v>
      </c>
      <c r="P36" s="26"/>
      <c r="Q36" s="26"/>
      <c r="R36" s="24" t="s">
        <v>1384</v>
      </c>
      <c r="S36" s="24">
        <v>221</v>
      </c>
      <c r="T36" s="24" t="s">
        <v>1530</v>
      </c>
      <c r="U36" s="24" t="s">
        <v>1531</v>
      </c>
      <c r="V36" s="24" t="s">
        <v>1368</v>
      </c>
      <c r="W36" s="24" t="s">
        <v>1532</v>
      </c>
      <c r="X36" s="24" t="s">
        <v>1370</v>
      </c>
      <c r="Y36" s="26"/>
      <c r="Z36" s="26"/>
      <c r="AA36" s="24" t="s">
        <v>1373</v>
      </c>
      <c r="AB36" s="24" t="s">
        <v>1374</v>
      </c>
      <c r="AC36" s="24" t="s">
        <v>1375</v>
      </c>
    </row>
    <row r="37" spans="1:29" ht="15.75" thickBot="1" x14ac:dyDescent="0.3">
      <c r="A37" s="24">
        <v>37</v>
      </c>
      <c r="B37" s="23" t="s">
        <v>1533</v>
      </c>
      <c r="C37" s="24">
        <v>1</v>
      </c>
      <c r="D37" s="25"/>
      <c r="E37" s="24" t="s">
        <v>1377</v>
      </c>
      <c r="F37" s="24" t="s">
        <v>1534</v>
      </c>
      <c r="G37" s="24" t="s">
        <v>1392</v>
      </c>
      <c r="H37" s="24" t="s">
        <v>1355</v>
      </c>
      <c r="I37" s="24" t="s">
        <v>1270</v>
      </c>
      <c r="J37" s="24" t="s">
        <v>1356</v>
      </c>
      <c r="K37" s="24" t="s">
        <v>1535</v>
      </c>
      <c r="L37" s="24" t="s">
        <v>1536</v>
      </c>
      <c r="M37" s="24"/>
      <c r="N37" s="24" t="s">
        <v>1380</v>
      </c>
      <c r="O37" s="24" t="s">
        <v>1393</v>
      </c>
      <c r="P37" s="24" t="s">
        <v>1537</v>
      </c>
      <c r="Q37" s="24" t="s">
        <v>1538</v>
      </c>
      <c r="R37" s="24" t="s">
        <v>1384</v>
      </c>
      <c r="S37" s="24">
        <v>221</v>
      </c>
      <c r="T37" s="24" t="s">
        <v>1539</v>
      </c>
      <c r="U37" s="24" t="s">
        <v>1540</v>
      </c>
      <c r="V37" s="26"/>
      <c r="W37" s="26"/>
      <c r="X37" s="26"/>
      <c r="Y37" s="26"/>
      <c r="Z37" s="26"/>
      <c r="AA37" s="24" t="s">
        <v>1373</v>
      </c>
      <c r="AB37" s="26"/>
      <c r="AC37" s="24" t="s">
        <v>1375</v>
      </c>
    </row>
    <row r="38" spans="1:29" ht="15.75" thickBot="1" x14ac:dyDescent="0.3">
      <c r="A38" s="24">
        <v>38</v>
      </c>
      <c r="B38" s="23" t="s">
        <v>1541</v>
      </c>
      <c r="C38" s="24">
        <v>1</v>
      </c>
      <c r="D38" s="25"/>
      <c r="E38" s="24" t="s">
        <v>1377</v>
      </c>
      <c r="F38" s="24" t="s">
        <v>1387</v>
      </c>
      <c r="G38" s="24" t="s">
        <v>1521</v>
      </c>
      <c r="H38" s="24" t="s">
        <v>1355</v>
      </c>
      <c r="I38" s="24" t="s">
        <v>1270</v>
      </c>
      <c r="J38" s="24" t="s">
        <v>1356</v>
      </c>
      <c r="K38" s="24" t="s">
        <v>1542</v>
      </c>
      <c r="L38" s="24"/>
      <c r="M38" s="24"/>
      <c r="N38" s="24" t="s">
        <v>1388</v>
      </c>
      <c r="O38" s="26"/>
      <c r="P38" s="26"/>
      <c r="Q38" s="26"/>
      <c r="R38" s="24" t="s">
        <v>1384</v>
      </c>
      <c r="S38" s="24">
        <v>222</v>
      </c>
      <c r="T38" s="24" t="s">
        <v>1543</v>
      </c>
      <c r="U38" s="24" t="s">
        <v>1544</v>
      </c>
      <c r="V38" s="26"/>
      <c r="W38" s="26"/>
      <c r="X38" s="26"/>
      <c r="Y38" s="26"/>
      <c r="Z38" s="26"/>
      <c r="AA38" s="24" t="s">
        <v>1373</v>
      </c>
      <c r="AB38" s="26"/>
      <c r="AC38" s="24" t="s">
        <v>1375</v>
      </c>
    </row>
    <row r="39" spans="1:29" ht="15.75" thickBot="1" x14ac:dyDescent="0.3">
      <c r="A39" s="24">
        <v>39</v>
      </c>
      <c r="B39" s="23" t="s">
        <v>1545</v>
      </c>
      <c r="C39" s="24">
        <v>1</v>
      </c>
      <c r="D39" s="25"/>
      <c r="E39" s="24" t="s">
        <v>1377</v>
      </c>
      <c r="F39" s="24" t="s">
        <v>1378</v>
      </c>
      <c r="G39" s="24" t="s">
        <v>1392</v>
      </c>
      <c r="H39" s="24" t="s">
        <v>1355</v>
      </c>
      <c r="I39" s="24"/>
      <c r="J39" s="24"/>
      <c r="K39" s="26"/>
      <c r="L39" s="24"/>
      <c r="M39" s="24"/>
      <c r="N39" s="24" t="s">
        <v>1388</v>
      </c>
      <c r="O39" s="24" t="s">
        <v>1483</v>
      </c>
      <c r="P39" s="26"/>
      <c r="Q39" s="26"/>
      <c r="R39" s="24" t="s">
        <v>1384</v>
      </c>
      <c r="S39" s="24">
        <v>223</v>
      </c>
      <c r="T39" s="24" t="s">
        <v>1546</v>
      </c>
      <c r="U39" s="24" t="s">
        <v>1519</v>
      </c>
      <c r="V39" s="26"/>
      <c r="W39" s="24" t="s">
        <v>1369</v>
      </c>
      <c r="X39" s="26"/>
      <c r="Y39" s="24" t="s">
        <v>1371</v>
      </c>
      <c r="Z39" s="26"/>
      <c r="AA39" s="26"/>
      <c r="AB39" s="26"/>
      <c r="AC39" s="26"/>
    </row>
    <row r="40" spans="1:29" ht="15.75" thickBot="1" x14ac:dyDescent="0.3">
      <c r="A40" s="24">
        <v>40</v>
      </c>
      <c r="B40" s="23" t="s">
        <v>1547</v>
      </c>
      <c r="C40" s="24">
        <v>1</v>
      </c>
      <c r="D40" s="25"/>
      <c r="E40" s="24" t="s">
        <v>1463</v>
      </c>
      <c r="F40" s="24" t="s">
        <v>1402</v>
      </c>
      <c r="G40" s="24" t="s">
        <v>1392</v>
      </c>
      <c r="H40" s="24" t="s">
        <v>1355</v>
      </c>
      <c r="I40" s="24"/>
      <c r="J40" s="24"/>
      <c r="K40" s="26"/>
      <c r="L40" s="24"/>
      <c r="M40" s="24" t="s">
        <v>1359</v>
      </c>
      <c r="N40" s="24" t="s">
        <v>1399</v>
      </c>
      <c r="O40" s="24" t="s">
        <v>1483</v>
      </c>
      <c r="P40" s="26"/>
      <c r="Q40" s="26"/>
      <c r="R40" s="24" t="s">
        <v>1384</v>
      </c>
      <c r="S40" s="24">
        <v>224</v>
      </c>
      <c r="T40" s="24" t="s">
        <v>1548</v>
      </c>
      <c r="U40" s="26"/>
      <c r="V40" s="26"/>
      <c r="W40" s="26"/>
      <c r="X40" s="26"/>
      <c r="Y40" s="24" t="s">
        <v>1371</v>
      </c>
      <c r="Z40" s="26"/>
      <c r="AA40" s="26"/>
      <c r="AB40" s="26"/>
      <c r="AC40" s="26"/>
    </row>
    <row r="41" spans="1:29" ht="15.75" thickBot="1" x14ac:dyDescent="0.3">
      <c r="A41" s="24">
        <v>41</v>
      </c>
      <c r="B41" s="23" t="s">
        <v>1549</v>
      </c>
      <c r="C41" s="24">
        <v>1</v>
      </c>
      <c r="D41" s="27" t="s">
        <v>1351</v>
      </c>
      <c r="E41" s="24" t="s">
        <v>1377</v>
      </c>
      <c r="F41" s="24" t="s">
        <v>1387</v>
      </c>
      <c r="G41" s="26"/>
      <c r="H41" s="24" t="s">
        <v>1355</v>
      </c>
      <c r="I41" s="24" t="s">
        <v>1270</v>
      </c>
      <c r="J41" s="24" t="s">
        <v>1356</v>
      </c>
      <c r="K41" s="24" t="s">
        <v>1550</v>
      </c>
      <c r="L41" s="24"/>
      <c r="M41" s="24"/>
      <c r="N41" s="24" t="s">
        <v>1426</v>
      </c>
      <c r="O41" s="26"/>
      <c r="P41" s="26"/>
      <c r="Q41" s="26"/>
      <c r="R41" s="24" t="s">
        <v>1384</v>
      </c>
      <c r="S41" s="24">
        <v>224</v>
      </c>
      <c r="T41" s="28" t="s">
        <v>1551</v>
      </c>
      <c r="U41" s="26"/>
      <c r="V41" s="24" t="s">
        <v>1368</v>
      </c>
      <c r="W41" s="26"/>
      <c r="X41" s="26"/>
      <c r="Y41" s="26"/>
      <c r="Z41" s="26"/>
      <c r="AA41" s="24" t="s">
        <v>1373</v>
      </c>
      <c r="AB41" s="24" t="s">
        <v>1374</v>
      </c>
      <c r="AC41" s="24" t="s">
        <v>1375</v>
      </c>
    </row>
    <row r="42" spans="1:29" ht="15.75" thickBot="1" x14ac:dyDescent="0.3">
      <c r="A42" s="24">
        <v>42</v>
      </c>
      <c r="B42" s="23" t="s">
        <v>1552</v>
      </c>
      <c r="C42" s="24">
        <v>1</v>
      </c>
      <c r="D42" s="25"/>
      <c r="E42" s="24" t="s">
        <v>1377</v>
      </c>
      <c r="F42" s="24" t="s">
        <v>1402</v>
      </c>
      <c r="G42" s="24" t="s">
        <v>1553</v>
      </c>
      <c r="H42" s="24" t="s">
        <v>1355</v>
      </c>
      <c r="I42" s="24" t="s">
        <v>1270</v>
      </c>
      <c r="J42" s="24" t="s">
        <v>1356</v>
      </c>
      <c r="K42" s="24" t="s">
        <v>1554</v>
      </c>
      <c r="L42" s="24"/>
      <c r="M42" s="24"/>
      <c r="N42" s="24" t="s">
        <v>1380</v>
      </c>
      <c r="O42" s="26"/>
      <c r="P42" s="26"/>
      <c r="Q42" s="26"/>
      <c r="R42" s="24" t="s">
        <v>1384</v>
      </c>
      <c r="S42" s="24">
        <v>229</v>
      </c>
      <c r="T42" s="24" t="s">
        <v>1555</v>
      </c>
      <c r="U42" s="26"/>
      <c r="V42" s="26"/>
      <c r="W42" s="24" t="s">
        <v>1369</v>
      </c>
      <c r="X42" s="24" t="s">
        <v>1370</v>
      </c>
      <c r="Y42" s="26"/>
      <c r="Z42" s="26"/>
      <c r="AA42" s="26"/>
      <c r="AB42" s="26"/>
      <c r="AC42" s="26"/>
    </row>
    <row r="43" spans="1:29" ht="15.75" thickBot="1" x14ac:dyDescent="0.3">
      <c r="A43" s="24">
        <v>43</v>
      </c>
      <c r="B43" s="23" t="s">
        <v>1556</v>
      </c>
      <c r="C43" s="24">
        <v>1</v>
      </c>
      <c r="D43" s="25"/>
      <c r="E43" s="24" t="s">
        <v>1377</v>
      </c>
      <c r="F43" s="24" t="s">
        <v>1420</v>
      </c>
      <c r="G43" s="24" t="s">
        <v>1392</v>
      </c>
      <c r="H43" s="24" t="s">
        <v>1355</v>
      </c>
      <c r="I43" s="24" t="s">
        <v>1270</v>
      </c>
      <c r="J43" s="24"/>
      <c r="K43" s="26"/>
      <c r="L43" s="24"/>
      <c r="M43" s="24"/>
      <c r="N43" s="24" t="s">
        <v>1380</v>
      </c>
      <c r="O43" s="26"/>
      <c r="P43" s="26"/>
      <c r="Q43" s="24" t="s">
        <v>1537</v>
      </c>
      <c r="R43" s="24" t="s">
        <v>1384</v>
      </c>
      <c r="S43" s="24">
        <v>230</v>
      </c>
      <c r="T43" s="24" t="s">
        <v>1557</v>
      </c>
      <c r="U43" s="24" t="s">
        <v>1558</v>
      </c>
      <c r="V43" s="24" t="s">
        <v>1368</v>
      </c>
      <c r="W43" s="24" t="s">
        <v>1369</v>
      </c>
      <c r="X43" s="24" t="s">
        <v>1370</v>
      </c>
      <c r="Y43" s="24" t="s">
        <v>1371</v>
      </c>
      <c r="Z43" s="24" t="s">
        <v>1372</v>
      </c>
      <c r="AA43" s="26"/>
      <c r="AB43" s="26"/>
      <c r="AC43" s="26"/>
    </row>
    <row r="44" spans="1:29" ht="15.75" thickBot="1" x14ac:dyDescent="0.3">
      <c r="A44" s="24">
        <v>44</v>
      </c>
      <c r="B44" s="23" t="s">
        <v>1559</v>
      </c>
      <c r="C44" s="24">
        <v>1</v>
      </c>
      <c r="D44" s="25"/>
      <c r="E44" s="24" t="s">
        <v>1377</v>
      </c>
      <c r="F44" s="24" t="s">
        <v>1387</v>
      </c>
      <c r="G44" s="24" t="s">
        <v>1560</v>
      </c>
      <c r="H44" s="24" t="s">
        <v>1355</v>
      </c>
      <c r="I44" s="24" t="s">
        <v>1270</v>
      </c>
      <c r="J44" s="24"/>
      <c r="K44" s="26"/>
      <c r="L44" s="24"/>
      <c r="M44" s="24" t="s">
        <v>1359</v>
      </c>
      <c r="N44" s="24" t="s">
        <v>1451</v>
      </c>
      <c r="O44" s="26"/>
      <c r="P44" s="26"/>
      <c r="Q44" s="26"/>
      <c r="R44" s="24" t="s">
        <v>1384</v>
      </c>
      <c r="S44" s="24">
        <v>231</v>
      </c>
      <c r="T44" s="28" t="s">
        <v>1561</v>
      </c>
      <c r="U44" s="26"/>
      <c r="V44" s="26"/>
      <c r="W44" s="24" t="s">
        <v>1369</v>
      </c>
      <c r="X44" s="26"/>
      <c r="Y44" s="24" t="s">
        <v>1371</v>
      </c>
      <c r="Z44" s="26"/>
      <c r="AA44" s="26"/>
      <c r="AB44" s="26"/>
      <c r="AC44" s="26"/>
    </row>
    <row r="45" spans="1:29" ht="15.75" thickBot="1" x14ac:dyDescent="0.3">
      <c r="A45" s="24">
        <v>45</v>
      </c>
      <c r="B45" s="23" t="s">
        <v>1562</v>
      </c>
      <c r="C45" s="24">
        <v>1</v>
      </c>
      <c r="D45" s="27" t="s">
        <v>1351</v>
      </c>
      <c r="E45" s="24" t="s">
        <v>1377</v>
      </c>
      <c r="F45" s="24" t="s">
        <v>1387</v>
      </c>
      <c r="G45" s="24" t="s">
        <v>1560</v>
      </c>
      <c r="H45" s="24" t="s">
        <v>1355</v>
      </c>
      <c r="I45" s="24" t="s">
        <v>1270</v>
      </c>
      <c r="J45" s="24"/>
      <c r="K45" s="26"/>
      <c r="L45" s="24"/>
      <c r="M45" s="24" t="s">
        <v>1359</v>
      </c>
      <c r="N45" s="24" t="s">
        <v>1451</v>
      </c>
      <c r="O45" s="26"/>
      <c r="P45" s="26"/>
      <c r="Q45" s="26"/>
      <c r="R45" s="24" t="s">
        <v>1384</v>
      </c>
      <c r="S45" s="24">
        <v>231</v>
      </c>
      <c r="T45" s="28" t="s">
        <v>1563</v>
      </c>
      <c r="U45" s="26"/>
      <c r="V45" s="24" t="s">
        <v>1368</v>
      </c>
      <c r="W45" s="24" t="s">
        <v>1369</v>
      </c>
      <c r="X45" s="24" t="s">
        <v>1370</v>
      </c>
      <c r="Y45" s="24" t="s">
        <v>1371</v>
      </c>
      <c r="Z45" s="24" t="s">
        <v>1372</v>
      </c>
      <c r="AA45" s="24" t="s">
        <v>1373</v>
      </c>
      <c r="AB45" s="26"/>
      <c r="AC45" s="24" t="s">
        <v>1375</v>
      </c>
    </row>
    <row r="46" spans="1:29" ht="15.75" thickBot="1" x14ac:dyDescent="0.3">
      <c r="A46" s="24">
        <v>46</v>
      </c>
      <c r="B46" s="23" t="s">
        <v>1564</v>
      </c>
      <c r="C46" s="24">
        <v>1</v>
      </c>
      <c r="D46" s="27" t="s">
        <v>1351</v>
      </c>
      <c r="E46" s="24" t="s">
        <v>1377</v>
      </c>
      <c r="F46" s="24" t="s">
        <v>1387</v>
      </c>
      <c r="G46" s="24" t="s">
        <v>1560</v>
      </c>
      <c r="H46" s="24" t="s">
        <v>1355</v>
      </c>
      <c r="I46" s="24" t="s">
        <v>1270</v>
      </c>
      <c r="J46" s="24" t="s">
        <v>1356</v>
      </c>
      <c r="K46" s="24" t="s">
        <v>1565</v>
      </c>
      <c r="L46" s="24"/>
      <c r="M46" s="24" t="s">
        <v>1359</v>
      </c>
      <c r="N46" s="24" t="s">
        <v>1451</v>
      </c>
      <c r="O46" s="26"/>
      <c r="P46" s="26"/>
      <c r="Q46" s="26"/>
      <c r="R46" s="24" t="s">
        <v>1384</v>
      </c>
      <c r="S46" s="24">
        <v>231</v>
      </c>
      <c r="T46" s="24" t="s">
        <v>1566</v>
      </c>
      <c r="U46" s="26"/>
      <c r="V46" s="26"/>
      <c r="W46" s="24" t="s">
        <v>1369</v>
      </c>
      <c r="X46" s="24" t="s">
        <v>1370</v>
      </c>
      <c r="Y46" s="24" t="s">
        <v>1371</v>
      </c>
      <c r="Z46" s="24" t="s">
        <v>1372</v>
      </c>
      <c r="AA46" s="26"/>
      <c r="AB46" s="26"/>
      <c r="AC46" s="26"/>
    </row>
    <row r="47" spans="1:29" ht="15.75" thickBot="1" x14ac:dyDescent="0.3">
      <c r="A47" s="24">
        <v>47</v>
      </c>
      <c r="B47" s="23" t="s">
        <v>1567</v>
      </c>
      <c r="C47" s="24">
        <v>1</v>
      </c>
      <c r="D47" s="25"/>
      <c r="E47" s="24" t="s">
        <v>1377</v>
      </c>
      <c r="F47" s="24" t="s">
        <v>1387</v>
      </c>
      <c r="G47" s="24" t="s">
        <v>1387</v>
      </c>
      <c r="H47" s="24" t="s">
        <v>1355</v>
      </c>
      <c r="I47" s="24" t="s">
        <v>1270</v>
      </c>
      <c r="J47" s="24"/>
      <c r="K47" s="26"/>
      <c r="L47" s="24"/>
      <c r="M47" s="24"/>
      <c r="N47" s="24" t="s">
        <v>1426</v>
      </c>
      <c r="O47" s="26"/>
      <c r="P47" s="26"/>
      <c r="Q47" s="26"/>
      <c r="R47" s="24" t="s">
        <v>1384</v>
      </c>
      <c r="S47" s="24">
        <v>233</v>
      </c>
      <c r="T47" s="28" t="s">
        <v>1568</v>
      </c>
      <c r="U47" s="26"/>
      <c r="V47" s="24" t="s">
        <v>1368</v>
      </c>
      <c r="W47" s="24" t="s">
        <v>1532</v>
      </c>
      <c r="X47" s="26"/>
      <c r="Y47" s="26"/>
      <c r="Z47" s="26"/>
      <c r="AA47" s="24" t="s">
        <v>1373</v>
      </c>
      <c r="AB47" s="26"/>
      <c r="AC47" s="24" t="s">
        <v>1375</v>
      </c>
    </row>
    <row r="48" spans="1:29" ht="15.75" thickBot="1" x14ac:dyDescent="0.3">
      <c r="A48" s="24">
        <v>48</v>
      </c>
      <c r="B48" s="23" t="s">
        <v>1569</v>
      </c>
      <c r="C48" s="24">
        <v>1</v>
      </c>
      <c r="D48" s="25"/>
      <c r="E48" s="24" t="s">
        <v>1377</v>
      </c>
      <c r="F48" s="24" t="s">
        <v>1378</v>
      </c>
      <c r="G48" s="24" t="s">
        <v>1392</v>
      </c>
      <c r="H48" s="24" t="s">
        <v>1355</v>
      </c>
      <c r="I48" s="24"/>
      <c r="J48" s="24"/>
      <c r="K48" s="26"/>
      <c r="L48" s="24"/>
      <c r="M48" s="24"/>
      <c r="N48" s="24" t="s">
        <v>1380</v>
      </c>
      <c r="O48" s="24" t="s">
        <v>1483</v>
      </c>
      <c r="P48" s="24" t="s">
        <v>1484</v>
      </c>
      <c r="Q48" s="24" t="s">
        <v>1523</v>
      </c>
      <c r="R48" s="24" t="s">
        <v>1384</v>
      </c>
      <c r="S48" s="24">
        <v>234</v>
      </c>
      <c r="T48" s="24" t="s">
        <v>1570</v>
      </c>
      <c r="U48" s="24" t="s">
        <v>1525</v>
      </c>
      <c r="V48" s="24" t="s">
        <v>1368</v>
      </c>
      <c r="W48" s="26"/>
      <c r="X48" s="26"/>
      <c r="Y48" s="26"/>
      <c r="Z48" s="26"/>
      <c r="AA48" s="26"/>
      <c r="AB48" s="26"/>
      <c r="AC48" s="26"/>
    </row>
    <row r="49" spans="1:29" ht="15.75" thickBot="1" x14ac:dyDescent="0.3">
      <c r="A49" s="24">
        <v>49</v>
      </c>
      <c r="B49" s="23" t="s">
        <v>1571</v>
      </c>
      <c r="C49" s="24">
        <v>1</v>
      </c>
      <c r="D49" s="25"/>
      <c r="E49" s="24" t="s">
        <v>1463</v>
      </c>
      <c r="F49" s="24" t="s">
        <v>1387</v>
      </c>
      <c r="G49" s="24" t="s">
        <v>1387</v>
      </c>
      <c r="H49" s="24" t="s">
        <v>1355</v>
      </c>
      <c r="I49" s="24" t="s">
        <v>1270</v>
      </c>
      <c r="J49" s="24"/>
      <c r="K49" s="26"/>
      <c r="L49" s="24"/>
      <c r="M49" s="24" t="s">
        <v>1359</v>
      </c>
      <c r="N49" s="24" t="s">
        <v>1399</v>
      </c>
      <c r="O49" s="26"/>
      <c r="P49" s="26"/>
      <c r="Q49" s="26"/>
      <c r="R49" s="24" t="s">
        <v>1384</v>
      </c>
      <c r="S49" s="24">
        <v>234</v>
      </c>
      <c r="T49" s="24" t="s">
        <v>1572</v>
      </c>
      <c r="U49" s="26"/>
      <c r="V49" s="26"/>
      <c r="W49" s="24" t="s">
        <v>1573</v>
      </c>
      <c r="X49" s="26"/>
      <c r="Y49" s="24" t="s">
        <v>1371</v>
      </c>
      <c r="Z49" s="26"/>
      <c r="AA49" s="26"/>
      <c r="AB49" s="26"/>
      <c r="AC49" s="26"/>
    </row>
    <row r="50" spans="1:29" ht="15.75" thickBot="1" x14ac:dyDescent="0.3">
      <c r="A50" s="24">
        <v>50</v>
      </c>
      <c r="B50" s="23" t="s">
        <v>1574</v>
      </c>
      <c r="C50" s="24">
        <v>1</v>
      </c>
      <c r="D50" s="25"/>
      <c r="E50" s="24" t="s">
        <v>1463</v>
      </c>
      <c r="F50" s="24" t="s">
        <v>1387</v>
      </c>
      <c r="G50" s="24" t="s">
        <v>1575</v>
      </c>
      <c r="H50" s="24" t="s">
        <v>1355</v>
      </c>
      <c r="I50" s="24"/>
      <c r="J50" s="24"/>
      <c r="K50" s="26"/>
      <c r="L50" s="24"/>
      <c r="M50" s="24" t="s">
        <v>1359</v>
      </c>
      <c r="N50" s="24" t="s">
        <v>1399</v>
      </c>
      <c r="O50" s="24" t="s">
        <v>1576</v>
      </c>
      <c r="P50" s="24" t="s">
        <v>1478</v>
      </c>
      <c r="Q50" s="24" t="s">
        <v>1577</v>
      </c>
      <c r="R50" s="24" t="s">
        <v>1384</v>
      </c>
      <c r="S50" s="24">
        <v>237</v>
      </c>
      <c r="T50" s="24" t="s">
        <v>1578</v>
      </c>
      <c r="U50" s="24" t="s">
        <v>1525</v>
      </c>
      <c r="V50" s="26"/>
      <c r="W50" s="26"/>
      <c r="X50" s="26"/>
      <c r="Y50" s="24" t="s">
        <v>1579</v>
      </c>
      <c r="Z50" s="24" t="s">
        <v>1372</v>
      </c>
      <c r="AA50" s="26"/>
      <c r="AB50" s="26"/>
      <c r="AC50" s="26"/>
    </row>
    <row r="51" spans="1:29" ht="15.75" thickBot="1" x14ac:dyDescent="0.3">
      <c r="A51" s="24">
        <v>51</v>
      </c>
      <c r="B51" s="23" t="s">
        <v>1580</v>
      </c>
      <c r="C51" s="24">
        <v>1</v>
      </c>
      <c r="D51" s="25"/>
      <c r="E51" s="24" t="s">
        <v>1377</v>
      </c>
      <c r="F51" s="24" t="s">
        <v>1534</v>
      </c>
      <c r="G51" s="24" t="s">
        <v>1581</v>
      </c>
      <c r="H51" s="24" t="s">
        <v>1355</v>
      </c>
      <c r="I51" s="24" t="s">
        <v>1270</v>
      </c>
      <c r="J51" s="24"/>
      <c r="K51" s="26"/>
      <c r="L51" s="24"/>
      <c r="M51" s="24" t="s">
        <v>1359</v>
      </c>
      <c r="N51" s="24" t="s">
        <v>1399</v>
      </c>
      <c r="O51" s="24" t="s">
        <v>1576</v>
      </c>
      <c r="P51" s="26"/>
      <c r="Q51" s="26"/>
      <c r="R51" s="24" t="s">
        <v>1384</v>
      </c>
      <c r="S51" s="24">
        <v>238</v>
      </c>
      <c r="T51" s="28" t="s">
        <v>1582</v>
      </c>
      <c r="U51" s="26"/>
      <c r="V51" s="26"/>
      <c r="W51" s="26"/>
      <c r="X51" s="24" t="s">
        <v>1370</v>
      </c>
      <c r="Y51" s="26"/>
      <c r="Z51" s="26"/>
      <c r="AA51" s="26"/>
      <c r="AB51" s="26"/>
      <c r="AC51" s="26"/>
    </row>
    <row r="52" spans="1:29" ht="15.75" thickBot="1" x14ac:dyDescent="0.3">
      <c r="A52" s="24">
        <v>52</v>
      </c>
      <c r="B52" s="23" t="s">
        <v>1583</v>
      </c>
      <c r="C52" s="24">
        <v>1</v>
      </c>
      <c r="D52" s="25"/>
      <c r="E52" s="24" t="s">
        <v>1463</v>
      </c>
      <c r="F52" s="24" t="s">
        <v>1387</v>
      </c>
      <c r="G52" s="24" t="s">
        <v>1387</v>
      </c>
      <c r="H52" s="24" t="s">
        <v>1355</v>
      </c>
      <c r="I52" s="24" t="s">
        <v>1270</v>
      </c>
      <c r="J52" s="24"/>
      <c r="K52" s="26"/>
      <c r="L52" s="24"/>
      <c r="M52" s="24" t="s">
        <v>1359</v>
      </c>
      <c r="N52" s="24" t="s">
        <v>1451</v>
      </c>
      <c r="O52" s="26"/>
      <c r="P52" s="26"/>
      <c r="Q52" s="26"/>
      <c r="R52" s="24" t="s">
        <v>1384</v>
      </c>
      <c r="S52" s="24">
        <v>238</v>
      </c>
      <c r="T52" s="24" t="s">
        <v>1584</v>
      </c>
      <c r="U52" s="26"/>
      <c r="V52" s="26"/>
      <c r="W52" s="26"/>
      <c r="X52" s="26"/>
      <c r="Y52" s="26"/>
      <c r="Z52" s="26"/>
      <c r="AA52" s="24" t="s">
        <v>1373</v>
      </c>
      <c r="AB52" s="24" t="s">
        <v>1374</v>
      </c>
      <c r="AC52" s="24" t="s">
        <v>1375</v>
      </c>
    </row>
    <row r="53" spans="1:29" ht="15.75" thickBot="1" x14ac:dyDescent="0.3">
      <c r="A53" s="24">
        <v>53</v>
      </c>
      <c r="B53" s="23" t="s">
        <v>1585</v>
      </c>
      <c r="C53" s="24">
        <v>1</v>
      </c>
      <c r="D53" s="25"/>
      <c r="E53" s="24" t="s">
        <v>1377</v>
      </c>
      <c r="F53" s="24" t="s">
        <v>1378</v>
      </c>
      <c r="G53" s="24" t="s">
        <v>1586</v>
      </c>
      <c r="H53" s="24" t="s">
        <v>1355</v>
      </c>
      <c r="I53" s="24"/>
      <c r="J53" s="24"/>
      <c r="K53" s="26"/>
      <c r="L53" s="24"/>
      <c r="M53" s="24" t="s">
        <v>1359</v>
      </c>
      <c r="N53" s="24" t="s">
        <v>1399</v>
      </c>
      <c r="O53" s="24" t="s">
        <v>1587</v>
      </c>
      <c r="P53" s="26"/>
      <c r="Q53" s="26"/>
      <c r="R53" s="24" t="s">
        <v>1384</v>
      </c>
      <c r="S53" s="24">
        <v>239</v>
      </c>
      <c r="T53" s="28" t="s">
        <v>1588</v>
      </c>
      <c r="U53" s="26"/>
      <c r="V53" s="24" t="s">
        <v>1368</v>
      </c>
      <c r="W53" s="24" t="s">
        <v>1526</v>
      </c>
      <c r="X53" s="24" t="s">
        <v>1370</v>
      </c>
      <c r="Y53" s="26"/>
      <c r="Z53" s="26"/>
      <c r="AA53" s="26"/>
      <c r="AB53" s="26"/>
      <c r="AC53" s="26"/>
    </row>
    <row r="54" spans="1:29" ht="15.75" thickBot="1" x14ac:dyDescent="0.3">
      <c r="A54" s="24">
        <v>54</v>
      </c>
      <c r="B54" s="23" t="s">
        <v>1589</v>
      </c>
      <c r="C54" s="24">
        <v>1</v>
      </c>
      <c r="D54" s="25"/>
      <c r="E54" s="24" t="s">
        <v>1377</v>
      </c>
      <c r="F54" s="24" t="s">
        <v>1387</v>
      </c>
      <c r="G54" s="24" t="s">
        <v>1387</v>
      </c>
      <c r="H54" s="24" t="s">
        <v>1355</v>
      </c>
      <c r="I54" s="24" t="s">
        <v>1270</v>
      </c>
      <c r="J54" s="24" t="s">
        <v>1356</v>
      </c>
      <c r="K54" s="24" t="s">
        <v>1590</v>
      </c>
      <c r="L54" s="24"/>
      <c r="M54" s="24"/>
      <c r="N54" s="24" t="s">
        <v>1426</v>
      </c>
      <c r="O54" s="26"/>
      <c r="P54" s="26"/>
      <c r="Q54" s="26"/>
      <c r="R54" s="24" t="s">
        <v>1384</v>
      </c>
      <c r="S54" s="24">
        <v>239</v>
      </c>
      <c r="T54" s="24" t="s">
        <v>1591</v>
      </c>
      <c r="U54" s="24" t="s">
        <v>1592</v>
      </c>
      <c r="V54" s="26"/>
      <c r="W54" s="24" t="s">
        <v>1396</v>
      </c>
      <c r="X54" s="26"/>
      <c r="Y54" s="26"/>
      <c r="Z54" s="26"/>
      <c r="AA54" s="24" t="s">
        <v>1373</v>
      </c>
      <c r="AB54" s="26"/>
      <c r="AC54" s="24" t="s">
        <v>1375</v>
      </c>
    </row>
    <row r="55" spans="1:29" ht="15.75" thickBot="1" x14ac:dyDescent="0.3">
      <c r="A55" s="24">
        <v>55</v>
      </c>
      <c r="B55" s="23" t="s">
        <v>1593</v>
      </c>
      <c r="C55" s="24">
        <v>1</v>
      </c>
      <c r="D55" s="25"/>
      <c r="E55" s="24" t="s">
        <v>1594</v>
      </c>
      <c r="F55" s="24" t="s">
        <v>1378</v>
      </c>
      <c r="G55" s="24" t="s">
        <v>1595</v>
      </c>
      <c r="H55" s="24" t="s">
        <v>1355</v>
      </c>
      <c r="I55" s="24"/>
      <c r="J55" s="24" t="s">
        <v>1356</v>
      </c>
      <c r="K55" s="24" t="s">
        <v>1596</v>
      </c>
      <c r="L55" s="24"/>
      <c r="M55" s="24"/>
      <c r="N55" s="24" t="s">
        <v>1399</v>
      </c>
      <c r="O55" s="26"/>
      <c r="P55" s="26"/>
      <c r="Q55" s="26"/>
      <c r="R55" s="24" t="s">
        <v>1384</v>
      </c>
      <c r="S55" s="24">
        <v>239</v>
      </c>
      <c r="T55" s="28" t="s">
        <v>1597</v>
      </c>
      <c r="U55" s="26"/>
      <c r="V55" s="24" t="s">
        <v>1368</v>
      </c>
      <c r="W55" s="26"/>
      <c r="X55" s="26"/>
      <c r="Y55" s="26"/>
      <c r="Z55" s="26"/>
      <c r="AA55" s="24" t="s">
        <v>1373</v>
      </c>
      <c r="AB55" s="26"/>
      <c r="AC55" s="24" t="s">
        <v>1375</v>
      </c>
    </row>
    <row r="56" spans="1:29" ht="15.75" thickBot="1" x14ac:dyDescent="0.3">
      <c r="A56" s="24">
        <v>56</v>
      </c>
      <c r="B56" s="23" t="s">
        <v>1598</v>
      </c>
      <c r="C56" s="24">
        <v>1</v>
      </c>
      <c r="D56" s="27" t="s">
        <v>1351</v>
      </c>
      <c r="E56" s="24" t="s">
        <v>1426</v>
      </c>
      <c r="F56" s="24" t="s">
        <v>1443</v>
      </c>
      <c r="G56" s="26"/>
      <c r="H56" s="24" t="s">
        <v>1355</v>
      </c>
      <c r="I56" s="24" t="s">
        <v>1270</v>
      </c>
      <c r="J56" s="24" t="s">
        <v>1356</v>
      </c>
      <c r="K56" s="24" t="s">
        <v>1599</v>
      </c>
      <c r="L56" s="24" t="s">
        <v>1600</v>
      </c>
      <c r="M56" s="24"/>
      <c r="N56" s="24" t="s">
        <v>1380</v>
      </c>
      <c r="O56" s="26"/>
      <c r="P56" s="26"/>
      <c r="Q56" s="26"/>
      <c r="R56" s="24" t="s">
        <v>1384</v>
      </c>
      <c r="S56" s="24">
        <v>240</v>
      </c>
      <c r="T56" s="24" t="s">
        <v>1601</v>
      </c>
      <c r="U56" s="26"/>
      <c r="V56" s="26"/>
      <c r="W56" s="26"/>
      <c r="X56" s="26"/>
      <c r="Y56" s="26"/>
      <c r="Z56" s="26"/>
      <c r="AA56" s="26"/>
      <c r="AB56" s="26"/>
      <c r="AC56" s="24" t="s">
        <v>1375</v>
      </c>
    </row>
    <row r="57" spans="1:29" ht="15.75" thickBot="1" x14ac:dyDescent="0.3">
      <c r="A57" s="24">
        <v>57</v>
      </c>
      <c r="B57" s="23" t="s">
        <v>1602</v>
      </c>
      <c r="C57" s="24">
        <v>1</v>
      </c>
      <c r="D57" s="25"/>
      <c r="E57" s="24" t="s">
        <v>1377</v>
      </c>
      <c r="F57" s="24" t="s">
        <v>1391</v>
      </c>
      <c r="G57" s="24" t="s">
        <v>1603</v>
      </c>
      <c r="H57" s="24" t="s">
        <v>1355</v>
      </c>
      <c r="I57" s="24" t="s">
        <v>1270</v>
      </c>
      <c r="J57" s="24"/>
      <c r="K57" s="26"/>
      <c r="L57" s="24"/>
      <c r="M57" s="24" t="s">
        <v>1359</v>
      </c>
      <c r="N57" s="24" t="s">
        <v>1426</v>
      </c>
      <c r="O57" s="26"/>
      <c r="P57" s="26"/>
      <c r="Q57" s="26"/>
      <c r="R57" s="24" t="s">
        <v>1384</v>
      </c>
      <c r="S57" s="24">
        <v>243</v>
      </c>
      <c r="T57" s="24" t="s">
        <v>1604</v>
      </c>
      <c r="U57" s="24" t="s">
        <v>1605</v>
      </c>
      <c r="V57" s="26"/>
      <c r="W57" s="24" t="s">
        <v>1606</v>
      </c>
      <c r="X57" s="24" t="s">
        <v>1370</v>
      </c>
      <c r="Y57" s="26"/>
      <c r="Z57" s="24" t="s">
        <v>1372</v>
      </c>
      <c r="AA57" s="24" t="s">
        <v>1373</v>
      </c>
      <c r="AB57" s="26"/>
      <c r="AC57" s="24" t="s">
        <v>1375</v>
      </c>
    </row>
    <row r="58" spans="1:29" ht="15.75" thickBot="1" x14ac:dyDescent="0.3">
      <c r="A58" s="24">
        <v>58</v>
      </c>
      <c r="B58" s="23" t="s">
        <v>1607</v>
      </c>
      <c r="C58" s="24">
        <v>1</v>
      </c>
      <c r="D58" s="25"/>
      <c r="E58" s="24" t="s">
        <v>1377</v>
      </c>
      <c r="F58" s="24" t="s">
        <v>1420</v>
      </c>
      <c r="G58" s="26"/>
      <c r="H58" s="24" t="s">
        <v>1355</v>
      </c>
      <c r="I58" s="24" t="s">
        <v>1270</v>
      </c>
      <c r="J58" s="24" t="s">
        <v>1356</v>
      </c>
      <c r="K58" s="24" t="s">
        <v>1608</v>
      </c>
      <c r="L58" s="24"/>
      <c r="M58" s="24"/>
      <c r="N58" s="24" t="s">
        <v>1380</v>
      </c>
      <c r="O58" s="26"/>
      <c r="P58" s="26"/>
      <c r="Q58" s="26"/>
      <c r="R58" s="24" t="s">
        <v>1384</v>
      </c>
      <c r="S58" s="24">
        <v>246</v>
      </c>
      <c r="T58" s="24" t="s">
        <v>1609</v>
      </c>
      <c r="U58" s="26"/>
      <c r="V58" s="26"/>
      <c r="W58" s="26"/>
      <c r="X58" s="24" t="s">
        <v>1370</v>
      </c>
      <c r="Y58" s="26"/>
      <c r="Z58" s="24" t="s">
        <v>1372</v>
      </c>
      <c r="AA58" s="26"/>
      <c r="AB58" s="26"/>
      <c r="AC58" s="26"/>
    </row>
    <row r="59" spans="1:29" ht="15.75" thickBot="1" x14ac:dyDescent="0.3">
      <c r="A59" s="24">
        <v>59</v>
      </c>
      <c r="B59" s="23" t="s">
        <v>1610</v>
      </c>
      <c r="C59" s="24">
        <v>1</v>
      </c>
      <c r="D59" s="25"/>
      <c r="E59" s="24" t="s">
        <v>1377</v>
      </c>
      <c r="F59" s="24" t="s">
        <v>1378</v>
      </c>
      <c r="G59" s="24" t="s">
        <v>1611</v>
      </c>
      <c r="H59" s="24" t="s">
        <v>1355</v>
      </c>
      <c r="I59" s="24" t="s">
        <v>1270</v>
      </c>
      <c r="J59" s="24" t="s">
        <v>1356</v>
      </c>
      <c r="K59" s="24" t="s">
        <v>1612</v>
      </c>
      <c r="L59" s="24"/>
      <c r="M59" s="24"/>
      <c r="N59" s="24" t="s">
        <v>1399</v>
      </c>
      <c r="O59" s="24" t="s">
        <v>1381</v>
      </c>
      <c r="P59" s="26"/>
      <c r="Q59" s="26"/>
      <c r="R59" s="24" t="s">
        <v>1384</v>
      </c>
      <c r="S59" s="24">
        <v>246</v>
      </c>
      <c r="T59" s="24" t="s">
        <v>1613</v>
      </c>
      <c r="U59" s="26"/>
      <c r="V59" s="26"/>
      <c r="W59" s="26"/>
      <c r="X59" s="26"/>
      <c r="Y59" s="26"/>
      <c r="Z59" s="26"/>
      <c r="AA59" s="26"/>
      <c r="AB59" s="26"/>
      <c r="AC59" s="24" t="s">
        <v>1375</v>
      </c>
    </row>
    <row r="60" spans="1:29" ht="15.75" thickBot="1" x14ac:dyDescent="0.3">
      <c r="A60" s="24">
        <v>60</v>
      </c>
      <c r="B60" s="23" t="s">
        <v>1614</v>
      </c>
      <c r="C60" s="24">
        <v>1</v>
      </c>
      <c r="D60" s="25"/>
      <c r="E60" s="24" t="s">
        <v>1377</v>
      </c>
      <c r="F60" s="24" t="s">
        <v>1391</v>
      </c>
      <c r="G60" s="24" t="s">
        <v>1392</v>
      </c>
      <c r="H60" s="24" t="s">
        <v>1355</v>
      </c>
      <c r="I60" s="24" t="s">
        <v>1270</v>
      </c>
      <c r="J60" s="24"/>
      <c r="K60" s="26"/>
      <c r="L60" s="24"/>
      <c r="M60" s="24"/>
      <c r="N60" s="24" t="s">
        <v>1388</v>
      </c>
      <c r="O60" s="24" t="s">
        <v>1393</v>
      </c>
      <c r="P60" s="24" t="s">
        <v>1615</v>
      </c>
      <c r="Q60" s="24" t="s">
        <v>1616</v>
      </c>
      <c r="R60" s="24" t="s">
        <v>1384</v>
      </c>
      <c r="S60" s="24">
        <v>248</v>
      </c>
      <c r="T60" s="24" t="s">
        <v>1617</v>
      </c>
      <c r="U60" s="24" t="s">
        <v>1525</v>
      </c>
      <c r="V60" s="26"/>
      <c r="W60" s="24" t="s">
        <v>1369</v>
      </c>
      <c r="X60" s="26"/>
      <c r="Y60" s="26"/>
      <c r="Z60" s="26"/>
      <c r="AA60" s="26"/>
      <c r="AB60" s="26"/>
      <c r="AC60" s="26"/>
    </row>
    <row r="61" spans="1:29" ht="15.75" thickBot="1" x14ac:dyDescent="0.3">
      <c r="A61" s="24">
        <v>61</v>
      </c>
      <c r="B61" s="23" t="s">
        <v>1618</v>
      </c>
      <c r="C61" s="24">
        <v>1</v>
      </c>
      <c r="D61" s="25"/>
      <c r="E61" s="24" t="s">
        <v>1463</v>
      </c>
      <c r="F61" s="24" t="s">
        <v>1387</v>
      </c>
      <c r="G61" s="24" t="s">
        <v>1387</v>
      </c>
      <c r="H61" s="24" t="s">
        <v>1355</v>
      </c>
      <c r="I61" s="24"/>
      <c r="J61" s="24"/>
      <c r="K61" s="26"/>
      <c r="L61" s="24"/>
      <c r="M61" s="24" t="s">
        <v>1359</v>
      </c>
      <c r="N61" s="24" t="s">
        <v>1399</v>
      </c>
      <c r="O61" s="24" t="s">
        <v>1522</v>
      </c>
      <c r="P61" s="24" t="s">
        <v>1478</v>
      </c>
      <c r="Q61" s="24" t="s">
        <v>1409</v>
      </c>
      <c r="R61" s="24" t="s">
        <v>1384</v>
      </c>
      <c r="S61" s="24">
        <v>249</v>
      </c>
      <c r="T61" s="24" t="s">
        <v>1619</v>
      </c>
      <c r="U61" s="24" t="s">
        <v>1620</v>
      </c>
      <c r="V61" s="26"/>
      <c r="W61" s="26"/>
      <c r="X61" s="26"/>
      <c r="Y61" s="26"/>
      <c r="Z61" s="24" t="s">
        <v>1372</v>
      </c>
      <c r="AA61" s="26"/>
      <c r="AB61" s="26"/>
      <c r="AC61" s="26"/>
    </row>
    <row r="62" spans="1:29" ht="15.75" thickBot="1" x14ac:dyDescent="0.3">
      <c r="A62" s="24">
        <v>62</v>
      </c>
      <c r="B62" s="23" t="s">
        <v>1621</v>
      </c>
      <c r="C62" s="24">
        <v>1</v>
      </c>
      <c r="D62" s="25"/>
      <c r="E62" s="24" t="s">
        <v>1463</v>
      </c>
      <c r="F62" s="24" t="s">
        <v>1378</v>
      </c>
      <c r="G62" s="24" t="s">
        <v>1392</v>
      </c>
      <c r="H62" s="24" t="s">
        <v>1355</v>
      </c>
      <c r="I62" s="24"/>
      <c r="J62" s="24"/>
      <c r="K62" s="26"/>
      <c r="L62" s="24"/>
      <c r="M62" s="24"/>
      <c r="N62" s="24" t="s">
        <v>1380</v>
      </c>
      <c r="O62" s="26"/>
      <c r="P62" s="26"/>
      <c r="Q62" s="26"/>
      <c r="R62" s="24" t="s">
        <v>1384</v>
      </c>
      <c r="S62" s="24">
        <v>250</v>
      </c>
      <c r="T62" s="24" t="s">
        <v>1622</v>
      </c>
      <c r="U62" s="24" t="s">
        <v>1623</v>
      </c>
      <c r="V62" s="24" t="s">
        <v>1368</v>
      </c>
      <c r="W62" s="24" t="s">
        <v>1369</v>
      </c>
      <c r="X62" s="24" t="s">
        <v>1370</v>
      </c>
      <c r="Y62" s="26"/>
      <c r="Z62" s="26"/>
      <c r="AA62" s="26"/>
      <c r="AB62" s="26"/>
      <c r="AC62" s="26"/>
    </row>
    <row r="63" spans="1:29" ht="15.75" thickBot="1" x14ac:dyDescent="0.3">
      <c r="A63" s="24">
        <v>63</v>
      </c>
      <c r="B63" s="23" t="s">
        <v>1624</v>
      </c>
      <c r="C63" s="24">
        <v>1</v>
      </c>
      <c r="D63" s="25"/>
      <c r="E63" s="24" t="s">
        <v>1625</v>
      </c>
      <c r="F63" s="24" t="s">
        <v>1378</v>
      </c>
      <c r="G63" s="24" t="s">
        <v>1626</v>
      </c>
      <c r="H63" s="24" t="s">
        <v>1355</v>
      </c>
      <c r="I63" s="24" t="s">
        <v>1270</v>
      </c>
      <c r="J63" s="24"/>
      <c r="K63" s="26"/>
      <c r="L63" s="24"/>
      <c r="M63" s="24"/>
      <c r="N63" s="24" t="s">
        <v>1380</v>
      </c>
      <c r="O63" s="24" t="s">
        <v>1522</v>
      </c>
      <c r="P63" s="24" t="s">
        <v>1413</v>
      </c>
      <c r="Q63" s="24" t="s">
        <v>1627</v>
      </c>
      <c r="R63" s="24" t="s">
        <v>1384</v>
      </c>
      <c r="S63" s="24">
        <v>250</v>
      </c>
      <c r="T63" s="24" t="s">
        <v>1628</v>
      </c>
      <c r="U63" s="24" t="s">
        <v>1620</v>
      </c>
      <c r="V63" s="26"/>
      <c r="W63" s="26"/>
      <c r="X63" s="26"/>
      <c r="Y63" s="24" t="s">
        <v>1629</v>
      </c>
      <c r="Z63" s="26"/>
      <c r="AA63" s="26"/>
      <c r="AB63" s="24" t="s">
        <v>1374</v>
      </c>
      <c r="AC63" s="26"/>
    </row>
    <row r="64" spans="1:29" ht="15.75" thickBot="1" x14ac:dyDescent="0.3">
      <c r="A64" s="24">
        <v>64</v>
      </c>
      <c r="B64" s="23" t="s">
        <v>1630</v>
      </c>
      <c r="C64" s="24">
        <v>1</v>
      </c>
      <c r="D64" s="25"/>
      <c r="E64" s="24" t="s">
        <v>1377</v>
      </c>
      <c r="F64" s="24" t="s">
        <v>1420</v>
      </c>
      <c r="G64" s="24" t="s">
        <v>1421</v>
      </c>
      <c r="H64" s="24" t="s">
        <v>1355</v>
      </c>
      <c r="I64" s="24" t="s">
        <v>1270</v>
      </c>
      <c r="J64" s="24"/>
      <c r="K64" s="26"/>
      <c r="L64" s="24"/>
      <c r="M64" s="24" t="s">
        <v>1359</v>
      </c>
      <c r="N64" s="24" t="s">
        <v>1399</v>
      </c>
      <c r="O64" s="26"/>
      <c r="P64" s="26"/>
      <c r="Q64" s="26"/>
      <c r="R64" s="24" t="s">
        <v>1384</v>
      </c>
      <c r="S64" s="24">
        <v>250</v>
      </c>
      <c r="T64" s="24" t="s">
        <v>1631</v>
      </c>
      <c r="U64" s="24" t="s">
        <v>1632</v>
      </c>
      <c r="V64" s="24" t="s">
        <v>1368</v>
      </c>
      <c r="W64" s="26"/>
      <c r="X64" s="26"/>
      <c r="Y64" s="24" t="s">
        <v>1371</v>
      </c>
      <c r="Z64" s="26"/>
      <c r="AA64" s="26"/>
      <c r="AB64" s="26"/>
      <c r="AC64" s="26"/>
    </row>
    <row r="65" spans="1:29" ht="15.75" thickBot="1" x14ac:dyDescent="0.3">
      <c r="A65" s="24">
        <v>65</v>
      </c>
      <c r="B65" s="23" t="s">
        <v>1633</v>
      </c>
      <c r="C65" s="24">
        <v>1</v>
      </c>
      <c r="D65" s="25"/>
      <c r="E65" s="24" t="s">
        <v>1463</v>
      </c>
      <c r="F65" s="24" t="s">
        <v>1534</v>
      </c>
      <c r="G65" s="24" t="s">
        <v>1392</v>
      </c>
      <c r="H65" s="24" t="s">
        <v>1355</v>
      </c>
      <c r="I65" s="24" t="s">
        <v>1270</v>
      </c>
      <c r="J65" s="24" t="s">
        <v>1356</v>
      </c>
      <c r="K65" s="24" t="s">
        <v>1634</v>
      </c>
      <c r="L65" s="24"/>
      <c r="M65" s="24" t="s">
        <v>1359</v>
      </c>
      <c r="N65" s="24" t="s">
        <v>1426</v>
      </c>
      <c r="O65" s="26"/>
      <c r="P65" s="26"/>
      <c r="Q65" s="26"/>
      <c r="R65" s="24" t="s">
        <v>1384</v>
      </c>
      <c r="S65" s="24">
        <v>251</v>
      </c>
      <c r="T65" s="24" t="s">
        <v>1635</v>
      </c>
      <c r="U65" s="28" t="s">
        <v>1636</v>
      </c>
      <c r="V65" s="26"/>
      <c r="W65" s="26"/>
      <c r="X65" s="26"/>
      <c r="Y65" s="26"/>
      <c r="Z65" s="26"/>
      <c r="AA65" s="26"/>
      <c r="AB65" s="24" t="s">
        <v>1374</v>
      </c>
      <c r="AC65" s="26"/>
    </row>
    <row r="66" spans="1:29" ht="15.75" thickBot="1" x14ac:dyDescent="0.3">
      <c r="A66" s="24">
        <v>66</v>
      </c>
      <c r="B66" s="23" t="s">
        <v>1637</v>
      </c>
      <c r="C66" s="24">
        <v>1</v>
      </c>
      <c r="D66" s="25"/>
      <c r="E66" s="24" t="s">
        <v>1463</v>
      </c>
      <c r="F66" s="24" t="s">
        <v>1534</v>
      </c>
      <c r="G66" s="24" t="s">
        <v>1392</v>
      </c>
      <c r="H66" s="24" t="s">
        <v>1355</v>
      </c>
      <c r="I66" s="24"/>
      <c r="J66" s="24"/>
      <c r="K66" s="26"/>
      <c r="L66" s="24"/>
      <c r="M66" s="24" t="s">
        <v>1359</v>
      </c>
      <c r="N66" s="24" t="s">
        <v>1426</v>
      </c>
      <c r="O66" s="26"/>
      <c r="P66" s="26"/>
      <c r="Q66" s="26"/>
      <c r="R66" s="24" t="s">
        <v>1384</v>
      </c>
      <c r="S66" s="24">
        <v>251</v>
      </c>
      <c r="T66" s="24" t="s">
        <v>1638</v>
      </c>
      <c r="U66" s="28" t="s">
        <v>1639</v>
      </c>
      <c r="V66" s="26"/>
      <c r="W66" s="26"/>
      <c r="X66" s="26"/>
      <c r="Y66" s="24" t="s">
        <v>1515</v>
      </c>
      <c r="Z66" s="24" t="s">
        <v>1372</v>
      </c>
      <c r="AA66" s="26"/>
      <c r="AB66" s="26"/>
      <c r="AC66" s="26"/>
    </row>
    <row r="67" spans="1:29" ht="15.75" thickBot="1" x14ac:dyDescent="0.3">
      <c r="A67" s="24">
        <v>67</v>
      </c>
      <c r="B67" s="23" t="s">
        <v>1640</v>
      </c>
      <c r="C67" s="24">
        <v>1</v>
      </c>
      <c r="D67" s="27" t="s">
        <v>1351</v>
      </c>
      <c r="E67" s="24" t="s">
        <v>1399</v>
      </c>
      <c r="F67" s="24" t="s">
        <v>1420</v>
      </c>
      <c r="G67" s="24" t="s">
        <v>1431</v>
      </c>
      <c r="H67" s="24" t="s">
        <v>1355</v>
      </c>
      <c r="I67" s="24" t="s">
        <v>1270</v>
      </c>
      <c r="J67" s="24" t="s">
        <v>1356</v>
      </c>
      <c r="K67" s="24" t="s">
        <v>1641</v>
      </c>
      <c r="L67" s="24" t="s">
        <v>1642</v>
      </c>
      <c r="M67" s="24"/>
      <c r="N67" s="24" t="s">
        <v>1380</v>
      </c>
      <c r="O67" s="26"/>
      <c r="P67" s="26"/>
      <c r="Q67" s="26"/>
      <c r="R67" s="24" t="s">
        <v>1384</v>
      </c>
      <c r="S67" s="24">
        <v>252</v>
      </c>
      <c r="T67" s="24" t="s">
        <v>1643</v>
      </c>
      <c r="U67" s="26"/>
      <c r="V67" s="24" t="s">
        <v>1368</v>
      </c>
      <c r="W67" s="24" t="s">
        <v>1644</v>
      </c>
      <c r="X67" s="26"/>
      <c r="Y67" s="26"/>
      <c r="Z67" s="26"/>
      <c r="AA67" s="26"/>
      <c r="AB67" s="26"/>
      <c r="AC67" s="24" t="s">
        <v>1375</v>
      </c>
    </row>
    <row r="68" spans="1:29" ht="15.75" thickBot="1" x14ac:dyDescent="0.3">
      <c r="A68" s="24">
        <v>68</v>
      </c>
      <c r="B68" s="23" t="s">
        <v>1645</v>
      </c>
      <c r="C68" s="24">
        <v>1</v>
      </c>
      <c r="D68" s="27" t="s">
        <v>1351</v>
      </c>
      <c r="E68" s="24" t="s">
        <v>1399</v>
      </c>
      <c r="F68" s="24" t="s">
        <v>1420</v>
      </c>
      <c r="G68" s="24" t="s">
        <v>1646</v>
      </c>
      <c r="H68" s="24"/>
      <c r="I68" s="24" t="s">
        <v>1270</v>
      </c>
      <c r="J68" s="24" t="s">
        <v>1356</v>
      </c>
      <c r="K68" s="24" t="s">
        <v>1647</v>
      </c>
      <c r="L68" s="24" t="s">
        <v>1600</v>
      </c>
      <c r="M68" s="24"/>
      <c r="N68" s="24" t="s">
        <v>1648</v>
      </c>
      <c r="O68" s="26"/>
      <c r="P68" s="26"/>
      <c r="Q68" s="26"/>
      <c r="R68" s="24" t="s">
        <v>1384</v>
      </c>
      <c r="S68" s="24">
        <v>252</v>
      </c>
      <c r="T68" s="24" t="s">
        <v>1649</v>
      </c>
      <c r="U68" s="26"/>
      <c r="V68" s="24" t="s">
        <v>1368</v>
      </c>
      <c r="W68" s="26"/>
      <c r="X68" s="26"/>
      <c r="Y68" s="26"/>
      <c r="Z68" s="26"/>
      <c r="AA68" s="26"/>
      <c r="AB68" s="24" t="s">
        <v>1374</v>
      </c>
      <c r="AC68" s="24" t="s">
        <v>1375</v>
      </c>
    </row>
    <row r="69" spans="1:29" ht="15.75" thickBot="1" x14ac:dyDescent="0.3">
      <c r="A69" s="24">
        <v>69</v>
      </c>
      <c r="B69" s="23" t="s">
        <v>1650</v>
      </c>
      <c r="C69" s="24">
        <v>1</v>
      </c>
      <c r="D69" s="25"/>
      <c r="E69" s="24" t="s">
        <v>1377</v>
      </c>
      <c r="F69" s="24" t="s">
        <v>1420</v>
      </c>
      <c r="G69" s="24" t="s">
        <v>1392</v>
      </c>
      <c r="H69" s="24" t="s">
        <v>1355</v>
      </c>
      <c r="I69" s="24" t="s">
        <v>1270</v>
      </c>
      <c r="J69" s="24"/>
      <c r="K69" s="26"/>
      <c r="L69" s="24"/>
      <c r="M69" s="24"/>
      <c r="N69" s="24" t="s">
        <v>1380</v>
      </c>
      <c r="O69" s="24" t="s">
        <v>1468</v>
      </c>
      <c r="P69" s="24" t="s">
        <v>1394</v>
      </c>
      <c r="Q69" s="24" t="s">
        <v>1651</v>
      </c>
      <c r="R69" s="24" t="s">
        <v>1384</v>
      </c>
      <c r="S69" s="24">
        <v>253</v>
      </c>
      <c r="T69" s="24" t="s">
        <v>1652</v>
      </c>
      <c r="U69" s="24" t="s">
        <v>1620</v>
      </c>
      <c r="V69" s="26"/>
      <c r="W69" s="24" t="s">
        <v>1369</v>
      </c>
      <c r="X69" s="26"/>
      <c r="Y69" s="24" t="s">
        <v>1629</v>
      </c>
      <c r="Z69" s="26"/>
      <c r="AA69" s="26"/>
      <c r="AB69" s="26"/>
      <c r="AC69" s="26"/>
    </row>
    <row r="70" spans="1:29" ht="15.75" thickBot="1" x14ac:dyDescent="0.3">
      <c r="A70" s="24">
        <v>70</v>
      </c>
      <c r="B70" s="23" t="s">
        <v>1653</v>
      </c>
      <c r="C70" s="24">
        <v>1</v>
      </c>
      <c r="D70" s="25"/>
      <c r="E70" s="24" t="s">
        <v>1377</v>
      </c>
      <c r="F70" s="24" t="s">
        <v>1420</v>
      </c>
      <c r="G70" s="24" t="s">
        <v>1392</v>
      </c>
      <c r="H70" s="24" t="s">
        <v>1355</v>
      </c>
      <c r="I70" s="24" t="s">
        <v>1270</v>
      </c>
      <c r="J70" s="24" t="s">
        <v>1356</v>
      </c>
      <c r="K70" s="24" t="s">
        <v>1654</v>
      </c>
      <c r="L70" s="24"/>
      <c r="M70" s="24"/>
      <c r="N70" s="24" t="s">
        <v>1399</v>
      </c>
      <c r="O70" s="26"/>
      <c r="P70" s="26"/>
      <c r="Q70" s="26"/>
      <c r="R70" s="24" t="s">
        <v>1384</v>
      </c>
      <c r="S70" s="24">
        <v>254</v>
      </c>
      <c r="T70" s="24" t="s">
        <v>1655</v>
      </c>
      <c r="U70" s="26"/>
      <c r="V70" s="26"/>
      <c r="W70" s="26"/>
      <c r="X70" s="24" t="s">
        <v>1370</v>
      </c>
      <c r="Y70" s="26"/>
      <c r="Z70" s="24" t="s">
        <v>1372</v>
      </c>
      <c r="AA70" s="24" t="s">
        <v>1373</v>
      </c>
      <c r="AB70" s="26"/>
      <c r="AC70" s="24" t="s">
        <v>1375</v>
      </c>
    </row>
    <row r="71" spans="1:29" ht="15.75" thickBot="1" x14ac:dyDescent="0.3">
      <c r="A71" s="24">
        <v>71</v>
      </c>
      <c r="B71" s="23" t="s">
        <v>1656</v>
      </c>
      <c r="C71" s="24">
        <v>1</v>
      </c>
      <c r="D71" s="25"/>
      <c r="E71" s="24" t="s">
        <v>1377</v>
      </c>
      <c r="F71" s="24" t="s">
        <v>1420</v>
      </c>
      <c r="G71" s="24" t="s">
        <v>1392</v>
      </c>
      <c r="H71" s="24" t="s">
        <v>1355</v>
      </c>
      <c r="I71" s="24" t="s">
        <v>1270</v>
      </c>
      <c r="J71" s="24" t="s">
        <v>1356</v>
      </c>
      <c r="K71" s="24" t="s">
        <v>1657</v>
      </c>
      <c r="L71" s="24"/>
      <c r="M71" s="24"/>
      <c r="N71" s="24" t="s">
        <v>1426</v>
      </c>
      <c r="O71" s="26"/>
      <c r="P71" s="26"/>
      <c r="Q71" s="26"/>
      <c r="R71" s="24" t="s">
        <v>1384</v>
      </c>
      <c r="S71" s="24">
        <v>256</v>
      </c>
      <c r="T71" s="24" t="s">
        <v>1658</v>
      </c>
      <c r="U71" s="24" t="s">
        <v>1659</v>
      </c>
      <c r="V71" s="24" t="s">
        <v>1368</v>
      </c>
      <c r="W71" s="26"/>
      <c r="X71" s="24" t="s">
        <v>1370</v>
      </c>
      <c r="Y71" s="26"/>
      <c r="Z71" s="24" t="s">
        <v>1372</v>
      </c>
      <c r="AA71" s="26"/>
      <c r="AB71" s="26"/>
      <c r="AC71" s="24" t="s">
        <v>1375</v>
      </c>
    </row>
    <row r="72" spans="1:29" ht="15.75" thickBot="1" x14ac:dyDescent="0.3">
      <c r="A72" s="24">
        <v>72</v>
      </c>
      <c r="B72" s="23" t="s">
        <v>1660</v>
      </c>
      <c r="C72" s="24">
        <v>1</v>
      </c>
      <c r="D72" s="25"/>
      <c r="E72" s="24" t="s">
        <v>1377</v>
      </c>
      <c r="F72" s="24" t="s">
        <v>1420</v>
      </c>
      <c r="G72" s="24" t="s">
        <v>1421</v>
      </c>
      <c r="H72" s="24" t="s">
        <v>1355</v>
      </c>
      <c r="I72" s="24" t="s">
        <v>1270</v>
      </c>
      <c r="J72" s="24" t="s">
        <v>1356</v>
      </c>
      <c r="K72" s="24" t="s">
        <v>1661</v>
      </c>
      <c r="L72" s="24"/>
      <c r="M72" s="24"/>
      <c r="N72" s="24" t="s">
        <v>1490</v>
      </c>
      <c r="O72" s="26"/>
      <c r="P72" s="26"/>
      <c r="Q72" s="26"/>
      <c r="R72" s="24" t="s">
        <v>1384</v>
      </c>
      <c r="S72" s="24">
        <v>256</v>
      </c>
      <c r="T72" s="24" t="s">
        <v>1662</v>
      </c>
      <c r="U72" s="26"/>
      <c r="V72" s="26"/>
      <c r="W72" s="26"/>
      <c r="X72" s="26"/>
      <c r="Y72" s="26"/>
      <c r="Z72" s="26"/>
      <c r="AA72" s="24" t="s">
        <v>1373</v>
      </c>
      <c r="AB72" s="26"/>
      <c r="AC72" s="24" t="s">
        <v>1375</v>
      </c>
    </row>
    <row r="73" spans="1:29" ht="15.75" thickBot="1" x14ac:dyDescent="0.3">
      <c r="A73" s="24">
        <v>73</v>
      </c>
      <c r="B73" s="23" t="s">
        <v>1663</v>
      </c>
      <c r="C73" s="24">
        <v>1</v>
      </c>
      <c r="D73" s="25"/>
      <c r="E73" s="24" t="s">
        <v>1377</v>
      </c>
      <c r="F73" s="24" t="s">
        <v>1391</v>
      </c>
      <c r="G73" s="24" t="s">
        <v>1664</v>
      </c>
      <c r="H73" s="24" t="s">
        <v>1355</v>
      </c>
      <c r="I73" s="24" t="s">
        <v>1270</v>
      </c>
      <c r="J73" s="24"/>
      <c r="K73" s="26"/>
      <c r="L73" s="24"/>
      <c r="M73" s="24"/>
      <c r="N73" s="24" t="s">
        <v>1380</v>
      </c>
      <c r="O73" s="26"/>
      <c r="P73" s="24" t="s">
        <v>1408</v>
      </c>
      <c r="Q73" s="24" t="s">
        <v>1665</v>
      </c>
      <c r="R73" s="24" t="s">
        <v>1384</v>
      </c>
      <c r="S73" s="24">
        <v>257</v>
      </c>
      <c r="T73" s="24" t="s">
        <v>1666</v>
      </c>
      <c r="U73" s="24" t="s">
        <v>1667</v>
      </c>
      <c r="V73" s="26"/>
      <c r="W73" s="26"/>
      <c r="X73" s="26"/>
      <c r="Y73" s="26"/>
      <c r="Z73" s="26"/>
      <c r="AA73" s="24" t="s">
        <v>1373</v>
      </c>
      <c r="AB73" s="26"/>
      <c r="AC73" s="24" t="s">
        <v>1375</v>
      </c>
    </row>
    <row r="74" spans="1:29" ht="15.75" thickBot="1" x14ac:dyDescent="0.3">
      <c r="A74" s="24">
        <v>74</v>
      </c>
      <c r="B74" s="23" t="s">
        <v>1668</v>
      </c>
      <c r="C74" s="24">
        <v>1</v>
      </c>
      <c r="D74" s="25"/>
      <c r="E74" s="24" t="s">
        <v>1377</v>
      </c>
      <c r="F74" s="24" t="s">
        <v>1420</v>
      </c>
      <c r="G74" s="24" t="s">
        <v>1421</v>
      </c>
      <c r="H74" s="24" t="s">
        <v>1355</v>
      </c>
      <c r="I74" s="24" t="s">
        <v>1270</v>
      </c>
      <c r="J74" s="24" t="s">
        <v>1356</v>
      </c>
      <c r="K74" s="24" t="s">
        <v>1669</v>
      </c>
      <c r="L74" s="24"/>
      <c r="M74" s="24" t="s">
        <v>1359</v>
      </c>
      <c r="N74" s="24" t="s">
        <v>1451</v>
      </c>
      <c r="O74" s="26"/>
      <c r="P74" s="26"/>
      <c r="Q74" s="26"/>
      <c r="R74" s="24" t="s">
        <v>1384</v>
      </c>
      <c r="S74" s="24">
        <v>270</v>
      </c>
      <c r="T74" s="24" t="s">
        <v>1670</v>
      </c>
      <c r="U74" s="26"/>
      <c r="V74" s="26"/>
      <c r="W74" s="24" t="s">
        <v>1369</v>
      </c>
      <c r="X74" s="26"/>
      <c r="Y74" s="24" t="s">
        <v>1371</v>
      </c>
      <c r="Z74" s="26"/>
      <c r="AA74" s="26"/>
      <c r="AB74" s="24" t="s">
        <v>1374</v>
      </c>
      <c r="AC74" s="24" t="s">
        <v>1375</v>
      </c>
    </row>
    <row r="75" spans="1:29" ht="15.75" thickBot="1" x14ac:dyDescent="0.3">
      <c r="A75" s="24">
        <v>75</v>
      </c>
      <c r="B75" s="23" t="s">
        <v>1671</v>
      </c>
      <c r="C75" s="24">
        <v>1</v>
      </c>
      <c r="D75" s="27" t="s">
        <v>1351</v>
      </c>
      <c r="E75" s="24" t="s">
        <v>1377</v>
      </c>
      <c r="F75" s="24" t="s">
        <v>1443</v>
      </c>
      <c r="G75" s="24" t="s">
        <v>1672</v>
      </c>
      <c r="H75" s="24" t="s">
        <v>1355</v>
      </c>
      <c r="I75" s="24" t="s">
        <v>1270</v>
      </c>
      <c r="J75" s="24"/>
      <c r="K75" s="26"/>
      <c r="L75" s="24"/>
      <c r="M75" s="24"/>
      <c r="N75" s="24" t="s">
        <v>1380</v>
      </c>
      <c r="O75" s="26"/>
      <c r="P75" s="26"/>
      <c r="Q75" s="26"/>
      <c r="R75" s="24" t="s">
        <v>1384</v>
      </c>
      <c r="S75" s="24">
        <v>270</v>
      </c>
      <c r="T75" s="28" t="s">
        <v>1673</v>
      </c>
      <c r="U75" s="26"/>
      <c r="V75" s="26"/>
      <c r="W75" s="24" t="s">
        <v>1369</v>
      </c>
      <c r="X75" s="24" t="s">
        <v>1370</v>
      </c>
      <c r="Y75" s="24" t="s">
        <v>1371</v>
      </c>
      <c r="Z75" s="26"/>
      <c r="AA75" s="26"/>
      <c r="AB75" s="26"/>
      <c r="AC75" s="26"/>
    </row>
    <row r="76" spans="1:29" ht="15.75" thickBot="1" x14ac:dyDescent="0.3">
      <c r="A76" s="24">
        <v>76</v>
      </c>
      <c r="B76" s="23" t="s">
        <v>1674</v>
      </c>
      <c r="C76" s="24">
        <v>1</v>
      </c>
      <c r="D76" s="25"/>
      <c r="E76" s="24" t="s">
        <v>1377</v>
      </c>
      <c r="F76" s="24" t="s">
        <v>1378</v>
      </c>
      <c r="G76" s="24" t="s">
        <v>1435</v>
      </c>
      <c r="H76" s="24" t="s">
        <v>1355</v>
      </c>
      <c r="I76" s="24" t="s">
        <v>1270</v>
      </c>
      <c r="J76" s="24"/>
      <c r="K76" s="26"/>
      <c r="L76" s="24"/>
      <c r="M76" s="24"/>
      <c r="N76" s="24" t="s">
        <v>1380</v>
      </c>
      <c r="O76" s="24" t="s">
        <v>1393</v>
      </c>
      <c r="P76" s="24" t="s">
        <v>1445</v>
      </c>
      <c r="Q76" s="24" t="s">
        <v>1675</v>
      </c>
      <c r="R76" s="24" t="s">
        <v>1384</v>
      </c>
      <c r="S76" s="24">
        <v>271</v>
      </c>
      <c r="T76" s="24" t="s">
        <v>1676</v>
      </c>
      <c r="U76" s="24" t="s">
        <v>1540</v>
      </c>
      <c r="V76" s="26"/>
      <c r="W76" s="24" t="s">
        <v>1396</v>
      </c>
      <c r="X76" s="26"/>
      <c r="Y76" s="26"/>
      <c r="Z76" s="26"/>
      <c r="AA76" s="24" t="s">
        <v>1373</v>
      </c>
      <c r="AB76" s="26"/>
      <c r="AC76" s="24" t="s">
        <v>1375</v>
      </c>
    </row>
    <row r="77" spans="1:29" ht="15.75" thickBot="1" x14ac:dyDescent="0.3">
      <c r="A77" s="24">
        <v>77</v>
      </c>
      <c r="B77" s="23" t="s">
        <v>1677</v>
      </c>
      <c r="C77" s="24">
        <v>1</v>
      </c>
      <c r="D77" s="25"/>
      <c r="E77" s="24" t="s">
        <v>1463</v>
      </c>
      <c r="F77" s="24" t="s">
        <v>1402</v>
      </c>
      <c r="G77" s="24" t="s">
        <v>1392</v>
      </c>
      <c r="H77" s="24" t="s">
        <v>1355</v>
      </c>
      <c r="I77" s="24" t="s">
        <v>1270</v>
      </c>
      <c r="J77" s="24" t="s">
        <v>1356</v>
      </c>
      <c r="K77" s="24" t="s">
        <v>1678</v>
      </c>
      <c r="L77" s="24"/>
      <c r="M77" s="24"/>
      <c r="N77" s="24" t="s">
        <v>1399</v>
      </c>
      <c r="O77" s="26"/>
      <c r="P77" s="26"/>
      <c r="Q77" s="26"/>
      <c r="R77" s="24" t="s">
        <v>1384</v>
      </c>
      <c r="S77" s="24">
        <v>272</v>
      </c>
      <c r="T77" s="28" t="s">
        <v>1679</v>
      </c>
      <c r="U77" s="26"/>
      <c r="V77" s="26"/>
      <c r="W77" s="24" t="s">
        <v>1369</v>
      </c>
      <c r="X77" s="26"/>
      <c r="Y77" s="24" t="s">
        <v>1680</v>
      </c>
      <c r="Z77" s="26"/>
      <c r="AA77" s="26"/>
      <c r="AB77" s="26"/>
      <c r="AC77" s="26"/>
    </row>
    <row r="78" spans="1:29" ht="15.75" thickBot="1" x14ac:dyDescent="0.3">
      <c r="A78" s="24">
        <v>78</v>
      </c>
      <c r="B78" s="23" t="s">
        <v>1681</v>
      </c>
      <c r="C78" s="24">
        <v>1</v>
      </c>
      <c r="D78" s="25"/>
      <c r="E78" s="24" t="s">
        <v>1463</v>
      </c>
      <c r="F78" s="24" t="s">
        <v>1387</v>
      </c>
      <c r="G78" s="24" t="s">
        <v>1392</v>
      </c>
      <c r="H78" s="24" t="s">
        <v>1355</v>
      </c>
      <c r="I78" s="24"/>
      <c r="J78" s="24"/>
      <c r="K78" s="26"/>
      <c r="L78" s="24"/>
      <c r="M78" s="24" t="s">
        <v>1359</v>
      </c>
      <c r="N78" s="24" t="s">
        <v>1399</v>
      </c>
      <c r="O78" s="24" t="s">
        <v>1682</v>
      </c>
      <c r="P78" s="24" t="s">
        <v>1413</v>
      </c>
      <c r="Q78" s="24" t="s">
        <v>1383</v>
      </c>
      <c r="R78" s="24" t="s">
        <v>1384</v>
      </c>
      <c r="S78" s="24">
        <v>274</v>
      </c>
      <c r="T78" s="24" t="s">
        <v>1683</v>
      </c>
      <c r="U78" s="24" t="s">
        <v>1684</v>
      </c>
      <c r="V78" s="26"/>
      <c r="W78" s="26"/>
      <c r="X78" s="26"/>
      <c r="Y78" s="24" t="s">
        <v>1371</v>
      </c>
      <c r="Z78" s="26"/>
      <c r="AA78" s="26"/>
      <c r="AB78" s="26"/>
      <c r="AC78" s="26"/>
    </row>
    <row r="79" spans="1:29" ht="15.75" thickBot="1" x14ac:dyDescent="0.3">
      <c r="A79" s="24">
        <v>79</v>
      </c>
      <c r="B79" s="23" t="s">
        <v>1685</v>
      </c>
      <c r="C79" s="24">
        <v>1</v>
      </c>
      <c r="D79" s="25"/>
      <c r="E79" s="24" t="s">
        <v>1686</v>
      </c>
      <c r="F79" s="24" t="s">
        <v>1387</v>
      </c>
      <c r="G79" s="24" t="s">
        <v>1387</v>
      </c>
      <c r="H79" s="24" t="s">
        <v>1355</v>
      </c>
      <c r="I79" s="24" t="s">
        <v>1270</v>
      </c>
      <c r="J79" s="24"/>
      <c r="K79" s="26"/>
      <c r="L79" s="24"/>
      <c r="M79" s="24"/>
      <c r="N79" s="24" t="s">
        <v>1388</v>
      </c>
      <c r="O79" s="26"/>
      <c r="P79" s="26"/>
      <c r="Q79" s="26"/>
      <c r="R79" s="24" t="s">
        <v>1384</v>
      </c>
      <c r="S79" s="24">
        <v>275</v>
      </c>
      <c r="T79" s="28" t="s">
        <v>1687</v>
      </c>
      <c r="U79" s="26"/>
      <c r="V79" s="26"/>
      <c r="W79" s="26"/>
      <c r="X79" s="26"/>
      <c r="Y79" s="26"/>
      <c r="Z79" s="26"/>
      <c r="AA79" s="24" t="s">
        <v>1373</v>
      </c>
      <c r="AB79" s="26"/>
      <c r="AC79" s="24" t="s">
        <v>1375</v>
      </c>
    </row>
    <row r="80" spans="1:29" ht="15.75" thickBot="1" x14ac:dyDescent="0.3">
      <c r="A80" s="24">
        <v>80</v>
      </c>
      <c r="B80" s="23" t="s">
        <v>1688</v>
      </c>
      <c r="C80" s="24">
        <v>1</v>
      </c>
      <c r="D80" s="25"/>
      <c r="E80" s="24" t="s">
        <v>1463</v>
      </c>
      <c r="F80" s="24" t="s">
        <v>1378</v>
      </c>
      <c r="G80" s="24" t="s">
        <v>1392</v>
      </c>
      <c r="H80" s="24" t="s">
        <v>1355</v>
      </c>
      <c r="I80" s="24" t="s">
        <v>1270</v>
      </c>
      <c r="J80" s="24" t="s">
        <v>1356</v>
      </c>
      <c r="K80" s="28" t="s">
        <v>1689</v>
      </c>
      <c r="L80" s="24"/>
      <c r="M80" s="24" t="s">
        <v>1359</v>
      </c>
      <c r="N80" s="24" t="s">
        <v>1451</v>
      </c>
      <c r="O80" s="26"/>
      <c r="P80" s="26"/>
      <c r="Q80" s="26"/>
      <c r="R80" s="24" t="s">
        <v>1384</v>
      </c>
      <c r="S80" s="24">
        <v>275</v>
      </c>
      <c r="T80" s="24" t="s">
        <v>1690</v>
      </c>
      <c r="U80" s="26"/>
      <c r="V80" s="26"/>
      <c r="W80" s="24" t="s">
        <v>1369</v>
      </c>
      <c r="X80" s="26"/>
      <c r="Y80" s="24" t="s">
        <v>1371</v>
      </c>
      <c r="Z80" s="26"/>
      <c r="AA80" s="26"/>
      <c r="AB80" s="26"/>
      <c r="AC80" s="26"/>
    </row>
    <row r="81" spans="1:29" ht="15.75" thickBot="1" x14ac:dyDescent="0.3">
      <c r="A81" s="24">
        <v>81</v>
      </c>
      <c r="B81" s="23" t="s">
        <v>1691</v>
      </c>
      <c r="C81" s="24">
        <v>1</v>
      </c>
      <c r="D81" s="25"/>
      <c r="E81" s="24" t="s">
        <v>1377</v>
      </c>
      <c r="F81" s="24" t="s">
        <v>1378</v>
      </c>
      <c r="G81" s="24" t="s">
        <v>1692</v>
      </c>
      <c r="H81" s="24" t="s">
        <v>1355</v>
      </c>
      <c r="I81" s="24" t="s">
        <v>1270</v>
      </c>
      <c r="J81" s="24" t="s">
        <v>1356</v>
      </c>
      <c r="K81" s="24" t="s">
        <v>1440</v>
      </c>
      <c r="L81" s="24"/>
      <c r="M81" s="24" t="s">
        <v>1359</v>
      </c>
      <c r="N81" s="24" t="s">
        <v>1451</v>
      </c>
      <c r="O81" s="26"/>
      <c r="P81" s="26"/>
      <c r="Q81" s="26"/>
      <c r="R81" s="24" t="s">
        <v>1384</v>
      </c>
      <c r="S81" s="24">
        <v>276</v>
      </c>
      <c r="T81" s="28" t="s">
        <v>1693</v>
      </c>
      <c r="U81" s="26"/>
      <c r="V81" s="24" t="s">
        <v>1368</v>
      </c>
      <c r="W81" s="26"/>
      <c r="X81" s="26"/>
      <c r="Y81" s="26"/>
      <c r="Z81" s="26"/>
      <c r="AA81" s="24" t="s">
        <v>1373</v>
      </c>
      <c r="AB81" s="26"/>
      <c r="AC81" s="24" t="s">
        <v>1375</v>
      </c>
    </row>
    <row r="82" spans="1:29" ht="15.75" thickBot="1" x14ac:dyDescent="0.3">
      <c r="A82" s="24">
        <v>82</v>
      </c>
      <c r="B82" s="23" t="s">
        <v>1694</v>
      </c>
      <c r="C82" s="24">
        <v>1</v>
      </c>
      <c r="D82" s="25"/>
      <c r="E82" s="24" t="s">
        <v>1377</v>
      </c>
      <c r="F82" s="24" t="s">
        <v>1534</v>
      </c>
      <c r="G82" s="24" t="s">
        <v>1695</v>
      </c>
      <c r="H82" s="24" t="s">
        <v>1355</v>
      </c>
      <c r="I82" s="24" t="s">
        <v>1270</v>
      </c>
      <c r="J82" s="24" t="s">
        <v>1356</v>
      </c>
      <c r="K82" s="24" t="s">
        <v>1696</v>
      </c>
      <c r="L82" s="24"/>
      <c r="M82" s="24"/>
      <c r="N82" s="24" t="s">
        <v>1399</v>
      </c>
      <c r="O82" s="26"/>
      <c r="P82" s="26"/>
      <c r="Q82" s="26"/>
      <c r="R82" s="24" t="s">
        <v>1384</v>
      </c>
      <c r="S82" s="24">
        <v>276</v>
      </c>
      <c r="T82" s="24" t="s">
        <v>1697</v>
      </c>
      <c r="U82" s="24" t="s">
        <v>1698</v>
      </c>
      <c r="V82" s="24" t="s">
        <v>1368</v>
      </c>
      <c r="W82" s="26"/>
      <c r="X82" s="26"/>
      <c r="Y82" s="26"/>
      <c r="Z82" s="26"/>
      <c r="AA82" s="24" t="s">
        <v>1373</v>
      </c>
      <c r="AB82" s="26"/>
      <c r="AC82" s="24" t="s">
        <v>1375</v>
      </c>
    </row>
    <row r="83" spans="1:29" ht="15.75" thickBot="1" x14ac:dyDescent="0.3">
      <c r="A83" s="24">
        <v>83</v>
      </c>
      <c r="B83" s="23" t="s">
        <v>1699</v>
      </c>
      <c r="C83" s="24">
        <v>1</v>
      </c>
      <c r="D83" s="27" t="s">
        <v>1351</v>
      </c>
      <c r="E83" s="24" t="s">
        <v>1377</v>
      </c>
      <c r="F83" s="24" t="s">
        <v>1387</v>
      </c>
      <c r="G83" s="24" t="s">
        <v>1387</v>
      </c>
      <c r="H83" s="24" t="s">
        <v>1355</v>
      </c>
      <c r="I83" s="24" t="s">
        <v>1270</v>
      </c>
      <c r="J83" s="24"/>
      <c r="K83" s="26"/>
      <c r="L83" s="24"/>
      <c r="M83" s="24"/>
      <c r="N83" s="24" t="s">
        <v>1451</v>
      </c>
      <c r="O83" s="26"/>
      <c r="P83" s="26"/>
      <c r="Q83" s="26"/>
      <c r="R83" s="24" t="s">
        <v>1384</v>
      </c>
      <c r="S83" s="24">
        <v>277</v>
      </c>
      <c r="T83" s="28" t="s">
        <v>1700</v>
      </c>
      <c r="U83" s="26"/>
      <c r="V83" s="24" t="s">
        <v>1368</v>
      </c>
      <c r="W83" s="24" t="s">
        <v>1405</v>
      </c>
      <c r="X83" s="24" t="s">
        <v>1370</v>
      </c>
      <c r="Y83" s="24" t="s">
        <v>1579</v>
      </c>
      <c r="Z83" s="24" t="s">
        <v>1372</v>
      </c>
      <c r="AA83" s="26"/>
      <c r="AB83" s="26"/>
      <c r="AC83" s="26"/>
    </row>
    <row r="84" spans="1:29" ht="15.75" thickBot="1" x14ac:dyDescent="0.3">
      <c r="A84" s="24">
        <v>84</v>
      </c>
      <c r="B84" s="23" t="s">
        <v>1701</v>
      </c>
      <c r="C84" s="24">
        <v>1</v>
      </c>
      <c r="D84" s="25"/>
      <c r="E84" s="24" t="s">
        <v>1377</v>
      </c>
      <c r="F84" s="24" t="s">
        <v>1402</v>
      </c>
      <c r="G84" s="24" t="s">
        <v>1392</v>
      </c>
      <c r="H84" s="24" t="s">
        <v>1355</v>
      </c>
      <c r="I84" s="24" t="s">
        <v>1270</v>
      </c>
      <c r="J84" s="24" t="s">
        <v>1356</v>
      </c>
      <c r="K84" s="24" t="s">
        <v>1702</v>
      </c>
      <c r="L84" s="24"/>
      <c r="M84" s="24" t="s">
        <v>1359</v>
      </c>
      <c r="N84" s="24" t="s">
        <v>1399</v>
      </c>
      <c r="O84" s="24" t="s">
        <v>1483</v>
      </c>
      <c r="P84" s="26"/>
      <c r="Q84" s="26"/>
      <c r="R84" s="24" t="s">
        <v>1384</v>
      </c>
      <c r="S84" s="24">
        <v>280</v>
      </c>
      <c r="T84" s="28" t="s">
        <v>1703</v>
      </c>
      <c r="U84" s="26"/>
      <c r="V84" s="24" t="s">
        <v>1368</v>
      </c>
      <c r="W84" s="26"/>
      <c r="X84" s="26"/>
      <c r="Y84" s="26"/>
      <c r="Z84" s="26"/>
      <c r="AA84" s="26"/>
      <c r="AB84" s="26"/>
      <c r="AC84" s="24" t="s">
        <v>1375</v>
      </c>
    </row>
    <row r="85" spans="1:29" ht="15.75" thickBot="1" x14ac:dyDescent="0.3">
      <c r="A85" s="24">
        <v>85</v>
      </c>
      <c r="B85" s="23" t="s">
        <v>1704</v>
      </c>
      <c r="C85" s="24">
        <v>1</v>
      </c>
      <c r="D85" s="27" t="s">
        <v>1351</v>
      </c>
      <c r="E85" s="24" t="s">
        <v>1377</v>
      </c>
      <c r="F85" s="24" t="s">
        <v>1402</v>
      </c>
      <c r="G85" s="24" t="s">
        <v>1705</v>
      </c>
      <c r="H85" s="24" t="s">
        <v>1355</v>
      </c>
      <c r="I85" s="24" t="s">
        <v>1270</v>
      </c>
      <c r="J85" s="24" t="s">
        <v>1356</v>
      </c>
      <c r="K85" s="24" t="s">
        <v>1706</v>
      </c>
      <c r="L85" s="24"/>
      <c r="M85" s="24"/>
      <c r="N85" s="24" t="s">
        <v>1426</v>
      </c>
      <c r="O85" s="26"/>
      <c r="P85" s="26"/>
      <c r="Q85" s="26"/>
      <c r="R85" s="24" t="s">
        <v>1384</v>
      </c>
      <c r="S85" s="24">
        <v>282</v>
      </c>
      <c r="T85" s="24" t="s">
        <v>1707</v>
      </c>
      <c r="U85" s="26"/>
      <c r="V85" s="26"/>
      <c r="W85" s="26"/>
      <c r="X85" s="26"/>
      <c r="Y85" s="26"/>
      <c r="Z85" s="26"/>
      <c r="AA85" s="26"/>
      <c r="AB85" s="26"/>
      <c r="AC85" s="24" t="s">
        <v>1375</v>
      </c>
    </row>
    <row r="86" spans="1:29" ht="15.75" thickBot="1" x14ac:dyDescent="0.3">
      <c r="A86" s="24">
        <v>86</v>
      </c>
      <c r="B86" s="23" t="s">
        <v>1708</v>
      </c>
      <c r="C86" s="24">
        <v>1</v>
      </c>
      <c r="D86" s="25"/>
      <c r="E86" s="24" t="s">
        <v>1463</v>
      </c>
      <c r="F86" s="24" t="s">
        <v>1387</v>
      </c>
      <c r="G86" s="24" t="s">
        <v>1392</v>
      </c>
      <c r="H86" s="24" t="s">
        <v>1355</v>
      </c>
      <c r="I86" s="24"/>
      <c r="J86" s="24"/>
      <c r="K86" s="26"/>
      <c r="L86" s="24"/>
      <c r="M86" s="24" t="s">
        <v>1359</v>
      </c>
      <c r="N86" s="24" t="s">
        <v>1399</v>
      </c>
      <c r="O86" s="24" t="s">
        <v>1682</v>
      </c>
      <c r="P86" s="24" t="s">
        <v>1709</v>
      </c>
      <c r="Q86" s="24" t="s">
        <v>1506</v>
      </c>
      <c r="R86" s="24" t="s">
        <v>1384</v>
      </c>
      <c r="S86" s="24">
        <v>282</v>
      </c>
      <c r="T86" s="28" t="s">
        <v>1710</v>
      </c>
      <c r="U86" s="26"/>
      <c r="V86" s="26"/>
      <c r="W86" s="26"/>
      <c r="X86" s="26"/>
      <c r="Y86" s="24" t="s">
        <v>1371</v>
      </c>
      <c r="Z86" s="26"/>
      <c r="AA86" s="26"/>
      <c r="AB86" s="26"/>
      <c r="AC86" s="26"/>
    </row>
    <row r="87" spans="1:29" ht="15.75" thickBot="1" x14ac:dyDescent="0.3">
      <c r="A87" s="24">
        <v>87</v>
      </c>
      <c r="B87" s="23" t="s">
        <v>1711</v>
      </c>
      <c r="C87" s="24">
        <v>1</v>
      </c>
      <c r="D87" s="25"/>
      <c r="E87" s="24" t="s">
        <v>1377</v>
      </c>
      <c r="F87" s="24" t="s">
        <v>1387</v>
      </c>
      <c r="G87" s="24" t="s">
        <v>1692</v>
      </c>
      <c r="H87" s="24" t="s">
        <v>1355</v>
      </c>
      <c r="I87" s="24" t="s">
        <v>1270</v>
      </c>
      <c r="J87" s="24"/>
      <c r="K87" s="26"/>
      <c r="L87" s="24"/>
      <c r="M87" s="24"/>
      <c r="N87" s="24" t="s">
        <v>1380</v>
      </c>
      <c r="O87" s="24" t="s">
        <v>1712</v>
      </c>
      <c r="P87" s="24" t="s">
        <v>1709</v>
      </c>
      <c r="Q87" s="24" t="s">
        <v>1713</v>
      </c>
      <c r="R87" s="24" t="s">
        <v>1384</v>
      </c>
      <c r="S87" s="24">
        <v>282</v>
      </c>
      <c r="T87" s="24" t="s">
        <v>1714</v>
      </c>
      <c r="U87" s="24" t="s">
        <v>1540</v>
      </c>
      <c r="V87" s="24" t="s">
        <v>1368</v>
      </c>
      <c r="W87" s="24" t="s">
        <v>1606</v>
      </c>
      <c r="X87" s="24" t="s">
        <v>1370</v>
      </c>
      <c r="Y87" s="26"/>
      <c r="Z87" s="26"/>
      <c r="AA87" s="24" t="s">
        <v>1373</v>
      </c>
      <c r="AB87" s="26"/>
      <c r="AC87" s="24" t="s">
        <v>1375</v>
      </c>
    </row>
    <row r="88" spans="1:29" ht="15.75" thickBot="1" x14ac:dyDescent="0.3">
      <c r="A88" s="24">
        <v>88</v>
      </c>
      <c r="B88" s="23" t="s">
        <v>1715</v>
      </c>
      <c r="C88" s="24">
        <v>1</v>
      </c>
      <c r="D88" s="27" t="s">
        <v>1351</v>
      </c>
      <c r="E88" s="24" t="s">
        <v>1377</v>
      </c>
      <c r="F88" s="24" t="s">
        <v>1378</v>
      </c>
      <c r="G88" s="26"/>
      <c r="H88" s="24" t="s">
        <v>1355</v>
      </c>
      <c r="I88" s="24" t="s">
        <v>1270</v>
      </c>
      <c r="J88" s="24" t="s">
        <v>1356</v>
      </c>
      <c r="K88" s="24" t="s">
        <v>1716</v>
      </c>
      <c r="L88" s="24"/>
      <c r="M88" s="24"/>
      <c r="N88" s="24" t="s">
        <v>1426</v>
      </c>
      <c r="O88" s="26"/>
      <c r="P88" s="26"/>
      <c r="Q88" s="26"/>
      <c r="R88" s="24" t="s">
        <v>1384</v>
      </c>
      <c r="S88" s="24">
        <v>284</v>
      </c>
      <c r="T88" s="24" t="s">
        <v>1717</v>
      </c>
      <c r="U88" s="26"/>
      <c r="V88" s="24" t="s">
        <v>1368</v>
      </c>
      <c r="W88" s="26"/>
      <c r="X88" s="26"/>
      <c r="Y88" s="26"/>
      <c r="Z88" s="26"/>
      <c r="AA88" s="26"/>
      <c r="AB88" s="24" t="s">
        <v>1374</v>
      </c>
      <c r="AC88" s="24" t="s">
        <v>1375</v>
      </c>
    </row>
    <row r="89" spans="1:29" ht="15.75" thickBot="1" x14ac:dyDescent="0.3">
      <c r="A89" s="24">
        <v>89</v>
      </c>
      <c r="B89" s="23" t="s">
        <v>1718</v>
      </c>
      <c r="C89" s="24">
        <v>1</v>
      </c>
      <c r="D89" s="25"/>
      <c r="E89" s="24" t="s">
        <v>1377</v>
      </c>
      <c r="F89" s="24" t="s">
        <v>1402</v>
      </c>
      <c r="G89" s="24" t="s">
        <v>1392</v>
      </c>
      <c r="H89" s="24" t="s">
        <v>1355</v>
      </c>
      <c r="I89" s="24" t="s">
        <v>1270</v>
      </c>
      <c r="J89" s="24" t="s">
        <v>1356</v>
      </c>
      <c r="K89" s="28" t="s">
        <v>1719</v>
      </c>
      <c r="L89" s="24"/>
      <c r="M89" s="24" t="s">
        <v>1359</v>
      </c>
      <c r="N89" s="24" t="s">
        <v>1399</v>
      </c>
      <c r="O89" s="24" t="s">
        <v>1393</v>
      </c>
      <c r="P89" s="24" t="s">
        <v>1469</v>
      </c>
      <c r="Q89" s="24" t="s">
        <v>1446</v>
      </c>
      <c r="R89" s="24" t="s">
        <v>1384</v>
      </c>
      <c r="S89" s="24">
        <v>289</v>
      </c>
      <c r="T89" s="24" t="s">
        <v>1720</v>
      </c>
      <c r="U89" s="24" t="s">
        <v>1721</v>
      </c>
      <c r="V89" s="26"/>
      <c r="W89" s="26"/>
      <c r="X89" s="26"/>
      <c r="Y89" s="26"/>
      <c r="Z89" s="26"/>
      <c r="AA89" s="24" t="s">
        <v>1373</v>
      </c>
      <c r="AB89" s="24" t="s">
        <v>1374</v>
      </c>
      <c r="AC89" s="24" t="s">
        <v>1375</v>
      </c>
    </row>
    <row r="90" spans="1:29" ht="15.75" thickBot="1" x14ac:dyDescent="0.3">
      <c r="A90" s="24">
        <v>90</v>
      </c>
      <c r="B90" s="23" t="s">
        <v>1722</v>
      </c>
      <c r="C90" s="24">
        <v>1</v>
      </c>
      <c r="D90" s="25"/>
      <c r="E90" s="24" t="s">
        <v>1463</v>
      </c>
      <c r="F90" s="24" t="s">
        <v>1387</v>
      </c>
      <c r="G90" s="24" t="s">
        <v>1392</v>
      </c>
      <c r="H90" s="24" t="s">
        <v>1355</v>
      </c>
      <c r="I90" s="24"/>
      <c r="J90" s="24"/>
      <c r="K90" s="26"/>
      <c r="L90" s="24"/>
      <c r="M90" s="24" t="s">
        <v>1359</v>
      </c>
      <c r="N90" s="24" t="s">
        <v>1399</v>
      </c>
      <c r="O90" s="24" t="s">
        <v>1682</v>
      </c>
      <c r="P90" s="24" t="s">
        <v>1484</v>
      </c>
      <c r="Q90" s="24" t="s">
        <v>1383</v>
      </c>
      <c r="R90" s="24" t="s">
        <v>1384</v>
      </c>
      <c r="S90" s="24">
        <v>289</v>
      </c>
      <c r="T90" s="24" t="s">
        <v>1723</v>
      </c>
      <c r="U90" s="26"/>
      <c r="V90" s="26"/>
      <c r="W90" s="26"/>
      <c r="X90" s="26"/>
      <c r="Y90" s="24" t="s">
        <v>1371</v>
      </c>
      <c r="Z90" s="26"/>
      <c r="AA90" s="26"/>
      <c r="AB90" s="26"/>
      <c r="AC90" s="26"/>
    </row>
    <row r="91" spans="1:29" ht="15.75" thickBot="1" x14ac:dyDescent="0.3">
      <c r="A91" s="24">
        <v>91</v>
      </c>
      <c r="B91" s="23" t="s">
        <v>1724</v>
      </c>
      <c r="C91" s="24">
        <v>2</v>
      </c>
      <c r="D91" s="25"/>
      <c r="E91" s="24" t="s">
        <v>1377</v>
      </c>
      <c r="F91" s="24" t="s">
        <v>1402</v>
      </c>
      <c r="G91" s="24" t="s">
        <v>1725</v>
      </c>
      <c r="H91" s="24" t="s">
        <v>1355</v>
      </c>
      <c r="I91" s="24" t="s">
        <v>1270</v>
      </c>
      <c r="J91" s="24" t="s">
        <v>1356</v>
      </c>
      <c r="K91" s="24" t="s">
        <v>1726</v>
      </c>
      <c r="L91" s="24"/>
      <c r="M91" s="24"/>
      <c r="N91" s="24" t="s">
        <v>1490</v>
      </c>
      <c r="O91" s="26"/>
      <c r="P91" s="26"/>
      <c r="Q91" s="24" t="s">
        <v>1727</v>
      </c>
      <c r="R91" s="24" t="s">
        <v>1384</v>
      </c>
      <c r="S91" s="24">
        <v>211</v>
      </c>
      <c r="T91" s="24" t="s">
        <v>1728</v>
      </c>
      <c r="U91" s="24" t="s">
        <v>1729</v>
      </c>
      <c r="V91" s="26"/>
      <c r="W91" s="24" t="s">
        <v>1369</v>
      </c>
      <c r="X91" s="26"/>
      <c r="Y91" s="24" t="s">
        <v>1371</v>
      </c>
      <c r="Z91" s="26"/>
      <c r="AA91" s="26"/>
      <c r="AB91" s="26"/>
      <c r="AC91" s="26"/>
    </row>
    <row r="92" spans="1:29" ht="15.75" thickBot="1" x14ac:dyDescent="0.3">
      <c r="A92" s="24">
        <v>92</v>
      </c>
      <c r="B92" s="23" t="s">
        <v>1730</v>
      </c>
      <c r="C92" s="24">
        <v>2</v>
      </c>
      <c r="D92" s="25"/>
      <c r="E92" s="24" t="s">
        <v>1377</v>
      </c>
      <c r="F92" s="24" t="s">
        <v>1387</v>
      </c>
      <c r="G92" s="24" t="s">
        <v>1387</v>
      </c>
      <c r="H92" s="24" t="s">
        <v>1355</v>
      </c>
      <c r="I92" s="24" t="s">
        <v>1270</v>
      </c>
      <c r="J92" s="24"/>
      <c r="K92" s="26"/>
      <c r="L92" s="24"/>
      <c r="M92" s="24" t="s">
        <v>1359</v>
      </c>
      <c r="N92" s="24" t="s">
        <v>1426</v>
      </c>
      <c r="O92" s="26"/>
      <c r="P92" s="26"/>
      <c r="Q92" s="26"/>
      <c r="R92" s="24" t="s">
        <v>1384</v>
      </c>
      <c r="S92" s="24">
        <v>211</v>
      </c>
      <c r="T92" s="28" t="s">
        <v>1731</v>
      </c>
      <c r="U92" s="26"/>
      <c r="V92" s="26"/>
      <c r="W92" s="26"/>
      <c r="X92" s="26"/>
      <c r="Y92" s="26"/>
      <c r="Z92" s="26"/>
      <c r="AA92" s="24" t="s">
        <v>1373</v>
      </c>
      <c r="AB92" s="26"/>
      <c r="AC92" s="24" t="s">
        <v>1375</v>
      </c>
    </row>
    <row r="93" spans="1:29" ht="15.75" thickBot="1" x14ac:dyDescent="0.3">
      <c r="A93" s="24">
        <v>93</v>
      </c>
      <c r="B93" s="23" t="s">
        <v>1732</v>
      </c>
      <c r="C93" s="24">
        <v>2</v>
      </c>
      <c r="D93" s="27" t="s">
        <v>1351</v>
      </c>
      <c r="E93" s="24" t="s">
        <v>1377</v>
      </c>
      <c r="F93" s="24" t="s">
        <v>1402</v>
      </c>
      <c r="G93" s="24" t="s">
        <v>1733</v>
      </c>
      <c r="H93" s="24" t="s">
        <v>1355</v>
      </c>
      <c r="I93" s="24" t="s">
        <v>1270</v>
      </c>
      <c r="J93" s="24" t="s">
        <v>1356</v>
      </c>
      <c r="K93" s="24" t="s">
        <v>1494</v>
      </c>
      <c r="L93" s="24"/>
      <c r="M93" s="24"/>
      <c r="N93" s="24" t="s">
        <v>1495</v>
      </c>
      <c r="O93" s="26"/>
      <c r="P93" s="26"/>
      <c r="Q93" s="26"/>
      <c r="R93" s="24" t="s">
        <v>1384</v>
      </c>
      <c r="S93" s="24">
        <v>212</v>
      </c>
      <c r="T93" s="24" t="s">
        <v>1734</v>
      </c>
      <c r="U93" s="24" t="s">
        <v>1735</v>
      </c>
      <c r="V93" s="24" t="s">
        <v>1368</v>
      </c>
      <c r="W93" s="26"/>
      <c r="X93" s="24" t="s">
        <v>1370</v>
      </c>
      <c r="Y93" s="26"/>
      <c r="Z93" s="24" t="s">
        <v>1372</v>
      </c>
      <c r="AA93" s="26"/>
      <c r="AB93" s="26"/>
      <c r="AC93" s="26"/>
    </row>
    <row r="94" spans="1:29" ht="15.75" thickBot="1" x14ac:dyDescent="0.3">
      <c r="A94" s="24">
        <v>94</v>
      </c>
      <c r="B94" s="23" t="s">
        <v>1736</v>
      </c>
      <c r="C94" s="24">
        <v>2</v>
      </c>
      <c r="D94" s="25"/>
      <c r="E94" s="24" t="s">
        <v>1377</v>
      </c>
      <c r="F94" s="24" t="s">
        <v>1420</v>
      </c>
      <c r="G94" s="24" t="s">
        <v>1737</v>
      </c>
      <c r="H94" s="24" t="s">
        <v>1355</v>
      </c>
      <c r="I94" s="24" t="s">
        <v>1270</v>
      </c>
      <c r="J94" s="24" t="s">
        <v>1356</v>
      </c>
      <c r="K94" s="24" t="s">
        <v>1738</v>
      </c>
      <c r="L94" s="24" t="s">
        <v>1739</v>
      </c>
      <c r="M94" s="24"/>
      <c r="N94" s="24" t="s">
        <v>1740</v>
      </c>
      <c r="O94" s="26"/>
      <c r="P94" s="26"/>
      <c r="Q94" s="26"/>
      <c r="R94" s="24" t="s">
        <v>1384</v>
      </c>
      <c r="S94" s="24">
        <v>215</v>
      </c>
      <c r="T94" s="28" t="s">
        <v>1741</v>
      </c>
      <c r="U94" s="26"/>
      <c r="V94" s="26"/>
      <c r="W94" s="26"/>
      <c r="X94" s="26"/>
      <c r="Y94" s="26"/>
      <c r="Z94" s="26"/>
      <c r="AA94" s="26"/>
      <c r="AB94" s="26"/>
      <c r="AC94" s="24" t="s">
        <v>1375</v>
      </c>
    </row>
    <row r="95" spans="1:29" ht="15.75" thickBot="1" x14ac:dyDescent="0.3">
      <c r="A95" s="24">
        <v>95</v>
      </c>
      <c r="B95" s="23" t="s">
        <v>1742</v>
      </c>
      <c r="C95" s="24">
        <v>2</v>
      </c>
      <c r="D95" s="27" t="s">
        <v>1351</v>
      </c>
      <c r="E95" s="24" t="s">
        <v>1399</v>
      </c>
      <c r="F95" s="24" t="s">
        <v>1387</v>
      </c>
      <c r="G95" s="24" t="s">
        <v>1387</v>
      </c>
      <c r="H95" s="24" t="s">
        <v>1355</v>
      </c>
      <c r="I95" s="24" t="s">
        <v>1270</v>
      </c>
      <c r="J95" s="24" t="s">
        <v>1356</v>
      </c>
      <c r="K95" s="24" t="s">
        <v>1743</v>
      </c>
      <c r="L95" s="24" t="s">
        <v>1739</v>
      </c>
      <c r="M95" s="24"/>
      <c r="N95" s="24" t="s">
        <v>1380</v>
      </c>
      <c r="O95" s="26"/>
      <c r="P95" s="26"/>
      <c r="Q95" s="26"/>
      <c r="R95" s="24" t="s">
        <v>1384</v>
      </c>
      <c r="S95" s="24">
        <v>215</v>
      </c>
      <c r="T95" s="24" t="s">
        <v>1744</v>
      </c>
      <c r="U95" s="26"/>
      <c r="V95" s="26"/>
      <c r="W95" s="24" t="s">
        <v>1369</v>
      </c>
      <c r="X95" s="26"/>
      <c r="Y95" s="26"/>
      <c r="Z95" s="26"/>
      <c r="AA95" s="26"/>
      <c r="AB95" s="26"/>
      <c r="AC95" s="26"/>
    </row>
    <row r="96" spans="1:29" ht="15.75" thickBot="1" x14ac:dyDescent="0.3">
      <c r="A96" s="24">
        <v>96</v>
      </c>
      <c r="B96" s="23" t="s">
        <v>1745</v>
      </c>
      <c r="C96" s="24">
        <v>2</v>
      </c>
      <c r="D96" s="25"/>
      <c r="E96" s="24" t="s">
        <v>1377</v>
      </c>
      <c r="F96" s="24" t="s">
        <v>1420</v>
      </c>
      <c r="G96" s="24" t="s">
        <v>1421</v>
      </c>
      <c r="H96" s="24" t="s">
        <v>1355</v>
      </c>
      <c r="I96" s="24" t="s">
        <v>1270</v>
      </c>
      <c r="J96" s="24" t="s">
        <v>1356</v>
      </c>
      <c r="K96" s="24" t="s">
        <v>1746</v>
      </c>
      <c r="L96" s="24"/>
      <c r="M96" s="24" t="s">
        <v>1359</v>
      </c>
      <c r="N96" s="24" t="s">
        <v>1426</v>
      </c>
      <c r="O96" s="26"/>
      <c r="P96" s="26"/>
      <c r="Q96" s="26"/>
      <c r="R96" s="24" t="s">
        <v>1384</v>
      </c>
      <c r="S96" s="24">
        <v>217</v>
      </c>
      <c r="T96" s="24" t="s">
        <v>1747</v>
      </c>
      <c r="U96" s="26"/>
      <c r="V96" s="26"/>
      <c r="W96" s="24" t="s">
        <v>1405</v>
      </c>
      <c r="X96" s="24" t="s">
        <v>1370</v>
      </c>
      <c r="Y96" s="26"/>
      <c r="Z96" s="24" t="s">
        <v>1372</v>
      </c>
      <c r="AA96" s="26"/>
      <c r="AB96" s="26"/>
      <c r="AC96" s="26"/>
    </row>
    <row r="97" spans="1:29" ht="15.75" thickBot="1" x14ac:dyDescent="0.3">
      <c r="A97" s="24">
        <v>97</v>
      </c>
      <c r="B97" s="23" t="s">
        <v>1748</v>
      </c>
      <c r="C97" s="24">
        <v>2</v>
      </c>
      <c r="D97" s="27" t="s">
        <v>1351</v>
      </c>
      <c r="E97" s="24" t="s">
        <v>1377</v>
      </c>
      <c r="F97" s="24" t="s">
        <v>1420</v>
      </c>
      <c r="G97" s="24" t="s">
        <v>1749</v>
      </c>
      <c r="H97" s="24"/>
      <c r="I97" s="24" t="s">
        <v>1270</v>
      </c>
      <c r="J97" s="24"/>
      <c r="K97" s="26"/>
      <c r="L97" s="24"/>
      <c r="M97" s="24" t="s">
        <v>1359</v>
      </c>
      <c r="N97" s="24" t="s">
        <v>1426</v>
      </c>
      <c r="O97" s="26"/>
      <c r="P97" s="26"/>
      <c r="Q97" s="26"/>
      <c r="R97" s="24" t="s">
        <v>1384</v>
      </c>
      <c r="S97" s="24">
        <v>217</v>
      </c>
      <c r="T97" s="24" t="s">
        <v>1750</v>
      </c>
      <c r="U97" s="26"/>
      <c r="V97" s="26"/>
      <c r="W97" s="26"/>
      <c r="X97" s="24" t="s">
        <v>1370</v>
      </c>
      <c r="Y97" s="26"/>
      <c r="Z97" s="24" t="s">
        <v>1372</v>
      </c>
      <c r="AA97" s="26"/>
      <c r="AB97" s="26"/>
      <c r="AC97" s="26"/>
    </row>
    <row r="98" spans="1:29" ht="15.75" thickBot="1" x14ac:dyDescent="0.3">
      <c r="A98" s="24">
        <v>98</v>
      </c>
      <c r="B98" s="23" t="s">
        <v>1751</v>
      </c>
      <c r="C98" s="24">
        <v>2</v>
      </c>
      <c r="D98" s="25"/>
      <c r="E98" s="24" t="s">
        <v>1377</v>
      </c>
      <c r="F98" s="24" t="s">
        <v>1402</v>
      </c>
      <c r="G98" s="24" t="s">
        <v>1392</v>
      </c>
      <c r="H98" s="24" t="s">
        <v>1355</v>
      </c>
      <c r="I98" s="24"/>
      <c r="J98" s="24"/>
      <c r="K98" s="26"/>
      <c r="L98" s="24"/>
      <c r="M98" s="24"/>
      <c r="N98" s="24" t="s">
        <v>1399</v>
      </c>
      <c r="O98" s="24" t="s">
        <v>1752</v>
      </c>
      <c r="P98" s="26"/>
      <c r="Q98" s="26"/>
      <c r="R98" s="24" t="s">
        <v>1384</v>
      </c>
      <c r="S98" s="24">
        <v>219</v>
      </c>
      <c r="T98" s="24" t="s">
        <v>1753</v>
      </c>
      <c r="U98" s="24" t="s">
        <v>1519</v>
      </c>
      <c r="V98" s="24" t="s">
        <v>1368</v>
      </c>
      <c r="W98" s="24" t="s">
        <v>1369</v>
      </c>
      <c r="X98" s="26"/>
      <c r="Y98" s="26"/>
      <c r="Z98" s="26"/>
      <c r="AA98" s="24" t="s">
        <v>1373</v>
      </c>
      <c r="AB98" s="26"/>
      <c r="AC98" s="24" t="s">
        <v>1375</v>
      </c>
    </row>
    <row r="99" spans="1:29" ht="15.75" thickBot="1" x14ac:dyDescent="0.3">
      <c r="A99" s="24">
        <v>99</v>
      </c>
      <c r="B99" s="23" t="s">
        <v>1754</v>
      </c>
      <c r="C99" s="24">
        <v>2</v>
      </c>
      <c r="D99" s="25"/>
      <c r="E99" s="24" t="s">
        <v>1377</v>
      </c>
      <c r="F99" s="24" t="s">
        <v>1387</v>
      </c>
      <c r="G99" s="24" t="s">
        <v>1387</v>
      </c>
      <c r="H99" s="24" t="s">
        <v>1355</v>
      </c>
      <c r="I99" s="24"/>
      <c r="J99" s="24"/>
      <c r="K99" s="26"/>
      <c r="L99" s="24"/>
      <c r="M99" s="24" t="s">
        <v>1359</v>
      </c>
      <c r="N99" s="24" t="s">
        <v>1399</v>
      </c>
      <c r="O99" s="26"/>
      <c r="P99" s="26"/>
      <c r="Q99" s="26"/>
      <c r="R99" s="24" t="s">
        <v>1384</v>
      </c>
      <c r="S99" s="24">
        <v>219</v>
      </c>
      <c r="T99" s="24" t="s">
        <v>1755</v>
      </c>
      <c r="U99" s="26"/>
      <c r="V99" s="26"/>
      <c r="W99" s="26"/>
      <c r="X99" s="24" t="s">
        <v>1756</v>
      </c>
      <c r="Y99" s="26"/>
      <c r="Z99" s="26"/>
      <c r="AA99" s="24" t="s">
        <v>1373</v>
      </c>
      <c r="AB99" s="26"/>
      <c r="AC99" s="24" t="s">
        <v>1375</v>
      </c>
    </row>
    <row r="100" spans="1:29" ht="15.75" thickBot="1" x14ac:dyDescent="0.3">
      <c r="A100" s="24">
        <v>100</v>
      </c>
      <c r="B100" s="23" t="s">
        <v>1757</v>
      </c>
      <c r="C100" s="24">
        <v>2</v>
      </c>
      <c r="D100" s="25"/>
      <c r="E100" s="24" t="s">
        <v>1463</v>
      </c>
      <c r="F100" s="24" t="s">
        <v>1387</v>
      </c>
      <c r="G100" s="24" t="s">
        <v>1387</v>
      </c>
      <c r="H100" s="24" t="s">
        <v>1355</v>
      </c>
      <c r="I100" s="24"/>
      <c r="J100" s="24"/>
      <c r="K100" s="26"/>
      <c r="L100" s="24"/>
      <c r="M100" s="24" t="s">
        <v>1359</v>
      </c>
      <c r="N100" s="24" t="s">
        <v>1399</v>
      </c>
      <c r="O100" s="24" t="s">
        <v>1758</v>
      </c>
      <c r="P100" s="24" t="s">
        <v>1615</v>
      </c>
      <c r="Q100" s="24" t="s">
        <v>1506</v>
      </c>
      <c r="R100" s="24" t="s">
        <v>1384</v>
      </c>
      <c r="S100" s="24">
        <v>219</v>
      </c>
      <c r="T100" s="24" t="s">
        <v>1759</v>
      </c>
      <c r="U100" s="24" t="s">
        <v>1525</v>
      </c>
      <c r="V100" s="26"/>
      <c r="W100" s="26"/>
      <c r="X100" s="26"/>
      <c r="Y100" s="24" t="s">
        <v>1371</v>
      </c>
      <c r="Z100" s="26"/>
      <c r="AA100" s="26"/>
      <c r="AB100" s="26"/>
      <c r="AC100" s="26"/>
    </row>
    <row r="101" spans="1:29" ht="15.75" thickBot="1" x14ac:dyDescent="0.3">
      <c r="A101" s="24">
        <v>101</v>
      </c>
      <c r="B101" s="23" t="s">
        <v>1760</v>
      </c>
      <c r="C101" s="24">
        <v>2</v>
      </c>
      <c r="D101" s="25"/>
      <c r="E101" s="24" t="s">
        <v>1377</v>
      </c>
      <c r="F101" s="24" t="s">
        <v>1378</v>
      </c>
      <c r="G101" s="24" t="s">
        <v>1603</v>
      </c>
      <c r="H101" s="24" t="s">
        <v>1355</v>
      </c>
      <c r="I101" s="24" t="s">
        <v>1270</v>
      </c>
      <c r="J101" s="24"/>
      <c r="K101" s="26"/>
      <c r="L101" s="24"/>
      <c r="M101" s="24" t="s">
        <v>1359</v>
      </c>
      <c r="N101" s="24" t="s">
        <v>1399</v>
      </c>
      <c r="O101" s="24" t="s">
        <v>1512</v>
      </c>
      <c r="P101" s="26"/>
      <c r="Q101" s="26"/>
      <c r="R101" s="24" t="s">
        <v>1384</v>
      </c>
      <c r="S101" s="24">
        <v>221</v>
      </c>
      <c r="T101" s="24" t="s">
        <v>1761</v>
      </c>
      <c r="U101" s="26"/>
      <c r="V101" s="24" t="s">
        <v>1368</v>
      </c>
      <c r="W101" s="24" t="s">
        <v>1369</v>
      </c>
      <c r="X101" s="26"/>
      <c r="Y101" s="26"/>
      <c r="Z101" s="26"/>
      <c r="AA101" s="26"/>
      <c r="AB101" s="26"/>
      <c r="AC101" s="26"/>
    </row>
    <row r="102" spans="1:29" ht="15.75" thickBot="1" x14ac:dyDescent="0.3">
      <c r="A102" s="24">
        <v>102</v>
      </c>
      <c r="B102" s="23" t="s">
        <v>1762</v>
      </c>
      <c r="C102" s="24">
        <v>2</v>
      </c>
      <c r="D102" s="25"/>
      <c r="E102" s="24" t="s">
        <v>1377</v>
      </c>
      <c r="F102" s="24" t="s">
        <v>1378</v>
      </c>
      <c r="G102" s="24" t="s">
        <v>1439</v>
      </c>
      <c r="H102" s="24" t="s">
        <v>1355</v>
      </c>
      <c r="I102" s="24" t="s">
        <v>1270</v>
      </c>
      <c r="J102" s="24" t="s">
        <v>1356</v>
      </c>
      <c r="K102" s="24" t="s">
        <v>1763</v>
      </c>
      <c r="L102" s="24"/>
      <c r="M102" s="24" t="s">
        <v>1359</v>
      </c>
      <c r="N102" s="24" t="s">
        <v>1399</v>
      </c>
      <c r="O102" s="26"/>
      <c r="P102" s="24" t="s">
        <v>1764</v>
      </c>
      <c r="Q102" s="24" t="s">
        <v>1765</v>
      </c>
      <c r="R102" s="24" t="s">
        <v>1384</v>
      </c>
      <c r="S102" s="24">
        <v>222</v>
      </c>
      <c r="T102" s="24" t="s">
        <v>1766</v>
      </c>
      <c r="U102" s="24" t="s">
        <v>1767</v>
      </c>
      <c r="V102" s="24" t="s">
        <v>1368</v>
      </c>
      <c r="W102" s="26"/>
      <c r="X102" s="26"/>
      <c r="Y102" s="26"/>
      <c r="Z102" s="26"/>
      <c r="AA102" s="24" t="s">
        <v>1373</v>
      </c>
      <c r="AB102" s="24" t="s">
        <v>1374</v>
      </c>
      <c r="AC102" s="24" t="s">
        <v>1375</v>
      </c>
    </row>
    <row r="103" spans="1:29" ht="15.75" thickBot="1" x14ac:dyDescent="0.3">
      <c r="A103" s="24">
        <v>103</v>
      </c>
      <c r="B103" s="23" t="s">
        <v>1768</v>
      </c>
      <c r="C103" s="24">
        <v>2</v>
      </c>
      <c r="D103" s="25"/>
      <c r="E103" s="24" t="s">
        <v>1377</v>
      </c>
      <c r="F103" s="24" t="s">
        <v>1420</v>
      </c>
      <c r="G103" s="24" t="s">
        <v>1431</v>
      </c>
      <c r="H103" s="24" t="s">
        <v>1355</v>
      </c>
      <c r="I103" s="24" t="s">
        <v>1270</v>
      </c>
      <c r="J103" s="24" t="s">
        <v>1356</v>
      </c>
      <c r="K103" s="24" t="s">
        <v>1769</v>
      </c>
      <c r="L103" s="24" t="s">
        <v>1536</v>
      </c>
      <c r="M103" s="24"/>
      <c r="N103" s="24" t="s">
        <v>1740</v>
      </c>
      <c r="O103" s="26"/>
      <c r="P103" s="26"/>
      <c r="Q103" s="26"/>
      <c r="R103" s="24" t="s">
        <v>1384</v>
      </c>
      <c r="S103" s="24">
        <v>227</v>
      </c>
      <c r="T103" s="24" t="s">
        <v>1770</v>
      </c>
      <c r="U103" s="26"/>
      <c r="V103" s="26"/>
      <c r="W103" s="24" t="s">
        <v>1369</v>
      </c>
      <c r="X103" s="26"/>
      <c r="Y103" s="26"/>
      <c r="Z103" s="26"/>
      <c r="AA103" s="26"/>
      <c r="AB103" s="26"/>
      <c r="AC103" s="24" t="s">
        <v>1375</v>
      </c>
    </row>
    <row r="104" spans="1:29" ht="15.75" thickBot="1" x14ac:dyDescent="0.3">
      <c r="A104" s="24">
        <v>104</v>
      </c>
      <c r="B104" s="23" t="s">
        <v>1771</v>
      </c>
      <c r="C104" s="24">
        <v>2</v>
      </c>
      <c r="D104" s="25"/>
      <c r="E104" s="24" t="s">
        <v>1377</v>
      </c>
      <c r="F104" s="24" t="s">
        <v>1772</v>
      </c>
      <c r="G104" s="24" t="s">
        <v>1773</v>
      </c>
      <c r="H104" s="24" t="s">
        <v>1355</v>
      </c>
      <c r="I104" s="24" t="s">
        <v>1270</v>
      </c>
      <c r="J104" s="24" t="s">
        <v>1356</v>
      </c>
      <c r="K104" s="24" t="s">
        <v>1774</v>
      </c>
      <c r="L104" s="24"/>
      <c r="M104" s="24"/>
      <c r="N104" s="24" t="s">
        <v>1490</v>
      </c>
      <c r="O104" s="24" t="s">
        <v>1381</v>
      </c>
      <c r="P104" s="24" t="s">
        <v>1478</v>
      </c>
      <c r="Q104" s="24" t="s">
        <v>1383</v>
      </c>
      <c r="R104" s="24" t="s">
        <v>1384</v>
      </c>
      <c r="S104" s="24">
        <v>228</v>
      </c>
      <c r="T104" s="24" t="s">
        <v>1775</v>
      </c>
      <c r="U104" s="24" t="s">
        <v>1776</v>
      </c>
      <c r="V104" s="26"/>
      <c r="W104" s="26"/>
      <c r="X104" s="26"/>
      <c r="Y104" s="26"/>
      <c r="Z104" s="24" t="s">
        <v>1372</v>
      </c>
      <c r="AA104" s="26"/>
      <c r="AB104" s="26"/>
      <c r="AC104" s="26"/>
    </row>
    <row r="105" spans="1:29" ht="15.75" thickBot="1" x14ac:dyDescent="0.3">
      <c r="A105" s="24">
        <v>105</v>
      </c>
      <c r="B105" s="23" t="s">
        <v>1777</v>
      </c>
      <c r="C105" s="24">
        <v>2</v>
      </c>
      <c r="D105" s="25"/>
      <c r="E105" s="24" t="s">
        <v>1377</v>
      </c>
      <c r="F105" s="24" t="s">
        <v>1391</v>
      </c>
      <c r="G105" s="24" t="s">
        <v>1528</v>
      </c>
      <c r="H105" s="24" t="s">
        <v>1355</v>
      </c>
      <c r="I105" s="24" t="s">
        <v>1270</v>
      </c>
      <c r="J105" s="24"/>
      <c r="K105" s="26"/>
      <c r="L105" s="24"/>
      <c r="M105" s="24" t="s">
        <v>1359</v>
      </c>
      <c r="N105" s="24" t="s">
        <v>1399</v>
      </c>
      <c r="O105" s="24" t="s">
        <v>1778</v>
      </c>
      <c r="P105" s="26"/>
      <c r="Q105" s="26"/>
      <c r="R105" s="24" t="s">
        <v>1384</v>
      </c>
      <c r="S105" s="24">
        <v>229</v>
      </c>
      <c r="T105" s="28" t="s">
        <v>1779</v>
      </c>
      <c r="U105" s="26"/>
      <c r="V105" s="24" t="s">
        <v>1368</v>
      </c>
      <c r="W105" s="26"/>
      <c r="X105" s="26"/>
      <c r="Y105" s="24" t="s">
        <v>1629</v>
      </c>
      <c r="Z105" s="26"/>
      <c r="AA105" s="24" t="s">
        <v>1373</v>
      </c>
      <c r="AB105" s="24" t="s">
        <v>1374</v>
      </c>
      <c r="AC105" s="24" t="s">
        <v>1375</v>
      </c>
    </row>
    <row r="106" spans="1:29" ht="15.75" thickBot="1" x14ac:dyDescent="0.3">
      <c r="A106" s="24">
        <v>106</v>
      </c>
      <c r="B106" s="23" t="s">
        <v>1780</v>
      </c>
      <c r="C106" s="24">
        <v>2</v>
      </c>
      <c r="D106" s="25"/>
      <c r="E106" s="24" t="s">
        <v>1377</v>
      </c>
      <c r="F106" s="24" t="s">
        <v>1378</v>
      </c>
      <c r="G106" s="24" t="s">
        <v>1781</v>
      </c>
      <c r="H106" s="24" t="s">
        <v>1355</v>
      </c>
      <c r="I106" s="24"/>
      <c r="J106" s="24" t="s">
        <v>1356</v>
      </c>
      <c r="K106" s="24" t="s">
        <v>1782</v>
      </c>
      <c r="L106" s="24"/>
      <c r="M106" s="24" t="s">
        <v>1359</v>
      </c>
      <c r="N106" s="24" t="s">
        <v>1451</v>
      </c>
      <c r="O106" s="26"/>
      <c r="P106" s="26"/>
      <c r="Q106" s="26"/>
      <c r="R106" s="24" t="s">
        <v>1384</v>
      </c>
      <c r="S106" s="24">
        <v>230</v>
      </c>
      <c r="T106" s="28" t="s">
        <v>1783</v>
      </c>
      <c r="U106" s="26"/>
      <c r="V106" s="26"/>
      <c r="W106" s="26"/>
      <c r="X106" s="24" t="s">
        <v>1784</v>
      </c>
      <c r="Y106" s="24" t="s">
        <v>1629</v>
      </c>
      <c r="Z106" s="26"/>
      <c r="AA106" s="24" t="s">
        <v>1373</v>
      </c>
      <c r="AB106" s="24" t="s">
        <v>1374</v>
      </c>
      <c r="AC106" s="24" t="s">
        <v>1375</v>
      </c>
    </row>
    <row r="107" spans="1:29" ht="15.75" thickBot="1" x14ac:dyDescent="0.3">
      <c r="A107" s="24">
        <v>107</v>
      </c>
      <c r="B107" s="23" t="s">
        <v>1785</v>
      </c>
      <c r="C107" s="24">
        <v>2</v>
      </c>
      <c r="D107" s="25"/>
      <c r="E107" s="24" t="s">
        <v>1377</v>
      </c>
      <c r="F107" s="24" t="s">
        <v>1420</v>
      </c>
      <c r="G107" s="24" t="s">
        <v>1421</v>
      </c>
      <c r="H107" s="24" t="s">
        <v>1355</v>
      </c>
      <c r="I107" s="24" t="s">
        <v>1270</v>
      </c>
      <c r="J107" s="24" t="s">
        <v>1356</v>
      </c>
      <c r="K107" s="24" t="s">
        <v>1786</v>
      </c>
      <c r="L107" s="24"/>
      <c r="M107" s="24"/>
      <c r="N107" s="24" t="s">
        <v>1490</v>
      </c>
      <c r="O107" s="26"/>
      <c r="P107" s="26"/>
      <c r="Q107" s="26"/>
      <c r="R107" s="24" t="s">
        <v>1384</v>
      </c>
      <c r="S107" s="24">
        <v>230</v>
      </c>
      <c r="T107" s="24" t="s">
        <v>1787</v>
      </c>
      <c r="U107" s="26"/>
      <c r="V107" s="26"/>
      <c r="W107" s="26"/>
      <c r="X107" s="24" t="s">
        <v>1370</v>
      </c>
      <c r="Y107" s="26"/>
      <c r="Z107" s="24" t="s">
        <v>1372</v>
      </c>
      <c r="AA107" s="24" t="s">
        <v>1373</v>
      </c>
      <c r="AB107" s="26"/>
      <c r="AC107" s="24" t="s">
        <v>1375</v>
      </c>
    </row>
    <row r="108" spans="1:29" ht="15.75" thickBot="1" x14ac:dyDescent="0.3">
      <c r="A108" s="24">
        <v>108</v>
      </c>
      <c r="B108" s="23" t="s">
        <v>1788</v>
      </c>
      <c r="C108" s="24">
        <v>2</v>
      </c>
      <c r="D108" s="25"/>
      <c r="E108" s="24" t="s">
        <v>1377</v>
      </c>
      <c r="F108" s="24" t="s">
        <v>1387</v>
      </c>
      <c r="G108" s="24" t="s">
        <v>1560</v>
      </c>
      <c r="H108" s="24" t="s">
        <v>1355</v>
      </c>
      <c r="I108" s="24" t="s">
        <v>1270</v>
      </c>
      <c r="J108" s="24" t="s">
        <v>1356</v>
      </c>
      <c r="K108" s="24" t="s">
        <v>1789</v>
      </c>
      <c r="L108" s="24"/>
      <c r="M108" s="24" t="s">
        <v>1359</v>
      </c>
      <c r="N108" s="24" t="s">
        <v>1399</v>
      </c>
      <c r="O108" s="24" t="s">
        <v>1403</v>
      </c>
      <c r="P108" s="26"/>
      <c r="Q108" s="26"/>
      <c r="R108" s="24" t="s">
        <v>1384</v>
      </c>
      <c r="S108" s="24">
        <v>231</v>
      </c>
      <c r="T108" s="24" t="s">
        <v>1790</v>
      </c>
      <c r="U108" s="26"/>
      <c r="V108" s="24" t="s">
        <v>1368</v>
      </c>
      <c r="W108" s="26"/>
      <c r="X108" s="26"/>
      <c r="Y108" s="26"/>
      <c r="Z108" s="26"/>
      <c r="AA108" s="24" t="s">
        <v>1373</v>
      </c>
      <c r="AB108" s="26"/>
      <c r="AC108" s="24" t="s">
        <v>1375</v>
      </c>
    </row>
    <row r="109" spans="1:29" ht="15.75" thickBot="1" x14ac:dyDescent="0.3">
      <c r="A109" s="24">
        <v>109</v>
      </c>
      <c r="B109" s="23" t="s">
        <v>1791</v>
      </c>
      <c r="C109" s="24">
        <v>2</v>
      </c>
      <c r="D109" s="25"/>
      <c r="E109" s="24" t="s">
        <v>1377</v>
      </c>
      <c r="F109" s="24" t="s">
        <v>1420</v>
      </c>
      <c r="G109" s="24" t="s">
        <v>1392</v>
      </c>
      <c r="H109" s="24" t="s">
        <v>1355</v>
      </c>
      <c r="I109" s="24" t="s">
        <v>1270</v>
      </c>
      <c r="J109" s="24" t="s">
        <v>1356</v>
      </c>
      <c r="K109" s="24" t="s">
        <v>1792</v>
      </c>
      <c r="L109" s="24"/>
      <c r="M109" s="24" t="s">
        <v>1359</v>
      </c>
      <c r="N109" s="24" t="s">
        <v>1426</v>
      </c>
      <c r="O109" s="26"/>
      <c r="P109" s="26"/>
      <c r="Q109" s="26"/>
      <c r="R109" s="24" t="s">
        <v>1384</v>
      </c>
      <c r="S109" s="24">
        <v>237</v>
      </c>
      <c r="T109" s="24" t="s">
        <v>1793</v>
      </c>
      <c r="U109" s="24" t="s">
        <v>1659</v>
      </c>
      <c r="V109" s="24" t="s">
        <v>1368</v>
      </c>
      <c r="W109" s="24" t="s">
        <v>1369</v>
      </c>
      <c r="X109" s="24" t="s">
        <v>1370</v>
      </c>
      <c r="Y109" s="26"/>
      <c r="Z109" s="26"/>
      <c r="AA109" s="24" t="s">
        <v>1373</v>
      </c>
      <c r="AB109" s="26"/>
      <c r="AC109" s="26"/>
    </row>
    <row r="110" spans="1:29" ht="15.75" thickBot="1" x14ac:dyDescent="0.3">
      <c r="A110" s="24">
        <v>110</v>
      </c>
      <c r="B110" s="23" t="s">
        <v>1794</v>
      </c>
      <c r="C110" s="24">
        <v>2</v>
      </c>
      <c r="D110" s="25"/>
      <c r="E110" s="24" t="s">
        <v>1377</v>
      </c>
      <c r="F110" s="24" t="s">
        <v>1402</v>
      </c>
      <c r="G110" s="24" t="s">
        <v>1795</v>
      </c>
      <c r="H110" s="24" t="s">
        <v>1355</v>
      </c>
      <c r="I110" s="24" t="s">
        <v>1270</v>
      </c>
      <c r="J110" s="24" t="s">
        <v>1356</v>
      </c>
      <c r="K110" s="24" t="s">
        <v>1796</v>
      </c>
      <c r="L110" s="24"/>
      <c r="M110" s="24" t="s">
        <v>1359</v>
      </c>
      <c r="N110" s="24" t="s">
        <v>1399</v>
      </c>
      <c r="O110" s="24" t="s">
        <v>1444</v>
      </c>
      <c r="P110" s="26"/>
      <c r="Q110" s="26"/>
      <c r="R110" s="24" t="s">
        <v>1384</v>
      </c>
      <c r="S110" s="24">
        <v>237</v>
      </c>
      <c r="T110" s="24" t="s">
        <v>1797</v>
      </c>
      <c r="U110" s="26"/>
      <c r="V110" s="26"/>
      <c r="W110" s="26"/>
      <c r="X110" s="26"/>
      <c r="Y110" s="26"/>
      <c r="Z110" s="26"/>
      <c r="AA110" s="24" t="s">
        <v>1373</v>
      </c>
      <c r="AB110" s="26"/>
      <c r="AC110" s="24" t="s">
        <v>1375</v>
      </c>
    </row>
    <row r="111" spans="1:29" ht="15.75" thickBot="1" x14ac:dyDescent="0.3">
      <c r="A111" s="24">
        <v>111</v>
      </c>
      <c r="B111" s="23" t="s">
        <v>1798</v>
      </c>
      <c r="C111" s="24">
        <v>2</v>
      </c>
      <c r="D111" s="25"/>
      <c r="E111" s="24" t="s">
        <v>1377</v>
      </c>
      <c r="F111" s="24" t="s">
        <v>1378</v>
      </c>
      <c r="G111" s="24" t="s">
        <v>1799</v>
      </c>
      <c r="H111" s="24" t="s">
        <v>1355</v>
      </c>
      <c r="I111" s="24" t="s">
        <v>1270</v>
      </c>
      <c r="J111" s="24"/>
      <c r="K111" s="26"/>
      <c r="L111" s="24"/>
      <c r="M111" s="24"/>
      <c r="N111" s="24" t="s">
        <v>1399</v>
      </c>
      <c r="O111" s="24" t="s">
        <v>1483</v>
      </c>
      <c r="P111" s="26"/>
      <c r="Q111" s="26"/>
      <c r="R111" s="24" t="s">
        <v>1384</v>
      </c>
      <c r="S111" s="24">
        <v>238</v>
      </c>
      <c r="T111" s="28" t="s">
        <v>1800</v>
      </c>
      <c r="U111" s="26"/>
      <c r="V111" s="24" t="s">
        <v>1368</v>
      </c>
      <c r="W111" s="26"/>
      <c r="X111" s="26"/>
      <c r="Y111" s="26"/>
      <c r="Z111" s="26"/>
      <c r="AA111" s="26"/>
      <c r="AB111" s="24" t="s">
        <v>1374</v>
      </c>
      <c r="AC111" s="26"/>
    </row>
    <row r="112" spans="1:29" ht="15.75" thickBot="1" x14ac:dyDescent="0.3">
      <c r="A112" s="24">
        <v>112</v>
      </c>
      <c r="B112" s="23" t="s">
        <v>1801</v>
      </c>
      <c r="C112" s="24">
        <v>2</v>
      </c>
      <c r="D112" s="25"/>
      <c r="E112" s="24" t="s">
        <v>1451</v>
      </c>
      <c r="F112" s="24" t="s">
        <v>1402</v>
      </c>
      <c r="G112" s="26"/>
      <c r="H112" s="24" t="s">
        <v>1355</v>
      </c>
      <c r="I112" s="24" t="s">
        <v>1270</v>
      </c>
      <c r="J112" s="24"/>
      <c r="K112" s="26"/>
      <c r="L112" s="24"/>
      <c r="M112" s="24"/>
      <c r="N112" s="24" t="s">
        <v>1380</v>
      </c>
      <c r="O112" s="26"/>
      <c r="P112" s="26"/>
      <c r="Q112" s="26"/>
      <c r="R112" s="24" t="s">
        <v>1384</v>
      </c>
      <c r="S112" s="24">
        <v>240</v>
      </c>
      <c r="T112" s="24" t="s">
        <v>1802</v>
      </c>
      <c r="U112" s="26"/>
      <c r="V112" s="26"/>
      <c r="W112" s="26"/>
      <c r="X112" s="26"/>
      <c r="Y112" s="24" t="s">
        <v>1371</v>
      </c>
      <c r="Z112" s="26"/>
      <c r="AA112" s="26"/>
      <c r="AB112" s="26"/>
      <c r="AC112" s="26"/>
    </row>
    <row r="113" spans="1:29" ht="15.75" thickBot="1" x14ac:dyDescent="0.3">
      <c r="A113" s="24">
        <v>113</v>
      </c>
      <c r="B113" s="23" t="s">
        <v>1803</v>
      </c>
      <c r="C113" s="24">
        <v>2</v>
      </c>
      <c r="D113" s="25"/>
      <c r="E113" s="24" t="s">
        <v>1377</v>
      </c>
      <c r="F113" s="24" t="s">
        <v>1391</v>
      </c>
      <c r="G113" s="24" t="s">
        <v>1804</v>
      </c>
      <c r="H113" s="24" t="s">
        <v>1355</v>
      </c>
      <c r="I113" s="24" t="s">
        <v>1270</v>
      </c>
      <c r="J113" s="24"/>
      <c r="K113" s="26"/>
      <c r="L113" s="24"/>
      <c r="M113" s="24"/>
      <c r="N113" s="24" t="s">
        <v>1380</v>
      </c>
      <c r="O113" s="26"/>
      <c r="P113" s="26"/>
      <c r="Q113" s="26"/>
      <c r="R113" s="24" t="s">
        <v>1384</v>
      </c>
      <c r="S113" s="24">
        <v>241</v>
      </c>
      <c r="T113" s="24" t="s">
        <v>1805</v>
      </c>
      <c r="U113" s="26"/>
      <c r="V113" s="26"/>
      <c r="W113" s="24" t="s">
        <v>1369</v>
      </c>
      <c r="X113" s="24" t="s">
        <v>1370</v>
      </c>
      <c r="Y113" s="26"/>
      <c r="Z113" s="24" t="s">
        <v>1372</v>
      </c>
      <c r="AA113" s="26"/>
      <c r="AB113" s="26"/>
      <c r="AC113" s="26"/>
    </row>
    <row r="114" spans="1:29" ht="15.75" thickBot="1" x14ac:dyDescent="0.3">
      <c r="A114" s="24">
        <v>114</v>
      </c>
      <c r="B114" s="23" t="s">
        <v>1806</v>
      </c>
      <c r="C114" s="24">
        <v>2</v>
      </c>
      <c r="D114" s="25"/>
      <c r="E114" s="24" t="s">
        <v>1463</v>
      </c>
      <c r="F114" s="24" t="s">
        <v>1387</v>
      </c>
      <c r="G114" s="26"/>
      <c r="H114" s="24" t="s">
        <v>1355</v>
      </c>
      <c r="I114" s="24" t="s">
        <v>1270</v>
      </c>
      <c r="J114" s="24" t="s">
        <v>1356</v>
      </c>
      <c r="K114" s="24" t="s">
        <v>1807</v>
      </c>
      <c r="L114" s="24"/>
      <c r="M114" s="24" t="s">
        <v>1359</v>
      </c>
      <c r="N114" s="24" t="s">
        <v>1451</v>
      </c>
      <c r="O114" s="24" t="s">
        <v>1468</v>
      </c>
      <c r="P114" s="24" t="s">
        <v>1413</v>
      </c>
      <c r="Q114" s="24" t="s">
        <v>1523</v>
      </c>
      <c r="R114" s="24" t="s">
        <v>1384</v>
      </c>
      <c r="S114" s="24">
        <v>242</v>
      </c>
      <c r="T114" s="24" t="s">
        <v>1808</v>
      </c>
      <c r="U114" s="28" t="s">
        <v>1809</v>
      </c>
      <c r="V114" s="26"/>
      <c r="W114" s="26"/>
      <c r="X114" s="24" t="s">
        <v>1370</v>
      </c>
      <c r="Y114" s="26"/>
      <c r="Z114" s="26"/>
      <c r="AA114" s="26"/>
      <c r="AB114" s="26"/>
      <c r="AC114" s="26"/>
    </row>
    <row r="115" spans="1:29" ht="15.75" thickBot="1" x14ac:dyDescent="0.3">
      <c r="A115" s="24">
        <v>115</v>
      </c>
      <c r="B115" s="23" t="s">
        <v>1810</v>
      </c>
      <c r="C115" s="24">
        <v>2</v>
      </c>
      <c r="D115" s="25"/>
      <c r="E115" s="24" t="s">
        <v>1377</v>
      </c>
      <c r="F115" s="24" t="s">
        <v>1378</v>
      </c>
      <c r="G115" s="24" t="s">
        <v>1811</v>
      </c>
      <c r="H115" s="24" t="s">
        <v>1355</v>
      </c>
      <c r="I115" s="24" t="s">
        <v>1270</v>
      </c>
      <c r="J115" s="24" t="s">
        <v>1356</v>
      </c>
      <c r="K115" s="24" t="s">
        <v>1812</v>
      </c>
      <c r="L115" s="24"/>
      <c r="M115" s="24" t="s">
        <v>1359</v>
      </c>
      <c r="N115" s="24" t="s">
        <v>1399</v>
      </c>
      <c r="O115" s="24" t="s">
        <v>1522</v>
      </c>
      <c r="P115" s="24" t="s">
        <v>1413</v>
      </c>
      <c r="Q115" s="24" t="s">
        <v>1506</v>
      </c>
      <c r="R115" s="24" t="s">
        <v>1384</v>
      </c>
      <c r="S115" s="24">
        <v>242</v>
      </c>
      <c r="T115" s="24" t="s">
        <v>1813</v>
      </c>
      <c r="U115" s="24" t="s">
        <v>1525</v>
      </c>
      <c r="V115" s="26"/>
      <c r="W115" s="24" t="s">
        <v>1526</v>
      </c>
      <c r="X115" s="24" t="s">
        <v>1370</v>
      </c>
      <c r="Y115" s="26"/>
      <c r="Z115" s="26"/>
      <c r="AA115" s="26"/>
      <c r="AB115" s="26"/>
      <c r="AC115" s="24" t="s">
        <v>1375</v>
      </c>
    </row>
    <row r="116" spans="1:29" ht="15.75" thickBot="1" x14ac:dyDescent="0.3">
      <c r="A116" s="24">
        <v>116</v>
      </c>
      <c r="B116" s="23" t="s">
        <v>1814</v>
      </c>
      <c r="C116" s="24">
        <v>2</v>
      </c>
      <c r="D116" s="27" t="s">
        <v>1351</v>
      </c>
      <c r="E116" s="24" t="s">
        <v>1377</v>
      </c>
      <c r="F116" s="24" t="s">
        <v>1420</v>
      </c>
      <c r="G116" s="24" t="s">
        <v>1815</v>
      </c>
      <c r="H116" s="24" t="s">
        <v>1355</v>
      </c>
      <c r="I116" s="24" t="s">
        <v>1270</v>
      </c>
      <c r="J116" s="24" t="s">
        <v>1356</v>
      </c>
      <c r="K116" s="24" t="s">
        <v>1816</v>
      </c>
      <c r="L116" s="24"/>
      <c r="M116" s="24"/>
      <c r="N116" s="24" t="s">
        <v>1648</v>
      </c>
      <c r="O116" s="26"/>
      <c r="P116" s="26"/>
      <c r="Q116" s="26"/>
      <c r="R116" s="24" t="s">
        <v>1384</v>
      </c>
      <c r="S116" s="24">
        <v>245</v>
      </c>
      <c r="T116" s="24" t="s">
        <v>1817</v>
      </c>
      <c r="U116" s="26"/>
      <c r="V116" s="26"/>
      <c r="W116" s="24" t="s">
        <v>1369</v>
      </c>
      <c r="X116" s="26"/>
      <c r="Y116" s="26"/>
      <c r="Z116" s="26"/>
      <c r="AA116" s="26"/>
      <c r="AB116" s="26"/>
      <c r="AC116" s="24" t="s">
        <v>1375</v>
      </c>
    </row>
    <row r="117" spans="1:29" ht="15.75" thickBot="1" x14ac:dyDescent="0.3">
      <c r="A117" s="24">
        <v>117</v>
      </c>
      <c r="B117" s="23" t="s">
        <v>1818</v>
      </c>
      <c r="C117" s="24">
        <v>2</v>
      </c>
      <c r="D117" s="25"/>
      <c r="E117" s="24" t="s">
        <v>1377</v>
      </c>
      <c r="F117" s="24" t="s">
        <v>1387</v>
      </c>
      <c r="G117" s="24" t="s">
        <v>1819</v>
      </c>
      <c r="H117" s="24" t="s">
        <v>1355</v>
      </c>
      <c r="I117" s="24" t="s">
        <v>1270</v>
      </c>
      <c r="J117" s="24" t="s">
        <v>1356</v>
      </c>
      <c r="K117" s="24" t="s">
        <v>1820</v>
      </c>
      <c r="L117" s="24"/>
      <c r="M117" s="24" t="s">
        <v>1359</v>
      </c>
      <c r="N117" s="24" t="s">
        <v>1399</v>
      </c>
      <c r="O117" s="24" t="s">
        <v>1576</v>
      </c>
      <c r="P117" s="26"/>
      <c r="Q117" s="26"/>
      <c r="R117" s="24" t="s">
        <v>1384</v>
      </c>
      <c r="S117" s="24">
        <v>248</v>
      </c>
      <c r="T117" s="28" t="s">
        <v>1821</v>
      </c>
      <c r="U117" s="26"/>
      <c r="V117" s="26"/>
      <c r="W117" s="24" t="s">
        <v>1606</v>
      </c>
      <c r="X117" s="24" t="s">
        <v>1370</v>
      </c>
      <c r="Y117" s="26"/>
      <c r="Z117" s="26"/>
      <c r="AA117" s="24" t="s">
        <v>1373</v>
      </c>
      <c r="AB117" s="26"/>
      <c r="AC117" s="24" t="s">
        <v>1375</v>
      </c>
    </row>
    <row r="118" spans="1:29" ht="15.75" thickBot="1" x14ac:dyDescent="0.3">
      <c r="A118" s="24">
        <v>118</v>
      </c>
      <c r="B118" s="23" t="s">
        <v>1822</v>
      </c>
      <c r="C118" s="24">
        <v>2</v>
      </c>
      <c r="D118" s="25"/>
      <c r="E118" s="24" t="s">
        <v>1377</v>
      </c>
      <c r="F118" s="24" t="s">
        <v>1378</v>
      </c>
      <c r="G118" s="24" t="s">
        <v>1823</v>
      </c>
      <c r="H118" s="24" t="s">
        <v>1355</v>
      </c>
      <c r="I118" s="24" t="s">
        <v>1270</v>
      </c>
      <c r="J118" s="24" t="s">
        <v>1356</v>
      </c>
      <c r="K118" s="24" t="s">
        <v>1824</v>
      </c>
      <c r="L118" s="24"/>
      <c r="M118" s="24" t="s">
        <v>1359</v>
      </c>
      <c r="N118" s="24" t="s">
        <v>1399</v>
      </c>
      <c r="O118" s="24" t="s">
        <v>1403</v>
      </c>
      <c r="P118" s="24" t="s">
        <v>1413</v>
      </c>
      <c r="Q118" s="24" t="s">
        <v>1713</v>
      </c>
      <c r="R118" s="24" t="s">
        <v>1384</v>
      </c>
      <c r="S118" s="24">
        <v>250</v>
      </c>
      <c r="T118" s="24" t="s">
        <v>1825</v>
      </c>
      <c r="U118" s="24" t="s">
        <v>1540</v>
      </c>
      <c r="V118" s="24" t="s">
        <v>1368</v>
      </c>
      <c r="W118" s="26"/>
      <c r="X118" s="24" t="s">
        <v>1370</v>
      </c>
      <c r="Y118" s="26"/>
      <c r="Z118" s="26"/>
      <c r="AA118" s="26"/>
      <c r="AB118" s="26"/>
      <c r="AC118" s="26"/>
    </row>
    <row r="119" spans="1:29" ht="15.75" thickBot="1" x14ac:dyDescent="0.3">
      <c r="A119" s="24">
        <v>119</v>
      </c>
      <c r="B119" s="23" t="s">
        <v>1826</v>
      </c>
      <c r="C119" s="24">
        <v>2</v>
      </c>
      <c r="D119" s="25"/>
      <c r="E119" s="24" t="s">
        <v>1377</v>
      </c>
      <c r="F119" s="24" t="s">
        <v>1378</v>
      </c>
      <c r="G119" s="24" t="s">
        <v>1528</v>
      </c>
      <c r="H119" s="24" t="s">
        <v>1355</v>
      </c>
      <c r="I119" s="24" t="s">
        <v>1270</v>
      </c>
      <c r="J119" s="24" t="s">
        <v>1356</v>
      </c>
      <c r="K119" s="24" t="s">
        <v>1827</v>
      </c>
      <c r="L119" s="24"/>
      <c r="M119" s="24" t="s">
        <v>1359</v>
      </c>
      <c r="N119" s="24" t="s">
        <v>1399</v>
      </c>
      <c r="O119" s="24" t="s">
        <v>1483</v>
      </c>
      <c r="P119" s="26"/>
      <c r="Q119" s="26"/>
      <c r="R119" s="24" t="s">
        <v>1384</v>
      </c>
      <c r="S119" s="24">
        <v>251</v>
      </c>
      <c r="T119" s="24" t="s">
        <v>1828</v>
      </c>
      <c r="U119" s="24" t="s">
        <v>1632</v>
      </c>
      <c r="V119" s="24" t="s">
        <v>1368</v>
      </c>
      <c r="W119" s="24" t="s">
        <v>1369</v>
      </c>
      <c r="X119" s="24" t="s">
        <v>1370</v>
      </c>
      <c r="Y119" s="24" t="s">
        <v>1515</v>
      </c>
      <c r="Z119" s="26"/>
      <c r="AA119" s="24" t="s">
        <v>1373</v>
      </c>
      <c r="AB119" s="24" t="s">
        <v>1374</v>
      </c>
      <c r="AC119" s="24" t="s">
        <v>1375</v>
      </c>
    </row>
    <row r="120" spans="1:29" ht="15.75" thickBot="1" x14ac:dyDescent="0.3">
      <c r="A120" s="24">
        <v>120</v>
      </c>
      <c r="B120" s="23" t="s">
        <v>1829</v>
      </c>
      <c r="C120" s="24">
        <v>2</v>
      </c>
      <c r="D120" s="25"/>
      <c r="E120" s="24" t="s">
        <v>1377</v>
      </c>
      <c r="F120" s="24" t="s">
        <v>1420</v>
      </c>
      <c r="G120" s="24" t="s">
        <v>1392</v>
      </c>
      <c r="H120" s="24" t="s">
        <v>1355</v>
      </c>
      <c r="I120" s="24" t="s">
        <v>1270</v>
      </c>
      <c r="J120" s="24" t="s">
        <v>1356</v>
      </c>
      <c r="K120" s="24" t="s">
        <v>1830</v>
      </c>
      <c r="L120" s="24"/>
      <c r="M120" s="24" t="s">
        <v>1359</v>
      </c>
      <c r="N120" s="24" t="s">
        <v>1426</v>
      </c>
      <c r="O120" s="26"/>
      <c r="P120" s="26"/>
      <c r="Q120" s="26"/>
      <c r="R120" s="24" t="s">
        <v>1384</v>
      </c>
      <c r="S120" s="24">
        <v>254</v>
      </c>
      <c r="T120" s="24" t="s">
        <v>1831</v>
      </c>
      <c r="U120" s="24" t="s">
        <v>1659</v>
      </c>
      <c r="V120" s="24" t="s">
        <v>1368</v>
      </c>
      <c r="W120" s="26"/>
      <c r="X120" s="24" t="s">
        <v>1832</v>
      </c>
      <c r="Y120" s="26"/>
      <c r="Z120" s="26"/>
      <c r="AA120" s="24" t="s">
        <v>1373</v>
      </c>
      <c r="AB120" s="24" t="s">
        <v>1374</v>
      </c>
      <c r="AC120" s="24" t="s">
        <v>1375</v>
      </c>
    </row>
    <row r="121" spans="1:29" ht="15.75" thickBot="1" x14ac:dyDescent="0.3">
      <c r="A121" s="24">
        <v>121</v>
      </c>
      <c r="B121" s="23" t="s">
        <v>1833</v>
      </c>
      <c r="C121" s="24">
        <v>2</v>
      </c>
      <c r="D121" s="25"/>
      <c r="E121" s="24" t="s">
        <v>1377</v>
      </c>
      <c r="F121" s="24" t="s">
        <v>1378</v>
      </c>
      <c r="G121" s="24" t="s">
        <v>1737</v>
      </c>
      <c r="H121" s="24" t="s">
        <v>1355</v>
      </c>
      <c r="I121" s="24"/>
      <c r="J121" s="24"/>
      <c r="K121" s="26"/>
      <c r="L121" s="24"/>
      <c r="M121" s="24"/>
      <c r="N121" s="24" t="s">
        <v>1380</v>
      </c>
      <c r="O121" s="26"/>
      <c r="P121" s="26"/>
      <c r="Q121" s="26"/>
      <c r="R121" s="24" t="s">
        <v>1384</v>
      </c>
      <c r="S121" s="24">
        <v>254</v>
      </c>
      <c r="T121" s="28" t="s">
        <v>1834</v>
      </c>
      <c r="U121" s="26"/>
      <c r="V121" s="24" t="s">
        <v>1368</v>
      </c>
      <c r="W121" s="26"/>
      <c r="X121" s="26"/>
      <c r="Y121" s="26"/>
      <c r="Z121" s="26"/>
      <c r="AA121" s="24" t="s">
        <v>1373</v>
      </c>
      <c r="AB121" s="26"/>
      <c r="AC121" s="24" t="s">
        <v>1375</v>
      </c>
    </row>
    <row r="122" spans="1:29" ht="15.75" thickBot="1" x14ac:dyDescent="0.3">
      <c r="A122" s="24">
        <v>122</v>
      </c>
      <c r="B122" s="23" t="s">
        <v>1835</v>
      </c>
      <c r="C122" s="24">
        <v>2</v>
      </c>
      <c r="D122" s="25"/>
      <c r="E122" s="24" t="s">
        <v>1377</v>
      </c>
      <c r="F122" s="24" t="s">
        <v>1420</v>
      </c>
      <c r="G122" s="24" t="s">
        <v>1392</v>
      </c>
      <c r="H122" s="24" t="s">
        <v>1355</v>
      </c>
      <c r="I122" s="24" t="s">
        <v>1270</v>
      </c>
      <c r="J122" s="24"/>
      <c r="K122" s="26"/>
      <c r="L122" s="24"/>
      <c r="M122" s="24"/>
      <c r="N122" s="24" t="s">
        <v>1380</v>
      </c>
      <c r="O122" s="26"/>
      <c r="P122" s="26"/>
      <c r="Q122" s="26"/>
      <c r="R122" s="24" t="s">
        <v>1384</v>
      </c>
      <c r="S122" s="24">
        <v>255</v>
      </c>
      <c r="T122" s="24" t="s">
        <v>1836</v>
      </c>
      <c r="U122" s="26"/>
      <c r="V122" s="24" t="s">
        <v>1368</v>
      </c>
      <c r="W122" s="24" t="s">
        <v>1369</v>
      </c>
      <c r="X122" s="24" t="s">
        <v>1370</v>
      </c>
      <c r="Y122" s="24" t="s">
        <v>1371</v>
      </c>
      <c r="Z122" s="24" t="s">
        <v>1372</v>
      </c>
      <c r="AA122" s="26"/>
      <c r="AB122" s="26"/>
      <c r="AC122" s="26"/>
    </row>
    <row r="123" spans="1:29" ht="15.75" thickBot="1" x14ac:dyDescent="0.3">
      <c r="A123" s="24">
        <v>123</v>
      </c>
      <c r="B123" s="23" t="s">
        <v>1837</v>
      </c>
      <c r="C123" s="24">
        <v>2</v>
      </c>
      <c r="D123" s="25"/>
      <c r="E123" s="24" t="s">
        <v>1377</v>
      </c>
      <c r="F123" s="24" t="s">
        <v>1378</v>
      </c>
      <c r="G123" s="24" t="s">
        <v>1795</v>
      </c>
      <c r="H123" s="24" t="s">
        <v>1355</v>
      </c>
      <c r="I123" s="24" t="s">
        <v>1270</v>
      </c>
      <c r="J123" s="24" t="s">
        <v>1356</v>
      </c>
      <c r="K123" s="28" t="s">
        <v>1838</v>
      </c>
      <c r="L123" s="24"/>
      <c r="M123" s="24" t="s">
        <v>1359</v>
      </c>
      <c r="N123" s="24" t="s">
        <v>1451</v>
      </c>
      <c r="O123" s="24" t="s">
        <v>1444</v>
      </c>
      <c r="P123" s="26"/>
      <c r="Q123" s="26"/>
      <c r="R123" s="24" t="s">
        <v>1384</v>
      </c>
      <c r="S123" s="24">
        <v>255</v>
      </c>
      <c r="T123" s="28" t="s">
        <v>1839</v>
      </c>
      <c r="U123" s="26"/>
      <c r="V123" s="26"/>
      <c r="W123" s="26"/>
      <c r="X123" s="26"/>
      <c r="Y123" s="26"/>
      <c r="Z123" s="26"/>
      <c r="AA123" s="24" t="s">
        <v>1373</v>
      </c>
      <c r="AB123" s="26"/>
      <c r="AC123" s="24" t="s">
        <v>1375</v>
      </c>
    </row>
    <row r="124" spans="1:29" ht="15.75" thickBot="1" x14ac:dyDescent="0.3">
      <c r="A124" s="24">
        <v>124</v>
      </c>
      <c r="B124" s="23" t="s">
        <v>1840</v>
      </c>
      <c r="C124" s="24">
        <v>2</v>
      </c>
      <c r="D124" s="27" t="s">
        <v>1351</v>
      </c>
      <c r="E124" s="24" t="s">
        <v>1377</v>
      </c>
      <c r="F124" s="24" t="s">
        <v>1387</v>
      </c>
      <c r="G124" s="24" t="s">
        <v>1841</v>
      </c>
      <c r="H124" s="24" t="s">
        <v>1355</v>
      </c>
      <c r="I124" s="24" t="s">
        <v>1270</v>
      </c>
      <c r="J124" s="24" t="s">
        <v>1356</v>
      </c>
      <c r="K124" s="24" t="s">
        <v>1842</v>
      </c>
      <c r="L124" s="24"/>
      <c r="M124" s="24"/>
      <c r="N124" s="24" t="s">
        <v>1380</v>
      </c>
      <c r="O124" s="26"/>
      <c r="P124" s="26"/>
      <c r="Q124" s="26"/>
      <c r="R124" s="24" t="s">
        <v>1384</v>
      </c>
      <c r="S124" s="24">
        <v>256</v>
      </c>
      <c r="T124" s="24" t="s">
        <v>1843</v>
      </c>
      <c r="U124" s="26"/>
      <c r="V124" s="24" t="s">
        <v>1368</v>
      </c>
      <c r="W124" s="26"/>
      <c r="X124" s="24" t="s">
        <v>1370</v>
      </c>
      <c r="Y124" s="26"/>
      <c r="Z124" s="24" t="s">
        <v>1372</v>
      </c>
      <c r="AA124" s="26"/>
      <c r="AB124" s="26"/>
      <c r="AC124" s="26"/>
    </row>
    <row r="125" spans="1:29" ht="15.75" thickBot="1" x14ac:dyDescent="0.3">
      <c r="A125" s="24">
        <v>125</v>
      </c>
      <c r="B125" s="23" t="s">
        <v>1844</v>
      </c>
      <c r="C125" s="24">
        <v>2</v>
      </c>
      <c r="D125" s="25"/>
      <c r="E125" s="24" t="s">
        <v>1377</v>
      </c>
      <c r="F125" s="24" t="s">
        <v>1387</v>
      </c>
      <c r="G125" s="24" t="s">
        <v>1845</v>
      </c>
      <c r="H125" s="24" t="s">
        <v>1355</v>
      </c>
      <c r="I125" s="24" t="s">
        <v>1270</v>
      </c>
      <c r="J125" s="24" t="s">
        <v>1356</v>
      </c>
      <c r="K125" s="24" t="s">
        <v>1846</v>
      </c>
      <c r="L125" s="24"/>
      <c r="M125" s="24" t="s">
        <v>1359</v>
      </c>
      <c r="N125" s="24" t="s">
        <v>1451</v>
      </c>
      <c r="O125" s="26"/>
      <c r="P125" s="26"/>
      <c r="Q125" s="26"/>
      <c r="R125" s="24" t="s">
        <v>1384</v>
      </c>
      <c r="S125" s="24">
        <v>256</v>
      </c>
      <c r="T125" s="24" t="s">
        <v>1847</v>
      </c>
      <c r="U125" s="26"/>
      <c r="V125" s="24" t="s">
        <v>1368</v>
      </c>
      <c r="W125" s="24" t="s">
        <v>1369</v>
      </c>
      <c r="X125" s="24" t="s">
        <v>1370</v>
      </c>
      <c r="Y125" s="24" t="s">
        <v>1371</v>
      </c>
      <c r="Z125" s="24" t="s">
        <v>1372</v>
      </c>
      <c r="AA125" s="26"/>
      <c r="AB125" s="26"/>
      <c r="AC125" s="24" t="s">
        <v>1375</v>
      </c>
    </row>
    <row r="126" spans="1:29" ht="15.75" thickBot="1" x14ac:dyDescent="0.3">
      <c r="A126" s="24">
        <v>126</v>
      </c>
      <c r="B126" s="23" t="s">
        <v>1848</v>
      </c>
      <c r="C126" s="24">
        <v>2</v>
      </c>
      <c r="D126" s="27" t="s">
        <v>1351</v>
      </c>
      <c r="E126" s="24" t="s">
        <v>1399</v>
      </c>
      <c r="F126" s="24" t="s">
        <v>1402</v>
      </c>
      <c r="G126" s="24" t="s">
        <v>1431</v>
      </c>
      <c r="H126" s="24" t="s">
        <v>1355</v>
      </c>
      <c r="I126" s="24" t="s">
        <v>1270</v>
      </c>
      <c r="J126" s="24" t="s">
        <v>1356</v>
      </c>
      <c r="K126" s="24" t="s">
        <v>1849</v>
      </c>
      <c r="L126" s="24" t="s">
        <v>1600</v>
      </c>
      <c r="M126" s="24"/>
      <c r="N126" s="24" t="s">
        <v>1740</v>
      </c>
      <c r="O126" s="26"/>
      <c r="P126" s="26"/>
      <c r="Q126" s="26"/>
      <c r="R126" s="24" t="s">
        <v>1384</v>
      </c>
      <c r="S126" s="24">
        <v>257</v>
      </c>
      <c r="T126" s="24" t="s">
        <v>1850</v>
      </c>
      <c r="U126" s="26"/>
      <c r="V126" s="24" t="s">
        <v>1368</v>
      </c>
      <c r="W126" s="26"/>
      <c r="X126" s="26"/>
      <c r="Y126" s="26"/>
      <c r="Z126" s="26"/>
      <c r="AA126" s="26"/>
      <c r="AB126" s="26"/>
      <c r="AC126" s="24" t="s">
        <v>1375</v>
      </c>
    </row>
    <row r="127" spans="1:29" ht="15.75" thickBot="1" x14ac:dyDescent="0.3">
      <c r="A127" s="24">
        <v>127</v>
      </c>
      <c r="B127" s="23" t="s">
        <v>1851</v>
      </c>
      <c r="C127" s="24">
        <v>2</v>
      </c>
      <c r="D127" s="25"/>
      <c r="E127" s="24" t="s">
        <v>1463</v>
      </c>
      <c r="F127" s="24" t="s">
        <v>1420</v>
      </c>
      <c r="G127" s="24" t="s">
        <v>1852</v>
      </c>
      <c r="H127" s="24" t="s">
        <v>1355</v>
      </c>
      <c r="I127" s="24" t="s">
        <v>1270</v>
      </c>
      <c r="J127" s="24"/>
      <c r="K127" s="26"/>
      <c r="L127" s="24"/>
      <c r="M127" s="24" t="s">
        <v>1359</v>
      </c>
      <c r="N127" s="24" t="s">
        <v>1426</v>
      </c>
      <c r="O127" s="26"/>
      <c r="P127" s="26"/>
      <c r="Q127" s="26"/>
      <c r="R127" s="24" t="s">
        <v>1384</v>
      </c>
      <c r="S127" s="24">
        <v>257</v>
      </c>
      <c r="T127" s="24" t="s">
        <v>1853</v>
      </c>
      <c r="U127" s="24" t="s">
        <v>1854</v>
      </c>
      <c r="V127" s="26"/>
      <c r="W127" s="24" t="s">
        <v>1573</v>
      </c>
      <c r="X127" s="26"/>
      <c r="Y127" s="24" t="s">
        <v>1371</v>
      </c>
      <c r="Z127" s="26"/>
      <c r="AA127" s="26"/>
      <c r="AB127" s="26"/>
      <c r="AC127" s="24" t="s">
        <v>1375</v>
      </c>
    </row>
    <row r="128" spans="1:29" ht="15.75" thickBot="1" x14ac:dyDescent="0.3">
      <c r="A128" s="24">
        <v>128</v>
      </c>
      <c r="B128" s="23" t="s">
        <v>1855</v>
      </c>
      <c r="C128" s="24">
        <v>2</v>
      </c>
      <c r="D128" s="25"/>
      <c r="E128" s="24" t="s">
        <v>1377</v>
      </c>
      <c r="F128" s="24" t="s">
        <v>1534</v>
      </c>
      <c r="G128" s="24" t="s">
        <v>1407</v>
      </c>
      <c r="H128" s="24" t="s">
        <v>1355</v>
      </c>
      <c r="I128" s="24" t="s">
        <v>1270</v>
      </c>
      <c r="J128" s="24" t="s">
        <v>1356</v>
      </c>
      <c r="K128" s="24" t="s">
        <v>1856</v>
      </c>
      <c r="L128" s="24"/>
      <c r="M128" s="24"/>
      <c r="N128" s="24" t="s">
        <v>1380</v>
      </c>
      <c r="O128" s="24" t="s">
        <v>1393</v>
      </c>
      <c r="P128" s="24" t="s">
        <v>1382</v>
      </c>
      <c r="Q128" s="24" t="s">
        <v>1765</v>
      </c>
      <c r="R128" s="24" t="s">
        <v>1384</v>
      </c>
      <c r="S128" s="24">
        <v>259</v>
      </c>
      <c r="T128" s="24" t="s">
        <v>1857</v>
      </c>
      <c r="U128" s="24" t="s">
        <v>1858</v>
      </c>
      <c r="V128" s="26"/>
      <c r="W128" s="26"/>
      <c r="X128" s="24" t="s">
        <v>1784</v>
      </c>
      <c r="Y128" s="26"/>
      <c r="Z128" s="26"/>
      <c r="AA128" s="26"/>
      <c r="AB128" s="26"/>
      <c r="AC128" s="24" t="s">
        <v>1375</v>
      </c>
    </row>
    <row r="129" spans="1:29" ht="15.75" thickBot="1" x14ac:dyDescent="0.3">
      <c r="A129" s="24">
        <v>129</v>
      </c>
      <c r="B129" s="23" t="s">
        <v>1859</v>
      </c>
      <c r="C129" s="24">
        <v>2</v>
      </c>
      <c r="D129" s="25"/>
      <c r="E129" s="24" t="s">
        <v>1377</v>
      </c>
      <c r="F129" s="24" t="s">
        <v>1387</v>
      </c>
      <c r="G129" s="24" t="s">
        <v>1387</v>
      </c>
      <c r="H129" s="24" t="s">
        <v>1355</v>
      </c>
      <c r="I129" s="24" t="s">
        <v>1270</v>
      </c>
      <c r="J129" s="24"/>
      <c r="K129" s="26"/>
      <c r="L129" s="24"/>
      <c r="M129" s="24"/>
      <c r="N129" s="24" t="s">
        <v>1399</v>
      </c>
      <c r="O129" s="26"/>
      <c r="P129" s="26"/>
      <c r="Q129" s="26"/>
      <c r="R129" s="24" t="s">
        <v>1384</v>
      </c>
      <c r="S129" s="24">
        <v>260</v>
      </c>
      <c r="T129" s="24" t="s">
        <v>1860</v>
      </c>
      <c r="U129" s="26"/>
      <c r="V129" s="26"/>
      <c r="W129" s="24" t="s">
        <v>1532</v>
      </c>
      <c r="X129" s="24" t="s">
        <v>1861</v>
      </c>
      <c r="Y129" s="26"/>
      <c r="Z129" s="26"/>
      <c r="AA129" s="24" t="s">
        <v>1373</v>
      </c>
      <c r="AB129" s="24" t="s">
        <v>1374</v>
      </c>
      <c r="AC129" s="24" t="s">
        <v>1375</v>
      </c>
    </row>
    <row r="130" spans="1:29" ht="15.75" thickBot="1" x14ac:dyDescent="0.3">
      <c r="A130" s="24">
        <v>130</v>
      </c>
      <c r="B130" s="23" t="s">
        <v>1862</v>
      </c>
      <c r="C130" s="24">
        <v>2</v>
      </c>
      <c r="D130" s="25"/>
      <c r="E130" s="24" t="s">
        <v>1463</v>
      </c>
      <c r="F130" s="24" t="s">
        <v>1387</v>
      </c>
      <c r="G130" s="24" t="s">
        <v>1387</v>
      </c>
      <c r="H130" s="24" t="s">
        <v>1355</v>
      </c>
      <c r="I130" s="24"/>
      <c r="J130" s="24"/>
      <c r="K130" s="26"/>
      <c r="L130" s="24"/>
      <c r="M130" s="24"/>
      <c r="N130" s="24" t="s">
        <v>1380</v>
      </c>
      <c r="O130" s="26"/>
      <c r="P130" s="26"/>
      <c r="Q130" s="26"/>
      <c r="R130" s="24" t="s">
        <v>1384</v>
      </c>
      <c r="S130" s="24">
        <v>260</v>
      </c>
      <c r="T130" s="24" t="s">
        <v>1863</v>
      </c>
      <c r="U130" s="26"/>
      <c r="V130" s="26"/>
      <c r="W130" s="26"/>
      <c r="X130" s="24" t="s">
        <v>1861</v>
      </c>
      <c r="Y130" s="24" t="s">
        <v>1864</v>
      </c>
      <c r="Z130" s="26"/>
      <c r="AA130" s="24" t="s">
        <v>1373</v>
      </c>
      <c r="AB130" s="24" t="s">
        <v>1374</v>
      </c>
      <c r="AC130" s="24" t="s">
        <v>1375</v>
      </c>
    </row>
    <row r="131" spans="1:29" ht="15.75" thickBot="1" x14ac:dyDescent="0.3">
      <c r="A131" s="24">
        <v>131</v>
      </c>
      <c r="B131" s="23" t="s">
        <v>1865</v>
      </c>
      <c r="C131" s="24">
        <v>2</v>
      </c>
      <c r="D131" s="25"/>
      <c r="E131" s="24" t="s">
        <v>1377</v>
      </c>
      <c r="F131" s="24" t="s">
        <v>1391</v>
      </c>
      <c r="G131" s="24" t="s">
        <v>1866</v>
      </c>
      <c r="H131" s="24" t="s">
        <v>1355</v>
      </c>
      <c r="I131" s="24" t="s">
        <v>1270</v>
      </c>
      <c r="J131" s="24" t="s">
        <v>1356</v>
      </c>
      <c r="K131" s="24" t="s">
        <v>1867</v>
      </c>
      <c r="L131" s="24"/>
      <c r="M131" s="24" t="s">
        <v>1359</v>
      </c>
      <c r="N131" s="24" t="s">
        <v>1399</v>
      </c>
      <c r="O131" s="24" t="s">
        <v>1868</v>
      </c>
      <c r="P131" s="24" t="s">
        <v>1615</v>
      </c>
      <c r="Q131" s="24" t="s">
        <v>1627</v>
      </c>
      <c r="R131" s="24" t="s">
        <v>1384</v>
      </c>
      <c r="S131" s="24">
        <v>261</v>
      </c>
      <c r="T131" s="24" t="s">
        <v>1869</v>
      </c>
      <c r="U131" s="24" t="s">
        <v>1620</v>
      </c>
      <c r="V131" s="26"/>
      <c r="W131" s="26"/>
      <c r="X131" s="24" t="s">
        <v>1370</v>
      </c>
      <c r="Y131" s="24" t="s">
        <v>1579</v>
      </c>
      <c r="Z131" s="26"/>
      <c r="AA131" s="26"/>
      <c r="AB131" s="26"/>
      <c r="AC131" s="26"/>
    </row>
    <row r="132" spans="1:29" ht="15.75" thickBot="1" x14ac:dyDescent="0.3">
      <c r="A132" s="24">
        <v>132</v>
      </c>
      <c r="B132" s="23" t="s">
        <v>1870</v>
      </c>
      <c r="C132" s="24">
        <v>2</v>
      </c>
      <c r="D132" s="25"/>
      <c r="E132" s="24" t="s">
        <v>1377</v>
      </c>
      <c r="F132" s="24" t="s">
        <v>1420</v>
      </c>
      <c r="G132" s="24" t="s">
        <v>1795</v>
      </c>
      <c r="H132" s="24" t="s">
        <v>1355</v>
      </c>
      <c r="I132" s="24" t="s">
        <v>1270</v>
      </c>
      <c r="J132" s="24" t="s">
        <v>1356</v>
      </c>
      <c r="K132" s="24" t="s">
        <v>1871</v>
      </c>
      <c r="L132" s="24"/>
      <c r="M132" s="24"/>
      <c r="N132" s="24" t="s">
        <v>1495</v>
      </c>
      <c r="O132" s="26"/>
      <c r="P132" s="26"/>
      <c r="Q132" s="26"/>
      <c r="R132" s="24" t="s">
        <v>1384</v>
      </c>
      <c r="S132" s="24">
        <v>263</v>
      </c>
      <c r="T132" s="24" t="s">
        <v>1872</v>
      </c>
      <c r="U132" s="26"/>
      <c r="V132" s="26"/>
      <c r="W132" s="26"/>
      <c r="X132" s="26"/>
      <c r="Y132" s="26"/>
      <c r="Z132" s="26"/>
      <c r="AA132" s="26"/>
      <c r="AB132" s="26"/>
      <c r="AC132" s="24" t="s">
        <v>1375</v>
      </c>
    </row>
    <row r="133" spans="1:29" ht="15.75" thickBot="1" x14ac:dyDescent="0.3">
      <c r="A133" s="24">
        <v>133</v>
      </c>
      <c r="B133" s="23" t="s">
        <v>1873</v>
      </c>
      <c r="C133" s="24">
        <v>2</v>
      </c>
      <c r="D133" s="25"/>
      <c r="E133" s="24" t="s">
        <v>1377</v>
      </c>
      <c r="F133" s="24" t="s">
        <v>1387</v>
      </c>
      <c r="G133" s="24" t="s">
        <v>1874</v>
      </c>
      <c r="H133" s="24" t="s">
        <v>1355</v>
      </c>
      <c r="I133" s="24" t="s">
        <v>1270</v>
      </c>
      <c r="J133" s="24" t="s">
        <v>1356</v>
      </c>
      <c r="K133" s="24" t="s">
        <v>1875</v>
      </c>
      <c r="L133" s="24"/>
      <c r="M133" s="24" t="s">
        <v>1359</v>
      </c>
      <c r="N133" s="24" t="s">
        <v>1426</v>
      </c>
      <c r="O133" s="26"/>
      <c r="P133" s="26"/>
      <c r="Q133" s="26"/>
      <c r="R133" s="24" t="s">
        <v>1384</v>
      </c>
      <c r="S133" s="24">
        <v>264</v>
      </c>
      <c r="T133" s="24" t="s">
        <v>1876</v>
      </c>
      <c r="U133" s="26"/>
      <c r="V133" s="26"/>
      <c r="W133" s="24" t="s">
        <v>1532</v>
      </c>
      <c r="X133" s="24" t="s">
        <v>1370</v>
      </c>
      <c r="Y133" s="26"/>
      <c r="Z133" s="24" t="s">
        <v>1372</v>
      </c>
      <c r="AA133" s="26"/>
      <c r="AB133" s="26"/>
      <c r="AC133" s="26"/>
    </row>
    <row r="134" spans="1:29" ht="15.75" thickBot="1" x14ac:dyDescent="0.3">
      <c r="A134" s="24">
        <v>134</v>
      </c>
      <c r="B134" s="23" t="s">
        <v>1877</v>
      </c>
      <c r="C134" s="24">
        <v>2</v>
      </c>
      <c r="D134" s="25"/>
      <c r="E134" s="24" t="s">
        <v>1377</v>
      </c>
      <c r="F134" s="24" t="s">
        <v>1378</v>
      </c>
      <c r="G134" s="24" t="s">
        <v>1392</v>
      </c>
      <c r="H134" s="24" t="s">
        <v>1355</v>
      </c>
      <c r="I134" s="24" t="s">
        <v>1270</v>
      </c>
      <c r="J134" s="24" t="s">
        <v>1356</v>
      </c>
      <c r="K134" s="24" t="s">
        <v>1440</v>
      </c>
      <c r="L134" s="24"/>
      <c r="M134" s="24" t="s">
        <v>1359</v>
      </c>
      <c r="N134" s="24" t="s">
        <v>1399</v>
      </c>
      <c r="O134" s="24" t="s">
        <v>1878</v>
      </c>
      <c r="P134" s="24"/>
      <c r="Q134" s="26"/>
      <c r="R134" s="24" t="s">
        <v>1384</v>
      </c>
      <c r="S134" s="24">
        <v>264</v>
      </c>
      <c r="T134" s="24" t="s">
        <v>1879</v>
      </c>
      <c r="U134" s="26"/>
      <c r="V134" s="24" t="s">
        <v>1368</v>
      </c>
      <c r="W134" s="26"/>
      <c r="X134" s="26"/>
      <c r="Y134" s="26"/>
      <c r="Z134" s="26"/>
      <c r="AA134" s="24" t="s">
        <v>1373</v>
      </c>
      <c r="AB134" s="26"/>
      <c r="AC134" s="24" t="s">
        <v>1375</v>
      </c>
    </row>
    <row r="135" spans="1:29" ht="15.75" thickBot="1" x14ac:dyDescent="0.3">
      <c r="A135" s="24">
        <v>135</v>
      </c>
      <c r="B135" s="23" t="s">
        <v>1880</v>
      </c>
      <c r="C135" s="24">
        <v>2</v>
      </c>
      <c r="D135" s="25"/>
      <c r="E135" s="24" t="s">
        <v>1451</v>
      </c>
      <c r="F135" s="24" t="s">
        <v>1402</v>
      </c>
      <c r="G135" s="24" t="s">
        <v>1881</v>
      </c>
      <c r="H135" s="24" t="s">
        <v>1355</v>
      </c>
      <c r="I135" s="24"/>
      <c r="J135" s="24"/>
      <c r="K135" s="26"/>
      <c r="L135" s="24"/>
      <c r="M135" s="24"/>
      <c r="N135" s="24" t="s">
        <v>1380</v>
      </c>
      <c r="O135" s="26"/>
      <c r="P135" s="26"/>
      <c r="Q135" s="24" t="s">
        <v>1882</v>
      </c>
      <c r="R135" s="24" t="s">
        <v>1384</v>
      </c>
      <c r="S135" s="24">
        <v>267</v>
      </c>
      <c r="T135" s="24" t="s">
        <v>1883</v>
      </c>
      <c r="U135" s="24" t="s">
        <v>1884</v>
      </c>
      <c r="V135" s="26"/>
      <c r="W135" s="24" t="s">
        <v>1369</v>
      </c>
      <c r="X135" s="26"/>
      <c r="Y135" s="26"/>
      <c r="Z135" s="26"/>
      <c r="AA135" s="26"/>
      <c r="AB135" s="26"/>
      <c r="AC135" s="26"/>
    </row>
    <row r="136" spans="1:29" ht="15.75" thickBot="1" x14ac:dyDescent="0.3">
      <c r="A136" s="24">
        <v>136</v>
      </c>
      <c r="B136" s="23" t="s">
        <v>1885</v>
      </c>
      <c r="C136" s="24">
        <v>2</v>
      </c>
      <c r="D136" s="25"/>
      <c r="E136" s="24" t="s">
        <v>1377</v>
      </c>
      <c r="F136" s="24" t="s">
        <v>1420</v>
      </c>
      <c r="G136" s="24" t="s">
        <v>1421</v>
      </c>
      <c r="H136" s="24" t="s">
        <v>1355</v>
      </c>
      <c r="I136" s="24" t="s">
        <v>1270</v>
      </c>
      <c r="J136" s="24"/>
      <c r="K136" s="26"/>
      <c r="L136" s="24"/>
      <c r="M136" s="24"/>
      <c r="N136" s="24" t="s">
        <v>1426</v>
      </c>
      <c r="O136" s="26"/>
      <c r="P136" s="26"/>
      <c r="Q136" s="26"/>
      <c r="R136" s="24" t="s">
        <v>1384</v>
      </c>
      <c r="S136" s="24">
        <v>270</v>
      </c>
      <c r="T136" s="28" t="s">
        <v>1886</v>
      </c>
      <c r="U136" s="26"/>
      <c r="V136" s="26"/>
      <c r="W136" s="24" t="s">
        <v>1369</v>
      </c>
      <c r="X136" s="24" t="s">
        <v>1370</v>
      </c>
      <c r="Y136" s="24" t="s">
        <v>1371</v>
      </c>
      <c r="Z136" s="24" t="s">
        <v>1372</v>
      </c>
      <c r="AA136" s="26"/>
      <c r="AB136" s="26"/>
      <c r="AC136" s="26"/>
    </row>
    <row r="137" spans="1:29" ht="15.75" thickBot="1" x14ac:dyDescent="0.3">
      <c r="A137" s="24">
        <v>137</v>
      </c>
      <c r="B137" s="23" t="s">
        <v>1887</v>
      </c>
      <c r="C137" s="24">
        <v>2</v>
      </c>
      <c r="D137" s="25"/>
      <c r="E137" s="24" t="s">
        <v>1377</v>
      </c>
      <c r="F137" s="24" t="s">
        <v>1378</v>
      </c>
      <c r="G137" s="24" t="s">
        <v>1435</v>
      </c>
      <c r="H137" s="24" t="s">
        <v>1355</v>
      </c>
      <c r="I137" s="24" t="s">
        <v>1270</v>
      </c>
      <c r="J137" s="24"/>
      <c r="K137" s="26"/>
      <c r="L137" s="24"/>
      <c r="M137" s="24" t="s">
        <v>1359</v>
      </c>
      <c r="N137" s="24" t="s">
        <v>1399</v>
      </c>
      <c r="O137" s="24" t="s">
        <v>1393</v>
      </c>
      <c r="P137" s="26"/>
      <c r="Q137" s="26"/>
      <c r="R137" s="24" t="s">
        <v>1384</v>
      </c>
      <c r="S137" s="24">
        <v>271</v>
      </c>
      <c r="T137" s="28" t="s">
        <v>1888</v>
      </c>
      <c r="U137" s="26"/>
      <c r="V137" s="26"/>
      <c r="W137" s="24" t="s">
        <v>1396</v>
      </c>
      <c r="X137" s="26"/>
      <c r="Y137" s="26"/>
      <c r="Z137" s="26"/>
      <c r="AA137" s="26"/>
      <c r="AB137" s="24" t="s">
        <v>1374</v>
      </c>
      <c r="AC137" s="24" t="s">
        <v>1375</v>
      </c>
    </row>
    <row r="138" spans="1:29" ht="15.75" thickBot="1" x14ac:dyDescent="0.3">
      <c r="A138" s="24">
        <v>138</v>
      </c>
      <c r="B138" s="23" t="s">
        <v>1889</v>
      </c>
      <c r="C138" s="24">
        <v>2</v>
      </c>
      <c r="D138" s="25"/>
      <c r="E138" s="24" t="s">
        <v>1377</v>
      </c>
      <c r="F138" s="24" t="s">
        <v>1420</v>
      </c>
      <c r="G138" s="24" t="s">
        <v>1890</v>
      </c>
      <c r="H138" s="24" t="s">
        <v>1355</v>
      </c>
      <c r="I138" s="24" t="s">
        <v>1270</v>
      </c>
      <c r="J138" s="24" t="s">
        <v>1356</v>
      </c>
      <c r="K138" s="28" t="s">
        <v>1891</v>
      </c>
      <c r="L138" s="24"/>
      <c r="M138" s="24"/>
      <c r="N138" s="24" t="s">
        <v>1426</v>
      </c>
      <c r="O138" s="26"/>
      <c r="P138" s="26"/>
      <c r="Q138" s="26"/>
      <c r="R138" s="24" t="s">
        <v>1384</v>
      </c>
      <c r="S138" s="24">
        <v>272</v>
      </c>
      <c r="T138" s="28" t="s">
        <v>1892</v>
      </c>
      <c r="U138" s="26"/>
      <c r="V138" s="26"/>
      <c r="W138" s="26"/>
      <c r="X138" s="26"/>
      <c r="Y138" s="26"/>
      <c r="Z138" s="26"/>
      <c r="AA138" s="26"/>
      <c r="AB138" s="26"/>
      <c r="AC138" s="24" t="s">
        <v>1375</v>
      </c>
    </row>
    <row r="139" spans="1:29" ht="15.75" thickBot="1" x14ac:dyDescent="0.3">
      <c r="A139" s="24">
        <v>139</v>
      </c>
      <c r="B139" s="23" t="s">
        <v>1893</v>
      </c>
      <c r="C139" s="24">
        <v>2</v>
      </c>
      <c r="D139" s="25"/>
      <c r="E139" s="24" t="s">
        <v>1377</v>
      </c>
      <c r="F139" s="24" t="s">
        <v>1391</v>
      </c>
      <c r="G139" s="24" t="s">
        <v>1510</v>
      </c>
      <c r="H139" s="24" t="s">
        <v>1355</v>
      </c>
      <c r="I139" s="24" t="s">
        <v>1270</v>
      </c>
      <c r="J139" s="24"/>
      <c r="K139" s="26"/>
      <c r="L139" s="24"/>
      <c r="M139" s="24"/>
      <c r="N139" s="24" t="s">
        <v>1380</v>
      </c>
      <c r="O139" s="24" t="s">
        <v>1393</v>
      </c>
      <c r="P139" s="24" t="s">
        <v>1413</v>
      </c>
      <c r="Q139" s="24" t="s">
        <v>1894</v>
      </c>
      <c r="R139" s="24" t="s">
        <v>1384</v>
      </c>
      <c r="S139" s="24">
        <v>273</v>
      </c>
      <c r="T139" s="24" t="s">
        <v>1895</v>
      </c>
      <c r="U139" s="24" t="s">
        <v>1896</v>
      </c>
      <c r="V139" s="26"/>
      <c r="W139" s="24" t="s">
        <v>1526</v>
      </c>
      <c r="X139" s="26"/>
      <c r="Y139" s="26"/>
      <c r="Z139" s="26"/>
      <c r="AA139" s="24" t="s">
        <v>1373</v>
      </c>
      <c r="AB139" s="26"/>
      <c r="AC139" s="24" t="s">
        <v>1375</v>
      </c>
    </row>
    <row r="140" spans="1:29" ht="15.75" thickBot="1" x14ac:dyDescent="0.3">
      <c r="A140" s="24">
        <v>140</v>
      </c>
      <c r="B140" s="23" t="s">
        <v>1897</v>
      </c>
      <c r="C140" s="24">
        <v>2</v>
      </c>
      <c r="D140" s="25"/>
      <c r="E140" s="24" t="s">
        <v>1377</v>
      </c>
      <c r="F140" s="24" t="s">
        <v>1387</v>
      </c>
      <c r="G140" s="24" t="s">
        <v>1387</v>
      </c>
      <c r="H140" s="24" t="s">
        <v>1355</v>
      </c>
      <c r="I140" s="24" t="s">
        <v>1270</v>
      </c>
      <c r="J140" s="24" t="s">
        <v>1356</v>
      </c>
      <c r="K140" s="24" t="s">
        <v>1898</v>
      </c>
      <c r="L140" s="24"/>
      <c r="M140" s="24"/>
      <c r="N140" s="24" t="s">
        <v>1426</v>
      </c>
      <c r="O140" s="26"/>
      <c r="P140" s="26"/>
      <c r="Q140" s="26"/>
      <c r="R140" s="24" t="s">
        <v>1384</v>
      </c>
      <c r="S140" s="24">
        <v>274</v>
      </c>
      <c r="T140" s="24" t="s">
        <v>1899</v>
      </c>
      <c r="U140" s="26"/>
      <c r="V140" s="24" t="s">
        <v>1368</v>
      </c>
      <c r="W140" s="26"/>
      <c r="X140" s="26"/>
      <c r="Y140" s="26"/>
      <c r="Z140" s="26"/>
      <c r="AA140" s="24" t="s">
        <v>1373</v>
      </c>
      <c r="AB140" s="26"/>
      <c r="AC140" s="24" t="s">
        <v>1375</v>
      </c>
    </row>
    <row r="141" spans="1:29" ht="15.75" thickBot="1" x14ac:dyDescent="0.3">
      <c r="A141" s="24">
        <v>141</v>
      </c>
      <c r="B141" s="23" t="s">
        <v>1900</v>
      </c>
      <c r="C141" s="24">
        <v>2</v>
      </c>
      <c r="D141" s="25"/>
      <c r="E141" s="24" t="s">
        <v>1377</v>
      </c>
      <c r="F141" s="24" t="s">
        <v>1378</v>
      </c>
      <c r="G141" s="24" t="s">
        <v>1901</v>
      </c>
      <c r="H141" s="24" t="s">
        <v>1355</v>
      </c>
      <c r="I141" s="24" t="s">
        <v>1270</v>
      </c>
      <c r="J141" s="24" t="s">
        <v>1356</v>
      </c>
      <c r="K141" s="24" t="s">
        <v>1902</v>
      </c>
      <c r="L141" s="24"/>
      <c r="M141" s="24"/>
      <c r="N141" s="24" t="s">
        <v>1380</v>
      </c>
      <c r="O141" s="24" t="s">
        <v>1868</v>
      </c>
      <c r="P141" s="24" t="s">
        <v>1709</v>
      </c>
      <c r="Q141" s="24" t="s">
        <v>1538</v>
      </c>
      <c r="R141" s="24" t="s">
        <v>1384</v>
      </c>
      <c r="S141" s="24">
        <v>275</v>
      </c>
      <c r="T141" s="24" t="s">
        <v>1903</v>
      </c>
      <c r="U141" s="24" t="s">
        <v>1540</v>
      </c>
      <c r="V141" s="24" t="s">
        <v>1368</v>
      </c>
      <c r="W141" s="24" t="s">
        <v>1606</v>
      </c>
      <c r="X141" s="26"/>
      <c r="Y141" s="26"/>
      <c r="Z141" s="26"/>
      <c r="AA141" s="24" t="s">
        <v>1373</v>
      </c>
      <c r="AB141" s="24" t="s">
        <v>1374</v>
      </c>
      <c r="AC141" s="24" t="s">
        <v>1375</v>
      </c>
    </row>
    <row r="142" spans="1:29" ht="15.75" thickBot="1" x14ac:dyDescent="0.3">
      <c r="A142" s="24">
        <v>142</v>
      </c>
      <c r="B142" s="23" t="s">
        <v>1904</v>
      </c>
      <c r="C142" s="24">
        <v>2</v>
      </c>
      <c r="D142" s="27" t="s">
        <v>1351</v>
      </c>
      <c r="E142" s="24" t="s">
        <v>1377</v>
      </c>
      <c r="F142" s="24" t="s">
        <v>1391</v>
      </c>
      <c r="G142" s="24" t="s">
        <v>1603</v>
      </c>
      <c r="H142" s="24" t="s">
        <v>1355</v>
      </c>
      <c r="I142" s="24" t="s">
        <v>1270</v>
      </c>
      <c r="J142" s="24"/>
      <c r="K142" s="26"/>
      <c r="L142" s="24"/>
      <c r="M142" s="24" t="s">
        <v>1359</v>
      </c>
      <c r="N142" s="24" t="s">
        <v>1451</v>
      </c>
      <c r="O142" s="26"/>
      <c r="P142" s="26"/>
      <c r="Q142" s="26"/>
      <c r="R142" s="24" t="s">
        <v>1384</v>
      </c>
      <c r="S142" s="24">
        <v>275</v>
      </c>
      <c r="T142" s="28" t="s">
        <v>1905</v>
      </c>
      <c r="U142" s="26"/>
      <c r="V142" s="24" t="s">
        <v>1368</v>
      </c>
      <c r="W142" s="24" t="s">
        <v>1369</v>
      </c>
      <c r="X142" s="24" t="s">
        <v>1756</v>
      </c>
      <c r="Y142" s="26"/>
      <c r="Z142" s="24" t="s">
        <v>1372</v>
      </c>
      <c r="AA142" s="26"/>
      <c r="AB142" s="26"/>
      <c r="AC142" s="26"/>
    </row>
    <row r="143" spans="1:29" ht="15.75" thickBot="1" x14ac:dyDescent="0.3">
      <c r="A143" s="24">
        <v>143</v>
      </c>
      <c r="B143" s="23" t="s">
        <v>1906</v>
      </c>
      <c r="C143" s="24">
        <v>2</v>
      </c>
      <c r="D143" s="25"/>
      <c r="E143" s="24" t="s">
        <v>1377</v>
      </c>
      <c r="F143" s="24" t="s">
        <v>1420</v>
      </c>
      <c r="G143" s="24" t="s">
        <v>1421</v>
      </c>
      <c r="H143" s="24" t="s">
        <v>1355</v>
      </c>
      <c r="I143" s="24" t="s">
        <v>1270</v>
      </c>
      <c r="J143" s="24" t="s">
        <v>1356</v>
      </c>
      <c r="K143" s="24" t="s">
        <v>1907</v>
      </c>
      <c r="L143" s="24"/>
      <c r="M143" s="24" t="s">
        <v>1359</v>
      </c>
      <c r="N143" s="24" t="s">
        <v>1426</v>
      </c>
      <c r="O143" s="26"/>
      <c r="P143" s="26"/>
      <c r="Q143" s="26"/>
      <c r="R143" s="24" t="s">
        <v>1384</v>
      </c>
      <c r="S143" s="24">
        <v>277</v>
      </c>
      <c r="T143" s="28" t="s">
        <v>1908</v>
      </c>
      <c r="U143" s="26"/>
      <c r="V143" s="26"/>
      <c r="W143" s="26"/>
      <c r="X143" s="28" t="s">
        <v>1909</v>
      </c>
      <c r="Y143" s="26"/>
      <c r="Z143" s="26"/>
      <c r="AA143" s="24" t="s">
        <v>1373</v>
      </c>
      <c r="AB143" s="24" t="s">
        <v>1374</v>
      </c>
      <c r="AC143" s="24" t="s">
        <v>1375</v>
      </c>
    </row>
    <row r="144" spans="1:29" ht="15.75" thickBot="1" x14ac:dyDescent="0.3">
      <c r="A144" s="24">
        <v>144</v>
      </c>
      <c r="B144" s="23" t="s">
        <v>1910</v>
      </c>
      <c r="C144" s="24">
        <v>2</v>
      </c>
      <c r="D144" s="25"/>
      <c r="E144" s="24" t="s">
        <v>1377</v>
      </c>
      <c r="F144" s="24" t="s">
        <v>1911</v>
      </c>
      <c r="G144" s="24" t="s">
        <v>1695</v>
      </c>
      <c r="H144" s="24" t="s">
        <v>1355</v>
      </c>
      <c r="I144" s="24" t="s">
        <v>1270</v>
      </c>
      <c r="J144" s="24" t="s">
        <v>1356</v>
      </c>
      <c r="K144" s="24" t="s">
        <v>1912</v>
      </c>
      <c r="L144" s="24"/>
      <c r="M144" s="24" t="s">
        <v>1359</v>
      </c>
      <c r="N144" s="24" t="s">
        <v>1451</v>
      </c>
      <c r="O144" s="26"/>
      <c r="P144" s="26"/>
      <c r="Q144" s="26"/>
      <c r="R144" s="24" t="s">
        <v>1384</v>
      </c>
      <c r="S144" s="24">
        <v>277</v>
      </c>
      <c r="T144" s="24" t="s">
        <v>1913</v>
      </c>
      <c r="U144" s="26"/>
      <c r="V144" s="26"/>
      <c r="W144" s="24" t="s">
        <v>1405</v>
      </c>
      <c r="X144" s="24" t="s">
        <v>1370</v>
      </c>
      <c r="Y144" s="26"/>
      <c r="Z144" s="24" t="s">
        <v>1372</v>
      </c>
      <c r="AA144" s="26"/>
      <c r="AB144" s="26"/>
      <c r="AC144" s="26"/>
    </row>
    <row r="145" spans="1:29" ht="15.75" thickBot="1" x14ac:dyDescent="0.3">
      <c r="A145" s="24">
        <v>145</v>
      </c>
      <c r="B145" s="23" t="s">
        <v>1914</v>
      </c>
      <c r="C145" s="24">
        <v>2</v>
      </c>
      <c r="D145" s="25"/>
      <c r="E145" s="24" t="s">
        <v>1463</v>
      </c>
      <c r="F145" s="24" t="s">
        <v>1378</v>
      </c>
      <c r="G145" s="26"/>
      <c r="H145" s="24" t="s">
        <v>1355</v>
      </c>
      <c r="I145" s="24" t="s">
        <v>1270</v>
      </c>
      <c r="J145" s="24"/>
      <c r="K145" s="26"/>
      <c r="L145" s="24"/>
      <c r="M145" s="24"/>
      <c r="N145" s="24" t="s">
        <v>1399</v>
      </c>
      <c r="O145" s="24" t="s">
        <v>1468</v>
      </c>
      <c r="P145" s="24" t="s">
        <v>1408</v>
      </c>
      <c r="Q145" s="24" t="s">
        <v>1537</v>
      </c>
      <c r="R145" s="24" t="s">
        <v>1384</v>
      </c>
      <c r="S145" s="24">
        <v>278</v>
      </c>
      <c r="T145" s="24" t="s">
        <v>1915</v>
      </c>
      <c r="U145" s="24" t="s">
        <v>1540</v>
      </c>
      <c r="V145" s="26"/>
      <c r="W145" s="24" t="s">
        <v>1369</v>
      </c>
      <c r="X145" s="26"/>
      <c r="Y145" s="26"/>
      <c r="Z145" s="26"/>
      <c r="AA145" s="26"/>
      <c r="AB145" s="26"/>
      <c r="AC145" s="26"/>
    </row>
    <row r="146" spans="1:29" ht="15.75" thickBot="1" x14ac:dyDescent="0.3">
      <c r="A146" s="24">
        <v>146</v>
      </c>
      <c r="B146" s="23" t="s">
        <v>1916</v>
      </c>
      <c r="C146" s="24">
        <v>2</v>
      </c>
      <c r="D146" s="25"/>
      <c r="E146" s="24" t="s">
        <v>1377</v>
      </c>
      <c r="F146" s="24" t="s">
        <v>1402</v>
      </c>
      <c r="G146" s="24" t="s">
        <v>1392</v>
      </c>
      <c r="H146" s="24" t="s">
        <v>1355</v>
      </c>
      <c r="I146" s="24"/>
      <c r="J146" s="24" t="s">
        <v>1356</v>
      </c>
      <c r="K146" s="24" t="s">
        <v>1917</v>
      </c>
      <c r="L146" s="24"/>
      <c r="M146" s="24" t="s">
        <v>1359</v>
      </c>
      <c r="N146" s="24" t="s">
        <v>1490</v>
      </c>
      <c r="O146" s="24" t="s">
        <v>1483</v>
      </c>
      <c r="P146" s="26"/>
      <c r="Q146" s="26"/>
      <c r="R146" s="24" t="s">
        <v>1384</v>
      </c>
      <c r="S146" s="24">
        <v>279</v>
      </c>
      <c r="T146" s="28" t="s">
        <v>1918</v>
      </c>
      <c r="U146" s="26"/>
      <c r="V146" s="24" t="s">
        <v>1368</v>
      </c>
      <c r="W146" s="24" t="s">
        <v>1644</v>
      </c>
      <c r="X146" s="26"/>
      <c r="Y146" s="26"/>
      <c r="Z146" s="26"/>
      <c r="AA146" s="24" t="s">
        <v>1373</v>
      </c>
      <c r="AB146" s="24" t="s">
        <v>1374</v>
      </c>
      <c r="AC146" s="24" t="s">
        <v>1375</v>
      </c>
    </row>
    <row r="147" spans="1:29" ht="15.75" thickBot="1" x14ac:dyDescent="0.3">
      <c r="A147" s="24">
        <v>147</v>
      </c>
      <c r="B147" s="23" t="s">
        <v>1919</v>
      </c>
      <c r="C147" s="24">
        <v>2</v>
      </c>
      <c r="D147" s="25"/>
      <c r="E147" s="24" t="s">
        <v>1377</v>
      </c>
      <c r="F147" s="24" t="s">
        <v>1420</v>
      </c>
      <c r="G147" s="24" t="s">
        <v>1421</v>
      </c>
      <c r="H147" s="24" t="s">
        <v>1355</v>
      </c>
      <c r="I147" s="24" t="s">
        <v>1270</v>
      </c>
      <c r="J147" s="24" t="s">
        <v>1356</v>
      </c>
      <c r="K147" s="24" t="s">
        <v>1920</v>
      </c>
      <c r="L147" s="24" t="s">
        <v>1536</v>
      </c>
      <c r="M147" s="24"/>
      <c r="N147" s="24" t="s">
        <v>1426</v>
      </c>
      <c r="O147" s="26"/>
      <c r="P147" s="26"/>
      <c r="Q147" s="26"/>
      <c r="R147" s="24" t="s">
        <v>1384</v>
      </c>
      <c r="S147" s="24">
        <v>287</v>
      </c>
      <c r="T147" s="28" t="s">
        <v>1921</v>
      </c>
      <c r="U147" s="26"/>
      <c r="V147" s="26"/>
      <c r="W147" s="24" t="s">
        <v>1369</v>
      </c>
      <c r="X147" s="26"/>
      <c r="Y147" s="26"/>
      <c r="Z147" s="26"/>
      <c r="AA147" s="26"/>
      <c r="AB147" s="26"/>
      <c r="AC147" s="26"/>
    </row>
    <row r="148" spans="1:29" ht="15.75" thickBot="1" x14ac:dyDescent="0.3">
      <c r="A148" s="24">
        <v>148</v>
      </c>
      <c r="B148" s="23" t="s">
        <v>1922</v>
      </c>
      <c r="C148" s="24">
        <v>2</v>
      </c>
      <c r="D148" s="25"/>
      <c r="E148" s="24" t="s">
        <v>1377</v>
      </c>
      <c r="F148" s="24" t="s">
        <v>1378</v>
      </c>
      <c r="G148" s="24" t="s">
        <v>1586</v>
      </c>
      <c r="H148" s="24" t="s">
        <v>1355</v>
      </c>
      <c r="I148" s="24" t="s">
        <v>1270</v>
      </c>
      <c r="J148" s="24" t="s">
        <v>1356</v>
      </c>
      <c r="K148" s="24" t="s">
        <v>1923</v>
      </c>
      <c r="L148" s="24"/>
      <c r="M148" s="24" t="s">
        <v>1359</v>
      </c>
      <c r="N148" s="24" t="s">
        <v>1426</v>
      </c>
      <c r="O148" s="24" t="s">
        <v>1381</v>
      </c>
      <c r="P148" s="26"/>
      <c r="Q148" s="26"/>
      <c r="R148" s="24" t="s">
        <v>1384</v>
      </c>
      <c r="S148" s="24">
        <v>287</v>
      </c>
      <c r="T148" s="28" t="s">
        <v>1924</v>
      </c>
      <c r="U148" s="26"/>
      <c r="V148" s="26"/>
      <c r="W148" s="26"/>
      <c r="X148" s="24" t="s">
        <v>1925</v>
      </c>
      <c r="Y148" s="26"/>
      <c r="Z148" s="26"/>
      <c r="AA148" s="24" t="s">
        <v>1373</v>
      </c>
      <c r="AB148" s="26"/>
      <c r="AC148" s="24" t="s">
        <v>1375</v>
      </c>
    </row>
    <row r="149" spans="1:29" ht="15.75" thickBot="1" x14ac:dyDescent="0.3">
      <c r="A149" s="24">
        <v>149</v>
      </c>
      <c r="B149" s="23" t="s">
        <v>1926</v>
      </c>
      <c r="C149" s="24">
        <v>2</v>
      </c>
      <c r="D149" s="25"/>
      <c r="E149" s="24" t="s">
        <v>1377</v>
      </c>
      <c r="F149" s="24" t="s">
        <v>1378</v>
      </c>
      <c r="G149" s="24" t="s">
        <v>1781</v>
      </c>
      <c r="H149" s="24" t="s">
        <v>1355</v>
      </c>
      <c r="I149" s="24" t="s">
        <v>1270</v>
      </c>
      <c r="J149" s="24"/>
      <c r="K149" s="26"/>
      <c r="L149" s="24"/>
      <c r="M149" s="24"/>
      <c r="N149" s="24" t="s">
        <v>1451</v>
      </c>
      <c r="O149" s="24" t="s">
        <v>1512</v>
      </c>
      <c r="P149" s="26"/>
      <c r="Q149" s="26"/>
      <c r="R149" s="24" t="s">
        <v>1384</v>
      </c>
      <c r="S149" s="24">
        <v>289</v>
      </c>
      <c r="T149" s="28" t="s">
        <v>1927</v>
      </c>
      <c r="U149" s="26"/>
      <c r="V149" s="24" t="s">
        <v>1368</v>
      </c>
      <c r="W149" s="24" t="s">
        <v>1369</v>
      </c>
      <c r="X149" s="26"/>
      <c r="Y149" s="24" t="s">
        <v>1371</v>
      </c>
      <c r="Z149" s="26"/>
      <c r="AA149" s="26"/>
      <c r="AB149" s="26"/>
      <c r="AC149" s="26"/>
    </row>
    <row r="150" spans="1:29" ht="15.75" thickBot="1" x14ac:dyDescent="0.3">
      <c r="A150" s="24">
        <v>150</v>
      </c>
      <c r="B150" s="23" t="s">
        <v>1928</v>
      </c>
      <c r="C150" s="24">
        <v>3</v>
      </c>
      <c r="D150" s="25"/>
      <c r="E150" s="24" t="s">
        <v>1399</v>
      </c>
      <c r="F150" s="24" t="s">
        <v>1443</v>
      </c>
      <c r="G150" s="24" t="s">
        <v>1929</v>
      </c>
      <c r="H150" s="24" t="s">
        <v>1355</v>
      </c>
      <c r="I150" s="24" t="s">
        <v>1270</v>
      </c>
      <c r="J150" s="24" t="s">
        <v>1356</v>
      </c>
      <c r="K150" s="24" t="s">
        <v>1930</v>
      </c>
      <c r="L150" s="24"/>
      <c r="M150" s="24"/>
      <c r="N150" s="24" t="s">
        <v>1380</v>
      </c>
      <c r="O150" s="26"/>
      <c r="P150" s="26"/>
      <c r="Q150" s="26"/>
      <c r="R150" s="24" t="s">
        <v>1384</v>
      </c>
      <c r="S150" s="24">
        <v>212</v>
      </c>
      <c r="T150" s="24" t="s">
        <v>1931</v>
      </c>
      <c r="U150" s="24" t="s">
        <v>1932</v>
      </c>
      <c r="V150" s="26"/>
      <c r="W150" s="24" t="s">
        <v>1369</v>
      </c>
      <c r="X150" s="26"/>
      <c r="Y150" s="24" t="s">
        <v>1629</v>
      </c>
      <c r="Z150" s="26"/>
      <c r="AA150" s="26"/>
      <c r="AB150" s="26"/>
      <c r="AC150" s="24" t="s">
        <v>1375</v>
      </c>
    </row>
    <row r="151" spans="1:29" ht="15.75" thickBot="1" x14ac:dyDescent="0.3">
      <c r="A151" s="24">
        <v>151</v>
      </c>
      <c r="B151" s="23" t="s">
        <v>1933</v>
      </c>
      <c r="C151" s="24">
        <v>3</v>
      </c>
      <c r="D151" s="25"/>
      <c r="E151" s="24" t="s">
        <v>1377</v>
      </c>
      <c r="F151" s="24" t="s">
        <v>1387</v>
      </c>
      <c r="G151" s="24" t="s">
        <v>1560</v>
      </c>
      <c r="H151" s="24" t="s">
        <v>1355</v>
      </c>
      <c r="I151" s="24"/>
      <c r="J151" s="24"/>
      <c r="K151" s="26"/>
      <c r="L151" s="24"/>
      <c r="M151" s="24" t="s">
        <v>1359</v>
      </c>
      <c r="N151" s="24" t="s">
        <v>1399</v>
      </c>
      <c r="O151" s="26"/>
      <c r="P151" s="26"/>
      <c r="Q151" s="24" t="s">
        <v>1934</v>
      </c>
      <c r="R151" s="24" t="s">
        <v>1384</v>
      </c>
      <c r="S151" s="24">
        <v>216</v>
      </c>
      <c r="T151" s="24" t="s">
        <v>1935</v>
      </c>
      <c r="U151" s="26"/>
      <c r="V151" s="26"/>
      <c r="W151" s="26"/>
      <c r="X151" s="26"/>
      <c r="Y151" s="24" t="s">
        <v>1371</v>
      </c>
      <c r="Z151" s="26"/>
      <c r="AA151" s="26"/>
      <c r="AB151" s="26"/>
      <c r="AC151" s="26"/>
    </row>
    <row r="152" spans="1:29" ht="15.75" thickBot="1" x14ac:dyDescent="0.3">
      <c r="A152" s="24">
        <v>152</v>
      </c>
      <c r="B152" s="23" t="s">
        <v>1936</v>
      </c>
      <c r="C152" s="24">
        <v>3</v>
      </c>
      <c r="D152" s="25"/>
      <c r="E152" s="24" t="s">
        <v>1377</v>
      </c>
      <c r="F152" s="24" t="s">
        <v>1402</v>
      </c>
      <c r="G152" s="24" t="s">
        <v>1799</v>
      </c>
      <c r="H152" s="24" t="s">
        <v>1355</v>
      </c>
      <c r="I152" s="24" t="s">
        <v>1270</v>
      </c>
      <c r="J152" s="24"/>
      <c r="K152" s="26"/>
      <c r="L152" s="24"/>
      <c r="M152" s="24" t="s">
        <v>1359</v>
      </c>
      <c r="N152" s="24" t="s">
        <v>1426</v>
      </c>
      <c r="O152" s="26"/>
      <c r="P152" s="26"/>
      <c r="Q152" s="26"/>
      <c r="R152" s="24" t="s">
        <v>1384</v>
      </c>
      <c r="S152" s="24">
        <v>217</v>
      </c>
      <c r="T152" s="28" t="s">
        <v>1937</v>
      </c>
      <c r="U152" s="26"/>
      <c r="V152" s="26"/>
      <c r="W152" s="24" t="s">
        <v>1369</v>
      </c>
      <c r="X152" s="26"/>
      <c r="Y152" s="24" t="s">
        <v>1680</v>
      </c>
      <c r="Z152" s="26"/>
      <c r="AA152" s="26"/>
      <c r="AB152" s="26"/>
      <c r="AC152" s="26"/>
    </row>
    <row r="153" spans="1:29" ht="15.75" thickBot="1" x14ac:dyDescent="0.3">
      <c r="A153" s="24">
        <v>153</v>
      </c>
      <c r="B153" s="23" t="s">
        <v>1938</v>
      </c>
      <c r="C153" s="24">
        <v>3</v>
      </c>
      <c r="D153" s="25"/>
      <c r="E153" s="24" t="s">
        <v>1377</v>
      </c>
      <c r="F153" s="24" t="s">
        <v>1420</v>
      </c>
      <c r="G153" s="24" t="s">
        <v>1392</v>
      </c>
      <c r="H153" s="24" t="s">
        <v>1355</v>
      </c>
      <c r="I153" s="24" t="s">
        <v>1270</v>
      </c>
      <c r="J153" s="24"/>
      <c r="K153" s="26"/>
      <c r="L153" s="24"/>
      <c r="M153" s="24" t="s">
        <v>1359</v>
      </c>
      <c r="N153" s="24" t="s">
        <v>1399</v>
      </c>
      <c r="O153" s="24" t="s">
        <v>1483</v>
      </c>
      <c r="P153" s="26"/>
      <c r="Q153" s="26"/>
      <c r="R153" s="24" t="s">
        <v>1384</v>
      </c>
      <c r="S153" s="24">
        <v>218</v>
      </c>
      <c r="T153" s="24" t="s">
        <v>1939</v>
      </c>
      <c r="U153" s="24" t="s">
        <v>1403</v>
      </c>
      <c r="V153" s="24" t="s">
        <v>1368</v>
      </c>
      <c r="W153" s="24" t="s">
        <v>1369</v>
      </c>
      <c r="X153" s="26"/>
      <c r="Y153" s="24" t="s">
        <v>1629</v>
      </c>
      <c r="Z153" s="26"/>
      <c r="AA153" s="26"/>
      <c r="AB153" s="26"/>
      <c r="AC153" s="24" t="s">
        <v>1375</v>
      </c>
    </row>
    <row r="154" spans="1:29" ht="15.75" thickBot="1" x14ac:dyDescent="0.3">
      <c r="A154" s="24">
        <v>154</v>
      </c>
      <c r="B154" s="23" t="s">
        <v>1940</v>
      </c>
      <c r="C154" s="24">
        <v>3</v>
      </c>
      <c r="D154" s="25"/>
      <c r="E154" s="24" t="s">
        <v>1463</v>
      </c>
      <c r="F154" s="24" t="s">
        <v>1387</v>
      </c>
      <c r="G154" s="24" t="s">
        <v>1387</v>
      </c>
      <c r="H154" s="24" t="s">
        <v>1355</v>
      </c>
      <c r="I154" s="24"/>
      <c r="J154" s="24"/>
      <c r="K154" s="26"/>
      <c r="L154" s="24"/>
      <c r="M154" s="24" t="s">
        <v>1359</v>
      </c>
      <c r="N154" s="24" t="s">
        <v>1399</v>
      </c>
      <c r="O154" s="24" t="s">
        <v>1941</v>
      </c>
      <c r="P154" s="24" t="s">
        <v>1615</v>
      </c>
      <c r="Q154" s="24" t="s">
        <v>1538</v>
      </c>
      <c r="R154" s="24" t="s">
        <v>1384</v>
      </c>
      <c r="S154" s="24">
        <v>219</v>
      </c>
      <c r="T154" s="24" t="s">
        <v>1942</v>
      </c>
      <c r="U154" s="26"/>
      <c r="V154" s="26"/>
      <c r="W154" s="26"/>
      <c r="X154" s="26"/>
      <c r="Y154" s="24" t="s">
        <v>1371</v>
      </c>
      <c r="Z154" s="26"/>
      <c r="AA154" s="26"/>
      <c r="AB154" s="26"/>
      <c r="AC154" s="26"/>
    </row>
    <row r="155" spans="1:29" ht="15.75" thickBot="1" x14ac:dyDescent="0.3">
      <c r="A155" s="24">
        <v>155</v>
      </c>
      <c r="B155" s="23" t="s">
        <v>1943</v>
      </c>
      <c r="C155" s="24">
        <v>3</v>
      </c>
      <c r="D155" s="25"/>
      <c r="E155" s="24" t="s">
        <v>1377</v>
      </c>
      <c r="F155" s="24" t="s">
        <v>1387</v>
      </c>
      <c r="G155" s="24" t="s">
        <v>1387</v>
      </c>
      <c r="H155" s="24" t="s">
        <v>1355</v>
      </c>
      <c r="I155" s="24" t="s">
        <v>1270</v>
      </c>
      <c r="J155" s="24"/>
      <c r="K155" s="26"/>
      <c r="L155" s="24"/>
      <c r="M155" s="24"/>
      <c r="N155" s="24" t="s">
        <v>1399</v>
      </c>
      <c r="O155" s="26"/>
      <c r="P155" s="26"/>
      <c r="Q155" s="26"/>
      <c r="R155" s="24" t="s">
        <v>1384</v>
      </c>
      <c r="S155" s="24">
        <v>219</v>
      </c>
      <c r="T155" s="28" t="s">
        <v>1944</v>
      </c>
      <c r="U155" s="26"/>
      <c r="V155" s="26"/>
      <c r="W155" s="24" t="s">
        <v>1532</v>
      </c>
      <c r="X155" s="26"/>
      <c r="Y155" s="26"/>
      <c r="Z155" s="26"/>
      <c r="AA155" s="24" t="s">
        <v>1373</v>
      </c>
      <c r="AB155" s="26"/>
      <c r="AC155" s="24" t="s">
        <v>1375</v>
      </c>
    </row>
    <row r="156" spans="1:29" ht="15.75" thickBot="1" x14ac:dyDescent="0.3">
      <c r="A156" s="24">
        <v>156</v>
      </c>
      <c r="B156" s="23" t="s">
        <v>1945</v>
      </c>
      <c r="C156" s="24">
        <v>3</v>
      </c>
      <c r="D156" s="25"/>
      <c r="E156" s="24" t="s">
        <v>1377</v>
      </c>
      <c r="F156" s="24" t="s">
        <v>1391</v>
      </c>
      <c r="G156" s="24" t="s">
        <v>1946</v>
      </c>
      <c r="H156" s="24" t="s">
        <v>1355</v>
      </c>
      <c r="I156" s="24" t="s">
        <v>1270</v>
      </c>
      <c r="J156" s="24"/>
      <c r="K156" s="26"/>
      <c r="L156" s="24"/>
      <c r="M156" s="24" t="s">
        <v>1359</v>
      </c>
      <c r="N156" s="24" t="s">
        <v>1451</v>
      </c>
      <c r="O156" s="24" t="s">
        <v>1522</v>
      </c>
      <c r="P156" s="24" t="s">
        <v>1469</v>
      </c>
      <c r="Q156" s="24" t="s">
        <v>1651</v>
      </c>
      <c r="R156" s="24" t="s">
        <v>1384</v>
      </c>
      <c r="S156" s="24">
        <v>220</v>
      </c>
      <c r="T156" s="24" t="s">
        <v>1947</v>
      </c>
      <c r="U156" s="24" t="s">
        <v>1620</v>
      </c>
      <c r="V156" s="26"/>
      <c r="W156" s="24" t="s">
        <v>1606</v>
      </c>
      <c r="X156" s="24" t="s">
        <v>1370</v>
      </c>
      <c r="Y156" s="26"/>
      <c r="Z156" s="26"/>
      <c r="AA156" s="26"/>
      <c r="AB156" s="26"/>
      <c r="AC156" s="26"/>
    </row>
    <row r="157" spans="1:29" ht="15.75" thickBot="1" x14ac:dyDescent="0.3">
      <c r="A157" s="24">
        <v>157</v>
      </c>
      <c r="B157" s="23" t="s">
        <v>1948</v>
      </c>
      <c r="C157" s="24">
        <v>3</v>
      </c>
      <c r="D157" s="25"/>
      <c r="E157" s="24" t="s">
        <v>1451</v>
      </c>
      <c r="F157" s="24" t="s">
        <v>1949</v>
      </c>
      <c r="G157" s="26"/>
      <c r="H157" s="24" t="s">
        <v>1355</v>
      </c>
      <c r="I157" s="24" t="s">
        <v>1270</v>
      </c>
      <c r="J157" s="24" t="s">
        <v>1356</v>
      </c>
      <c r="K157" s="24" t="s">
        <v>1950</v>
      </c>
      <c r="L157" s="24" t="s">
        <v>1642</v>
      </c>
      <c r="M157" s="24" t="s">
        <v>1359</v>
      </c>
      <c r="N157" s="24" t="s">
        <v>1451</v>
      </c>
      <c r="O157" s="26"/>
      <c r="P157" s="26"/>
      <c r="Q157" s="26"/>
      <c r="R157" s="24" t="s">
        <v>1384</v>
      </c>
      <c r="S157" s="24">
        <v>222</v>
      </c>
      <c r="T157" s="24" t="s">
        <v>1951</v>
      </c>
      <c r="U157" s="26"/>
      <c r="V157" s="24" t="s">
        <v>1368</v>
      </c>
      <c r="W157" s="24" t="s">
        <v>1369</v>
      </c>
      <c r="X157" s="26"/>
      <c r="Y157" s="26"/>
      <c r="Z157" s="26"/>
      <c r="AA157" s="24" t="s">
        <v>1373</v>
      </c>
      <c r="AB157" s="26"/>
      <c r="AC157" s="24" t="s">
        <v>1375</v>
      </c>
    </row>
    <row r="158" spans="1:29" ht="15.75" thickBot="1" x14ac:dyDescent="0.3">
      <c r="A158" s="24">
        <v>158</v>
      </c>
      <c r="B158" s="23" t="s">
        <v>1952</v>
      </c>
      <c r="C158" s="24">
        <v>3</v>
      </c>
      <c r="D158" s="25"/>
      <c r="E158" s="24" t="s">
        <v>1377</v>
      </c>
      <c r="F158" s="24" t="s">
        <v>1378</v>
      </c>
      <c r="G158" s="26"/>
      <c r="H158" s="24" t="s">
        <v>1355</v>
      </c>
      <c r="I158" s="24" t="s">
        <v>1270</v>
      </c>
      <c r="J158" s="24"/>
      <c r="K158" s="26"/>
      <c r="L158" s="24"/>
      <c r="M158" s="24" t="s">
        <v>1359</v>
      </c>
      <c r="N158" s="24" t="s">
        <v>1426</v>
      </c>
      <c r="O158" s="26"/>
      <c r="P158" s="26"/>
      <c r="Q158" s="26"/>
      <c r="R158" s="24" t="s">
        <v>1384</v>
      </c>
      <c r="S158" s="24">
        <v>225</v>
      </c>
      <c r="T158" s="24" t="s">
        <v>1953</v>
      </c>
      <c r="U158" s="26"/>
      <c r="V158" s="26"/>
      <c r="W158" s="26"/>
      <c r="X158" s="24" t="s">
        <v>1370</v>
      </c>
      <c r="Y158" s="26"/>
      <c r="Z158" s="24" t="s">
        <v>1372</v>
      </c>
      <c r="AA158" s="26"/>
      <c r="AB158" s="26"/>
      <c r="AC158" s="26"/>
    </row>
    <row r="159" spans="1:29" ht="15.75" thickBot="1" x14ac:dyDescent="0.3">
      <c r="A159" s="24">
        <v>159</v>
      </c>
      <c r="B159" s="23" t="s">
        <v>1954</v>
      </c>
      <c r="C159" s="24">
        <v>3</v>
      </c>
      <c r="D159" s="25"/>
      <c r="E159" s="24" t="s">
        <v>1377</v>
      </c>
      <c r="F159" s="24" t="s">
        <v>1387</v>
      </c>
      <c r="G159" s="24" t="s">
        <v>1955</v>
      </c>
      <c r="H159" s="24" t="s">
        <v>1355</v>
      </c>
      <c r="I159" s="24" t="s">
        <v>1270</v>
      </c>
      <c r="J159" s="24" t="s">
        <v>1356</v>
      </c>
      <c r="K159" s="24" t="s">
        <v>1956</v>
      </c>
      <c r="L159" s="24"/>
      <c r="M159" s="24"/>
      <c r="N159" s="24" t="s">
        <v>1380</v>
      </c>
      <c r="O159" s="24" t="s">
        <v>1522</v>
      </c>
      <c r="P159" s="24" t="s">
        <v>1537</v>
      </c>
      <c r="Q159" s="24" t="s">
        <v>1538</v>
      </c>
      <c r="R159" s="24" t="s">
        <v>1384</v>
      </c>
      <c r="S159" s="24">
        <v>225</v>
      </c>
      <c r="T159" s="24" t="s">
        <v>1957</v>
      </c>
      <c r="U159" s="26"/>
      <c r="V159" s="26"/>
      <c r="W159" s="26"/>
      <c r="X159" s="26"/>
      <c r="Y159" s="26"/>
      <c r="Z159" s="24" t="s">
        <v>1372</v>
      </c>
      <c r="AA159" s="26"/>
      <c r="AB159" s="26"/>
      <c r="AC159" s="26"/>
    </row>
    <row r="160" spans="1:29" ht="15.75" thickBot="1" x14ac:dyDescent="0.3">
      <c r="A160" s="24">
        <v>160</v>
      </c>
      <c r="B160" s="23" t="s">
        <v>1958</v>
      </c>
      <c r="C160" s="24">
        <v>3</v>
      </c>
      <c r="D160" s="25"/>
      <c r="E160" s="24" t="s">
        <v>1959</v>
      </c>
      <c r="F160" s="24" t="s">
        <v>1378</v>
      </c>
      <c r="G160" s="24" t="s">
        <v>1960</v>
      </c>
      <c r="H160" s="24"/>
      <c r="I160" s="24" t="s">
        <v>1270</v>
      </c>
      <c r="J160" s="24"/>
      <c r="K160" s="26"/>
      <c r="L160" s="24"/>
      <c r="M160" s="24"/>
      <c r="N160" s="24" t="s">
        <v>1380</v>
      </c>
      <c r="O160" s="24" t="s">
        <v>1882</v>
      </c>
      <c r="P160" s="26"/>
      <c r="Q160" s="26"/>
      <c r="R160" s="24" t="s">
        <v>1384</v>
      </c>
      <c r="S160" s="24">
        <v>228</v>
      </c>
      <c r="T160" s="24" t="s">
        <v>1961</v>
      </c>
      <c r="U160" s="28" t="s">
        <v>1962</v>
      </c>
      <c r="V160" s="26"/>
      <c r="W160" s="26"/>
      <c r="X160" s="26"/>
      <c r="Y160" s="26"/>
      <c r="Z160" s="26"/>
      <c r="AA160" s="24" t="s">
        <v>1373</v>
      </c>
      <c r="AB160" s="24" t="s">
        <v>1374</v>
      </c>
      <c r="AC160" s="24" t="s">
        <v>1375</v>
      </c>
    </row>
    <row r="161" spans="1:29" ht="15.75" thickBot="1" x14ac:dyDescent="0.3">
      <c r="A161" s="24">
        <v>161</v>
      </c>
      <c r="B161" s="23" t="s">
        <v>1963</v>
      </c>
      <c r="C161" s="24">
        <v>3</v>
      </c>
      <c r="D161" s="25"/>
      <c r="E161" s="24" t="s">
        <v>1377</v>
      </c>
      <c r="F161" s="24" t="s">
        <v>1402</v>
      </c>
      <c r="G161" s="26"/>
      <c r="H161" s="24" t="s">
        <v>1355</v>
      </c>
      <c r="I161" s="24" t="s">
        <v>1270</v>
      </c>
      <c r="J161" s="24"/>
      <c r="K161" s="26"/>
      <c r="L161" s="24"/>
      <c r="M161" s="24"/>
      <c r="N161" s="24" t="s">
        <v>1380</v>
      </c>
      <c r="O161" s="26"/>
      <c r="P161" s="26"/>
      <c r="Q161" s="26"/>
      <c r="R161" s="24" t="s">
        <v>1384</v>
      </c>
      <c r="S161" s="24">
        <v>229</v>
      </c>
      <c r="T161" s="28" t="s">
        <v>1964</v>
      </c>
      <c r="U161" s="26"/>
      <c r="V161" s="26"/>
      <c r="W161" s="24" t="s">
        <v>1369</v>
      </c>
      <c r="X161" s="24" t="s">
        <v>1756</v>
      </c>
      <c r="Y161" s="24" t="s">
        <v>1371</v>
      </c>
      <c r="Z161" s="26"/>
      <c r="AA161" s="26"/>
      <c r="AB161" s="26"/>
      <c r="AC161" s="26"/>
    </row>
    <row r="162" spans="1:29" ht="15.75" thickBot="1" x14ac:dyDescent="0.3">
      <c r="A162" s="24">
        <v>162</v>
      </c>
      <c r="B162" s="23" t="s">
        <v>1965</v>
      </c>
      <c r="C162" s="24">
        <v>3</v>
      </c>
      <c r="D162" s="25"/>
      <c r="E162" s="24" t="s">
        <v>1377</v>
      </c>
      <c r="F162" s="24" t="s">
        <v>1387</v>
      </c>
      <c r="G162" s="24" t="s">
        <v>1560</v>
      </c>
      <c r="H162" s="24" t="s">
        <v>1355</v>
      </c>
      <c r="I162" s="24"/>
      <c r="J162" s="24"/>
      <c r="K162" s="26"/>
      <c r="L162" s="24"/>
      <c r="M162" s="24" t="s">
        <v>1359</v>
      </c>
      <c r="N162" s="24" t="s">
        <v>1399</v>
      </c>
      <c r="O162" s="26"/>
      <c r="P162" s="24"/>
      <c r="Q162" s="26"/>
      <c r="R162" s="24" t="s">
        <v>1384</v>
      </c>
      <c r="S162" s="24">
        <v>230</v>
      </c>
      <c r="T162" s="24" t="s">
        <v>1966</v>
      </c>
      <c r="U162" s="26"/>
      <c r="V162" s="26"/>
      <c r="W162" s="24" t="s">
        <v>1573</v>
      </c>
      <c r="X162" s="26"/>
      <c r="Y162" s="24" t="s">
        <v>1371</v>
      </c>
      <c r="Z162" s="26"/>
      <c r="AA162" s="26"/>
      <c r="AB162" s="26"/>
      <c r="AC162" s="26"/>
    </row>
    <row r="163" spans="1:29" ht="15.75" thickBot="1" x14ac:dyDescent="0.3">
      <c r="A163" s="24">
        <v>163</v>
      </c>
      <c r="B163" s="23" t="s">
        <v>1967</v>
      </c>
      <c r="C163" s="24">
        <v>3</v>
      </c>
      <c r="D163" s="25"/>
      <c r="E163" s="24" t="s">
        <v>1377</v>
      </c>
      <c r="F163" s="24" t="s">
        <v>1378</v>
      </c>
      <c r="G163" s="24" t="s">
        <v>1968</v>
      </c>
      <c r="H163" s="24" t="s">
        <v>1355</v>
      </c>
      <c r="I163" s="24" t="s">
        <v>1270</v>
      </c>
      <c r="J163" s="24"/>
      <c r="K163" s="26"/>
      <c r="L163" s="24"/>
      <c r="M163" s="24"/>
      <c r="N163" s="24" t="s">
        <v>1426</v>
      </c>
      <c r="O163" s="26"/>
      <c r="P163" s="26"/>
      <c r="Q163" s="26"/>
      <c r="R163" s="24" t="s">
        <v>1384</v>
      </c>
      <c r="S163" s="24">
        <v>230</v>
      </c>
      <c r="T163" s="24" t="s">
        <v>1969</v>
      </c>
      <c r="U163" s="26"/>
      <c r="V163" s="26"/>
      <c r="W163" s="24" t="s">
        <v>1369</v>
      </c>
      <c r="X163" s="24" t="s">
        <v>1370</v>
      </c>
      <c r="Y163" s="24" t="s">
        <v>1371</v>
      </c>
      <c r="Z163" s="24" t="s">
        <v>1372</v>
      </c>
      <c r="AA163" s="24" t="s">
        <v>1373</v>
      </c>
      <c r="AB163" s="26"/>
      <c r="AC163" s="26"/>
    </row>
    <row r="164" spans="1:29" ht="15.75" thickBot="1" x14ac:dyDescent="0.3">
      <c r="A164" s="24">
        <v>164</v>
      </c>
      <c r="B164" s="23" t="s">
        <v>1970</v>
      </c>
      <c r="C164" s="24">
        <v>3</v>
      </c>
      <c r="D164" s="25"/>
      <c r="E164" s="24" t="s">
        <v>1377</v>
      </c>
      <c r="F164" s="24" t="s">
        <v>1391</v>
      </c>
      <c r="G164" s="24" t="s">
        <v>1971</v>
      </c>
      <c r="H164" s="24" t="s">
        <v>1355</v>
      </c>
      <c r="I164" s="24" t="s">
        <v>1270</v>
      </c>
      <c r="J164" s="24"/>
      <c r="K164" s="26"/>
      <c r="L164" s="24"/>
      <c r="M164" s="24"/>
      <c r="N164" s="24" t="s">
        <v>1380</v>
      </c>
      <c r="O164" s="26"/>
      <c r="P164" s="26"/>
      <c r="Q164" s="26"/>
      <c r="R164" s="24" t="s">
        <v>1384</v>
      </c>
      <c r="S164" s="24">
        <v>234</v>
      </c>
      <c r="T164" s="24" t="s">
        <v>1972</v>
      </c>
      <c r="U164" s="24" t="s">
        <v>1973</v>
      </c>
      <c r="V164" s="24" t="s">
        <v>1368</v>
      </c>
      <c r="W164" s="24" t="s">
        <v>1369</v>
      </c>
      <c r="X164" s="24" t="s">
        <v>1370</v>
      </c>
      <c r="Y164" s="24" t="s">
        <v>1371</v>
      </c>
      <c r="Z164" s="26"/>
      <c r="AA164" s="24" t="s">
        <v>1373</v>
      </c>
      <c r="AB164" s="24" t="s">
        <v>1374</v>
      </c>
      <c r="AC164" s="24" t="s">
        <v>1375</v>
      </c>
    </row>
    <row r="165" spans="1:29" ht="15.75" thickBot="1" x14ac:dyDescent="0.3">
      <c r="A165" s="24">
        <v>165</v>
      </c>
      <c r="B165" s="23" t="s">
        <v>1974</v>
      </c>
      <c r="C165" s="24">
        <v>3</v>
      </c>
      <c r="D165" s="25"/>
      <c r="E165" s="24" t="s">
        <v>1377</v>
      </c>
      <c r="F165" s="24" t="s">
        <v>1420</v>
      </c>
      <c r="G165" s="24" t="s">
        <v>1852</v>
      </c>
      <c r="H165" s="24" t="s">
        <v>1355</v>
      </c>
      <c r="I165" s="24" t="s">
        <v>1270</v>
      </c>
      <c r="J165" s="24"/>
      <c r="K165" s="26"/>
      <c r="L165" s="24"/>
      <c r="M165" s="24" t="s">
        <v>1359</v>
      </c>
      <c r="N165" s="24" t="s">
        <v>1426</v>
      </c>
      <c r="O165" s="26"/>
      <c r="P165" s="26"/>
      <c r="Q165" s="26"/>
      <c r="R165" s="24" t="s">
        <v>1384</v>
      </c>
      <c r="S165" s="24">
        <v>237</v>
      </c>
      <c r="T165" s="24" t="s">
        <v>1975</v>
      </c>
      <c r="U165" s="28" t="s">
        <v>1976</v>
      </c>
      <c r="V165" s="26"/>
      <c r="W165" s="26"/>
      <c r="X165" s="26"/>
      <c r="Y165" s="24" t="s">
        <v>1371</v>
      </c>
      <c r="Z165" s="26"/>
      <c r="AA165" s="26"/>
      <c r="AB165" s="26"/>
      <c r="AC165" s="26"/>
    </row>
    <row r="166" spans="1:29" ht="15.75" thickBot="1" x14ac:dyDescent="0.3">
      <c r="A166" s="24">
        <v>166</v>
      </c>
      <c r="B166" s="23" t="s">
        <v>1977</v>
      </c>
      <c r="C166" s="24">
        <v>3</v>
      </c>
      <c r="D166" s="25"/>
      <c r="E166" s="24" t="s">
        <v>1377</v>
      </c>
      <c r="F166" s="24" t="s">
        <v>1387</v>
      </c>
      <c r="G166" s="24" t="s">
        <v>1978</v>
      </c>
      <c r="H166" s="24" t="s">
        <v>1355</v>
      </c>
      <c r="I166" s="24" t="s">
        <v>1270</v>
      </c>
      <c r="J166" s="24" t="s">
        <v>1356</v>
      </c>
      <c r="K166" s="24" t="s">
        <v>1979</v>
      </c>
      <c r="L166" s="24"/>
      <c r="M166" s="24" t="s">
        <v>1359</v>
      </c>
      <c r="N166" s="24" t="s">
        <v>1399</v>
      </c>
      <c r="O166" s="24" t="s">
        <v>1483</v>
      </c>
      <c r="P166" s="26"/>
      <c r="Q166" s="26"/>
      <c r="R166" s="24" t="s">
        <v>1384</v>
      </c>
      <c r="S166" s="24">
        <v>239</v>
      </c>
      <c r="T166" s="28" t="s">
        <v>1980</v>
      </c>
      <c r="U166" s="26"/>
      <c r="V166" s="24" t="s">
        <v>1368</v>
      </c>
      <c r="W166" s="26"/>
      <c r="X166" s="26"/>
      <c r="Y166" s="26"/>
      <c r="Z166" s="26"/>
      <c r="AA166" s="24" t="s">
        <v>1373</v>
      </c>
      <c r="AB166" s="24" t="s">
        <v>1374</v>
      </c>
      <c r="AC166" s="24" t="s">
        <v>1375</v>
      </c>
    </row>
    <row r="167" spans="1:29" ht="15.75" thickBot="1" x14ac:dyDescent="0.3">
      <c r="A167" s="24">
        <v>167</v>
      </c>
      <c r="B167" s="23" t="s">
        <v>1981</v>
      </c>
      <c r="C167" s="24">
        <v>3</v>
      </c>
      <c r="D167" s="27" t="s">
        <v>1351</v>
      </c>
      <c r="E167" s="24" t="s">
        <v>1377</v>
      </c>
      <c r="F167" s="24" t="s">
        <v>1420</v>
      </c>
      <c r="G167" s="24" t="s">
        <v>1421</v>
      </c>
      <c r="H167" s="24" t="s">
        <v>1355</v>
      </c>
      <c r="I167" s="24" t="s">
        <v>1270</v>
      </c>
      <c r="J167" s="24" t="s">
        <v>1356</v>
      </c>
      <c r="K167" s="24" t="s">
        <v>1982</v>
      </c>
      <c r="L167" s="24"/>
      <c r="M167" s="24"/>
      <c r="N167" s="24" t="s">
        <v>1426</v>
      </c>
      <c r="O167" s="26"/>
      <c r="P167" s="26"/>
      <c r="Q167" s="26"/>
      <c r="R167" s="24" t="s">
        <v>1384</v>
      </c>
      <c r="S167" s="24">
        <v>240</v>
      </c>
      <c r="T167" s="28" t="s">
        <v>1983</v>
      </c>
      <c r="U167" s="26"/>
      <c r="V167" s="24" t="s">
        <v>1368</v>
      </c>
      <c r="W167" s="24" t="s">
        <v>1369</v>
      </c>
      <c r="X167" s="24" t="s">
        <v>1370</v>
      </c>
      <c r="Y167" s="26"/>
      <c r="Z167" s="26"/>
      <c r="AA167" s="26"/>
      <c r="AB167" s="26"/>
      <c r="AC167" s="24" t="s">
        <v>1375</v>
      </c>
    </row>
    <row r="168" spans="1:29" ht="15.75" thickBot="1" x14ac:dyDescent="0.3">
      <c r="A168" s="24">
        <v>168</v>
      </c>
      <c r="B168" s="23" t="s">
        <v>1984</v>
      </c>
      <c r="C168" s="24">
        <v>3</v>
      </c>
      <c r="D168" s="25"/>
      <c r="E168" s="24" t="s">
        <v>1377</v>
      </c>
      <c r="F168" s="24" t="s">
        <v>1911</v>
      </c>
      <c r="G168" s="24" t="s">
        <v>1603</v>
      </c>
      <c r="H168" s="24" t="s">
        <v>1355</v>
      </c>
      <c r="I168" s="24" t="s">
        <v>1270</v>
      </c>
      <c r="J168" s="24" t="s">
        <v>1356</v>
      </c>
      <c r="K168" s="24" t="s">
        <v>1985</v>
      </c>
      <c r="L168" s="24"/>
      <c r="M168" s="24"/>
      <c r="N168" s="24" t="s">
        <v>1380</v>
      </c>
      <c r="O168" s="24" t="s">
        <v>1522</v>
      </c>
      <c r="P168" s="24" t="s">
        <v>1413</v>
      </c>
      <c r="Q168" s="24" t="s">
        <v>1986</v>
      </c>
      <c r="R168" s="24" t="s">
        <v>1384</v>
      </c>
      <c r="S168" s="24">
        <v>241</v>
      </c>
      <c r="T168" s="24" t="s">
        <v>1987</v>
      </c>
      <c r="U168" s="24" t="s">
        <v>1525</v>
      </c>
      <c r="V168" s="26"/>
      <c r="W168" s="24" t="s">
        <v>1526</v>
      </c>
      <c r="X168" s="26"/>
      <c r="Y168" s="26"/>
      <c r="Z168" s="26"/>
      <c r="AA168" s="24" t="s">
        <v>1373</v>
      </c>
      <c r="AB168" s="26"/>
      <c r="AC168" s="24" t="s">
        <v>1375</v>
      </c>
    </row>
    <row r="169" spans="1:29" ht="15.75" thickBot="1" x14ac:dyDescent="0.3">
      <c r="A169" s="24">
        <v>169</v>
      </c>
      <c r="B169" s="23" t="s">
        <v>1988</v>
      </c>
      <c r="C169" s="24">
        <v>3</v>
      </c>
      <c r="D169" s="25"/>
      <c r="E169" s="24" t="s">
        <v>1377</v>
      </c>
      <c r="F169" s="24" t="s">
        <v>1420</v>
      </c>
      <c r="G169" s="24" t="s">
        <v>1421</v>
      </c>
      <c r="H169" s="24" t="s">
        <v>1355</v>
      </c>
      <c r="I169" s="24" t="s">
        <v>1270</v>
      </c>
      <c r="J169" s="24" t="s">
        <v>1356</v>
      </c>
      <c r="K169" s="24" t="s">
        <v>1989</v>
      </c>
      <c r="L169" s="24"/>
      <c r="M169" s="24" t="s">
        <v>1359</v>
      </c>
      <c r="N169" s="24" t="s">
        <v>1451</v>
      </c>
      <c r="O169" s="26"/>
      <c r="P169" s="26"/>
      <c r="Q169" s="26"/>
      <c r="R169" s="24" t="s">
        <v>1384</v>
      </c>
      <c r="S169" s="24">
        <v>243</v>
      </c>
      <c r="T169" s="24" t="s">
        <v>1990</v>
      </c>
      <c r="U169" s="24" t="s">
        <v>1659</v>
      </c>
      <c r="V169" s="26"/>
      <c r="W169" s="26"/>
      <c r="X169" s="26"/>
      <c r="Y169" s="26"/>
      <c r="Z169" s="26"/>
      <c r="AA169" s="24" t="s">
        <v>1373</v>
      </c>
      <c r="AB169" s="24" t="s">
        <v>1374</v>
      </c>
      <c r="AC169" s="24" t="s">
        <v>1375</v>
      </c>
    </row>
    <row r="170" spans="1:29" ht="15.75" thickBot="1" x14ac:dyDescent="0.3">
      <c r="A170" s="24">
        <v>170</v>
      </c>
      <c r="B170" s="23" t="s">
        <v>1991</v>
      </c>
      <c r="C170" s="24">
        <v>3</v>
      </c>
      <c r="D170" s="25"/>
      <c r="E170" s="24" t="s">
        <v>1377</v>
      </c>
      <c r="F170" s="24" t="s">
        <v>1420</v>
      </c>
      <c r="G170" s="24" t="s">
        <v>1421</v>
      </c>
      <c r="H170" s="24" t="s">
        <v>1355</v>
      </c>
      <c r="I170" s="24" t="s">
        <v>1270</v>
      </c>
      <c r="J170" s="24" t="s">
        <v>1356</v>
      </c>
      <c r="K170" s="28" t="s">
        <v>1992</v>
      </c>
      <c r="L170" s="24"/>
      <c r="M170" s="24" t="s">
        <v>1359</v>
      </c>
      <c r="N170" s="24" t="s">
        <v>1426</v>
      </c>
      <c r="O170" s="26"/>
      <c r="P170" s="26"/>
      <c r="Q170" s="26"/>
      <c r="R170" s="24" t="s">
        <v>1384</v>
      </c>
      <c r="S170" s="24">
        <v>244</v>
      </c>
      <c r="T170" s="28" t="s">
        <v>1993</v>
      </c>
      <c r="U170" s="26"/>
      <c r="V170" s="26"/>
      <c r="W170" s="26"/>
      <c r="X170" s="24" t="s">
        <v>1925</v>
      </c>
      <c r="Y170" s="26"/>
      <c r="Z170" s="26"/>
      <c r="AA170" s="24" t="s">
        <v>1373</v>
      </c>
      <c r="AB170" s="24" t="s">
        <v>1374</v>
      </c>
      <c r="AC170" s="24" t="s">
        <v>1375</v>
      </c>
    </row>
    <row r="171" spans="1:29" ht="15.75" thickBot="1" x14ac:dyDescent="0.3">
      <c r="A171" s="24">
        <v>171</v>
      </c>
      <c r="B171" s="23" t="s">
        <v>1994</v>
      </c>
      <c r="C171" s="24">
        <v>3</v>
      </c>
      <c r="D171" s="25"/>
      <c r="E171" s="24" t="s">
        <v>1426</v>
      </c>
      <c r="F171" s="24" t="s">
        <v>1420</v>
      </c>
      <c r="G171" s="24" t="s">
        <v>1403</v>
      </c>
      <c r="H171" s="24" t="s">
        <v>1355</v>
      </c>
      <c r="I171" s="24" t="s">
        <v>1270</v>
      </c>
      <c r="J171" s="24" t="s">
        <v>1356</v>
      </c>
      <c r="K171" s="24" t="s">
        <v>1995</v>
      </c>
      <c r="L171" s="24" t="s">
        <v>1996</v>
      </c>
      <c r="M171" s="24"/>
      <c r="N171" s="24" t="s">
        <v>1997</v>
      </c>
      <c r="O171" s="26"/>
      <c r="P171" s="26"/>
      <c r="Q171" s="26"/>
      <c r="R171" s="24" t="s">
        <v>1384</v>
      </c>
      <c r="S171" s="24">
        <v>245</v>
      </c>
      <c r="T171" s="24" t="s">
        <v>1998</v>
      </c>
      <c r="U171" s="24" t="s">
        <v>1403</v>
      </c>
      <c r="V171" s="24" t="s">
        <v>1368</v>
      </c>
      <c r="W171" s="24" t="s">
        <v>1369</v>
      </c>
      <c r="X171" s="26"/>
      <c r="Y171" s="26"/>
      <c r="Z171" s="26"/>
      <c r="AA171" s="26"/>
      <c r="AB171" s="26"/>
      <c r="AC171" s="24" t="s">
        <v>1375</v>
      </c>
    </row>
    <row r="172" spans="1:29" ht="15.75" thickBot="1" x14ac:dyDescent="0.3">
      <c r="A172" s="24">
        <v>172</v>
      </c>
      <c r="B172" s="23" t="s">
        <v>1999</v>
      </c>
      <c r="C172" s="24">
        <v>3</v>
      </c>
      <c r="D172" s="25"/>
      <c r="E172" s="24" t="s">
        <v>1377</v>
      </c>
      <c r="F172" s="24" t="s">
        <v>1402</v>
      </c>
      <c r="G172" s="24" t="s">
        <v>1421</v>
      </c>
      <c r="H172" s="24" t="s">
        <v>1355</v>
      </c>
      <c r="I172" s="24" t="s">
        <v>1270</v>
      </c>
      <c r="J172" s="24" t="s">
        <v>1356</v>
      </c>
      <c r="K172" s="24" t="s">
        <v>2000</v>
      </c>
      <c r="L172" s="24"/>
      <c r="M172" s="24" t="s">
        <v>1359</v>
      </c>
      <c r="N172" s="24" t="s">
        <v>1399</v>
      </c>
      <c r="O172" s="26"/>
      <c r="P172" s="26"/>
      <c r="Q172" s="26"/>
      <c r="R172" s="24" t="s">
        <v>1384</v>
      </c>
      <c r="S172" s="24">
        <v>250</v>
      </c>
      <c r="T172" s="28" t="s">
        <v>2001</v>
      </c>
      <c r="U172" s="26"/>
      <c r="V172" s="26"/>
      <c r="W172" s="26"/>
      <c r="X172" s="24" t="s">
        <v>1832</v>
      </c>
      <c r="Y172" s="24" t="s">
        <v>1515</v>
      </c>
      <c r="Z172" s="26"/>
      <c r="AA172" s="24" t="s">
        <v>1373</v>
      </c>
      <c r="AB172" s="26"/>
      <c r="AC172" s="24" t="s">
        <v>1375</v>
      </c>
    </row>
    <row r="173" spans="1:29" ht="15.75" thickBot="1" x14ac:dyDescent="0.3">
      <c r="A173" s="24">
        <v>173</v>
      </c>
      <c r="B173" s="23" t="s">
        <v>2002</v>
      </c>
      <c r="C173" s="24">
        <v>3</v>
      </c>
      <c r="D173" s="25"/>
      <c r="E173" s="24" t="s">
        <v>1377</v>
      </c>
      <c r="F173" s="24" t="s">
        <v>1911</v>
      </c>
      <c r="G173" s="24" t="s">
        <v>1603</v>
      </c>
      <c r="H173" s="24" t="s">
        <v>1355</v>
      </c>
      <c r="I173" s="24" t="s">
        <v>1270</v>
      </c>
      <c r="J173" s="24" t="s">
        <v>1356</v>
      </c>
      <c r="K173" s="24" t="s">
        <v>2003</v>
      </c>
      <c r="L173" s="24"/>
      <c r="M173" s="24" t="s">
        <v>1359</v>
      </c>
      <c r="N173" s="24" t="s">
        <v>1399</v>
      </c>
      <c r="O173" s="26"/>
      <c r="P173" s="26"/>
      <c r="Q173" s="26"/>
      <c r="R173" s="24" t="s">
        <v>1384</v>
      </c>
      <c r="S173" s="24">
        <v>251</v>
      </c>
      <c r="T173" s="28" t="s">
        <v>2004</v>
      </c>
      <c r="U173" s="26"/>
      <c r="V173" s="26"/>
      <c r="W173" s="26"/>
      <c r="X173" s="26"/>
      <c r="Y173" s="26"/>
      <c r="Z173" s="26"/>
      <c r="AA173" s="26"/>
      <c r="AB173" s="24" t="s">
        <v>1374</v>
      </c>
      <c r="AC173" s="26"/>
    </row>
    <row r="174" spans="1:29" ht="15.75" thickBot="1" x14ac:dyDescent="0.3">
      <c r="A174" s="24">
        <v>174</v>
      </c>
      <c r="B174" s="23" t="s">
        <v>2005</v>
      </c>
      <c r="C174" s="24">
        <v>3</v>
      </c>
      <c r="D174" s="25"/>
      <c r="E174" s="24" t="s">
        <v>1377</v>
      </c>
      <c r="F174" s="24" t="s">
        <v>1391</v>
      </c>
      <c r="G174" s="24" t="s">
        <v>2006</v>
      </c>
      <c r="H174" s="24"/>
      <c r="I174" s="24" t="s">
        <v>1270</v>
      </c>
      <c r="J174" s="24" t="s">
        <v>1356</v>
      </c>
      <c r="K174" s="24" t="s">
        <v>2007</v>
      </c>
      <c r="L174" s="24"/>
      <c r="M174" s="24" t="s">
        <v>1359</v>
      </c>
      <c r="N174" s="24" t="s">
        <v>1399</v>
      </c>
      <c r="O174" s="24" t="s">
        <v>1483</v>
      </c>
      <c r="P174" s="26"/>
      <c r="Q174" s="26"/>
      <c r="R174" s="24" t="s">
        <v>1384</v>
      </c>
      <c r="S174" s="24">
        <v>252</v>
      </c>
      <c r="T174" s="28" t="s">
        <v>2008</v>
      </c>
      <c r="U174" s="26"/>
      <c r="V174" s="24" t="s">
        <v>1368</v>
      </c>
      <c r="W174" s="26"/>
      <c r="X174" s="26"/>
      <c r="Y174" s="26"/>
      <c r="Z174" s="26"/>
      <c r="AA174" s="24" t="s">
        <v>1373</v>
      </c>
      <c r="AB174" s="24" t="s">
        <v>1374</v>
      </c>
      <c r="AC174" s="24" t="s">
        <v>1375</v>
      </c>
    </row>
    <row r="175" spans="1:29" ht="15.75" thickBot="1" x14ac:dyDescent="0.3">
      <c r="A175" s="24">
        <v>175</v>
      </c>
      <c r="B175" s="23" t="s">
        <v>2009</v>
      </c>
      <c r="C175" s="24">
        <v>3</v>
      </c>
      <c r="D175" s="27" t="s">
        <v>1351</v>
      </c>
      <c r="E175" s="24" t="s">
        <v>1399</v>
      </c>
      <c r="F175" s="24" t="s">
        <v>1387</v>
      </c>
      <c r="G175" s="24" t="s">
        <v>2010</v>
      </c>
      <c r="H175" s="24" t="s">
        <v>1355</v>
      </c>
      <c r="I175" s="24" t="s">
        <v>1270</v>
      </c>
      <c r="J175" s="24" t="s">
        <v>1356</v>
      </c>
      <c r="K175" s="24" t="s">
        <v>2011</v>
      </c>
      <c r="L175" s="24"/>
      <c r="M175" s="24"/>
      <c r="N175" s="24" t="s">
        <v>1490</v>
      </c>
      <c r="O175" s="26"/>
      <c r="P175" s="26"/>
      <c r="Q175" s="26"/>
      <c r="R175" s="24" t="s">
        <v>1384</v>
      </c>
      <c r="S175" s="24">
        <v>255</v>
      </c>
      <c r="T175" s="24" t="s">
        <v>2012</v>
      </c>
      <c r="U175" s="26"/>
      <c r="V175" s="24" t="s">
        <v>1368</v>
      </c>
      <c r="W175" s="26"/>
      <c r="X175" s="26"/>
      <c r="Y175" s="26"/>
      <c r="Z175" s="26"/>
      <c r="AA175" s="26"/>
      <c r="AB175" s="26"/>
      <c r="AC175" s="24" t="s">
        <v>1375</v>
      </c>
    </row>
    <row r="176" spans="1:29" ht="15.75" thickBot="1" x14ac:dyDescent="0.3">
      <c r="A176" s="24">
        <v>176</v>
      </c>
      <c r="B176" s="23" t="s">
        <v>2013</v>
      </c>
      <c r="C176" s="24">
        <v>3</v>
      </c>
      <c r="D176" s="25"/>
      <c r="E176" s="24" t="s">
        <v>1463</v>
      </c>
      <c r="F176" s="24" t="s">
        <v>1387</v>
      </c>
      <c r="G176" s="24" t="s">
        <v>1407</v>
      </c>
      <c r="H176" s="24" t="s">
        <v>1355</v>
      </c>
      <c r="I176" s="24" t="s">
        <v>1270</v>
      </c>
      <c r="J176" s="24"/>
      <c r="K176" s="26"/>
      <c r="L176" s="24"/>
      <c r="M176" s="24" t="s">
        <v>1359</v>
      </c>
      <c r="N176" s="24" t="s">
        <v>1399</v>
      </c>
      <c r="O176" s="24" t="s">
        <v>2014</v>
      </c>
      <c r="P176" s="24" t="s">
        <v>1469</v>
      </c>
      <c r="Q176" s="24" t="s">
        <v>2015</v>
      </c>
      <c r="R176" s="24" t="s">
        <v>1384</v>
      </c>
      <c r="S176" s="24">
        <v>255</v>
      </c>
      <c r="T176" s="24" t="s">
        <v>2016</v>
      </c>
      <c r="U176" s="24" t="s">
        <v>2017</v>
      </c>
      <c r="V176" s="26"/>
      <c r="W176" s="26"/>
      <c r="X176" s="26"/>
      <c r="Y176" s="26"/>
      <c r="Z176" s="24" t="s">
        <v>1372</v>
      </c>
      <c r="AA176" s="24" t="s">
        <v>1373</v>
      </c>
      <c r="AB176" s="26"/>
      <c r="AC176" s="26"/>
    </row>
    <row r="177" spans="1:29" ht="15.75" thickBot="1" x14ac:dyDescent="0.3">
      <c r="A177" s="24">
        <v>177</v>
      </c>
      <c r="B177" s="23" t="s">
        <v>2018</v>
      </c>
      <c r="C177" s="24">
        <v>3</v>
      </c>
      <c r="D177" s="25"/>
      <c r="E177" s="24" t="s">
        <v>1377</v>
      </c>
      <c r="F177" s="24" t="s">
        <v>1387</v>
      </c>
      <c r="G177" s="24" t="s">
        <v>2019</v>
      </c>
      <c r="H177" s="24" t="s">
        <v>1355</v>
      </c>
      <c r="I177" s="24" t="s">
        <v>1270</v>
      </c>
      <c r="J177" s="24" t="s">
        <v>1356</v>
      </c>
      <c r="K177" s="24" t="s">
        <v>2020</v>
      </c>
      <c r="L177" s="24"/>
      <c r="M177" s="24"/>
      <c r="N177" s="24" t="s">
        <v>1380</v>
      </c>
      <c r="O177" s="24" t="s">
        <v>1522</v>
      </c>
      <c r="P177" s="24" t="s">
        <v>2021</v>
      </c>
      <c r="Q177" s="24" t="s">
        <v>1986</v>
      </c>
      <c r="R177" s="24" t="s">
        <v>1384</v>
      </c>
      <c r="S177" s="24">
        <v>255</v>
      </c>
      <c r="T177" s="24" t="s">
        <v>2022</v>
      </c>
      <c r="U177" s="24" t="s">
        <v>1525</v>
      </c>
      <c r="V177" s="26"/>
      <c r="W177" s="26"/>
      <c r="X177" s="24" t="s">
        <v>2023</v>
      </c>
      <c r="Y177" s="26"/>
      <c r="Z177" s="26"/>
      <c r="AA177" s="24" t="s">
        <v>1373</v>
      </c>
      <c r="AB177" s="26"/>
      <c r="AC177" s="24" t="s">
        <v>1375</v>
      </c>
    </row>
    <row r="178" spans="1:29" ht="15.75" thickBot="1" x14ac:dyDescent="0.3">
      <c r="A178" s="24">
        <v>178</v>
      </c>
      <c r="B178" s="23" t="s">
        <v>2024</v>
      </c>
      <c r="C178" s="24">
        <v>3</v>
      </c>
      <c r="D178" s="25"/>
      <c r="E178" s="24" t="s">
        <v>1399</v>
      </c>
      <c r="F178" s="24" t="s">
        <v>1443</v>
      </c>
      <c r="G178" s="24" t="s">
        <v>2025</v>
      </c>
      <c r="H178" s="24" t="s">
        <v>1355</v>
      </c>
      <c r="I178" s="24" t="s">
        <v>1270</v>
      </c>
      <c r="J178" s="24" t="s">
        <v>1356</v>
      </c>
      <c r="K178" s="24" t="s">
        <v>2026</v>
      </c>
      <c r="L178" s="24" t="s">
        <v>1642</v>
      </c>
      <c r="M178" s="24"/>
      <c r="N178" s="24" t="s">
        <v>1426</v>
      </c>
      <c r="O178" s="26"/>
      <c r="P178" s="26"/>
      <c r="Q178" s="26"/>
      <c r="R178" s="24" t="s">
        <v>1384</v>
      </c>
      <c r="S178" s="24">
        <v>256</v>
      </c>
      <c r="T178" s="24" t="s">
        <v>2027</v>
      </c>
      <c r="U178" s="24" t="s">
        <v>2028</v>
      </c>
      <c r="V178" s="26"/>
      <c r="W178" s="24" t="s">
        <v>1369</v>
      </c>
      <c r="X178" s="26"/>
      <c r="Y178" s="24" t="s">
        <v>1371</v>
      </c>
      <c r="Z178" s="26"/>
      <c r="AA178" s="26"/>
      <c r="AB178" s="24" t="s">
        <v>1374</v>
      </c>
      <c r="AC178" s="24" t="s">
        <v>1375</v>
      </c>
    </row>
    <row r="179" spans="1:29" ht="15.75" thickBot="1" x14ac:dyDescent="0.3">
      <c r="A179" s="24">
        <v>179</v>
      </c>
      <c r="B179" s="23" t="s">
        <v>2029</v>
      </c>
      <c r="C179" s="24">
        <v>3</v>
      </c>
      <c r="D179" s="25"/>
      <c r="E179" s="24" t="s">
        <v>1377</v>
      </c>
      <c r="F179" s="24" t="s">
        <v>1391</v>
      </c>
      <c r="G179" s="24" t="s">
        <v>1586</v>
      </c>
      <c r="H179" s="24" t="s">
        <v>1355</v>
      </c>
      <c r="I179" s="24" t="s">
        <v>1270</v>
      </c>
      <c r="J179" s="24" t="s">
        <v>1356</v>
      </c>
      <c r="K179" s="24" t="s">
        <v>1440</v>
      </c>
      <c r="L179" s="24"/>
      <c r="M179" s="24" t="s">
        <v>1359</v>
      </c>
      <c r="N179" s="24" t="s">
        <v>1451</v>
      </c>
      <c r="O179" s="26"/>
      <c r="P179" s="26"/>
      <c r="Q179" s="26"/>
      <c r="R179" s="24" t="s">
        <v>1384</v>
      </c>
      <c r="S179" s="24">
        <v>258</v>
      </c>
      <c r="T179" s="24" t="s">
        <v>2030</v>
      </c>
      <c r="U179" s="24" t="s">
        <v>2031</v>
      </c>
      <c r="V179" s="24" t="s">
        <v>1368</v>
      </c>
      <c r="W179" s="26"/>
      <c r="X179" s="26"/>
      <c r="Y179" s="26"/>
      <c r="Z179" s="26"/>
      <c r="AA179" s="24" t="s">
        <v>1373</v>
      </c>
      <c r="AB179" s="24" t="s">
        <v>1374</v>
      </c>
      <c r="AC179" s="24" t="s">
        <v>1375</v>
      </c>
    </row>
    <row r="180" spans="1:29" ht="15.75" thickBot="1" x14ac:dyDescent="0.3">
      <c r="A180" s="24">
        <v>180</v>
      </c>
      <c r="B180" s="23" t="s">
        <v>2032</v>
      </c>
      <c r="C180" s="24">
        <v>3</v>
      </c>
      <c r="D180" s="25"/>
      <c r="E180" s="24" t="s">
        <v>1463</v>
      </c>
      <c r="F180" s="24" t="s">
        <v>1378</v>
      </c>
      <c r="G180" s="24" t="s">
        <v>2033</v>
      </c>
      <c r="H180" s="24" t="s">
        <v>1355</v>
      </c>
      <c r="I180" s="24"/>
      <c r="J180" s="24"/>
      <c r="K180" s="26"/>
      <c r="L180" s="24"/>
      <c r="M180" s="24"/>
      <c r="N180" s="24" t="s">
        <v>1380</v>
      </c>
      <c r="O180" s="26"/>
      <c r="P180" s="26"/>
      <c r="Q180" s="24" t="s">
        <v>1882</v>
      </c>
      <c r="R180" s="24" t="s">
        <v>1384</v>
      </c>
      <c r="S180" s="24">
        <v>258</v>
      </c>
      <c r="T180" s="24" t="s">
        <v>2034</v>
      </c>
      <c r="U180" s="24" t="s">
        <v>2035</v>
      </c>
      <c r="V180" s="26"/>
      <c r="W180" s="24" t="s">
        <v>1369</v>
      </c>
      <c r="X180" s="26"/>
      <c r="Y180" s="26"/>
      <c r="Z180" s="26"/>
      <c r="AA180" s="26"/>
      <c r="AB180" s="26"/>
      <c r="AC180" s="26"/>
    </row>
    <row r="181" spans="1:29" ht="15.75" thickBot="1" x14ac:dyDescent="0.3">
      <c r="A181" s="24">
        <v>181</v>
      </c>
      <c r="B181" s="23" t="s">
        <v>2036</v>
      </c>
      <c r="C181" s="24">
        <v>3</v>
      </c>
      <c r="D181" s="27" t="s">
        <v>1351</v>
      </c>
      <c r="E181" s="24" t="s">
        <v>1377</v>
      </c>
      <c r="F181" s="24" t="s">
        <v>1420</v>
      </c>
      <c r="G181" s="24" t="s">
        <v>2037</v>
      </c>
      <c r="H181" s="24" t="s">
        <v>1355</v>
      </c>
      <c r="I181" s="24" t="s">
        <v>1270</v>
      </c>
      <c r="J181" s="24"/>
      <c r="K181" s="26"/>
      <c r="L181" s="24"/>
      <c r="M181" s="24"/>
      <c r="N181" s="24" t="s">
        <v>1490</v>
      </c>
      <c r="O181" s="26"/>
      <c r="P181" s="26"/>
      <c r="Q181" s="26"/>
      <c r="R181" s="24" t="s">
        <v>1384</v>
      </c>
      <c r="S181" s="24">
        <v>259</v>
      </c>
      <c r="T181" s="24" t="s">
        <v>2038</v>
      </c>
      <c r="U181" s="26"/>
      <c r="V181" s="26"/>
      <c r="W181" s="24" t="s">
        <v>1369</v>
      </c>
      <c r="X181" s="24" t="s">
        <v>1370</v>
      </c>
      <c r="Y181" s="26"/>
      <c r="Z181" s="26"/>
      <c r="AA181" s="26"/>
      <c r="AB181" s="26"/>
      <c r="AC181" s="26"/>
    </row>
    <row r="182" spans="1:29" ht="15.75" thickBot="1" x14ac:dyDescent="0.3">
      <c r="A182" s="24">
        <v>182</v>
      </c>
      <c r="B182" s="23" t="s">
        <v>2039</v>
      </c>
      <c r="C182" s="24">
        <v>3</v>
      </c>
      <c r="D182" s="25"/>
      <c r="E182" s="24" t="s">
        <v>1377</v>
      </c>
      <c r="F182" s="24" t="s">
        <v>1420</v>
      </c>
      <c r="G182" s="24" t="s">
        <v>2040</v>
      </c>
      <c r="H182" s="24" t="s">
        <v>1355</v>
      </c>
      <c r="I182" s="24" t="s">
        <v>1270</v>
      </c>
      <c r="J182" s="24" t="s">
        <v>1356</v>
      </c>
      <c r="K182" s="24" t="s">
        <v>2041</v>
      </c>
      <c r="L182" s="24" t="s">
        <v>1739</v>
      </c>
      <c r="M182" s="24"/>
      <c r="N182" s="24" t="s">
        <v>1490</v>
      </c>
      <c r="O182" s="26"/>
      <c r="P182" s="26"/>
      <c r="Q182" s="26"/>
      <c r="R182" s="24" t="s">
        <v>1384</v>
      </c>
      <c r="S182" s="24">
        <v>263</v>
      </c>
      <c r="T182" s="24" t="s">
        <v>2042</v>
      </c>
      <c r="U182" s="26"/>
      <c r="V182" s="24" t="s">
        <v>1368</v>
      </c>
      <c r="W182" s="24" t="s">
        <v>1644</v>
      </c>
      <c r="X182" s="26"/>
      <c r="Y182" s="26"/>
      <c r="Z182" s="24" t="s">
        <v>1372</v>
      </c>
      <c r="AA182" s="26"/>
      <c r="AB182" s="26"/>
      <c r="AC182" s="24" t="s">
        <v>1375</v>
      </c>
    </row>
    <row r="183" spans="1:29" ht="15.75" thickBot="1" x14ac:dyDescent="0.3">
      <c r="A183" s="24">
        <v>183</v>
      </c>
      <c r="B183" s="23" t="s">
        <v>2043</v>
      </c>
      <c r="C183" s="24">
        <v>3</v>
      </c>
      <c r="D183" s="27" t="s">
        <v>1351</v>
      </c>
      <c r="E183" s="24" t="s">
        <v>1399</v>
      </c>
      <c r="F183" s="24" t="s">
        <v>1402</v>
      </c>
      <c r="G183" s="26"/>
      <c r="H183" s="24" t="s">
        <v>1355</v>
      </c>
      <c r="I183" s="24" t="s">
        <v>1270</v>
      </c>
      <c r="J183" s="24"/>
      <c r="K183" s="26"/>
      <c r="L183" s="24"/>
      <c r="M183" s="24"/>
      <c r="N183" s="24" t="s">
        <v>1426</v>
      </c>
      <c r="O183" s="26"/>
      <c r="P183" s="26"/>
      <c r="Q183" s="26"/>
      <c r="R183" s="24" t="s">
        <v>1384</v>
      </c>
      <c r="S183" s="24">
        <v>265</v>
      </c>
      <c r="T183" s="28" t="s">
        <v>2044</v>
      </c>
      <c r="U183" s="26"/>
      <c r="V183" s="26"/>
      <c r="W183" s="26"/>
      <c r="X183" s="26"/>
      <c r="Y183" s="26"/>
      <c r="Z183" s="26"/>
      <c r="AA183" s="26"/>
      <c r="AB183" s="26"/>
      <c r="AC183" s="24" t="s">
        <v>1375</v>
      </c>
    </row>
    <row r="184" spans="1:29" ht="15.75" thickBot="1" x14ac:dyDescent="0.3">
      <c r="A184" s="24">
        <v>184</v>
      </c>
      <c r="B184" s="23" t="s">
        <v>2045</v>
      </c>
      <c r="C184" s="24">
        <v>3</v>
      </c>
      <c r="D184" s="25"/>
      <c r="E184" s="24" t="s">
        <v>2046</v>
      </c>
      <c r="F184" s="24" t="s">
        <v>1911</v>
      </c>
      <c r="G184" s="24" t="s">
        <v>2047</v>
      </c>
      <c r="H184" s="24" t="s">
        <v>1355</v>
      </c>
      <c r="I184" s="24" t="s">
        <v>1270</v>
      </c>
      <c r="J184" s="24"/>
      <c r="K184" s="26"/>
      <c r="L184" s="24"/>
      <c r="M184" s="24"/>
      <c r="N184" s="24" t="s">
        <v>1380</v>
      </c>
      <c r="O184" s="26"/>
      <c r="P184" s="26"/>
      <c r="Q184" s="26"/>
      <c r="R184" s="24" t="s">
        <v>1384</v>
      </c>
      <c r="S184" s="24">
        <v>266</v>
      </c>
      <c r="T184" s="28" t="s">
        <v>2048</v>
      </c>
      <c r="U184" s="26"/>
      <c r="V184" s="24" t="s">
        <v>1368</v>
      </c>
      <c r="W184" s="24" t="s">
        <v>1405</v>
      </c>
      <c r="X184" s="24" t="s">
        <v>1370</v>
      </c>
      <c r="Y184" s="24" t="s">
        <v>1579</v>
      </c>
      <c r="Z184" s="24" t="s">
        <v>1372</v>
      </c>
      <c r="AA184" s="26"/>
      <c r="AB184" s="26"/>
      <c r="AC184" s="26"/>
    </row>
    <row r="185" spans="1:29" ht="15.75" thickBot="1" x14ac:dyDescent="0.3">
      <c r="A185" s="24">
        <v>185</v>
      </c>
      <c r="B185" s="23" t="s">
        <v>2049</v>
      </c>
      <c r="C185" s="24">
        <v>3</v>
      </c>
      <c r="D185" s="25"/>
      <c r="E185" s="24" t="s">
        <v>1377</v>
      </c>
      <c r="F185" s="24" t="s">
        <v>1420</v>
      </c>
      <c r="G185" s="24" t="s">
        <v>1392</v>
      </c>
      <c r="H185" s="24" t="s">
        <v>1355</v>
      </c>
      <c r="I185" s="24" t="s">
        <v>1270</v>
      </c>
      <c r="J185" s="24"/>
      <c r="K185" s="26"/>
      <c r="L185" s="24"/>
      <c r="M185" s="24" t="s">
        <v>1359</v>
      </c>
      <c r="N185" s="24" t="s">
        <v>1426</v>
      </c>
      <c r="O185" s="26"/>
      <c r="P185" s="26"/>
      <c r="Q185" s="26"/>
      <c r="R185" s="24" t="s">
        <v>1384</v>
      </c>
      <c r="S185" s="24">
        <v>270</v>
      </c>
      <c r="T185" s="24" t="s">
        <v>2050</v>
      </c>
      <c r="U185" s="26"/>
      <c r="V185" s="26"/>
      <c r="W185" s="24" t="s">
        <v>1369</v>
      </c>
      <c r="X185" s="24" t="s">
        <v>1370</v>
      </c>
      <c r="Y185" s="24" t="s">
        <v>1864</v>
      </c>
      <c r="Z185" s="24" t="s">
        <v>1372</v>
      </c>
      <c r="AA185" s="24" t="s">
        <v>1373</v>
      </c>
      <c r="AB185" s="26"/>
      <c r="AC185" s="24" t="s">
        <v>1375</v>
      </c>
    </row>
    <row r="186" spans="1:29" ht="15.75" thickBot="1" x14ac:dyDescent="0.3">
      <c r="A186" s="24">
        <v>186</v>
      </c>
      <c r="B186" s="23" t="s">
        <v>2051</v>
      </c>
      <c r="C186" s="24">
        <v>3</v>
      </c>
      <c r="D186" s="25"/>
      <c r="E186" s="24" t="s">
        <v>1377</v>
      </c>
      <c r="F186" s="24" t="s">
        <v>1420</v>
      </c>
      <c r="G186" s="24" t="s">
        <v>1795</v>
      </c>
      <c r="H186" s="24" t="s">
        <v>1355</v>
      </c>
      <c r="I186" s="24" t="s">
        <v>1270</v>
      </c>
      <c r="J186" s="24"/>
      <c r="K186" s="26"/>
      <c r="L186" s="24"/>
      <c r="M186" s="24"/>
      <c r="N186" s="24" t="s">
        <v>1380</v>
      </c>
      <c r="O186" s="26"/>
      <c r="P186" s="26"/>
      <c r="Q186" s="26"/>
      <c r="R186" s="24" t="s">
        <v>1384</v>
      </c>
      <c r="S186" s="24">
        <v>271</v>
      </c>
      <c r="T186" s="24" t="s">
        <v>2052</v>
      </c>
      <c r="U186" s="26"/>
      <c r="V186" s="26"/>
      <c r="W186" s="24" t="s">
        <v>1369</v>
      </c>
      <c r="X186" s="26"/>
      <c r="Y186" s="24" t="s">
        <v>1371</v>
      </c>
      <c r="Z186" s="26"/>
      <c r="AA186" s="26"/>
      <c r="AB186" s="24" t="s">
        <v>1374</v>
      </c>
      <c r="AC186" s="24" t="s">
        <v>1375</v>
      </c>
    </row>
    <row r="187" spans="1:29" ht="15.75" thickBot="1" x14ac:dyDescent="0.3">
      <c r="A187" s="24">
        <v>187</v>
      </c>
      <c r="B187" s="23" t="s">
        <v>2053</v>
      </c>
      <c r="C187" s="24">
        <v>3</v>
      </c>
      <c r="D187" s="25"/>
      <c r="E187" s="24" t="s">
        <v>1377</v>
      </c>
      <c r="F187" s="24" t="s">
        <v>1420</v>
      </c>
      <c r="G187" s="24" t="s">
        <v>1392</v>
      </c>
      <c r="H187" s="24" t="s">
        <v>1355</v>
      </c>
      <c r="I187" s="24" t="s">
        <v>1270</v>
      </c>
      <c r="J187" s="24" t="s">
        <v>1356</v>
      </c>
      <c r="K187" s="24" t="s">
        <v>2054</v>
      </c>
      <c r="L187" s="24" t="s">
        <v>2055</v>
      </c>
      <c r="M187" s="24"/>
      <c r="N187" s="24" t="s">
        <v>1380</v>
      </c>
      <c r="O187" s="26"/>
      <c r="P187" s="26"/>
      <c r="Q187" s="26"/>
      <c r="R187" s="24" t="s">
        <v>1384</v>
      </c>
      <c r="S187" s="24">
        <v>272</v>
      </c>
      <c r="T187" s="28" t="s">
        <v>2056</v>
      </c>
      <c r="U187" s="26"/>
      <c r="V187" s="26"/>
      <c r="W187" s="24" t="s">
        <v>1369</v>
      </c>
      <c r="X187" s="26"/>
      <c r="Y187" s="24" t="s">
        <v>1371</v>
      </c>
      <c r="Z187" s="26"/>
      <c r="AA187" s="26"/>
      <c r="AB187" s="26"/>
      <c r="AC187" s="26"/>
    </row>
    <row r="188" spans="1:29" ht="15.75" thickBot="1" x14ac:dyDescent="0.3">
      <c r="A188" s="24">
        <v>188</v>
      </c>
      <c r="B188" s="23" t="s">
        <v>2057</v>
      </c>
      <c r="C188" s="24">
        <v>3</v>
      </c>
      <c r="D188" s="25"/>
      <c r="E188" s="24" t="s">
        <v>1377</v>
      </c>
      <c r="F188" s="24" t="s">
        <v>2058</v>
      </c>
      <c r="G188" s="24" t="s">
        <v>1392</v>
      </c>
      <c r="H188" s="24" t="s">
        <v>1355</v>
      </c>
      <c r="I188" s="24" t="s">
        <v>1270</v>
      </c>
      <c r="J188" s="24" t="s">
        <v>1356</v>
      </c>
      <c r="K188" s="24" t="s">
        <v>2059</v>
      </c>
      <c r="L188" s="24"/>
      <c r="M188" s="24"/>
      <c r="N188" s="24" t="s">
        <v>1388</v>
      </c>
      <c r="O188" s="26"/>
      <c r="P188" s="26"/>
      <c r="Q188" s="26"/>
      <c r="R188" s="24" t="s">
        <v>1384</v>
      </c>
      <c r="S188" s="24">
        <v>274</v>
      </c>
      <c r="T188" s="24" t="s">
        <v>2060</v>
      </c>
      <c r="U188" s="26"/>
      <c r="V188" s="24" t="s">
        <v>1368</v>
      </c>
      <c r="W188" s="24" t="s">
        <v>1369</v>
      </c>
      <c r="X188" s="26"/>
      <c r="Y188" s="26"/>
      <c r="Z188" s="26"/>
      <c r="AA188" s="26"/>
      <c r="AB188" s="26"/>
      <c r="AC188" s="24" t="s">
        <v>1375</v>
      </c>
    </row>
    <row r="189" spans="1:29" ht="15.75" thickBot="1" x14ac:dyDescent="0.3">
      <c r="A189" s="24">
        <v>189</v>
      </c>
      <c r="B189" s="23" t="s">
        <v>2061</v>
      </c>
      <c r="C189" s="24">
        <v>3</v>
      </c>
      <c r="D189" s="25"/>
      <c r="E189" s="24" t="s">
        <v>1377</v>
      </c>
      <c r="F189" s="24" t="s">
        <v>1911</v>
      </c>
      <c r="G189" s="24" t="s">
        <v>2062</v>
      </c>
      <c r="H189" s="24" t="s">
        <v>1355</v>
      </c>
      <c r="I189" s="24" t="s">
        <v>1270</v>
      </c>
      <c r="J189" s="24" t="s">
        <v>1356</v>
      </c>
      <c r="K189" s="24" t="s">
        <v>2063</v>
      </c>
      <c r="L189" s="24"/>
      <c r="M189" s="24" t="s">
        <v>1359</v>
      </c>
      <c r="N189" s="24" t="s">
        <v>1399</v>
      </c>
      <c r="O189" s="24" t="s">
        <v>1381</v>
      </c>
      <c r="P189" s="26"/>
      <c r="Q189" s="26"/>
      <c r="R189" s="24" t="s">
        <v>1384</v>
      </c>
      <c r="S189" s="24">
        <v>276</v>
      </c>
      <c r="T189" s="28" t="s">
        <v>2064</v>
      </c>
      <c r="U189" s="26"/>
      <c r="V189" s="26"/>
      <c r="W189" s="24" t="s">
        <v>1606</v>
      </c>
      <c r="X189" s="24" t="s">
        <v>1370</v>
      </c>
      <c r="Y189" s="26"/>
      <c r="Z189" s="26"/>
      <c r="AA189" s="24" t="s">
        <v>1373</v>
      </c>
      <c r="AB189" s="26"/>
      <c r="AC189" s="24" t="s">
        <v>1375</v>
      </c>
    </row>
    <row r="190" spans="1:29" ht="15.75" thickBot="1" x14ac:dyDescent="0.3">
      <c r="A190" s="24">
        <v>190</v>
      </c>
      <c r="B190" s="23" t="s">
        <v>2065</v>
      </c>
      <c r="C190" s="24">
        <v>3</v>
      </c>
      <c r="D190" s="25"/>
      <c r="E190" s="24" t="s">
        <v>1377</v>
      </c>
      <c r="F190" s="24" t="s">
        <v>1391</v>
      </c>
      <c r="G190" s="24" t="s">
        <v>2066</v>
      </c>
      <c r="H190" s="24" t="s">
        <v>1355</v>
      </c>
      <c r="I190" s="24" t="s">
        <v>1270</v>
      </c>
      <c r="J190" s="24" t="s">
        <v>1356</v>
      </c>
      <c r="K190" s="24" t="s">
        <v>2067</v>
      </c>
      <c r="L190" s="24"/>
      <c r="M190" s="24" t="s">
        <v>1359</v>
      </c>
      <c r="N190" s="24" t="s">
        <v>1399</v>
      </c>
      <c r="O190" s="24" t="s">
        <v>1483</v>
      </c>
      <c r="P190" s="26"/>
      <c r="Q190" s="26"/>
      <c r="R190" s="24" t="s">
        <v>1384</v>
      </c>
      <c r="S190" s="24">
        <v>277</v>
      </c>
      <c r="T190" s="24" t="s">
        <v>2068</v>
      </c>
      <c r="U190" s="26"/>
      <c r="V190" s="26"/>
      <c r="W190" s="26"/>
      <c r="X190" s="24" t="s">
        <v>2069</v>
      </c>
      <c r="Y190" s="26"/>
      <c r="Z190" s="26"/>
      <c r="AA190" s="24" t="s">
        <v>1373</v>
      </c>
      <c r="AB190" s="26"/>
      <c r="AC190" s="24" t="s">
        <v>1375</v>
      </c>
    </row>
    <row r="191" spans="1:29" ht="15.75" thickBot="1" x14ac:dyDescent="0.3">
      <c r="A191" s="24">
        <v>191</v>
      </c>
      <c r="B191" s="23" t="s">
        <v>2070</v>
      </c>
      <c r="C191" s="24">
        <v>3</v>
      </c>
      <c r="D191" s="25"/>
      <c r="E191" s="24" t="s">
        <v>1377</v>
      </c>
      <c r="F191" s="24" t="s">
        <v>1443</v>
      </c>
      <c r="G191" s="24" t="s">
        <v>2071</v>
      </c>
      <c r="H191" s="24" t="s">
        <v>1355</v>
      </c>
      <c r="I191" s="24" t="s">
        <v>1270</v>
      </c>
      <c r="J191" s="24" t="s">
        <v>1356</v>
      </c>
      <c r="K191" s="24" t="s">
        <v>2072</v>
      </c>
      <c r="L191" s="24"/>
      <c r="M191" s="24"/>
      <c r="N191" s="24" t="s">
        <v>1451</v>
      </c>
      <c r="O191" s="26"/>
      <c r="P191" s="26"/>
      <c r="Q191" s="26"/>
      <c r="R191" s="24" t="s">
        <v>1384</v>
      </c>
      <c r="S191" s="24">
        <v>277</v>
      </c>
      <c r="T191" s="24" t="s">
        <v>2073</v>
      </c>
      <c r="U191" s="26"/>
      <c r="V191" s="24" t="s">
        <v>1368</v>
      </c>
      <c r="W191" s="24" t="s">
        <v>1369</v>
      </c>
      <c r="X191" s="26"/>
      <c r="Y191" s="26"/>
      <c r="Z191" s="26"/>
      <c r="AA191" s="26"/>
      <c r="AB191" s="26"/>
      <c r="AC191" s="26"/>
    </row>
    <row r="192" spans="1:29" ht="15.75" thickBot="1" x14ac:dyDescent="0.3">
      <c r="A192" s="24">
        <v>192</v>
      </c>
      <c r="B192" s="23" t="s">
        <v>2074</v>
      </c>
      <c r="C192" s="24">
        <v>3</v>
      </c>
      <c r="D192" s="25"/>
      <c r="E192" s="24" t="s">
        <v>1377</v>
      </c>
      <c r="F192" s="24" t="s">
        <v>1387</v>
      </c>
      <c r="G192" s="24" t="s">
        <v>1560</v>
      </c>
      <c r="H192" s="24" t="s">
        <v>1355</v>
      </c>
      <c r="I192" s="24" t="s">
        <v>1270</v>
      </c>
      <c r="J192" s="24"/>
      <c r="K192" s="26"/>
      <c r="L192" s="24"/>
      <c r="M192" s="24"/>
      <c r="N192" s="24" t="s">
        <v>1451</v>
      </c>
      <c r="O192" s="26"/>
      <c r="P192" s="26"/>
      <c r="Q192" s="26"/>
      <c r="R192" s="24" t="s">
        <v>1384</v>
      </c>
      <c r="S192" s="24">
        <v>277</v>
      </c>
      <c r="T192" s="24" t="s">
        <v>2075</v>
      </c>
      <c r="U192" s="26"/>
      <c r="V192" s="24" t="s">
        <v>1368</v>
      </c>
      <c r="W192" s="26"/>
      <c r="X192" s="24" t="s">
        <v>1370</v>
      </c>
      <c r="Y192" s="26"/>
      <c r="Z192" s="24" t="s">
        <v>1372</v>
      </c>
      <c r="AA192" s="26"/>
      <c r="AB192" s="26"/>
      <c r="AC192" s="26"/>
    </row>
    <row r="193" spans="1:29" ht="15.75" thickBot="1" x14ac:dyDescent="0.3">
      <c r="A193" s="24">
        <v>193</v>
      </c>
      <c r="B193" s="23" t="s">
        <v>2076</v>
      </c>
      <c r="C193" s="24">
        <v>3</v>
      </c>
      <c r="D193" s="25"/>
      <c r="E193" s="24" t="s">
        <v>1377</v>
      </c>
      <c r="F193" s="24" t="s">
        <v>1387</v>
      </c>
      <c r="G193" s="24" t="s">
        <v>2077</v>
      </c>
      <c r="H193" s="24" t="s">
        <v>1355</v>
      </c>
      <c r="I193" s="24" t="s">
        <v>1270</v>
      </c>
      <c r="J193" s="24" t="s">
        <v>1356</v>
      </c>
      <c r="K193" s="24" t="s">
        <v>2078</v>
      </c>
      <c r="L193" s="24"/>
      <c r="M193" s="24" t="s">
        <v>1359</v>
      </c>
      <c r="N193" s="24" t="s">
        <v>1451</v>
      </c>
      <c r="O193" s="24" t="s">
        <v>2079</v>
      </c>
      <c r="P193" s="24" t="s">
        <v>2080</v>
      </c>
      <c r="Q193" s="24" t="s">
        <v>1538</v>
      </c>
      <c r="R193" s="24" t="s">
        <v>1384</v>
      </c>
      <c r="S193" s="24">
        <v>278</v>
      </c>
      <c r="T193" s="24" t="s">
        <v>2081</v>
      </c>
      <c r="U193" s="24" t="s">
        <v>1540</v>
      </c>
      <c r="V193" s="26"/>
      <c r="W193" s="24" t="s">
        <v>1369</v>
      </c>
      <c r="X193" s="26"/>
      <c r="Y193" s="26"/>
      <c r="Z193" s="26"/>
      <c r="AA193" s="26"/>
      <c r="AB193" s="26"/>
      <c r="AC193" s="26"/>
    </row>
    <row r="194" spans="1:29" ht="15.75" thickBot="1" x14ac:dyDescent="0.3">
      <c r="A194" s="24">
        <v>194</v>
      </c>
      <c r="B194" s="23" t="s">
        <v>2082</v>
      </c>
      <c r="C194" s="24">
        <v>3</v>
      </c>
      <c r="D194" s="25"/>
      <c r="E194" s="24" t="s">
        <v>1377</v>
      </c>
      <c r="F194" s="24" t="s">
        <v>1534</v>
      </c>
      <c r="G194" s="24" t="s">
        <v>1603</v>
      </c>
      <c r="H194" s="24" t="s">
        <v>1355</v>
      </c>
      <c r="I194" s="24" t="s">
        <v>1270</v>
      </c>
      <c r="J194" s="24" t="s">
        <v>1356</v>
      </c>
      <c r="K194" s="24" t="s">
        <v>2083</v>
      </c>
      <c r="L194" s="24"/>
      <c r="M194" s="24" t="s">
        <v>1359</v>
      </c>
      <c r="N194" s="24" t="s">
        <v>1399</v>
      </c>
      <c r="O194" s="24" t="s">
        <v>1444</v>
      </c>
      <c r="P194" s="26"/>
      <c r="Q194" s="26"/>
      <c r="R194" s="24" t="s">
        <v>1384</v>
      </c>
      <c r="S194" s="24">
        <v>278</v>
      </c>
      <c r="T194" s="24" t="s">
        <v>2084</v>
      </c>
      <c r="U194" s="26"/>
      <c r="V194" s="24" t="s">
        <v>1368</v>
      </c>
      <c r="W194" s="26"/>
      <c r="X194" s="24" t="s">
        <v>2085</v>
      </c>
      <c r="Y194" s="26"/>
      <c r="Z194" s="26"/>
      <c r="AA194" s="24" t="s">
        <v>1373</v>
      </c>
      <c r="AB194" s="26"/>
      <c r="AC194" s="24" t="s">
        <v>1375</v>
      </c>
    </row>
    <row r="195" spans="1:29" ht="15.75" thickBot="1" x14ac:dyDescent="0.3">
      <c r="A195" s="24">
        <v>195</v>
      </c>
      <c r="B195" s="23" t="s">
        <v>2086</v>
      </c>
      <c r="C195" s="24">
        <v>3</v>
      </c>
      <c r="D195" s="25"/>
      <c r="E195" s="24" t="s">
        <v>1377</v>
      </c>
      <c r="F195" s="24" t="s">
        <v>1420</v>
      </c>
      <c r="G195" s="24" t="s">
        <v>1392</v>
      </c>
      <c r="H195" s="24" t="s">
        <v>1355</v>
      </c>
      <c r="I195" s="24"/>
      <c r="J195" s="24" t="s">
        <v>1356</v>
      </c>
      <c r="K195" s="24" t="s">
        <v>2087</v>
      </c>
      <c r="L195" s="24"/>
      <c r="M195" s="24"/>
      <c r="N195" s="24" t="s">
        <v>1426</v>
      </c>
      <c r="O195" s="26"/>
      <c r="P195" s="26"/>
      <c r="Q195" s="26"/>
      <c r="R195" s="24" t="s">
        <v>1384</v>
      </c>
      <c r="S195" s="24">
        <v>283</v>
      </c>
      <c r="T195" s="28" t="s">
        <v>2088</v>
      </c>
      <c r="U195" s="26"/>
      <c r="V195" s="24" t="s">
        <v>1368</v>
      </c>
      <c r="W195" s="24" t="s">
        <v>1369</v>
      </c>
      <c r="X195" s="26"/>
      <c r="Y195" s="26"/>
      <c r="Z195" s="26"/>
      <c r="AA195" s="24" t="s">
        <v>1373</v>
      </c>
      <c r="AB195" s="24" t="s">
        <v>1374</v>
      </c>
      <c r="AC195" s="24" t="s">
        <v>1375</v>
      </c>
    </row>
    <row r="196" spans="1:29" ht="15.75" thickBot="1" x14ac:dyDescent="0.3">
      <c r="A196" s="24">
        <v>196</v>
      </c>
      <c r="B196" s="23" t="s">
        <v>2089</v>
      </c>
      <c r="C196" s="24">
        <v>3</v>
      </c>
      <c r="D196" s="25"/>
      <c r="E196" s="24" t="s">
        <v>1377</v>
      </c>
      <c r="F196" s="24" t="s">
        <v>1387</v>
      </c>
      <c r="G196" s="24" t="s">
        <v>1387</v>
      </c>
      <c r="H196" s="24" t="s">
        <v>1355</v>
      </c>
      <c r="I196" s="24" t="s">
        <v>1270</v>
      </c>
      <c r="J196" s="24"/>
      <c r="K196" s="26"/>
      <c r="L196" s="24"/>
      <c r="M196" s="24" t="s">
        <v>1359</v>
      </c>
      <c r="N196" s="24" t="s">
        <v>1399</v>
      </c>
      <c r="O196" s="24" t="s">
        <v>1468</v>
      </c>
      <c r="P196" s="24" t="s">
        <v>1394</v>
      </c>
      <c r="Q196" s="24" t="s">
        <v>1523</v>
      </c>
      <c r="R196" s="24" t="s">
        <v>1384</v>
      </c>
      <c r="S196" s="24">
        <v>285</v>
      </c>
      <c r="T196" s="24" t="s">
        <v>2090</v>
      </c>
      <c r="U196" s="24" t="s">
        <v>1525</v>
      </c>
      <c r="V196" s="26"/>
      <c r="W196" s="24" t="s">
        <v>1396</v>
      </c>
      <c r="X196" s="26"/>
      <c r="Y196" s="26"/>
      <c r="Z196" s="26"/>
      <c r="AA196" s="26"/>
      <c r="AB196" s="24" t="s">
        <v>1374</v>
      </c>
      <c r="AC196" s="24" t="s">
        <v>1375</v>
      </c>
    </row>
    <row r="197" spans="1:29" ht="15.75" thickBot="1" x14ac:dyDescent="0.3">
      <c r="A197" s="24">
        <v>197</v>
      </c>
      <c r="B197" s="23" t="s">
        <v>2091</v>
      </c>
      <c r="C197" s="24">
        <v>3</v>
      </c>
      <c r="D197" s="27" t="s">
        <v>1351</v>
      </c>
      <c r="E197" s="24" t="s">
        <v>1377</v>
      </c>
      <c r="F197" s="24" t="s">
        <v>1402</v>
      </c>
      <c r="G197" s="24" t="s">
        <v>2092</v>
      </c>
      <c r="H197" s="24" t="s">
        <v>1355</v>
      </c>
      <c r="I197" s="24" t="s">
        <v>1270</v>
      </c>
      <c r="J197" s="24" t="s">
        <v>1356</v>
      </c>
      <c r="K197" s="24" t="s">
        <v>2093</v>
      </c>
      <c r="L197" s="24"/>
      <c r="M197" s="24"/>
      <c r="N197" s="24" t="s">
        <v>1495</v>
      </c>
      <c r="O197" s="26"/>
      <c r="P197" s="26"/>
      <c r="Q197" s="26"/>
      <c r="R197" s="24" t="s">
        <v>1384</v>
      </c>
      <c r="S197" s="24">
        <v>287</v>
      </c>
      <c r="T197" s="24" t="s">
        <v>2094</v>
      </c>
      <c r="U197" s="26"/>
      <c r="V197" s="26"/>
      <c r="W197" s="26"/>
      <c r="X197" s="24" t="s">
        <v>1370</v>
      </c>
      <c r="Y197" s="26"/>
      <c r="Z197" s="24" t="s">
        <v>1372</v>
      </c>
      <c r="AA197" s="24" t="s">
        <v>1373</v>
      </c>
      <c r="AB197" s="26"/>
      <c r="AC197" s="24" t="s">
        <v>1375</v>
      </c>
    </row>
    <row r="198" spans="1:29" ht="15.75" thickBot="1" x14ac:dyDescent="0.3">
      <c r="A198" s="24">
        <v>198</v>
      </c>
      <c r="B198" s="23" t="s">
        <v>2095</v>
      </c>
      <c r="C198" s="24">
        <v>3</v>
      </c>
      <c r="D198" s="27" t="s">
        <v>1351</v>
      </c>
      <c r="E198" s="24" t="s">
        <v>1377</v>
      </c>
      <c r="F198" s="24" t="s">
        <v>1402</v>
      </c>
      <c r="G198" s="24" t="s">
        <v>2092</v>
      </c>
      <c r="H198" s="24" t="s">
        <v>1355</v>
      </c>
      <c r="I198" s="24" t="s">
        <v>1270</v>
      </c>
      <c r="J198" s="24" t="s">
        <v>1356</v>
      </c>
      <c r="K198" s="24" t="s">
        <v>2096</v>
      </c>
      <c r="L198" s="24"/>
      <c r="M198" s="24"/>
      <c r="N198" s="24" t="s">
        <v>1426</v>
      </c>
      <c r="O198" s="26"/>
      <c r="P198" s="26"/>
      <c r="Q198" s="26"/>
      <c r="R198" s="24" t="s">
        <v>1384</v>
      </c>
      <c r="S198" s="24">
        <v>287</v>
      </c>
      <c r="T198" s="28" t="s">
        <v>2097</v>
      </c>
      <c r="U198" s="26"/>
      <c r="V198" s="26"/>
      <c r="W198" s="24" t="s">
        <v>1369</v>
      </c>
      <c r="X198" s="24" t="s">
        <v>1370</v>
      </c>
      <c r="Y198" s="26"/>
      <c r="Z198" s="24" t="s">
        <v>1372</v>
      </c>
      <c r="AA198" s="24" t="s">
        <v>1373</v>
      </c>
      <c r="AB198" s="26"/>
      <c r="AC198" s="26"/>
    </row>
    <row r="199" spans="1:29" ht="15.75" thickBot="1" x14ac:dyDescent="0.3">
      <c r="A199" s="24">
        <v>199</v>
      </c>
      <c r="B199" s="23" t="s">
        <v>2098</v>
      </c>
      <c r="C199" s="24">
        <v>3</v>
      </c>
      <c r="D199" s="25"/>
      <c r="E199" s="24" t="s">
        <v>1377</v>
      </c>
      <c r="F199" s="24" t="s">
        <v>1391</v>
      </c>
      <c r="G199" s="24" t="s">
        <v>1403</v>
      </c>
      <c r="H199" s="24" t="s">
        <v>1355</v>
      </c>
      <c r="I199" s="24" t="s">
        <v>1270</v>
      </c>
      <c r="J199" s="24" t="s">
        <v>1356</v>
      </c>
      <c r="K199" s="24" t="s">
        <v>2099</v>
      </c>
      <c r="L199" s="24"/>
      <c r="M199" s="24" t="s">
        <v>1359</v>
      </c>
      <c r="N199" s="24" t="s">
        <v>1399</v>
      </c>
      <c r="O199" s="24" t="s">
        <v>2100</v>
      </c>
      <c r="P199" s="24" t="s">
        <v>2101</v>
      </c>
      <c r="Q199" s="24" t="s">
        <v>1538</v>
      </c>
      <c r="R199" s="24" t="s">
        <v>1384</v>
      </c>
      <c r="S199" s="24">
        <v>288</v>
      </c>
      <c r="T199" s="28" t="s">
        <v>2102</v>
      </c>
      <c r="U199" s="26"/>
      <c r="V199" s="26"/>
      <c r="W199" s="24" t="s">
        <v>1405</v>
      </c>
      <c r="X199" s="24" t="s">
        <v>1370</v>
      </c>
      <c r="Y199" s="26"/>
      <c r="Z199" s="24" t="s">
        <v>1372</v>
      </c>
      <c r="AA199" s="26"/>
      <c r="AB199" s="26"/>
      <c r="AC199" s="26"/>
    </row>
    <row r="200" spans="1:29" ht="15.75" thickBot="1" x14ac:dyDescent="0.3">
      <c r="A200" s="24">
        <v>200</v>
      </c>
      <c r="B200" s="23" t="s">
        <v>2103</v>
      </c>
      <c r="C200" s="24">
        <v>4</v>
      </c>
      <c r="D200" s="25"/>
      <c r="E200" s="24" t="s">
        <v>1377</v>
      </c>
      <c r="F200" s="24" t="s">
        <v>1402</v>
      </c>
      <c r="G200" s="24"/>
      <c r="H200" s="24" t="s">
        <v>1355</v>
      </c>
      <c r="I200" s="24" t="s">
        <v>1270</v>
      </c>
      <c r="J200" s="24" t="s">
        <v>1356</v>
      </c>
      <c r="K200" s="24" t="s">
        <v>2104</v>
      </c>
      <c r="L200" s="24"/>
      <c r="M200" s="24" t="s">
        <v>1359</v>
      </c>
      <c r="N200" s="24" t="s">
        <v>1426</v>
      </c>
      <c r="O200" s="26"/>
      <c r="P200" s="26"/>
      <c r="Q200" s="26"/>
      <c r="R200" s="24" t="s">
        <v>1384</v>
      </c>
      <c r="S200" s="24">
        <v>214</v>
      </c>
      <c r="T200" s="28" t="s">
        <v>2105</v>
      </c>
      <c r="U200" s="26"/>
      <c r="V200" s="26"/>
      <c r="W200" s="24" t="s">
        <v>1644</v>
      </c>
      <c r="X200" s="26"/>
      <c r="Y200" s="26"/>
      <c r="Z200" s="26"/>
      <c r="AA200" s="26"/>
      <c r="AB200" s="26"/>
      <c r="AC200" s="24" t="s">
        <v>1375</v>
      </c>
    </row>
    <row r="201" spans="1:29" ht="15.75" thickBot="1" x14ac:dyDescent="0.3">
      <c r="A201" s="24">
        <v>201</v>
      </c>
      <c r="B201" s="23" t="s">
        <v>2106</v>
      </c>
      <c r="C201" s="24">
        <v>4</v>
      </c>
      <c r="D201" s="25"/>
      <c r="E201" s="24" t="s">
        <v>1377</v>
      </c>
      <c r="F201" s="24" t="s">
        <v>1387</v>
      </c>
      <c r="G201" s="24" t="s">
        <v>1560</v>
      </c>
      <c r="H201" s="24" t="s">
        <v>1355</v>
      </c>
      <c r="I201" s="24"/>
      <c r="J201" s="24"/>
      <c r="K201" s="26"/>
      <c r="L201" s="24"/>
      <c r="M201" s="24" t="s">
        <v>1359</v>
      </c>
      <c r="N201" s="24" t="s">
        <v>1451</v>
      </c>
      <c r="O201" s="26"/>
      <c r="P201" s="26"/>
      <c r="Q201" s="26"/>
      <c r="R201" s="24" t="s">
        <v>1384</v>
      </c>
      <c r="S201" s="24">
        <v>216</v>
      </c>
      <c r="T201" s="24" t="s">
        <v>2107</v>
      </c>
      <c r="U201" s="26"/>
      <c r="V201" s="26"/>
      <c r="W201" s="26"/>
      <c r="X201" s="26"/>
      <c r="Y201" s="24" t="s">
        <v>1371</v>
      </c>
      <c r="Z201" s="26"/>
      <c r="AA201" s="26"/>
      <c r="AB201" s="26"/>
      <c r="AC201" s="26"/>
    </row>
    <row r="202" spans="1:29" ht="15.75" thickBot="1" x14ac:dyDescent="0.3">
      <c r="A202" s="24">
        <v>202</v>
      </c>
      <c r="B202" s="23" t="s">
        <v>2108</v>
      </c>
      <c r="C202" s="24">
        <v>4</v>
      </c>
      <c r="D202" s="25"/>
      <c r="E202" s="24" t="s">
        <v>1377</v>
      </c>
      <c r="F202" s="24" t="s">
        <v>1387</v>
      </c>
      <c r="G202" s="24" t="s">
        <v>1560</v>
      </c>
      <c r="H202" s="24" t="s">
        <v>1355</v>
      </c>
      <c r="I202" s="24"/>
      <c r="J202" s="24"/>
      <c r="K202" s="26"/>
      <c r="L202" s="24"/>
      <c r="M202" s="24" t="s">
        <v>1359</v>
      </c>
      <c r="N202" s="24" t="s">
        <v>1451</v>
      </c>
      <c r="O202" s="26"/>
      <c r="P202" s="26"/>
      <c r="Q202" s="26"/>
      <c r="R202" s="24" t="s">
        <v>1384</v>
      </c>
      <c r="S202" s="24">
        <v>216</v>
      </c>
      <c r="T202" s="24" t="s">
        <v>2109</v>
      </c>
      <c r="U202" s="26"/>
      <c r="V202" s="26"/>
      <c r="W202" s="26"/>
      <c r="X202" s="26"/>
      <c r="Y202" s="24" t="s">
        <v>1371</v>
      </c>
      <c r="Z202" s="26"/>
      <c r="AA202" s="26"/>
      <c r="AB202" s="26"/>
      <c r="AC202" s="26"/>
    </row>
    <row r="203" spans="1:29" ht="15.75" thickBot="1" x14ac:dyDescent="0.3">
      <c r="A203" s="24">
        <v>203</v>
      </c>
      <c r="B203" s="23" t="s">
        <v>2110</v>
      </c>
      <c r="C203" s="24">
        <v>4</v>
      </c>
      <c r="D203" s="25"/>
      <c r="E203" s="24" t="s">
        <v>1377</v>
      </c>
      <c r="F203" s="24" t="s">
        <v>1378</v>
      </c>
      <c r="G203" s="24" t="s">
        <v>1407</v>
      </c>
      <c r="H203" s="24" t="s">
        <v>1355</v>
      </c>
      <c r="I203" s="24" t="s">
        <v>1270</v>
      </c>
      <c r="J203" s="24" t="s">
        <v>1356</v>
      </c>
      <c r="K203" s="24" t="s">
        <v>2111</v>
      </c>
      <c r="L203" s="24"/>
      <c r="M203" s="24" t="s">
        <v>1359</v>
      </c>
      <c r="N203" s="24" t="s">
        <v>1399</v>
      </c>
      <c r="O203" s="24" t="s">
        <v>1512</v>
      </c>
      <c r="P203" s="26"/>
      <c r="Q203" s="26"/>
      <c r="R203" s="24" t="s">
        <v>1384</v>
      </c>
      <c r="S203" s="24">
        <v>217</v>
      </c>
      <c r="T203" s="24" t="s">
        <v>2112</v>
      </c>
      <c r="U203" s="24" t="s">
        <v>1514</v>
      </c>
      <c r="V203" s="26"/>
      <c r="W203" s="24" t="s">
        <v>1369</v>
      </c>
      <c r="X203" s="26"/>
      <c r="Y203" s="24" t="s">
        <v>1371</v>
      </c>
      <c r="Z203" s="26"/>
      <c r="AA203" s="24" t="s">
        <v>1373</v>
      </c>
      <c r="AB203" s="24" t="s">
        <v>1374</v>
      </c>
      <c r="AC203" s="24" t="s">
        <v>1375</v>
      </c>
    </row>
    <row r="204" spans="1:29" ht="15.75" thickBot="1" x14ac:dyDescent="0.3">
      <c r="A204" s="24">
        <v>204</v>
      </c>
      <c r="B204" s="23" t="s">
        <v>2113</v>
      </c>
      <c r="C204" s="24">
        <v>4</v>
      </c>
      <c r="D204" s="25"/>
      <c r="E204" s="24" t="s">
        <v>1377</v>
      </c>
      <c r="F204" s="24" t="s">
        <v>1402</v>
      </c>
      <c r="G204" s="24" t="s">
        <v>1392</v>
      </c>
      <c r="H204" s="24" t="s">
        <v>1355</v>
      </c>
      <c r="I204" s="24" t="s">
        <v>1270</v>
      </c>
      <c r="J204" s="24"/>
      <c r="K204" s="26"/>
      <c r="L204" s="24"/>
      <c r="M204" s="24"/>
      <c r="N204" s="24" t="s">
        <v>1380</v>
      </c>
      <c r="O204" s="24" t="s">
        <v>1868</v>
      </c>
      <c r="P204" s="24" t="s">
        <v>1394</v>
      </c>
      <c r="Q204" s="24" t="s">
        <v>2114</v>
      </c>
      <c r="R204" s="24" t="s">
        <v>1384</v>
      </c>
      <c r="S204" s="24">
        <v>219</v>
      </c>
      <c r="T204" s="24" t="s">
        <v>2115</v>
      </c>
      <c r="U204" s="24" t="s">
        <v>1540</v>
      </c>
      <c r="V204" s="26"/>
      <c r="W204" s="24" t="s">
        <v>1396</v>
      </c>
      <c r="X204" s="24" t="s">
        <v>1370</v>
      </c>
      <c r="Y204" s="24" t="s">
        <v>1629</v>
      </c>
      <c r="Z204" s="26"/>
      <c r="AA204" s="24" t="s">
        <v>1373</v>
      </c>
      <c r="AB204" s="24" t="s">
        <v>1374</v>
      </c>
      <c r="AC204" s="24" t="s">
        <v>1375</v>
      </c>
    </row>
    <row r="205" spans="1:29" ht="15.75" thickBot="1" x14ac:dyDescent="0.3">
      <c r="A205" s="24">
        <v>205</v>
      </c>
      <c r="B205" s="23" t="s">
        <v>2116</v>
      </c>
      <c r="C205" s="24">
        <v>4</v>
      </c>
      <c r="D205" s="25"/>
      <c r="E205" s="24" t="s">
        <v>1377</v>
      </c>
      <c r="F205" s="24" t="s">
        <v>1402</v>
      </c>
      <c r="G205" s="24" t="s">
        <v>2117</v>
      </c>
      <c r="H205" s="24" t="s">
        <v>1355</v>
      </c>
      <c r="I205" s="24" t="s">
        <v>1270</v>
      </c>
      <c r="J205" s="24"/>
      <c r="K205" s="26"/>
      <c r="L205" s="24"/>
      <c r="M205" s="24" t="s">
        <v>1359</v>
      </c>
      <c r="N205" s="24" t="s">
        <v>1399</v>
      </c>
      <c r="O205" s="24" t="s">
        <v>1483</v>
      </c>
      <c r="P205" s="26"/>
      <c r="Q205" s="26"/>
      <c r="R205" s="24" t="s">
        <v>1384</v>
      </c>
      <c r="S205" s="24">
        <v>224</v>
      </c>
      <c r="T205" s="24" t="s">
        <v>2118</v>
      </c>
      <c r="U205" s="26"/>
      <c r="V205" s="24" t="s">
        <v>1368</v>
      </c>
      <c r="W205" s="26"/>
      <c r="X205" s="26"/>
      <c r="Y205" s="26"/>
      <c r="Z205" s="26"/>
      <c r="AA205" s="26"/>
      <c r="AB205" s="26"/>
      <c r="AC205" s="26"/>
    </row>
    <row r="206" spans="1:29" ht="15.75" thickBot="1" x14ac:dyDescent="0.3">
      <c r="A206" s="24">
        <v>206</v>
      </c>
      <c r="B206" s="23" t="s">
        <v>2119</v>
      </c>
      <c r="C206" s="24">
        <v>4</v>
      </c>
      <c r="D206" s="25"/>
      <c r="E206" s="24" t="s">
        <v>1377</v>
      </c>
      <c r="F206" s="24" t="s">
        <v>1534</v>
      </c>
      <c r="G206" s="24" t="s">
        <v>2120</v>
      </c>
      <c r="H206" s="24" t="s">
        <v>1355</v>
      </c>
      <c r="I206" s="24" t="s">
        <v>1270</v>
      </c>
      <c r="J206" s="24" t="s">
        <v>1356</v>
      </c>
      <c r="K206" s="24" t="s">
        <v>2121</v>
      </c>
      <c r="L206" s="24"/>
      <c r="M206" s="24" t="s">
        <v>1359</v>
      </c>
      <c r="N206" s="24" t="s">
        <v>1399</v>
      </c>
      <c r="O206" s="24" t="s">
        <v>1483</v>
      </c>
      <c r="P206" s="26"/>
      <c r="Q206" s="26"/>
      <c r="R206" s="24" t="s">
        <v>1384</v>
      </c>
      <c r="S206" s="24">
        <v>224</v>
      </c>
      <c r="T206" s="24" t="s">
        <v>2122</v>
      </c>
      <c r="U206" s="24" t="s">
        <v>2123</v>
      </c>
      <c r="V206" s="24" t="s">
        <v>1368</v>
      </c>
      <c r="W206" s="24" t="s">
        <v>1644</v>
      </c>
      <c r="X206" s="24" t="s">
        <v>1370</v>
      </c>
      <c r="Y206" s="24" t="s">
        <v>1629</v>
      </c>
      <c r="Z206" s="26"/>
      <c r="AA206" s="24" t="s">
        <v>1373</v>
      </c>
      <c r="AB206" s="26"/>
      <c r="AC206" s="24" t="s">
        <v>1375</v>
      </c>
    </row>
    <row r="207" spans="1:29" ht="15.75" thickBot="1" x14ac:dyDescent="0.3">
      <c r="A207" s="24">
        <v>207</v>
      </c>
      <c r="B207" s="23" t="s">
        <v>2124</v>
      </c>
      <c r="C207" s="24">
        <v>4</v>
      </c>
      <c r="D207" s="25"/>
      <c r="E207" s="24" t="s">
        <v>1399</v>
      </c>
      <c r="F207" s="24" t="s">
        <v>1534</v>
      </c>
      <c r="G207" s="26"/>
      <c r="H207" s="24" t="s">
        <v>1355</v>
      </c>
      <c r="I207" s="24" t="s">
        <v>1270</v>
      </c>
      <c r="J207" s="24"/>
      <c r="K207" s="26"/>
      <c r="L207" s="24"/>
      <c r="M207" s="24" t="s">
        <v>1359</v>
      </c>
      <c r="N207" s="24" t="s">
        <v>1426</v>
      </c>
      <c r="O207" s="26"/>
      <c r="P207" s="26"/>
      <c r="Q207" s="26"/>
      <c r="R207" s="24" t="s">
        <v>1384</v>
      </c>
      <c r="S207" s="24">
        <v>226</v>
      </c>
      <c r="T207" s="24" t="s">
        <v>2125</v>
      </c>
      <c r="U207" s="28" t="s">
        <v>2126</v>
      </c>
      <c r="V207" s="26"/>
      <c r="W207" s="26"/>
      <c r="X207" s="24" t="s">
        <v>1370</v>
      </c>
      <c r="Y207" s="26"/>
      <c r="Z207" s="26"/>
      <c r="AA207" s="26"/>
      <c r="AB207" s="26"/>
      <c r="AC207" s="24" t="s">
        <v>1375</v>
      </c>
    </row>
    <row r="208" spans="1:29" ht="15.75" thickBot="1" x14ac:dyDescent="0.3">
      <c r="A208" s="24">
        <v>208</v>
      </c>
      <c r="B208" s="23" t="s">
        <v>2127</v>
      </c>
      <c r="C208" s="24">
        <v>4</v>
      </c>
      <c r="D208" s="25"/>
      <c r="E208" s="24" t="s">
        <v>1377</v>
      </c>
      <c r="F208" s="24" t="s">
        <v>1378</v>
      </c>
      <c r="G208" s="26"/>
      <c r="H208" s="24" t="s">
        <v>1355</v>
      </c>
      <c r="I208" s="24" t="s">
        <v>1270</v>
      </c>
      <c r="J208" s="24" t="s">
        <v>1356</v>
      </c>
      <c r="K208" s="24" t="s">
        <v>2128</v>
      </c>
      <c r="L208" s="24"/>
      <c r="M208" s="24" t="s">
        <v>1359</v>
      </c>
      <c r="N208" s="24" t="s">
        <v>1426</v>
      </c>
      <c r="O208" s="26"/>
      <c r="P208" s="26"/>
      <c r="Q208" s="26"/>
      <c r="R208" s="24" t="s">
        <v>1384</v>
      </c>
      <c r="S208" s="24">
        <v>226</v>
      </c>
      <c r="T208" s="24" t="s">
        <v>2129</v>
      </c>
      <c r="U208" s="28" t="s">
        <v>2126</v>
      </c>
      <c r="V208" s="26"/>
      <c r="W208" s="26"/>
      <c r="X208" s="24" t="s">
        <v>1370</v>
      </c>
      <c r="Y208" s="26"/>
      <c r="Z208" s="24" t="s">
        <v>1372</v>
      </c>
      <c r="AA208" s="26"/>
      <c r="AB208" s="26"/>
      <c r="AC208" s="26"/>
    </row>
    <row r="209" spans="1:29" ht="15.75" thickBot="1" x14ac:dyDescent="0.3">
      <c r="A209" s="24">
        <v>209</v>
      </c>
      <c r="B209" s="23" t="s">
        <v>2130</v>
      </c>
      <c r="C209" s="24">
        <v>4</v>
      </c>
      <c r="D209" s="25"/>
      <c r="E209" s="24" t="s">
        <v>1377</v>
      </c>
      <c r="F209" s="24" t="s">
        <v>2131</v>
      </c>
      <c r="G209" s="24" t="s">
        <v>2132</v>
      </c>
      <c r="H209" s="24" t="s">
        <v>1355</v>
      </c>
      <c r="I209" s="24" t="s">
        <v>1270</v>
      </c>
      <c r="J209" s="24" t="s">
        <v>1356</v>
      </c>
      <c r="K209" s="24" t="s">
        <v>2133</v>
      </c>
      <c r="L209" s="24"/>
      <c r="M209" s="24" t="s">
        <v>1359</v>
      </c>
      <c r="N209" s="24" t="s">
        <v>1451</v>
      </c>
      <c r="O209" s="26"/>
      <c r="P209" s="26"/>
      <c r="Q209" s="26"/>
      <c r="R209" s="24" t="s">
        <v>1384</v>
      </c>
      <c r="S209" s="24">
        <v>227</v>
      </c>
      <c r="T209" s="24" t="s">
        <v>2134</v>
      </c>
      <c r="U209" s="26"/>
      <c r="V209" s="26"/>
      <c r="W209" s="24" t="s">
        <v>1369</v>
      </c>
      <c r="X209" s="24" t="s">
        <v>1370</v>
      </c>
      <c r="Y209" s="26"/>
      <c r="Z209" s="26"/>
      <c r="AA209" s="26"/>
      <c r="AB209" s="26"/>
      <c r="AC209" s="24" t="s">
        <v>1375</v>
      </c>
    </row>
    <row r="210" spans="1:29" ht="15.75" thickBot="1" x14ac:dyDescent="0.3">
      <c r="A210" s="24">
        <v>210</v>
      </c>
      <c r="B210" s="23" t="s">
        <v>2135</v>
      </c>
      <c r="C210" s="24">
        <v>4</v>
      </c>
      <c r="D210" s="25"/>
      <c r="E210" s="24" t="s">
        <v>1377</v>
      </c>
      <c r="F210" s="24" t="s">
        <v>1420</v>
      </c>
      <c r="G210" s="24" t="s">
        <v>1421</v>
      </c>
      <c r="H210" s="24" t="s">
        <v>1355</v>
      </c>
      <c r="I210" s="24" t="s">
        <v>1270</v>
      </c>
      <c r="J210" s="24"/>
      <c r="K210" s="26"/>
      <c r="L210" s="24"/>
      <c r="M210" s="24"/>
      <c r="N210" s="24" t="s">
        <v>1490</v>
      </c>
      <c r="O210" s="26"/>
      <c r="P210" s="26"/>
      <c r="Q210" s="26"/>
      <c r="R210" s="24" t="s">
        <v>1384</v>
      </c>
      <c r="S210" s="24">
        <v>230</v>
      </c>
      <c r="T210" s="24" t="s">
        <v>2136</v>
      </c>
      <c r="U210" s="26"/>
      <c r="V210" s="26"/>
      <c r="W210" s="24" t="s">
        <v>1369</v>
      </c>
      <c r="X210" s="26"/>
      <c r="Y210" s="24" t="s">
        <v>1371</v>
      </c>
      <c r="Z210" s="26"/>
      <c r="AA210" s="26"/>
      <c r="AB210" s="26"/>
      <c r="AC210" s="26"/>
    </row>
    <row r="211" spans="1:29" ht="15.75" thickBot="1" x14ac:dyDescent="0.3">
      <c r="A211" s="24">
        <v>211</v>
      </c>
      <c r="B211" s="23" t="s">
        <v>2137</v>
      </c>
      <c r="C211" s="24">
        <v>4</v>
      </c>
      <c r="D211" s="25"/>
      <c r="E211" s="24" t="s">
        <v>1377</v>
      </c>
      <c r="F211" s="24" t="s">
        <v>2138</v>
      </c>
      <c r="G211" s="24" t="s">
        <v>2139</v>
      </c>
      <c r="H211" s="24" t="s">
        <v>1355</v>
      </c>
      <c r="I211" s="24"/>
      <c r="J211" s="24"/>
      <c r="K211" s="26"/>
      <c r="L211" s="24"/>
      <c r="M211" s="24"/>
      <c r="N211" s="24" t="s">
        <v>1380</v>
      </c>
      <c r="O211" s="26"/>
      <c r="P211" s="26"/>
      <c r="Q211" s="26"/>
      <c r="R211" s="24" t="s">
        <v>1384</v>
      </c>
      <c r="S211" s="24">
        <v>233</v>
      </c>
      <c r="T211" s="28" t="s">
        <v>2140</v>
      </c>
      <c r="U211" s="26"/>
      <c r="V211" s="24" t="s">
        <v>1368</v>
      </c>
      <c r="W211" s="24" t="s">
        <v>1532</v>
      </c>
      <c r="X211" s="26"/>
      <c r="Y211" s="24" t="s">
        <v>1515</v>
      </c>
      <c r="Z211" s="26"/>
      <c r="AA211" s="24" t="s">
        <v>1373</v>
      </c>
      <c r="AB211" s="24" t="s">
        <v>1374</v>
      </c>
      <c r="AC211" s="24" t="s">
        <v>1375</v>
      </c>
    </row>
    <row r="212" spans="1:29" ht="15.75" thickBot="1" x14ac:dyDescent="0.3">
      <c r="A212" s="24">
        <v>212</v>
      </c>
      <c r="B212" s="23" t="s">
        <v>2141</v>
      </c>
      <c r="C212" s="24">
        <v>4</v>
      </c>
      <c r="D212" s="27" t="s">
        <v>1351</v>
      </c>
      <c r="E212" s="24" t="s">
        <v>1377</v>
      </c>
      <c r="F212" s="24" t="s">
        <v>1387</v>
      </c>
      <c r="G212" s="26"/>
      <c r="H212" s="24" t="s">
        <v>1355</v>
      </c>
      <c r="I212" s="24" t="s">
        <v>1270</v>
      </c>
      <c r="J212" s="24" t="s">
        <v>1356</v>
      </c>
      <c r="K212" s="24" t="s">
        <v>2142</v>
      </c>
      <c r="L212" s="24" t="s">
        <v>1739</v>
      </c>
      <c r="M212" s="24"/>
      <c r="N212" s="24" t="s">
        <v>1380</v>
      </c>
      <c r="O212" s="26"/>
      <c r="P212" s="26"/>
      <c r="Q212" s="26"/>
      <c r="R212" s="24" t="s">
        <v>1384</v>
      </c>
      <c r="S212" s="24">
        <v>234</v>
      </c>
      <c r="T212" s="24" t="s">
        <v>2143</v>
      </c>
      <c r="U212" s="26"/>
      <c r="V212" s="26"/>
      <c r="W212" s="24" t="s">
        <v>1369</v>
      </c>
      <c r="X212" s="24" t="s">
        <v>2144</v>
      </c>
      <c r="Y212" s="26"/>
      <c r="Z212" s="26"/>
      <c r="AA212" s="26"/>
      <c r="AB212" s="26"/>
      <c r="AC212" s="26"/>
    </row>
    <row r="213" spans="1:29" ht="15.75" thickBot="1" x14ac:dyDescent="0.3">
      <c r="A213" s="24">
        <v>213</v>
      </c>
      <c r="B213" s="23" t="s">
        <v>2145</v>
      </c>
      <c r="C213" s="24">
        <v>4</v>
      </c>
      <c r="D213" s="25"/>
      <c r="E213" s="24" t="s">
        <v>1377</v>
      </c>
      <c r="F213" s="24" t="s">
        <v>1378</v>
      </c>
      <c r="G213" s="24" t="s">
        <v>1493</v>
      </c>
      <c r="H213" s="24" t="s">
        <v>1355</v>
      </c>
      <c r="I213" s="24" t="s">
        <v>1270</v>
      </c>
      <c r="J213" s="24"/>
      <c r="K213" s="26"/>
      <c r="L213" s="24"/>
      <c r="M213" s="24" t="s">
        <v>1359</v>
      </c>
      <c r="N213" s="24" t="s">
        <v>1399</v>
      </c>
      <c r="O213" s="24" t="s">
        <v>1483</v>
      </c>
      <c r="P213" s="26"/>
      <c r="Q213" s="26"/>
      <c r="R213" s="24" t="s">
        <v>1384</v>
      </c>
      <c r="S213" s="24">
        <v>234</v>
      </c>
      <c r="T213" s="24" t="s">
        <v>2146</v>
      </c>
      <c r="U213" s="24" t="s">
        <v>1403</v>
      </c>
      <c r="V213" s="26"/>
      <c r="W213" s="24" t="s">
        <v>1405</v>
      </c>
      <c r="X213" s="24" t="s">
        <v>1370</v>
      </c>
      <c r="Y213" s="26"/>
      <c r="Z213" s="26"/>
      <c r="AA213" s="24" t="s">
        <v>1373</v>
      </c>
      <c r="AB213" s="26"/>
      <c r="AC213" s="26"/>
    </row>
    <row r="214" spans="1:29" ht="15.75" thickBot="1" x14ac:dyDescent="0.3">
      <c r="A214" s="24">
        <v>214</v>
      </c>
      <c r="B214" s="23" t="s">
        <v>2147</v>
      </c>
      <c r="C214" s="24">
        <v>4</v>
      </c>
      <c r="D214" s="25"/>
      <c r="E214" s="24" t="s">
        <v>1377</v>
      </c>
      <c r="F214" s="24" t="s">
        <v>1534</v>
      </c>
      <c r="G214" s="24" t="s">
        <v>1581</v>
      </c>
      <c r="H214" s="24" t="s">
        <v>1355</v>
      </c>
      <c r="I214" s="24" t="s">
        <v>1270</v>
      </c>
      <c r="J214" s="24" t="s">
        <v>1356</v>
      </c>
      <c r="K214" s="24" t="s">
        <v>2148</v>
      </c>
      <c r="L214" s="24"/>
      <c r="M214" s="24" t="s">
        <v>1359</v>
      </c>
      <c r="N214" s="24" t="s">
        <v>1399</v>
      </c>
      <c r="O214" s="24" t="s">
        <v>2149</v>
      </c>
      <c r="P214" s="24" t="s">
        <v>2101</v>
      </c>
      <c r="Q214" s="24" t="s">
        <v>1523</v>
      </c>
      <c r="R214" s="24" t="s">
        <v>1384</v>
      </c>
      <c r="S214" s="24">
        <v>238</v>
      </c>
      <c r="T214" s="28" t="s">
        <v>2150</v>
      </c>
      <c r="U214" s="26"/>
      <c r="V214" s="26"/>
      <c r="W214" s="26"/>
      <c r="X214" s="26"/>
      <c r="Y214" s="26"/>
      <c r="Z214" s="26"/>
      <c r="AA214" s="26"/>
      <c r="AB214" s="26"/>
      <c r="AC214" s="24" t="s">
        <v>1375</v>
      </c>
    </row>
    <row r="215" spans="1:29" ht="15.75" thickBot="1" x14ac:dyDescent="0.3">
      <c r="A215" s="24">
        <v>215</v>
      </c>
      <c r="B215" s="23" t="s">
        <v>2151</v>
      </c>
      <c r="C215" s="24">
        <v>4</v>
      </c>
      <c r="D215" s="25"/>
      <c r="E215" s="24" t="s">
        <v>1451</v>
      </c>
      <c r="F215" s="24" t="s">
        <v>1391</v>
      </c>
      <c r="G215" s="24" t="s">
        <v>2152</v>
      </c>
      <c r="H215" s="24" t="s">
        <v>1355</v>
      </c>
      <c r="I215" s="24" t="s">
        <v>1270</v>
      </c>
      <c r="J215" s="24"/>
      <c r="K215" s="26"/>
      <c r="L215" s="24"/>
      <c r="M215" s="24"/>
      <c r="N215" s="24" t="s">
        <v>1380</v>
      </c>
      <c r="O215" s="26"/>
      <c r="P215" s="26"/>
      <c r="Q215" s="26"/>
      <c r="R215" s="24" t="s">
        <v>1384</v>
      </c>
      <c r="S215" s="24">
        <v>239</v>
      </c>
      <c r="T215" s="24" t="s">
        <v>2153</v>
      </c>
      <c r="U215" s="26"/>
      <c r="V215" s="26"/>
      <c r="W215" s="26"/>
      <c r="X215" s="26"/>
      <c r="Y215" s="26"/>
      <c r="Z215" s="26"/>
      <c r="AA215" s="26"/>
      <c r="AB215" s="26"/>
      <c r="AC215" s="24" t="s">
        <v>1375</v>
      </c>
    </row>
    <row r="216" spans="1:29" ht="15.75" thickBot="1" x14ac:dyDescent="0.3">
      <c r="A216" s="24">
        <v>216</v>
      </c>
      <c r="B216" s="23" t="s">
        <v>2154</v>
      </c>
      <c r="C216" s="24">
        <v>4</v>
      </c>
      <c r="D216" s="25"/>
      <c r="E216" s="24" t="s">
        <v>1377</v>
      </c>
      <c r="F216" s="24" t="s">
        <v>1387</v>
      </c>
      <c r="G216" s="24" t="s">
        <v>1387</v>
      </c>
      <c r="H216" s="24" t="s">
        <v>1355</v>
      </c>
      <c r="I216" s="24" t="s">
        <v>1270</v>
      </c>
      <c r="J216" s="24" t="s">
        <v>1356</v>
      </c>
      <c r="K216" s="24" t="s">
        <v>2155</v>
      </c>
      <c r="L216" s="26"/>
      <c r="M216" s="24"/>
      <c r="N216" s="24" t="s">
        <v>1451</v>
      </c>
      <c r="O216" s="26"/>
      <c r="P216" s="24" t="s">
        <v>2156</v>
      </c>
      <c r="Q216" s="24" t="s">
        <v>1713</v>
      </c>
      <c r="R216" s="24" t="s">
        <v>1384</v>
      </c>
      <c r="S216" s="24">
        <v>242</v>
      </c>
      <c r="T216" s="28" t="s">
        <v>2157</v>
      </c>
      <c r="U216" s="26"/>
      <c r="V216" s="26"/>
      <c r="W216" s="26"/>
      <c r="X216" s="26"/>
      <c r="Y216" s="26"/>
      <c r="Z216" s="26"/>
      <c r="AA216" s="26"/>
      <c r="AB216" s="26"/>
      <c r="AC216" s="24" t="s">
        <v>1375</v>
      </c>
    </row>
    <row r="217" spans="1:29" ht="15.75" thickBot="1" x14ac:dyDescent="0.3">
      <c r="A217" s="24">
        <v>217</v>
      </c>
      <c r="B217" s="23" t="s">
        <v>2158</v>
      </c>
      <c r="C217" s="24">
        <v>4</v>
      </c>
      <c r="D217" s="25"/>
      <c r="E217" s="24" t="s">
        <v>1377</v>
      </c>
      <c r="F217" s="24" t="s">
        <v>1420</v>
      </c>
      <c r="G217" s="24" t="s">
        <v>1421</v>
      </c>
      <c r="H217" s="24" t="s">
        <v>1355</v>
      </c>
      <c r="I217" s="24" t="s">
        <v>1270</v>
      </c>
      <c r="J217" s="24" t="s">
        <v>1356</v>
      </c>
      <c r="K217" s="24" t="s">
        <v>2159</v>
      </c>
      <c r="L217" s="24"/>
      <c r="M217" s="24"/>
      <c r="N217" s="24" t="s">
        <v>1426</v>
      </c>
      <c r="O217" s="26"/>
      <c r="P217" s="26"/>
      <c r="Q217" s="26"/>
      <c r="R217" s="24" t="s">
        <v>1384</v>
      </c>
      <c r="S217" s="24">
        <v>244</v>
      </c>
      <c r="T217" s="28" t="s">
        <v>2160</v>
      </c>
      <c r="U217" s="26"/>
      <c r="V217" s="24" t="s">
        <v>1368</v>
      </c>
      <c r="W217" s="24" t="s">
        <v>1369</v>
      </c>
      <c r="X217" s="24" t="s">
        <v>1370</v>
      </c>
      <c r="Y217" s="24" t="s">
        <v>1680</v>
      </c>
      <c r="Z217" s="24" t="s">
        <v>1372</v>
      </c>
      <c r="AA217" s="26"/>
      <c r="AB217" s="26"/>
      <c r="AC217" s="26"/>
    </row>
    <row r="218" spans="1:29" ht="15.75" thickBot="1" x14ac:dyDescent="0.3">
      <c r="A218" s="24">
        <v>218</v>
      </c>
      <c r="B218" s="23" t="s">
        <v>2161</v>
      </c>
      <c r="C218" s="24">
        <v>4</v>
      </c>
      <c r="D218" s="25"/>
      <c r="E218" s="24" t="s">
        <v>1377</v>
      </c>
      <c r="F218" s="24" t="s">
        <v>1402</v>
      </c>
      <c r="G218" s="24" t="s">
        <v>1403</v>
      </c>
      <c r="H218" s="24" t="s">
        <v>1355</v>
      </c>
      <c r="I218" s="24" t="s">
        <v>1270</v>
      </c>
      <c r="J218" s="24"/>
      <c r="K218" s="26"/>
      <c r="L218" s="24"/>
      <c r="M218" s="24" t="s">
        <v>1359</v>
      </c>
      <c r="N218" s="24" t="s">
        <v>1451</v>
      </c>
      <c r="O218" s="26"/>
      <c r="P218" s="26"/>
      <c r="Q218" s="26"/>
      <c r="R218" s="24" t="s">
        <v>1384</v>
      </c>
      <c r="S218" s="24">
        <v>245</v>
      </c>
      <c r="T218" s="24" t="s">
        <v>2162</v>
      </c>
      <c r="U218" s="26"/>
      <c r="V218" s="26"/>
      <c r="W218" s="26"/>
      <c r="X218" s="24" t="s">
        <v>1370</v>
      </c>
      <c r="Y218" s="26"/>
      <c r="Z218" s="26"/>
      <c r="AA218" s="26"/>
      <c r="AB218" s="26"/>
      <c r="AC218" s="26"/>
    </row>
    <row r="219" spans="1:29" ht="15.75" thickBot="1" x14ac:dyDescent="0.3">
      <c r="A219" s="24">
        <v>219</v>
      </c>
      <c r="B219" s="23" t="s">
        <v>2163</v>
      </c>
      <c r="C219" s="24">
        <v>4</v>
      </c>
      <c r="D219" s="25"/>
      <c r="E219" s="24" t="s">
        <v>1463</v>
      </c>
      <c r="F219" s="24" t="s">
        <v>1402</v>
      </c>
      <c r="G219" s="26"/>
      <c r="H219" s="24" t="s">
        <v>1355</v>
      </c>
      <c r="I219" s="24" t="s">
        <v>1270</v>
      </c>
      <c r="J219" s="24"/>
      <c r="K219" s="26"/>
      <c r="L219" s="24"/>
      <c r="M219" s="24" t="s">
        <v>1359</v>
      </c>
      <c r="N219" s="24" t="s">
        <v>1399</v>
      </c>
      <c r="O219" s="24" t="s">
        <v>1381</v>
      </c>
      <c r="P219" s="26"/>
      <c r="Q219" s="26"/>
      <c r="R219" s="24" t="s">
        <v>1384</v>
      </c>
      <c r="S219" s="24">
        <v>246</v>
      </c>
      <c r="T219" s="28" t="s">
        <v>2164</v>
      </c>
      <c r="U219" s="26"/>
      <c r="V219" s="26"/>
      <c r="W219" s="24" t="s">
        <v>1405</v>
      </c>
      <c r="X219" s="24" t="s">
        <v>1370</v>
      </c>
      <c r="Y219" s="26"/>
      <c r="Z219" s="24" t="s">
        <v>1372</v>
      </c>
      <c r="AA219" s="26"/>
      <c r="AB219" s="26"/>
      <c r="AC219" s="26"/>
    </row>
    <row r="220" spans="1:29" ht="15.75" thickBot="1" x14ac:dyDescent="0.3">
      <c r="A220" s="24">
        <v>220</v>
      </c>
      <c r="B220" s="23" t="s">
        <v>2165</v>
      </c>
      <c r="C220" s="24">
        <v>4</v>
      </c>
      <c r="D220" s="25"/>
      <c r="E220" s="24" t="s">
        <v>1377</v>
      </c>
      <c r="F220" s="24" t="s">
        <v>1420</v>
      </c>
      <c r="G220" s="24" t="s">
        <v>2166</v>
      </c>
      <c r="H220" s="24" t="s">
        <v>1355</v>
      </c>
      <c r="I220" s="24" t="s">
        <v>1270</v>
      </c>
      <c r="J220" s="24"/>
      <c r="K220" s="26"/>
      <c r="L220" s="24"/>
      <c r="M220" s="24" t="s">
        <v>1359</v>
      </c>
      <c r="N220" s="24" t="s">
        <v>1399</v>
      </c>
      <c r="O220" s="26"/>
      <c r="P220" s="26"/>
      <c r="Q220" s="26"/>
      <c r="R220" s="24" t="s">
        <v>1384</v>
      </c>
      <c r="S220" s="24">
        <v>246</v>
      </c>
      <c r="T220" s="24" t="s">
        <v>2167</v>
      </c>
      <c r="U220" s="26"/>
      <c r="V220" s="24" t="s">
        <v>1368</v>
      </c>
      <c r="W220" s="26"/>
      <c r="X220" s="24" t="s">
        <v>1925</v>
      </c>
      <c r="Y220" s="26"/>
      <c r="Z220" s="26"/>
      <c r="AA220" s="24" t="s">
        <v>1373</v>
      </c>
      <c r="AB220" s="26"/>
      <c r="AC220" s="24" t="s">
        <v>1375</v>
      </c>
    </row>
    <row r="221" spans="1:29" ht="15.75" thickBot="1" x14ac:dyDescent="0.3">
      <c r="A221" s="24">
        <v>221</v>
      </c>
      <c r="B221" s="23" t="s">
        <v>2168</v>
      </c>
      <c r="C221" s="24">
        <v>4</v>
      </c>
      <c r="D221" s="25"/>
      <c r="E221" s="24" t="s">
        <v>1377</v>
      </c>
      <c r="F221" s="24" t="s">
        <v>1402</v>
      </c>
      <c r="G221" s="26"/>
      <c r="H221" s="24" t="s">
        <v>1355</v>
      </c>
      <c r="I221" s="24"/>
      <c r="J221" s="24"/>
      <c r="K221" s="26"/>
      <c r="L221" s="24"/>
      <c r="M221" s="24"/>
      <c r="N221" s="24" t="s">
        <v>1490</v>
      </c>
      <c r="O221" s="24" t="s">
        <v>2169</v>
      </c>
      <c r="P221" s="24" t="s">
        <v>1615</v>
      </c>
      <c r="Q221" s="24" t="s">
        <v>2170</v>
      </c>
      <c r="R221" s="24" t="s">
        <v>1384</v>
      </c>
      <c r="S221" s="24">
        <v>246</v>
      </c>
      <c r="T221" s="28" t="s">
        <v>2171</v>
      </c>
      <c r="U221" s="26"/>
      <c r="V221" s="26"/>
      <c r="W221" s="24" t="s">
        <v>1369</v>
      </c>
      <c r="X221" s="26"/>
      <c r="Y221" s="24" t="s">
        <v>1680</v>
      </c>
      <c r="Z221" s="26"/>
      <c r="AA221" s="26"/>
      <c r="AB221" s="26"/>
      <c r="AC221" s="26"/>
    </row>
    <row r="222" spans="1:29" ht="15.75" thickBot="1" x14ac:dyDescent="0.3">
      <c r="A222" s="24">
        <v>222</v>
      </c>
      <c r="B222" s="23" t="s">
        <v>2172</v>
      </c>
      <c r="C222" s="24">
        <v>4</v>
      </c>
      <c r="D222" s="25"/>
      <c r="E222" s="24" t="s">
        <v>1451</v>
      </c>
      <c r="F222" s="24" t="s">
        <v>2131</v>
      </c>
      <c r="G222" s="24" t="s">
        <v>2173</v>
      </c>
      <c r="H222" s="24" t="s">
        <v>1355</v>
      </c>
      <c r="I222" s="24" t="s">
        <v>1270</v>
      </c>
      <c r="J222" s="24" t="s">
        <v>1356</v>
      </c>
      <c r="K222" s="24" t="s">
        <v>2174</v>
      </c>
      <c r="L222" s="24"/>
      <c r="M222" s="24"/>
      <c r="N222" s="24" t="s">
        <v>1495</v>
      </c>
      <c r="O222" s="26"/>
      <c r="P222" s="26"/>
      <c r="Q222" s="26"/>
      <c r="R222" s="24" t="s">
        <v>1384</v>
      </c>
      <c r="S222" s="24">
        <v>249</v>
      </c>
      <c r="T222" s="28" t="s">
        <v>2175</v>
      </c>
      <c r="U222" s="26"/>
      <c r="V222" s="24" t="s">
        <v>1368</v>
      </c>
      <c r="W222" s="26"/>
      <c r="X222" s="24" t="s">
        <v>1370</v>
      </c>
      <c r="Y222" s="26"/>
      <c r="Z222" s="26"/>
      <c r="AA222" s="26"/>
      <c r="AB222" s="24" t="s">
        <v>1374</v>
      </c>
      <c r="AC222" s="24" t="s">
        <v>1375</v>
      </c>
    </row>
    <row r="223" spans="1:29" ht="15.75" thickBot="1" x14ac:dyDescent="0.3">
      <c r="A223" s="24">
        <v>223</v>
      </c>
      <c r="B223" s="23" t="s">
        <v>2176</v>
      </c>
      <c r="C223" s="24">
        <v>4</v>
      </c>
      <c r="D223" s="25"/>
      <c r="E223" s="24" t="s">
        <v>1377</v>
      </c>
      <c r="F223" s="24" t="s">
        <v>2131</v>
      </c>
      <c r="G223" s="24" t="s">
        <v>2177</v>
      </c>
      <c r="H223" s="24" t="s">
        <v>1355</v>
      </c>
      <c r="I223" s="24" t="s">
        <v>1270</v>
      </c>
      <c r="J223" s="24" t="s">
        <v>1356</v>
      </c>
      <c r="K223" s="24" t="s">
        <v>2178</v>
      </c>
      <c r="L223" s="24"/>
      <c r="M223" s="24"/>
      <c r="N223" s="24" t="s">
        <v>1380</v>
      </c>
      <c r="O223" s="24" t="s">
        <v>1522</v>
      </c>
      <c r="P223" s="24" t="s">
        <v>2179</v>
      </c>
      <c r="Q223" s="24" t="s">
        <v>2180</v>
      </c>
      <c r="R223" s="24" t="s">
        <v>1384</v>
      </c>
      <c r="S223" s="24">
        <v>252</v>
      </c>
      <c r="T223" s="24" t="s">
        <v>2181</v>
      </c>
      <c r="U223" s="28" t="s">
        <v>2182</v>
      </c>
      <c r="V223" s="26"/>
      <c r="W223" s="24" t="s">
        <v>1606</v>
      </c>
      <c r="X223" s="24" t="s">
        <v>1370</v>
      </c>
      <c r="Y223" s="24" t="s">
        <v>1579</v>
      </c>
      <c r="Z223" s="26"/>
      <c r="AA223" s="24" t="s">
        <v>1373</v>
      </c>
      <c r="AB223" s="26"/>
      <c r="AC223" s="24" t="s">
        <v>1375</v>
      </c>
    </row>
    <row r="224" spans="1:29" ht="15.75" thickBot="1" x14ac:dyDescent="0.3">
      <c r="A224" s="24">
        <v>224</v>
      </c>
      <c r="B224" s="23" t="s">
        <v>2183</v>
      </c>
      <c r="C224" s="24">
        <v>4</v>
      </c>
      <c r="D224" s="25"/>
      <c r="E224" s="24" t="s">
        <v>1377</v>
      </c>
      <c r="F224" s="24" t="s">
        <v>1420</v>
      </c>
      <c r="G224" s="24" t="s">
        <v>2184</v>
      </c>
      <c r="H224" s="24" t="s">
        <v>1355</v>
      </c>
      <c r="I224" s="24" t="s">
        <v>1270</v>
      </c>
      <c r="J224" s="24" t="s">
        <v>1356</v>
      </c>
      <c r="K224" s="24" t="s">
        <v>2185</v>
      </c>
      <c r="L224" s="24" t="s">
        <v>2186</v>
      </c>
      <c r="M224" s="24"/>
      <c r="N224" s="24" t="s">
        <v>1380</v>
      </c>
      <c r="O224" s="26"/>
      <c r="P224" s="26"/>
      <c r="Q224" s="26"/>
      <c r="R224" s="24" t="s">
        <v>1384</v>
      </c>
      <c r="S224" s="24">
        <v>254</v>
      </c>
      <c r="T224" s="24" t="s">
        <v>2187</v>
      </c>
      <c r="U224" s="26"/>
      <c r="V224" s="26"/>
      <c r="W224" s="26"/>
      <c r="X224" s="26"/>
      <c r="Y224" s="26"/>
      <c r="Z224" s="26"/>
      <c r="AA224" s="26"/>
      <c r="AB224" s="26"/>
      <c r="AC224" s="24" t="s">
        <v>1375</v>
      </c>
    </row>
    <row r="225" spans="1:29" ht="15.75" thickBot="1" x14ac:dyDescent="0.3">
      <c r="A225" s="24">
        <v>225</v>
      </c>
      <c r="B225" s="23" t="s">
        <v>2188</v>
      </c>
      <c r="C225" s="24">
        <v>4</v>
      </c>
      <c r="D225" s="25"/>
      <c r="E225" s="24" t="s">
        <v>1377</v>
      </c>
      <c r="F225" s="24" t="s">
        <v>1387</v>
      </c>
      <c r="G225" s="24" t="s">
        <v>2189</v>
      </c>
      <c r="H225" s="24" t="s">
        <v>1355</v>
      </c>
      <c r="I225" s="24" t="s">
        <v>1270</v>
      </c>
      <c r="J225" s="24" t="s">
        <v>1356</v>
      </c>
      <c r="K225" s="24" t="s">
        <v>1842</v>
      </c>
      <c r="L225" s="24"/>
      <c r="M225" s="24"/>
      <c r="N225" s="24" t="s">
        <v>1380</v>
      </c>
      <c r="O225" s="26"/>
      <c r="P225" s="26"/>
      <c r="Q225" s="26"/>
      <c r="R225" s="24" t="s">
        <v>1384</v>
      </c>
      <c r="S225" s="24">
        <v>256</v>
      </c>
      <c r="T225" s="24" t="s">
        <v>2190</v>
      </c>
      <c r="U225" s="26"/>
      <c r="V225" s="24" t="s">
        <v>1368</v>
      </c>
      <c r="W225" s="24" t="s">
        <v>1369</v>
      </c>
      <c r="X225" s="24" t="s">
        <v>1370</v>
      </c>
      <c r="Y225" s="24" t="s">
        <v>1371</v>
      </c>
      <c r="Z225" s="24" t="s">
        <v>1372</v>
      </c>
      <c r="AA225" s="26"/>
      <c r="AB225" s="26"/>
      <c r="AC225" s="24" t="s">
        <v>1375</v>
      </c>
    </row>
    <row r="226" spans="1:29" ht="15.75" thickBot="1" x14ac:dyDescent="0.3">
      <c r="A226" s="24">
        <v>226</v>
      </c>
      <c r="B226" s="23" t="s">
        <v>2191</v>
      </c>
      <c r="C226" s="24">
        <v>4</v>
      </c>
      <c r="D226" s="25"/>
      <c r="E226" s="24" t="s">
        <v>1377</v>
      </c>
      <c r="F226" s="24" t="s">
        <v>1402</v>
      </c>
      <c r="G226" s="26"/>
      <c r="H226" s="24" t="s">
        <v>1355</v>
      </c>
      <c r="I226" s="24" t="s">
        <v>1270</v>
      </c>
      <c r="J226" s="24" t="s">
        <v>1356</v>
      </c>
      <c r="K226" s="24" t="s">
        <v>2192</v>
      </c>
      <c r="L226" s="24"/>
      <c r="M226" s="24"/>
      <c r="N226" s="24" t="s">
        <v>1490</v>
      </c>
      <c r="O226" s="26"/>
      <c r="P226" s="24" t="s">
        <v>1478</v>
      </c>
      <c r="Q226" s="24" t="s">
        <v>2015</v>
      </c>
      <c r="R226" s="24" t="s">
        <v>1384</v>
      </c>
      <c r="S226" s="24">
        <v>261</v>
      </c>
      <c r="T226" s="24" t="s">
        <v>2193</v>
      </c>
      <c r="U226" s="26"/>
      <c r="V226" s="26"/>
      <c r="W226" s="26"/>
      <c r="X226" s="26"/>
      <c r="Y226" s="26"/>
      <c r="Z226" s="26"/>
      <c r="AA226" s="26"/>
      <c r="AB226" s="26"/>
      <c r="AC226" s="24" t="s">
        <v>1375</v>
      </c>
    </row>
    <row r="227" spans="1:29" ht="15.75" thickBot="1" x14ac:dyDescent="0.3">
      <c r="A227" s="24">
        <v>227</v>
      </c>
      <c r="B227" s="23" t="s">
        <v>2194</v>
      </c>
      <c r="C227" s="24">
        <v>4</v>
      </c>
      <c r="D227" s="25"/>
      <c r="E227" s="24" t="s">
        <v>1451</v>
      </c>
      <c r="F227" s="24" t="s">
        <v>1391</v>
      </c>
      <c r="G227" s="24" t="s">
        <v>2195</v>
      </c>
      <c r="H227" s="24" t="s">
        <v>1355</v>
      </c>
      <c r="I227" s="24" t="s">
        <v>1270</v>
      </c>
      <c r="J227" s="24" t="s">
        <v>1356</v>
      </c>
      <c r="K227" s="24" t="s">
        <v>2196</v>
      </c>
      <c r="L227" s="24"/>
      <c r="M227" s="24"/>
      <c r="N227" s="24" t="s">
        <v>1495</v>
      </c>
      <c r="O227" s="26"/>
      <c r="P227" s="26"/>
      <c r="Q227" s="26"/>
      <c r="R227" s="24" t="s">
        <v>1384</v>
      </c>
      <c r="S227" s="24">
        <v>262</v>
      </c>
      <c r="T227" s="24" t="s">
        <v>2197</v>
      </c>
      <c r="U227" s="24" t="s">
        <v>2198</v>
      </c>
      <c r="V227" s="26"/>
      <c r="W227" s="26"/>
      <c r="X227" s="26"/>
      <c r="Y227" s="26"/>
      <c r="Z227" s="26"/>
      <c r="AA227" s="26"/>
      <c r="AB227" s="26"/>
      <c r="AC227" s="24" t="s">
        <v>1375</v>
      </c>
    </row>
    <row r="228" spans="1:29" ht="15.75" thickBot="1" x14ac:dyDescent="0.3">
      <c r="A228" s="24">
        <v>228</v>
      </c>
      <c r="B228" s="23" t="s">
        <v>2199</v>
      </c>
      <c r="C228" s="24">
        <v>4</v>
      </c>
      <c r="D228" s="25"/>
      <c r="E228" s="24" t="s">
        <v>1377</v>
      </c>
      <c r="F228" s="24" t="s">
        <v>1402</v>
      </c>
      <c r="G228" s="24" t="s">
        <v>1795</v>
      </c>
      <c r="H228" s="24" t="s">
        <v>1355</v>
      </c>
      <c r="I228" s="24" t="s">
        <v>1270</v>
      </c>
      <c r="J228" s="24" t="s">
        <v>1356</v>
      </c>
      <c r="K228" s="24" t="s">
        <v>2200</v>
      </c>
      <c r="L228" s="24"/>
      <c r="M228" s="24" t="s">
        <v>1359</v>
      </c>
      <c r="N228" s="24" t="s">
        <v>1399</v>
      </c>
      <c r="O228" s="24" t="s">
        <v>1381</v>
      </c>
      <c r="P228" s="26"/>
      <c r="Q228" s="26"/>
      <c r="R228" s="24" t="s">
        <v>1384</v>
      </c>
      <c r="S228" s="24">
        <v>264</v>
      </c>
      <c r="T228" s="24" t="s">
        <v>2201</v>
      </c>
      <c r="U228" s="26"/>
      <c r="V228" s="26"/>
      <c r="W228" s="26"/>
      <c r="X228" s="26"/>
      <c r="Y228" s="26"/>
      <c r="Z228" s="26"/>
      <c r="AA228" s="26"/>
      <c r="AB228" s="26"/>
      <c r="AC228" s="24" t="s">
        <v>1375</v>
      </c>
    </row>
    <row r="229" spans="1:29" ht="15.75" thickBot="1" x14ac:dyDescent="0.3">
      <c r="A229" s="24">
        <v>229</v>
      </c>
      <c r="B229" s="23" t="s">
        <v>2202</v>
      </c>
      <c r="C229" s="24">
        <v>4</v>
      </c>
      <c r="D229" s="25"/>
      <c r="E229" s="24" t="s">
        <v>1377</v>
      </c>
      <c r="F229" s="24" t="s">
        <v>1391</v>
      </c>
      <c r="G229" s="24" t="s">
        <v>1392</v>
      </c>
      <c r="H229" s="24" t="s">
        <v>1355</v>
      </c>
      <c r="I229" s="24" t="s">
        <v>1270</v>
      </c>
      <c r="J229" s="24"/>
      <c r="K229" s="26"/>
      <c r="L229" s="24"/>
      <c r="M229" s="24" t="s">
        <v>1359</v>
      </c>
      <c r="N229" s="24" t="s">
        <v>1399</v>
      </c>
      <c r="O229" s="24" t="s">
        <v>1483</v>
      </c>
      <c r="P229" s="24" t="s">
        <v>1484</v>
      </c>
      <c r="Q229" s="24" t="s">
        <v>2203</v>
      </c>
      <c r="R229" s="24" t="s">
        <v>1384</v>
      </c>
      <c r="S229" s="24">
        <v>265</v>
      </c>
      <c r="T229" s="24" t="s">
        <v>2204</v>
      </c>
      <c r="U229" s="24" t="s">
        <v>1620</v>
      </c>
      <c r="V229" s="26"/>
      <c r="W229" s="26"/>
      <c r="X229" s="26"/>
      <c r="Y229" s="26"/>
      <c r="Z229" s="26"/>
      <c r="AA229" s="26"/>
      <c r="AB229" s="26"/>
      <c r="AC229" s="24" t="s">
        <v>1375</v>
      </c>
    </row>
    <row r="230" spans="1:29" ht="15.75" thickBot="1" x14ac:dyDescent="0.3">
      <c r="A230" s="24">
        <v>230</v>
      </c>
      <c r="B230" s="23" t="s">
        <v>2205</v>
      </c>
      <c r="C230" s="24">
        <v>4</v>
      </c>
      <c r="D230" s="25"/>
      <c r="E230" s="24" t="s">
        <v>1377</v>
      </c>
      <c r="F230" s="24" t="s">
        <v>1378</v>
      </c>
      <c r="G230" s="24" t="s">
        <v>1392</v>
      </c>
      <c r="H230" s="24" t="s">
        <v>1355</v>
      </c>
      <c r="I230" s="24" t="s">
        <v>1270</v>
      </c>
      <c r="J230" s="24" t="s">
        <v>1356</v>
      </c>
      <c r="K230" s="24" t="s">
        <v>2206</v>
      </c>
      <c r="L230" s="24"/>
      <c r="M230" s="24" t="s">
        <v>1359</v>
      </c>
      <c r="N230" s="24" t="s">
        <v>1426</v>
      </c>
      <c r="O230" s="24" t="s">
        <v>1483</v>
      </c>
      <c r="P230" s="26"/>
      <c r="Q230" s="26"/>
      <c r="R230" s="24" t="s">
        <v>1384</v>
      </c>
      <c r="S230" s="24">
        <v>266</v>
      </c>
      <c r="T230" s="28" t="s">
        <v>2207</v>
      </c>
      <c r="U230" s="26"/>
      <c r="V230" s="24" t="s">
        <v>1368</v>
      </c>
      <c r="W230" s="24" t="s">
        <v>1532</v>
      </c>
      <c r="X230" s="24" t="s">
        <v>1370</v>
      </c>
      <c r="Y230" s="26"/>
      <c r="Z230" s="26"/>
      <c r="AA230" s="24" t="s">
        <v>1373</v>
      </c>
      <c r="AB230" s="26"/>
      <c r="AC230" s="24" t="s">
        <v>1375</v>
      </c>
    </row>
    <row r="231" spans="1:29" ht="15.75" thickBot="1" x14ac:dyDescent="0.3">
      <c r="A231" s="24">
        <v>231</v>
      </c>
      <c r="B231" s="23" t="s">
        <v>2208</v>
      </c>
      <c r="C231" s="24">
        <v>4</v>
      </c>
      <c r="D231" s="25"/>
      <c r="E231" s="24" t="s">
        <v>1463</v>
      </c>
      <c r="F231" s="24" t="s">
        <v>1387</v>
      </c>
      <c r="G231" s="24" t="s">
        <v>1387</v>
      </c>
      <c r="H231" s="24" t="s">
        <v>1355</v>
      </c>
      <c r="I231" s="24"/>
      <c r="J231" s="24"/>
      <c r="K231" s="26"/>
      <c r="L231" s="24"/>
      <c r="M231" s="24" t="s">
        <v>1359</v>
      </c>
      <c r="N231" s="24" t="s">
        <v>1399</v>
      </c>
      <c r="O231" s="24" t="s">
        <v>1682</v>
      </c>
      <c r="P231" s="24" t="s">
        <v>1484</v>
      </c>
      <c r="Q231" s="24" t="s">
        <v>1616</v>
      </c>
      <c r="R231" s="24" t="s">
        <v>1384</v>
      </c>
      <c r="S231" s="24">
        <v>278</v>
      </c>
      <c r="T231" s="24" t="s">
        <v>2209</v>
      </c>
      <c r="U231" s="26"/>
      <c r="V231" s="26"/>
      <c r="W231" s="26"/>
      <c r="X231" s="26"/>
      <c r="Y231" s="24" t="s">
        <v>1371</v>
      </c>
      <c r="Z231" s="26"/>
      <c r="AA231" s="26"/>
      <c r="AB231" s="26"/>
      <c r="AC231" s="26"/>
    </row>
    <row r="232" spans="1:29" ht="15.75" thickBot="1" x14ac:dyDescent="0.3">
      <c r="A232" s="24">
        <v>232</v>
      </c>
      <c r="B232" s="23" t="s">
        <v>2210</v>
      </c>
      <c r="C232" s="24">
        <v>4</v>
      </c>
      <c r="D232" s="25"/>
      <c r="E232" s="24" t="s">
        <v>1377</v>
      </c>
      <c r="F232" s="24" t="s">
        <v>1420</v>
      </c>
      <c r="G232" s="24" t="s">
        <v>1439</v>
      </c>
      <c r="H232" s="24" t="s">
        <v>1355</v>
      </c>
      <c r="I232" s="24" t="s">
        <v>1270</v>
      </c>
      <c r="J232" s="24" t="s">
        <v>1356</v>
      </c>
      <c r="K232" s="24" t="s">
        <v>2211</v>
      </c>
      <c r="L232" s="24"/>
      <c r="M232" s="24"/>
      <c r="N232" s="24" t="s">
        <v>1380</v>
      </c>
      <c r="O232" s="26"/>
      <c r="P232" s="26"/>
      <c r="Q232" s="26"/>
      <c r="R232" s="24" t="s">
        <v>1384</v>
      </c>
      <c r="S232" s="24">
        <v>278</v>
      </c>
      <c r="T232" s="24" t="s">
        <v>2212</v>
      </c>
      <c r="U232" s="26"/>
      <c r="V232" s="26"/>
      <c r="W232" s="24" t="s">
        <v>1369</v>
      </c>
      <c r="X232" s="24" t="s">
        <v>1370</v>
      </c>
      <c r="Y232" s="26"/>
      <c r="Z232" s="26"/>
      <c r="AA232" s="26"/>
      <c r="AB232" s="26"/>
      <c r="AC232" s="24" t="s">
        <v>1375</v>
      </c>
    </row>
    <row r="233" spans="1:29" ht="15.75" thickBot="1" x14ac:dyDescent="0.3">
      <c r="A233" s="24">
        <v>233</v>
      </c>
      <c r="B233" s="23" t="s">
        <v>2213</v>
      </c>
      <c r="C233" s="24">
        <v>4</v>
      </c>
      <c r="D233" s="25"/>
      <c r="E233" s="24" t="s">
        <v>1377</v>
      </c>
      <c r="F233" s="24" t="s">
        <v>1420</v>
      </c>
      <c r="G233" s="24" t="s">
        <v>1421</v>
      </c>
      <c r="H233" s="24" t="s">
        <v>1355</v>
      </c>
      <c r="I233" s="24" t="s">
        <v>1270</v>
      </c>
      <c r="J233" s="24" t="s">
        <v>1356</v>
      </c>
      <c r="K233" s="24" t="s">
        <v>2041</v>
      </c>
      <c r="L233" s="24" t="s">
        <v>1642</v>
      </c>
      <c r="M233" s="24" t="s">
        <v>1359</v>
      </c>
      <c r="N233" s="24" t="s">
        <v>1426</v>
      </c>
      <c r="O233" s="26"/>
      <c r="P233" s="26"/>
      <c r="Q233" s="26"/>
      <c r="R233" s="24" t="s">
        <v>1384</v>
      </c>
      <c r="S233" s="24">
        <v>278</v>
      </c>
      <c r="T233" s="28" t="s">
        <v>2214</v>
      </c>
      <c r="U233" s="26"/>
      <c r="V233" s="26"/>
      <c r="W233" s="24" t="s">
        <v>1573</v>
      </c>
      <c r="X233" s="24" t="s">
        <v>1370</v>
      </c>
      <c r="Y233" s="24" t="s">
        <v>1579</v>
      </c>
      <c r="Z233" s="24" t="s">
        <v>1372</v>
      </c>
      <c r="AA233" s="24" t="s">
        <v>1373</v>
      </c>
      <c r="AB233" s="26"/>
      <c r="AC233" s="24" t="s">
        <v>1375</v>
      </c>
    </row>
    <row r="234" spans="1:29" ht="15.75" thickBot="1" x14ac:dyDescent="0.3">
      <c r="A234" s="24">
        <v>234</v>
      </c>
      <c r="B234" s="23" t="s">
        <v>2215</v>
      </c>
      <c r="C234" s="24">
        <v>4</v>
      </c>
      <c r="D234" s="25"/>
      <c r="E234" s="24" t="s">
        <v>1377</v>
      </c>
      <c r="F234" s="24" t="s">
        <v>1391</v>
      </c>
      <c r="G234" s="24" t="s">
        <v>1403</v>
      </c>
      <c r="H234" s="24" t="s">
        <v>1355</v>
      </c>
      <c r="I234" s="24" t="s">
        <v>1270</v>
      </c>
      <c r="J234" s="24" t="s">
        <v>1356</v>
      </c>
      <c r="K234" s="24" t="s">
        <v>2216</v>
      </c>
      <c r="L234" s="24"/>
      <c r="M234" s="24" t="s">
        <v>1359</v>
      </c>
      <c r="N234" s="24" t="s">
        <v>1399</v>
      </c>
      <c r="O234" s="24" t="s">
        <v>1522</v>
      </c>
      <c r="P234" s="24" t="s">
        <v>1413</v>
      </c>
      <c r="Q234" s="24" t="s">
        <v>2217</v>
      </c>
      <c r="R234" s="24" t="s">
        <v>1384</v>
      </c>
      <c r="S234" s="24">
        <v>285</v>
      </c>
      <c r="T234" s="24" t="s">
        <v>2218</v>
      </c>
      <c r="U234" s="24" t="s">
        <v>1540</v>
      </c>
      <c r="V234" s="26"/>
      <c r="W234" s="24" t="s">
        <v>1526</v>
      </c>
      <c r="X234" s="24" t="s">
        <v>1370</v>
      </c>
      <c r="Y234" s="26"/>
      <c r="Z234" s="26"/>
      <c r="AA234" s="24" t="s">
        <v>1373</v>
      </c>
      <c r="AB234" s="26"/>
      <c r="AC234" s="24" t="s">
        <v>1375</v>
      </c>
    </row>
    <row r="235" spans="1:29" ht="15.75" thickBot="1" x14ac:dyDescent="0.3">
      <c r="A235" s="24">
        <v>235</v>
      </c>
      <c r="B235" s="23" t="s">
        <v>2219</v>
      </c>
      <c r="C235" s="24">
        <v>5</v>
      </c>
      <c r="D235" s="25"/>
      <c r="E235" s="24" t="s">
        <v>1377</v>
      </c>
      <c r="F235" s="24" t="s">
        <v>1391</v>
      </c>
      <c r="G235" s="24" t="s">
        <v>2220</v>
      </c>
      <c r="H235" s="24" t="s">
        <v>1355</v>
      </c>
      <c r="I235" s="24" t="s">
        <v>1270</v>
      </c>
      <c r="J235" s="24"/>
      <c r="K235" s="26"/>
      <c r="L235" s="24"/>
      <c r="M235" s="24" t="s">
        <v>1359</v>
      </c>
      <c r="N235" s="24" t="s">
        <v>1399</v>
      </c>
      <c r="O235" s="26"/>
      <c r="P235" s="26"/>
      <c r="Q235" s="26"/>
      <c r="R235" s="24" t="s">
        <v>1384</v>
      </c>
      <c r="S235" s="24">
        <v>213</v>
      </c>
      <c r="T235" s="24" t="s">
        <v>2221</v>
      </c>
      <c r="U235" s="24" t="s">
        <v>2222</v>
      </c>
      <c r="V235" s="24" t="s">
        <v>1368</v>
      </c>
      <c r="W235" s="26"/>
      <c r="X235" s="26"/>
      <c r="Y235" s="26"/>
      <c r="Z235" s="26"/>
      <c r="AA235" s="24" t="s">
        <v>1373</v>
      </c>
      <c r="AB235" s="26"/>
      <c r="AC235" s="24" t="s">
        <v>1375</v>
      </c>
    </row>
    <row r="236" spans="1:29" ht="15.75" thickBot="1" x14ac:dyDescent="0.3">
      <c r="A236" s="24">
        <v>236</v>
      </c>
      <c r="B236" s="23" t="s">
        <v>2223</v>
      </c>
      <c r="C236" s="24">
        <v>5</v>
      </c>
      <c r="D236" s="25"/>
      <c r="E236" s="24" t="s">
        <v>1377</v>
      </c>
      <c r="F236" s="24" t="s">
        <v>1504</v>
      </c>
      <c r="G236" s="24" t="s">
        <v>1387</v>
      </c>
      <c r="H236" s="24" t="s">
        <v>1355</v>
      </c>
      <c r="I236" s="24" t="s">
        <v>1270</v>
      </c>
      <c r="J236" s="24"/>
      <c r="K236" s="26"/>
      <c r="L236" s="24"/>
      <c r="M236" s="24" t="s">
        <v>1359</v>
      </c>
      <c r="N236" s="24" t="s">
        <v>1426</v>
      </c>
      <c r="O236" s="26"/>
      <c r="P236" s="26"/>
      <c r="Q236" s="26"/>
      <c r="R236" s="24" t="s">
        <v>1384</v>
      </c>
      <c r="S236" s="24">
        <v>213</v>
      </c>
      <c r="T236" s="28" t="s">
        <v>2224</v>
      </c>
      <c r="U236" s="26"/>
      <c r="V236" s="26"/>
      <c r="W236" s="24" t="s">
        <v>1396</v>
      </c>
      <c r="X236" s="24" t="s">
        <v>1370</v>
      </c>
      <c r="Y236" s="26"/>
      <c r="Z236" s="26"/>
      <c r="AA236" s="26"/>
      <c r="AB236" s="26"/>
      <c r="AC236" s="26"/>
    </row>
    <row r="237" spans="1:29" ht="15.75" thickBot="1" x14ac:dyDescent="0.3">
      <c r="A237" s="24">
        <v>237</v>
      </c>
      <c r="B237" s="23" t="s">
        <v>2225</v>
      </c>
      <c r="C237" s="24">
        <v>5</v>
      </c>
      <c r="D237" s="25"/>
      <c r="E237" s="24" t="s">
        <v>1490</v>
      </c>
      <c r="F237" s="24" t="s">
        <v>1420</v>
      </c>
      <c r="G237" s="24" t="s">
        <v>2226</v>
      </c>
      <c r="H237" s="24" t="s">
        <v>1355</v>
      </c>
      <c r="I237" s="24" t="s">
        <v>1270</v>
      </c>
      <c r="J237" s="24" t="s">
        <v>1356</v>
      </c>
      <c r="K237" s="24" t="s">
        <v>2227</v>
      </c>
      <c r="L237" s="24" t="s">
        <v>2228</v>
      </c>
      <c r="M237" s="24"/>
      <c r="N237" s="24" t="s">
        <v>1380</v>
      </c>
      <c r="O237" s="26"/>
      <c r="P237" s="26"/>
      <c r="Q237" s="26"/>
      <c r="R237" s="24" t="s">
        <v>1384</v>
      </c>
      <c r="S237" s="24">
        <v>216</v>
      </c>
      <c r="T237" s="24" t="s">
        <v>2229</v>
      </c>
      <c r="U237" s="26"/>
      <c r="V237" s="24" t="s">
        <v>1368</v>
      </c>
      <c r="W237" s="26"/>
      <c r="X237" s="24" t="s">
        <v>1370</v>
      </c>
      <c r="Y237" s="26"/>
      <c r="Z237" s="26"/>
      <c r="AA237" s="26"/>
      <c r="AB237" s="26"/>
      <c r="AC237" s="26"/>
    </row>
    <row r="238" spans="1:29" ht="15.75" thickBot="1" x14ac:dyDescent="0.3">
      <c r="A238" s="24">
        <v>238</v>
      </c>
      <c r="B238" s="23" t="s">
        <v>2230</v>
      </c>
      <c r="C238" s="24">
        <v>5</v>
      </c>
      <c r="D238" s="25"/>
      <c r="E238" s="24" t="s">
        <v>1463</v>
      </c>
      <c r="F238" s="24" t="s">
        <v>1387</v>
      </c>
      <c r="G238" s="24" t="s">
        <v>1387</v>
      </c>
      <c r="H238" s="24" t="s">
        <v>1355</v>
      </c>
      <c r="I238" s="24"/>
      <c r="J238" s="24"/>
      <c r="K238" s="26"/>
      <c r="L238" s="24"/>
      <c r="M238" s="24" t="s">
        <v>1359</v>
      </c>
      <c r="N238" s="24" t="s">
        <v>1399</v>
      </c>
      <c r="O238" s="24" t="s">
        <v>1758</v>
      </c>
      <c r="P238" s="24" t="s">
        <v>1408</v>
      </c>
      <c r="Q238" s="24" t="s">
        <v>2231</v>
      </c>
      <c r="R238" s="24" t="s">
        <v>1384</v>
      </c>
      <c r="S238" s="24">
        <v>216</v>
      </c>
      <c r="T238" s="24" t="s">
        <v>2232</v>
      </c>
      <c r="U238" s="26"/>
      <c r="V238" s="26"/>
      <c r="W238" s="26"/>
      <c r="X238" s="26"/>
      <c r="Y238" s="24" t="s">
        <v>1371</v>
      </c>
      <c r="Z238" s="26"/>
      <c r="AA238" s="26"/>
      <c r="AB238" s="26"/>
      <c r="AC238" s="26"/>
    </row>
    <row r="239" spans="1:29" ht="15.75" thickBot="1" x14ac:dyDescent="0.3">
      <c r="A239" s="24">
        <v>239</v>
      </c>
      <c r="B239" s="23" t="s">
        <v>2233</v>
      </c>
      <c r="C239" s="24">
        <v>5</v>
      </c>
      <c r="D239" s="25"/>
      <c r="E239" s="24" t="s">
        <v>1377</v>
      </c>
      <c r="F239" s="24" t="s">
        <v>1391</v>
      </c>
      <c r="G239" s="26"/>
      <c r="H239" s="24" t="s">
        <v>1355</v>
      </c>
      <c r="I239" s="24" t="s">
        <v>1270</v>
      </c>
      <c r="J239" s="24" t="s">
        <v>1356</v>
      </c>
      <c r="K239" s="24" t="s">
        <v>2234</v>
      </c>
      <c r="L239" s="24"/>
      <c r="M239" s="24" t="s">
        <v>1359</v>
      </c>
      <c r="N239" s="24" t="s">
        <v>1399</v>
      </c>
      <c r="O239" s="26"/>
      <c r="P239" s="24" t="s">
        <v>1408</v>
      </c>
      <c r="Q239" s="24" t="s">
        <v>1403</v>
      </c>
      <c r="R239" s="24" t="s">
        <v>1384</v>
      </c>
      <c r="S239" s="24">
        <v>218</v>
      </c>
      <c r="T239" s="24" t="s">
        <v>2235</v>
      </c>
      <c r="U239" s="24" t="s">
        <v>1403</v>
      </c>
      <c r="V239" s="26"/>
      <c r="W239" s="26"/>
      <c r="X239" s="26"/>
      <c r="Y239" s="26"/>
      <c r="Z239" s="26"/>
      <c r="AA239" s="26"/>
      <c r="AB239" s="26"/>
      <c r="AC239" s="24" t="s">
        <v>1375</v>
      </c>
    </row>
    <row r="240" spans="1:29" ht="15.75" thickBot="1" x14ac:dyDescent="0.3">
      <c r="A240" s="24">
        <v>240</v>
      </c>
      <c r="B240" s="23" t="s">
        <v>2236</v>
      </c>
      <c r="C240" s="24">
        <v>5</v>
      </c>
      <c r="D240" s="25"/>
      <c r="E240" s="24" t="s">
        <v>1377</v>
      </c>
      <c r="F240" s="24" t="s">
        <v>1387</v>
      </c>
      <c r="G240" s="24" t="s">
        <v>2237</v>
      </c>
      <c r="H240" s="24" t="s">
        <v>1355</v>
      </c>
      <c r="I240" s="24"/>
      <c r="J240" s="24"/>
      <c r="K240" s="26"/>
      <c r="L240" s="24"/>
      <c r="M240" s="24" t="s">
        <v>1359</v>
      </c>
      <c r="N240" s="24" t="s">
        <v>1451</v>
      </c>
      <c r="O240" s="26"/>
      <c r="P240" s="26"/>
      <c r="Q240" s="26"/>
      <c r="R240" s="24" t="s">
        <v>1384</v>
      </c>
      <c r="S240" s="24">
        <v>221</v>
      </c>
      <c r="T240" s="28" t="s">
        <v>2238</v>
      </c>
      <c r="U240" s="26"/>
      <c r="V240" s="26"/>
      <c r="W240" s="26"/>
      <c r="X240" s="26"/>
      <c r="Y240" s="24" t="s">
        <v>1371</v>
      </c>
      <c r="Z240" s="26"/>
      <c r="AA240" s="26"/>
      <c r="AB240" s="26"/>
      <c r="AC240" s="26"/>
    </row>
    <row r="241" spans="1:29" ht="15.75" thickBot="1" x14ac:dyDescent="0.3">
      <c r="A241" s="24">
        <v>241</v>
      </c>
      <c r="B241" s="23" t="s">
        <v>2239</v>
      </c>
      <c r="C241" s="24">
        <v>5</v>
      </c>
      <c r="D241" s="25"/>
      <c r="E241" s="24" t="s">
        <v>1377</v>
      </c>
      <c r="F241" s="24" t="s">
        <v>1391</v>
      </c>
      <c r="G241" s="24" t="s">
        <v>1603</v>
      </c>
      <c r="H241" s="24" t="s">
        <v>1355</v>
      </c>
      <c r="I241" s="24" t="s">
        <v>1270</v>
      </c>
      <c r="J241" s="24"/>
      <c r="K241" s="26"/>
      <c r="L241" s="24"/>
      <c r="M241" s="24" t="s">
        <v>1359</v>
      </c>
      <c r="N241" s="24" t="s">
        <v>1451</v>
      </c>
      <c r="O241" s="24" t="s">
        <v>1868</v>
      </c>
      <c r="P241" s="24" t="s">
        <v>1445</v>
      </c>
      <c r="Q241" s="24" t="s">
        <v>2217</v>
      </c>
      <c r="R241" s="24" t="s">
        <v>1384</v>
      </c>
      <c r="S241" s="24">
        <v>222</v>
      </c>
      <c r="T241" s="24" t="s">
        <v>2240</v>
      </c>
      <c r="U241" s="24" t="s">
        <v>1540</v>
      </c>
      <c r="V241" s="26"/>
      <c r="W241" s="24" t="s">
        <v>1396</v>
      </c>
      <c r="X241" s="24" t="s">
        <v>1925</v>
      </c>
      <c r="Y241" s="26"/>
      <c r="Z241" s="26"/>
      <c r="AA241" s="24" t="s">
        <v>1373</v>
      </c>
      <c r="AB241" s="26"/>
      <c r="AC241" s="24" t="s">
        <v>1375</v>
      </c>
    </row>
    <row r="242" spans="1:29" ht="15.75" thickBot="1" x14ac:dyDescent="0.3">
      <c r="A242" s="24">
        <v>242</v>
      </c>
      <c r="B242" s="23" t="s">
        <v>2241</v>
      </c>
      <c r="C242" s="24">
        <v>5</v>
      </c>
      <c r="D242" s="27" t="s">
        <v>1351</v>
      </c>
      <c r="E242" s="24" t="s">
        <v>1399</v>
      </c>
      <c r="F242" s="24" t="s">
        <v>1387</v>
      </c>
      <c r="G242" s="26"/>
      <c r="H242" s="24" t="s">
        <v>1355</v>
      </c>
      <c r="I242" s="24" t="s">
        <v>1270</v>
      </c>
      <c r="J242" s="24" t="s">
        <v>1356</v>
      </c>
      <c r="K242" s="24" t="s">
        <v>2242</v>
      </c>
      <c r="L242" s="24"/>
      <c r="M242" s="24"/>
      <c r="N242" s="24" t="s">
        <v>1399</v>
      </c>
      <c r="O242" s="26"/>
      <c r="P242" s="26"/>
      <c r="Q242" s="26"/>
      <c r="R242" s="24" t="s">
        <v>1384</v>
      </c>
      <c r="S242" s="24">
        <v>223</v>
      </c>
      <c r="T242" s="24" t="s">
        <v>2243</v>
      </c>
      <c r="U242" s="26"/>
      <c r="V242" s="26"/>
      <c r="W242" s="24" t="s">
        <v>1369</v>
      </c>
      <c r="X242" s="26"/>
      <c r="Y242" s="24" t="s">
        <v>1680</v>
      </c>
      <c r="Z242" s="26"/>
      <c r="AA242" s="26"/>
      <c r="AB242" s="26"/>
      <c r="AC242" s="26"/>
    </row>
    <row r="243" spans="1:29" ht="15.75" thickBot="1" x14ac:dyDescent="0.3">
      <c r="A243" s="24">
        <v>243</v>
      </c>
      <c r="B243" s="23" t="s">
        <v>2244</v>
      </c>
      <c r="C243" s="24">
        <v>5</v>
      </c>
      <c r="D243" s="27" t="s">
        <v>1351</v>
      </c>
      <c r="E243" s="24" t="s">
        <v>1399</v>
      </c>
      <c r="F243" s="24" t="s">
        <v>1387</v>
      </c>
      <c r="G243" s="26"/>
      <c r="H243" s="24" t="s">
        <v>1355</v>
      </c>
      <c r="I243" s="24" t="s">
        <v>1270</v>
      </c>
      <c r="J243" s="24"/>
      <c r="K243" s="26"/>
      <c r="L243" s="24"/>
      <c r="M243" s="24"/>
      <c r="N243" s="24" t="s">
        <v>1380</v>
      </c>
      <c r="O243" s="26"/>
      <c r="P243" s="26"/>
      <c r="Q243" s="26"/>
      <c r="R243" s="24" t="s">
        <v>1384</v>
      </c>
      <c r="S243" s="24">
        <v>224</v>
      </c>
      <c r="T243" s="24" t="s">
        <v>2245</v>
      </c>
      <c r="U243" s="26"/>
      <c r="V243" s="26"/>
      <c r="W243" s="26"/>
      <c r="X243" s="24" t="s">
        <v>1370</v>
      </c>
      <c r="Y243" s="24" t="s">
        <v>1579</v>
      </c>
      <c r="Z243" s="24" t="s">
        <v>1372</v>
      </c>
      <c r="AA243" s="26"/>
      <c r="AB243" s="26"/>
      <c r="AC243" s="26"/>
    </row>
    <row r="244" spans="1:29" ht="15.75" thickBot="1" x14ac:dyDescent="0.3">
      <c r="A244" s="24">
        <v>244</v>
      </c>
      <c r="B244" s="23" t="s">
        <v>2246</v>
      </c>
      <c r="C244" s="24">
        <v>5</v>
      </c>
      <c r="D244" s="25"/>
      <c r="E244" s="24" t="s">
        <v>1377</v>
      </c>
      <c r="F244" s="24" t="s">
        <v>1387</v>
      </c>
      <c r="G244" s="24" t="s">
        <v>1955</v>
      </c>
      <c r="H244" s="24" t="s">
        <v>1355</v>
      </c>
      <c r="I244" s="24" t="s">
        <v>1270</v>
      </c>
      <c r="J244" s="24" t="s">
        <v>1356</v>
      </c>
      <c r="K244" s="24" t="s">
        <v>2247</v>
      </c>
      <c r="L244" s="24"/>
      <c r="M244" s="24"/>
      <c r="N244" s="24" t="s">
        <v>1380</v>
      </c>
      <c r="O244" s="24" t="s">
        <v>1868</v>
      </c>
      <c r="P244" s="24" t="s">
        <v>1455</v>
      </c>
      <c r="Q244" s="24" t="s">
        <v>2114</v>
      </c>
      <c r="R244" s="24" t="s">
        <v>1384</v>
      </c>
      <c r="S244" s="24">
        <v>224</v>
      </c>
      <c r="T244" s="24" t="s">
        <v>2248</v>
      </c>
      <c r="U244" s="24" t="s">
        <v>1540</v>
      </c>
      <c r="V244" s="26"/>
      <c r="W244" s="26"/>
      <c r="X244" s="24" t="s">
        <v>2069</v>
      </c>
      <c r="Y244" s="26"/>
      <c r="Z244" s="26"/>
      <c r="AA244" s="24" t="s">
        <v>1373</v>
      </c>
      <c r="AB244" s="26"/>
      <c r="AC244" s="24" t="s">
        <v>1375</v>
      </c>
    </row>
    <row r="245" spans="1:29" ht="15.75" thickBot="1" x14ac:dyDescent="0.3">
      <c r="A245" s="24">
        <v>245</v>
      </c>
      <c r="B245" s="23" t="s">
        <v>2249</v>
      </c>
      <c r="C245" s="24">
        <v>5</v>
      </c>
      <c r="D245" s="25"/>
      <c r="E245" s="24" t="s">
        <v>1399</v>
      </c>
      <c r="F245" s="24" t="s">
        <v>1534</v>
      </c>
      <c r="G245" s="26"/>
      <c r="H245" s="24" t="s">
        <v>1355</v>
      </c>
      <c r="I245" s="24" t="s">
        <v>1270</v>
      </c>
      <c r="J245" s="24" t="s">
        <v>1356</v>
      </c>
      <c r="K245" s="24" t="s">
        <v>2250</v>
      </c>
      <c r="L245" s="24"/>
      <c r="M245" s="24" t="s">
        <v>1359</v>
      </c>
      <c r="N245" s="24" t="s">
        <v>1426</v>
      </c>
      <c r="O245" s="26"/>
      <c r="P245" s="26"/>
      <c r="Q245" s="26"/>
      <c r="R245" s="24" t="s">
        <v>1384</v>
      </c>
      <c r="S245" s="24">
        <v>225</v>
      </c>
      <c r="T245" s="24" t="s">
        <v>2251</v>
      </c>
      <c r="U245" s="24" t="s">
        <v>2252</v>
      </c>
      <c r="V245" s="26"/>
      <c r="W245" s="26"/>
      <c r="X245" s="24" t="s">
        <v>1370</v>
      </c>
      <c r="Y245" s="26"/>
      <c r="Z245" s="26"/>
      <c r="AA245" s="26"/>
      <c r="AB245" s="26"/>
      <c r="AC245" s="24" t="s">
        <v>1375</v>
      </c>
    </row>
    <row r="246" spans="1:29" ht="15.75" thickBot="1" x14ac:dyDescent="0.3">
      <c r="A246" s="24">
        <v>246</v>
      </c>
      <c r="B246" s="23" t="s">
        <v>2253</v>
      </c>
      <c r="C246" s="24">
        <v>5</v>
      </c>
      <c r="D246" s="25"/>
      <c r="E246" s="24" t="s">
        <v>1377</v>
      </c>
      <c r="F246" s="24" t="s">
        <v>1911</v>
      </c>
      <c r="G246" s="24" t="s">
        <v>2254</v>
      </c>
      <c r="H246" s="24" t="s">
        <v>1355</v>
      </c>
      <c r="I246" s="24" t="s">
        <v>1270</v>
      </c>
      <c r="J246" s="24" t="s">
        <v>1356</v>
      </c>
      <c r="K246" s="24" t="s">
        <v>1956</v>
      </c>
      <c r="L246" s="24"/>
      <c r="M246" s="24"/>
      <c r="N246" s="24" t="s">
        <v>1380</v>
      </c>
      <c r="O246" s="24" t="s">
        <v>1522</v>
      </c>
      <c r="P246" s="24" t="s">
        <v>1537</v>
      </c>
      <c r="Q246" s="24" t="s">
        <v>2114</v>
      </c>
      <c r="R246" s="24" t="s">
        <v>1384</v>
      </c>
      <c r="S246" s="24">
        <v>226</v>
      </c>
      <c r="T246" s="24" t="s">
        <v>1957</v>
      </c>
      <c r="U246" s="26"/>
      <c r="V246" s="26"/>
      <c r="W246" s="26"/>
      <c r="X246" s="26"/>
      <c r="Y246" s="26"/>
      <c r="Z246" s="24" t="s">
        <v>1372</v>
      </c>
      <c r="AA246" s="26"/>
      <c r="AB246" s="26"/>
      <c r="AC246" s="26"/>
    </row>
    <row r="247" spans="1:29" ht="15.75" thickBot="1" x14ac:dyDescent="0.3">
      <c r="A247" s="24">
        <v>247</v>
      </c>
      <c r="B247" s="23" t="s">
        <v>2255</v>
      </c>
      <c r="C247" s="24">
        <v>5</v>
      </c>
      <c r="D247" s="27" t="s">
        <v>1351</v>
      </c>
      <c r="E247" s="24" t="s">
        <v>1399</v>
      </c>
      <c r="F247" s="24" t="s">
        <v>1387</v>
      </c>
      <c r="G247" s="26"/>
      <c r="H247" s="24" t="s">
        <v>1355</v>
      </c>
      <c r="I247" s="24"/>
      <c r="J247" s="24"/>
      <c r="K247" s="26"/>
      <c r="L247" s="24"/>
      <c r="M247" s="24"/>
      <c r="N247" s="24" t="s">
        <v>1399</v>
      </c>
      <c r="O247" s="24" t="s">
        <v>2256</v>
      </c>
      <c r="P247" s="24" t="s">
        <v>1484</v>
      </c>
      <c r="Q247" s="24" t="s">
        <v>2257</v>
      </c>
      <c r="R247" s="24" t="s">
        <v>1384</v>
      </c>
      <c r="S247" s="24">
        <v>226</v>
      </c>
      <c r="T247" s="28" t="s">
        <v>2258</v>
      </c>
      <c r="U247" s="26"/>
      <c r="V247" s="26"/>
      <c r="W247" s="26"/>
      <c r="X247" s="26"/>
      <c r="Y247" s="26"/>
      <c r="Z247" s="26"/>
      <c r="AA247" s="26"/>
      <c r="AB247" s="24" t="s">
        <v>1374</v>
      </c>
      <c r="AC247" s="24" t="s">
        <v>1375</v>
      </c>
    </row>
    <row r="248" spans="1:29" ht="15.75" thickBot="1" x14ac:dyDescent="0.3">
      <c r="A248" s="24">
        <v>248</v>
      </c>
      <c r="B248" s="23" t="s">
        <v>2259</v>
      </c>
      <c r="C248" s="24">
        <v>5</v>
      </c>
      <c r="D248" s="25"/>
      <c r="E248" s="24" t="s">
        <v>1377</v>
      </c>
      <c r="F248" s="24" t="s">
        <v>1420</v>
      </c>
      <c r="G248" s="24" t="s">
        <v>1392</v>
      </c>
      <c r="H248" s="24" t="s">
        <v>1355</v>
      </c>
      <c r="I248" s="24" t="s">
        <v>1270</v>
      </c>
      <c r="J248" s="24"/>
      <c r="K248" s="26"/>
      <c r="L248" s="24"/>
      <c r="M248" s="24"/>
      <c r="N248" s="24" t="s">
        <v>2260</v>
      </c>
      <c r="O248" s="24" t="s">
        <v>2261</v>
      </c>
      <c r="P248" s="26"/>
      <c r="Q248" s="26"/>
      <c r="R248" s="24" t="s">
        <v>1384</v>
      </c>
      <c r="S248" s="24">
        <v>227</v>
      </c>
      <c r="T248" s="24" t="s">
        <v>2262</v>
      </c>
      <c r="U248" s="26"/>
      <c r="V248" s="26"/>
      <c r="W248" s="24" t="s">
        <v>1369</v>
      </c>
      <c r="X248" s="24" t="s">
        <v>1370</v>
      </c>
      <c r="Y248" s="24" t="s">
        <v>1629</v>
      </c>
      <c r="Z248" s="26"/>
      <c r="AA248" s="26"/>
      <c r="AB248" s="26"/>
      <c r="AC248" s="26"/>
    </row>
    <row r="249" spans="1:29" ht="15.75" thickBot="1" x14ac:dyDescent="0.3">
      <c r="A249" s="24">
        <v>249</v>
      </c>
      <c r="B249" s="23" t="s">
        <v>2263</v>
      </c>
      <c r="C249" s="24">
        <v>5</v>
      </c>
      <c r="D249" s="25"/>
      <c r="E249" s="24" t="s">
        <v>1399</v>
      </c>
      <c r="F249" s="24" t="s">
        <v>1402</v>
      </c>
      <c r="G249" s="26"/>
      <c r="H249" s="24" t="s">
        <v>1355</v>
      </c>
      <c r="I249" s="24" t="s">
        <v>1270</v>
      </c>
      <c r="J249" s="24" t="s">
        <v>1356</v>
      </c>
      <c r="K249" s="28" t="s">
        <v>2264</v>
      </c>
      <c r="L249" s="24"/>
      <c r="M249" s="24"/>
      <c r="N249" s="28" t="s">
        <v>1403</v>
      </c>
      <c r="O249" s="26"/>
      <c r="P249" s="26"/>
      <c r="Q249" s="26"/>
      <c r="R249" s="24" t="s">
        <v>1384</v>
      </c>
      <c r="S249" s="24">
        <v>229</v>
      </c>
      <c r="T249" s="24" t="s">
        <v>2265</v>
      </c>
      <c r="U249" s="24" t="s">
        <v>2266</v>
      </c>
      <c r="V249" s="26"/>
      <c r="W249" s="26"/>
      <c r="X249" s="26"/>
      <c r="Y249" s="26"/>
      <c r="Z249" s="26"/>
      <c r="AA249" s="24" t="s">
        <v>1373</v>
      </c>
      <c r="AB249" s="26"/>
      <c r="AC249" s="24" t="s">
        <v>1375</v>
      </c>
    </row>
    <row r="250" spans="1:29" ht="15.75" thickBot="1" x14ac:dyDescent="0.3">
      <c r="A250" s="24">
        <v>250</v>
      </c>
      <c r="B250" s="23" t="s">
        <v>2267</v>
      </c>
      <c r="C250" s="24">
        <v>5</v>
      </c>
      <c r="D250" s="25"/>
      <c r="E250" s="24" t="s">
        <v>1377</v>
      </c>
      <c r="F250" s="24" t="s">
        <v>1387</v>
      </c>
      <c r="G250" s="24" t="s">
        <v>1560</v>
      </c>
      <c r="H250" s="24" t="s">
        <v>1355</v>
      </c>
      <c r="I250" s="24"/>
      <c r="J250" s="24"/>
      <c r="K250" s="26"/>
      <c r="L250" s="24"/>
      <c r="M250" s="24"/>
      <c r="N250" s="24" t="s">
        <v>1380</v>
      </c>
      <c r="O250" s="24" t="s">
        <v>2268</v>
      </c>
      <c r="P250" s="24" t="s">
        <v>1537</v>
      </c>
      <c r="Q250" s="24" t="s">
        <v>2269</v>
      </c>
      <c r="R250" s="24" t="s">
        <v>1384</v>
      </c>
      <c r="S250" s="24">
        <v>231</v>
      </c>
      <c r="T250" s="28" t="s">
        <v>2270</v>
      </c>
      <c r="U250" s="26"/>
      <c r="V250" s="26"/>
      <c r="W250" s="24" t="s">
        <v>1606</v>
      </c>
      <c r="X250" s="26"/>
      <c r="Y250" s="24" t="s">
        <v>1371</v>
      </c>
      <c r="Z250" s="26"/>
      <c r="AA250" s="26"/>
      <c r="AB250" s="26"/>
      <c r="AC250" s="26"/>
    </row>
    <row r="251" spans="1:29" ht="15.75" thickBot="1" x14ac:dyDescent="0.3">
      <c r="A251" s="24">
        <v>251</v>
      </c>
      <c r="B251" s="23" t="s">
        <v>2271</v>
      </c>
      <c r="C251" s="24">
        <v>5</v>
      </c>
      <c r="D251" s="25"/>
      <c r="E251" s="24" t="s">
        <v>1377</v>
      </c>
      <c r="F251" s="24" t="s">
        <v>1387</v>
      </c>
      <c r="G251" s="24" t="s">
        <v>1387</v>
      </c>
      <c r="H251" s="24" t="s">
        <v>1355</v>
      </c>
      <c r="I251" s="24" t="s">
        <v>1270</v>
      </c>
      <c r="J251" s="24" t="s">
        <v>1356</v>
      </c>
      <c r="K251" s="28" t="s">
        <v>2272</v>
      </c>
      <c r="L251" s="24"/>
      <c r="M251" s="24" t="s">
        <v>1359</v>
      </c>
      <c r="N251" s="24" t="s">
        <v>1399</v>
      </c>
      <c r="O251" s="26"/>
      <c r="P251" s="26"/>
      <c r="Q251" s="26"/>
      <c r="R251" s="24" t="s">
        <v>1384</v>
      </c>
      <c r="S251" s="24">
        <v>233</v>
      </c>
      <c r="T251" s="28" t="s">
        <v>2273</v>
      </c>
      <c r="U251" s="26"/>
      <c r="V251" s="26"/>
      <c r="W251" s="24" t="s">
        <v>1369</v>
      </c>
      <c r="X251" s="26"/>
      <c r="Y251" s="24" t="s">
        <v>1371</v>
      </c>
      <c r="Z251" s="26"/>
      <c r="AA251" s="26"/>
      <c r="AB251" s="26"/>
      <c r="AC251" s="26"/>
    </row>
    <row r="252" spans="1:29" ht="15.75" thickBot="1" x14ac:dyDescent="0.3">
      <c r="A252" s="24">
        <v>252</v>
      </c>
      <c r="B252" s="23" t="s">
        <v>2274</v>
      </c>
      <c r="C252" s="24">
        <v>5</v>
      </c>
      <c r="D252" s="25"/>
      <c r="E252" s="24" t="s">
        <v>1377</v>
      </c>
      <c r="F252" s="24" t="s">
        <v>1378</v>
      </c>
      <c r="G252" s="24" t="s">
        <v>2275</v>
      </c>
      <c r="H252" s="24" t="s">
        <v>1355</v>
      </c>
      <c r="I252" s="24" t="s">
        <v>1270</v>
      </c>
      <c r="J252" s="24"/>
      <c r="K252" s="26"/>
      <c r="L252" s="24"/>
      <c r="M252" s="24" t="s">
        <v>1359</v>
      </c>
      <c r="N252" s="24" t="s">
        <v>1399</v>
      </c>
      <c r="O252" s="24" t="s">
        <v>1483</v>
      </c>
      <c r="P252" s="26"/>
      <c r="Q252" s="26"/>
      <c r="R252" s="24" t="s">
        <v>1384</v>
      </c>
      <c r="S252" s="24">
        <v>235</v>
      </c>
      <c r="T252" s="24" t="s">
        <v>2276</v>
      </c>
      <c r="U252" s="24" t="s">
        <v>1403</v>
      </c>
      <c r="V252" s="24" t="s">
        <v>1368</v>
      </c>
      <c r="W252" s="24" t="s">
        <v>1532</v>
      </c>
      <c r="X252" s="26"/>
      <c r="Y252" s="24" t="s">
        <v>1629</v>
      </c>
      <c r="Z252" s="26"/>
      <c r="AA252" s="24" t="s">
        <v>1373</v>
      </c>
      <c r="AB252" s="26"/>
      <c r="AC252" s="24" t="s">
        <v>1375</v>
      </c>
    </row>
    <row r="253" spans="1:29" ht="15.75" thickBot="1" x14ac:dyDescent="0.3">
      <c r="A253" s="24">
        <v>253</v>
      </c>
      <c r="B253" s="23" t="s">
        <v>2277</v>
      </c>
      <c r="C253" s="24">
        <v>5</v>
      </c>
      <c r="D253" s="25"/>
      <c r="E253" s="24" t="s">
        <v>1399</v>
      </c>
      <c r="F253" s="24" t="s">
        <v>1403</v>
      </c>
      <c r="G253" s="24" t="s">
        <v>1392</v>
      </c>
      <c r="H253" s="24" t="s">
        <v>1355</v>
      </c>
      <c r="I253" s="24" t="s">
        <v>1270</v>
      </c>
      <c r="J253" s="24" t="s">
        <v>1356</v>
      </c>
      <c r="K253" s="24" t="s">
        <v>2278</v>
      </c>
      <c r="L253" s="24"/>
      <c r="M253" s="24"/>
      <c r="N253" s="24" t="s">
        <v>1490</v>
      </c>
      <c r="O253" s="24" t="s">
        <v>1403</v>
      </c>
      <c r="P253" s="24" t="s">
        <v>1403</v>
      </c>
      <c r="Q253" s="24" t="s">
        <v>1403</v>
      </c>
      <c r="R253" s="24" t="s">
        <v>1384</v>
      </c>
      <c r="S253" s="24">
        <v>236</v>
      </c>
      <c r="T253" s="24" t="s">
        <v>2279</v>
      </c>
      <c r="U253" s="26"/>
      <c r="V253" s="24" t="s">
        <v>1368</v>
      </c>
      <c r="W253" s="26"/>
      <c r="X253" s="24" t="s">
        <v>1832</v>
      </c>
      <c r="Y253" s="26"/>
      <c r="Z253" s="26"/>
      <c r="AA253" s="26"/>
      <c r="AB253" s="24" t="s">
        <v>1374</v>
      </c>
      <c r="AC253" s="24" t="s">
        <v>1375</v>
      </c>
    </row>
    <row r="254" spans="1:29" ht="15.75" thickBot="1" x14ac:dyDescent="0.3">
      <c r="A254" s="24">
        <v>254</v>
      </c>
      <c r="B254" s="23" t="s">
        <v>2280</v>
      </c>
      <c r="C254" s="24">
        <v>5</v>
      </c>
      <c r="D254" s="25"/>
      <c r="E254" s="24" t="s">
        <v>1377</v>
      </c>
      <c r="F254" s="24" t="s">
        <v>1378</v>
      </c>
      <c r="G254" s="24" t="s">
        <v>2281</v>
      </c>
      <c r="H254" s="24" t="s">
        <v>1355</v>
      </c>
      <c r="I254" s="24" t="s">
        <v>1356</v>
      </c>
      <c r="J254" s="24" t="s">
        <v>1356</v>
      </c>
      <c r="K254" s="24" t="s">
        <v>2282</v>
      </c>
      <c r="L254" s="24"/>
      <c r="M254" s="24"/>
      <c r="N254" s="24" t="s">
        <v>1380</v>
      </c>
      <c r="O254" s="24" t="s">
        <v>1522</v>
      </c>
      <c r="P254" s="24" t="s">
        <v>2283</v>
      </c>
      <c r="Q254" s="24" t="s">
        <v>2284</v>
      </c>
      <c r="R254" s="24" t="s">
        <v>1384</v>
      </c>
      <c r="S254" s="24">
        <v>242</v>
      </c>
      <c r="T254" s="24" t="s">
        <v>2285</v>
      </c>
      <c r="U254" s="24" t="s">
        <v>2286</v>
      </c>
      <c r="V254" s="26"/>
      <c r="W254" s="24" t="s">
        <v>1369</v>
      </c>
      <c r="X254" s="26"/>
      <c r="Y254" s="24" t="s">
        <v>1680</v>
      </c>
      <c r="Z254" s="26"/>
      <c r="AA254" s="26"/>
      <c r="AB254" s="26"/>
      <c r="AC254" s="26"/>
    </row>
    <row r="255" spans="1:29" ht="15.75" thickBot="1" x14ac:dyDescent="0.3">
      <c r="A255" s="24">
        <v>255</v>
      </c>
      <c r="B255" s="23" t="s">
        <v>2287</v>
      </c>
      <c r="C255" s="24">
        <v>5</v>
      </c>
      <c r="D255" s="25"/>
      <c r="E255" s="24" t="s">
        <v>1399</v>
      </c>
      <c r="F255" s="24" t="s">
        <v>1378</v>
      </c>
      <c r="G255" s="24" t="s">
        <v>1392</v>
      </c>
      <c r="H255" s="24" t="s">
        <v>1355</v>
      </c>
      <c r="I255" s="24"/>
      <c r="J255" s="24"/>
      <c r="K255" s="26"/>
      <c r="L255" s="24"/>
      <c r="M255" s="24"/>
      <c r="N255" s="24" t="s">
        <v>2288</v>
      </c>
      <c r="O255" s="24" t="s">
        <v>1483</v>
      </c>
      <c r="P255" s="24" t="s">
        <v>1882</v>
      </c>
      <c r="Q255" s="24" t="s">
        <v>1882</v>
      </c>
      <c r="R255" s="24" t="s">
        <v>1384</v>
      </c>
      <c r="S255" s="24">
        <v>244</v>
      </c>
      <c r="T255" s="24" t="s">
        <v>2289</v>
      </c>
      <c r="U255" s="24" t="s">
        <v>2290</v>
      </c>
      <c r="V255" s="24" t="s">
        <v>1368</v>
      </c>
      <c r="W255" s="24" t="s">
        <v>1369</v>
      </c>
      <c r="X255" s="24" t="s">
        <v>1370</v>
      </c>
      <c r="Y255" s="24" t="s">
        <v>1371</v>
      </c>
      <c r="Z255" s="26"/>
      <c r="AA255" s="26"/>
      <c r="AB255" s="26"/>
      <c r="AC255" s="24" t="s">
        <v>1375</v>
      </c>
    </row>
    <row r="256" spans="1:29" ht="15.75" thickBot="1" x14ac:dyDescent="0.3">
      <c r="A256" s="24">
        <v>256</v>
      </c>
      <c r="B256" s="23" t="s">
        <v>2291</v>
      </c>
      <c r="C256" s="24">
        <v>5</v>
      </c>
      <c r="D256" s="25"/>
      <c r="E256" s="24" t="s">
        <v>1377</v>
      </c>
      <c r="F256" s="24" t="s">
        <v>1420</v>
      </c>
      <c r="G256" s="24" t="s">
        <v>1392</v>
      </c>
      <c r="H256" s="24" t="s">
        <v>1355</v>
      </c>
      <c r="I256" s="24" t="s">
        <v>1270</v>
      </c>
      <c r="J256" s="24" t="s">
        <v>1356</v>
      </c>
      <c r="K256" s="24" t="s">
        <v>2041</v>
      </c>
      <c r="L256" s="24" t="s">
        <v>1642</v>
      </c>
      <c r="M256" s="24"/>
      <c r="N256" s="24" t="s">
        <v>1380</v>
      </c>
      <c r="O256" s="26"/>
      <c r="P256" s="26"/>
      <c r="Q256" s="26"/>
      <c r="R256" s="24" t="s">
        <v>1384</v>
      </c>
      <c r="S256" s="24">
        <v>246</v>
      </c>
      <c r="T256" s="24" t="s">
        <v>2292</v>
      </c>
      <c r="U256" s="26"/>
      <c r="V256" s="24" t="s">
        <v>1368</v>
      </c>
      <c r="W256" s="24" t="s">
        <v>1369</v>
      </c>
      <c r="X256" s="24" t="s">
        <v>1370</v>
      </c>
      <c r="Y256" s="26"/>
      <c r="Z256" s="26"/>
      <c r="AA256" s="26"/>
      <c r="AB256" s="26"/>
      <c r="AC256" s="26"/>
    </row>
    <row r="257" spans="1:29" ht="15.75" thickBot="1" x14ac:dyDescent="0.3">
      <c r="A257" s="24">
        <v>257</v>
      </c>
      <c r="B257" s="23" t="s">
        <v>2293</v>
      </c>
      <c r="C257" s="24">
        <v>5</v>
      </c>
      <c r="D257" s="25"/>
      <c r="E257" s="24" t="s">
        <v>1495</v>
      </c>
      <c r="F257" s="24" t="s">
        <v>1420</v>
      </c>
      <c r="G257" s="24" t="s">
        <v>2294</v>
      </c>
      <c r="H257" s="24" t="s">
        <v>1355</v>
      </c>
      <c r="I257" s="24" t="s">
        <v>1270</v>
      </c>
      <c r="J257" s="24" t="s">
        <v>1356</v>
      </c>
      <c r="K257" s="24" t="s">
        <v>2295</v>
      </c>
      <c r="L257" s="24" t="s">
        <v>2228</v>
      </c>
      <c r="M257" s="24"/>
      <c r="N257" s="24" t="s">
        <v>1740</v>
      </c>
      <c r="O257" s="26"/>
      <c r="P257" s="26"/>
      <c r="Q257" s="26"/>
      <c r="R257" s="24" t="s">
        <v>1384</v>
      </c>
      <c r="S257" s="24">
        <v>249</v>
      </c>
      <c r="T257" s="24" t="s">
        <v>2296</v>
      </c>
      <c r="U257" s="26"/>
      <c r="V257" s="26"/>
      <c r="W257" s="24" t="s">
        <v>1369</v>
      </c>
      <c r="X257" s="26"/>
      <c r="Y257" s="26"/>
      <c r="Z257" s="26"/>
      <c r="AA257" s="26"/>
      <c r="AB257" s="26"/>
      <c r="AC257" s="26"/>
    </row>
    <row r="258" spans="1:29" ht="15.75" thickBot="1" x14ac:dyDescent="0.3">
      <c r="A258" s="24">
        <v>258</v>
      </c>
      <c r="B258" s="23" t="s">
        <v>2297</v>
      </c>
      <c r="C258" s="24">
        <v>5</v>
      </c>
      <c r="D258" s="25"/>
      <c r="E258" s="24" t="s">
        <v>1377</v>
      </c>
      <c r="F258" s="24" t="s">
        <v>1534</v>
      </c>
      <c r="G258" s="24" t="s">
        <v>1392</v>
      </c>
      <c r="H258" s="24" t="s">
        <v>1355</v>
      </c>
      <c r="I258" s="24" t="s">
        <v>1270</v>
      </c>
      <c r="J258" s="24" t="s">
        <v>1356</v>
      </c>
      <c r="K258" s="24" t="s">
        <v>1827</v>
      </c>
      <c r="L258" s="24"/>
      <c r="M258" s="24" t="s">
        <v>1359</v>
      </c>
      <c r="N258" s="24" t="s">
        <v>1399</v>
      </c>
      <c r="O258" s="24" t="s">
        <v>1483</v>
      </c>
      <c r="P258" s="26"/>
      <c r="Q258" s="26"/>
      <c r="R258" s="24" t="s">
        <v>1384</v>
      </c>
      <c r="S258" s="24">
        <v>251</v>
      </c>
      <c r="T258" s="24" t="s">
        <v>2298</v>
      </c>
      <c r="U258" s="24" t="s">
        <v>1632</v>
      </c>
      <c r="V258" s="24" t="s">
        <v>1368</v>
      </c>
      <c r="W258" s="24" t="s">
        <v>1573</v>
      </c>
      <c r="X258" s="26"/>
      <c r="Y258" s="24" t="s">
        <v>1515</v>
      </c>
      <c r="Z258" s="26"/>
      <c r="AA258" s="24" t="s">
        <v>1373</v>
      </c>
      <c r="AB258" s="24" t="s">
        <v>1374</v>
      </c>
      <c r="AC258" s="24" t="s">
        <v>1375</v>
      </c>
    </row>
    <row r="259" spans="1:29" ht="15.75" thickBot="1" x14ac:dyDescent="0.3">
      <c r="A259" s="24">
        <v>259</v>
      </c>
      <c r="B259" s="23" t="s">
        <v>2299</v>
      </c>
      <c r="C259" s="24">
        <v>5</v>
      </c>
      <c r="D259" s="25"/>
      <c r="E259" s="24" t="s">
        <v>1377</v>
      </c>
      <c r="F259" s="24" t="s">
        <v>2131</v>
      </c>
      <c r="G259" s="24" t="s">
        <v>1603</v>
      </c>
      <c r="H259" s="24" t="s">
        <v>1355</v>
      </c>
      <c r="I259" s="24" t="s">
        <v>1270</v>
      </c>
      <c r="J259" s="24" t="s">
        <v>1356</v>
      </c>
      <c r="K259" s="24" t="s">
        <v>2300</v>
      </c>
      <c r="L259" s="24"/>
      <c r="M259" s="24" t="s">
        <v>1359</v>
      </c>
      <c r="N259" s="24" t="s">
        <v>1451</v>
      </c>
      <c r="O259" s="24" t="s">
        <v>1868</v>
      </c>
      <c r="P259" s="24" t="s">
        <v>1478</v>
      </c>
      <c r="Q259" s="24" t="s">
        <v>2203</v>
      </c>
      <c r="R259" s="24" t="s">
        <v>1384</v>
      </c>
      <c r="S259" s="24">
        <v>254</v>
      </c>
      <c r="T259" s="24" t="s">
        <v>2301</v>
      </c>
      <c r="U259" s="24" t="s">
        <v>1620</v>
      </c>
      <c r="V259" s="26"/>
      <c r="W259" s="24" t="s">
        <v>1369</v>
      </c>
      <c r="X259" s="24" t="s">
        <v>1370</v>
      </c>
      <c r="Y259" s="26"/>
      <c r="Z259" s="26"/>
      <c r="AA259" s="24" t="s">
        <v>1373</v>
      </c>
      <c r="AB259" s="26"/>
      <c r="AC259" s="26"/>
    </row>
    <row r="260" spans="1:29" ht="15.75" thickBot="1" x14ac:dyDescent="0.3">
      <c r="A260" s="24">
        <v>260</v>
      </c>
      <c r="B260" s="23" t="s">
        <v>2302</v>
      </c>
      <c r="C260" s="24">
        <v>5</v>
      </c>
      <c r="D260" s="25"/>
      <c r="E260" s="24" t="s">
        <v>1451</v>
      </c>
      <c r="F260" s="24" t="s">
        <v>1387</v>
      </c>
      <c r="G260" s="24" t="s">
        <v>2303</v>
      </c>
      <c r="H260" s="24" t="s">
        <v>1355</v>
      </c>
      <c r="I260" s="24" t="s">
        <v>1270</v>
      </c>
      <c r="J260" s="24" t="s">
        <v>1356</v>
      </c>
      <c r="K260" s="24" t="s">
        <v>2304</v>
      </c>
      <c r="L260" s="24" t="s">
        <v>2055</v>
      </c>
      <c r="M260" s="24"/>
      <c r="N260" s="24" t="s">
        <v>1380</v>
      </c>
      <c r="O260" s="26"/>
      <c r="P260" s="26"/>
      <c r="Q260" s="26"/>
      <c r="R260" s="24" t="s">
        <v>1384</v>
      </c>
      <c r="S260" s="24">
        <v>254</v>
      </c>
      <c r="T260" s="28" t="s">
        <v>2305</v>
      </c>
      <c r="U260" s="26"/>
      <c r="V260" s="24" t="s">
        <v>1368</v>
      </c>
      <c r="W260" s="24" t="s">
        <v>1369</v>
      </c>
      <c r="X260" s="26"/>
      <c r="Y260" s="26"/>
      <c r="Z260" s="26"/>
      <c r="AA260" s="26"/>
      <c r="AB260" s="26"/>
      <c r="AC260" s="24" t="s">
        <v>1375</v>
      </c>
    </row>
    <row r="261" spans="1:29" ht="15.75" thickBot="1" x14ac:dyDescent="0.3">
      <c r="A261" s="24">
        <v>261</v>
      </c>
      <c r="B261" s="23" t="s">
        <v>2306</v>
      </c>
      <c r="C261" s="24">
        <v>5</v>
      </c>
      <c r="D261" s="25"/>
      <c r="E261" s="24" t="s">
        <v>1377</v>
      </c>
      <c r="F261" s="24" t="s">
        <v>1378</v>
      </c>
      <c r="G261" s="24" t="s">
        <v>2033</v>
      </c>
      <c r="H261" s="24" t="s">
        <v>1355</v>
      </c>
      <c r="I261" s="24" t="s">
        <v>1270</v>
      </c>
      <c r="J261" s="24"/>
      <c r="K261" s="26"/>
      <c r="L261" s="24"/>
      <c r="M261" s="24"/>
      <c r="N261" s="24" t="s">
        <v>1380</v>
      </c>
      <c r="O261" s="26"/>
      <c r="P261" s="26"/>
      <c r="Q261" s="24" t="s">
        <v>1882</v>
      </c>
      <c r="R261" s="24" t="s">
        <v>1384</v>
      </c>
      <c r="S261" s="24">
        <v>258</v>
      </c>
      <c r="T261" s="24" t="s">
        <v>2307</v>
      </c>
      <c r="U261" s="24" t="s">
        <v>1884</v>
      </c>
      <c r="V261" s="24" t="s">
        <v>1368</v>
      </c>
      <c r="W261" s="24" t="s">
        <v>1369</v>
      </c>
      <c r="X261" s="24" t="s">
        <v>1370</v>
      </c>
      <c r="Y261" s="26"/>
      <c r="Z261" s="26"/>
      <c r="AA261" s="26"/>
      <c r="AB261" s="26"/>
      <c r="AC261" s="26"/>
    </row>
    <row r="262" spans="1:29" ht="15.75" thickBot="1" x14ac:dyDescent="0.3">
      <c r="A262" s="24">
        <v>262</v>
      </c>
      <c r="B262" s="23" t="s">
        <v>2308</v>
      </c>
      <c r="C262" s="24">
        <v>5</v>
      </c>
      <c r="D262" s="25"/>
      <c r="E262" s="24" t="s">
        <v>1377</v>
      </c>
      <c r="F262" s="24" t="s">
        <v>1387</v>
      </c>
      <c r="G262" s="24" t="s">
        <v>1387</v>
      </c>
      <c r="H262" s="24"/>
      <c r="I262" s="24" t="s">
        <v>1270</v>
      </c>
      <c r="J262" s="24"/>
      <c r="K262" s="26"/>
      <c r="L262" s="24"/>
      <c r="M262" s="24" t="s">
        <v>1359</v>
      </c>
      <c r="N262" s="24" t="s">
        <v>1426</v>
      </c>
      <c r="O262" s="26"/>
      <c r="P262" s="26"/>
      <c r="Q262" s="26"/>
      <c r="R262" s="24" t="s">
        <v>1384</v>
      </c>
      <c r="S262" s="24">
        <v>260</v>
      </c>
      <c r="T262" s="28" t="s">
        <v>2309</v>
      </c>
      <c r="U262" s="26"/>
      <c r="V262" s="24" t="s">
        <v>1368</v>
      </c>
      <c r="W262" s="26"/>
      <c r="X262" s="26"/>
      <c r="Y262" s="26"/>
      <c r="Z262" s="26"/>
      <c r="AA262" s="26"/>
      <c r="AB262" s="26"/>
      <c r="AC262" s="24" t="s">
        <v>1375</v>
      </c>
    </row>
    <row r="263" spans="1:29" ht="15.75" thickBot="1" x14ac:dyDescent="0.3">
      <c r="A263" s="24">
        <v>263</v>
      </c>
      <c r="B263" s="23" t="s">
        <v>2310</v>
      </c>
      <c r="C263" s="24">
        <v>5</v>
      </c>
      <c r="D263" s="25"/>
      <c r="E263" s="24" t="s">
        <v>1377</v>
      </c>
      <c r="F263" s="24" t="s">
        <v>1402</v>
      </c>
      <c r="G263" s="26"/>
      <c r="H263" s="24" t="s">
        <v>1355</v>
      </c>
      <c r="I263" s="24" t="s">
        <v>1270</v>
      </c>
      <c r="J263" s="24"/>
      <c r="K263" s="26"/>
      <c r="L263" s="24"/>
      <c r="M263" s="24" t="s">
        <v>1359</v>
      </c>
      <c r="N263" s="24" t="s">
        <v>1399</v>
      </c>
      <c r="O263" s="24" t="s">
        <v>1483</v>
      </c>
      <c r="P263" s="26"/>
      <c r="Q263" s="26"/>
      <c r="R263" s="24" t="s">
        <v>1384</v>
      </c>
      <c r="S263" s="24">
        <v>261</v>
      </c>
      <c r="T263" s="24" t="s">
        <v>2311</v>
      </c>
      <c r="U263" s="24" t="s">
        <v>1403</v>
      </c>
      <c r="V263" s="24" t="s">
        <v>1368</v>
      </c>
      <c r="W263" s="24" t="s">
        <v>1532</v>
      </c>
      <c r="X263" s="26"/>
      <c r="Y263" s="26"/>
      <c r="Z263" s="26"/>
      <c r="AA263" s="26"/>
      <c r="AB263" s="26"/>
      <c r="AC263" s="24" t="s">
        <v>1375</v>
      </c>
    </row>
    <row r="264" spans="1:29" ht="15.75" thickBot="1" x14ac:dyDescent="0.3">
      <c r="A264" s="24">
        <v>264</v>
      </c>
      <c r="B264" s="23" t="s">
        <v>2312</v>
      </c>
      <c r="C264" s="24">
        <v>5</v>
      </c>
      <c r="D264" s="25"/>
      <c r="E264" s="24" t="s">
        <v>1377</v>
      </c>
      <c r="F264" s="24" t="s">
        <v>1402</v>
      </c>
      <c r="G264" s="26"/>
      <c r="H264" s="24" t="s">
        <v>1355</v>
      </c>
      <c r="I264" s="24" t="s">
        <v>1270</v>
      </c>
      <c r="J264" s="24" t="s">
        <v>1356</v>
      </c>
      <c r="K264" s="24" t="s">
        <v>2313</v>
      </c>
      <c r="L264" s="24"/>
      <c r="M264" s="24"/>
      <c r="N264" s="24" t="s">
        <v>1426</v>
      </c>
      <c r="O264" s="26"/>
      <c r="P264" s="26"/>
      <c r="Q264" s="26"/>
      <c r="R264" s="24" t="s">
        <v>1384</v>
      </c>
      <c r="S264" s="24">
        <v>264</v>
      </c>
      <c r="T264" s="24" t="s">
        <v>2314</v>
      </c>
      <c r="U264" s="26"/>
      <c r="V264" s="26"/>
      <c r="W264" s="26"/>
      <c r="X264" s="24" t="s">
        <v>2023</v>
      </c>
      <c r="Y264" s="26"/>
      <c r="Z264" s="26"/>
      <c r="AA264" s="26"/>
      <c r="AB264" s="26"/>
      <c r="AC264" s="24" t="s">
        <v>1375</v>
      </c>
    </row>
    <row r="265" spans="1:29" ht="15.75" thickBot="1" x14ac:dyDescent="0.3">
      <c r="A265" s="24">
        <v>265</v>
      </c>
      <c r="B265" s="23" t="s">
        <v>2315</v>
      </c>
      <c r="C265" s="24">
        <v>5</v>
      </c>
      <c r="D265" s="25"/>
      <c r="E265" s="24" t="s">
        <v>1426</v>
      </c>
      <c r="F265" s="24" t="s">
        <v>1378</v>
      </c>
      <c r="G265" s="24" t="s">
        <v>2316</v>
      </c>
      <c r="H265" s="24" t="s">
        <v>1355</v>
      </c>
      <c r="I265" s="24" t="s">
        <v>1270</v>
      </c>
      <c r="J265" s="24" t="s">
        <v>1356</v>
      </c>
      <c r="K265" s="24" t="s">
        <v>2317</v>
      </c>
      <c r="L265" s="24" t="s">
        <v>2228</v>
      </c>
      <c r="M265" s="24"/>
      <c r="N265" s="24" t="s">
        <v>1495</v>
      </c>
      <c r="O265" s="24" t="s">
        <v>1512</v>
      </c>
      <c r="P265" s="26"/>
      <c r="Q265" s="26"/>
      <c r="R265" s="24" t="s">
        <v>1384</v>
      </c>
      <c r="S265" s="24">
        <v>265</v>
      </c>
      <c r="T265" s="24" t="s">
        <v>2318</v>
      </c>
      <c r="U265" s="24" t="s">
        <v>1403</v>
      </c>
      <c r="V265" s="24" t="s">
        <v>1368</v>
      </c>
      <c r="W265" s="24" t="s">
        <v>1369</v>
      </c>
      <c r="X265" s="24" t="s">
        <v>1370</v>
      </c>
      <c r="Y265" s="26"/>
      <c r="Z265" s="26"/>
      <c r="AA265" s="26"/>
      <c r="AB265" s="26"/>
      <c r="AC265" s="24" t="s">
        <v>1375</v>
      </c>
    </row>
    <row r="266" spans="1:29" ht="15.75" thickBot="1" x14ac:dyDescent="0.3">
      <c r="A266" s="24">
        <v>266</v>
      </c>
      <c r="B266" s="23" t="s">
        <v>2319</v>
      </c>
      <c r="C266" s="24">
        <v>5</v>
      </c>
      <c r="D266" s="25"/>
      <c r="E266" s="24" t="s">
        <v>1426</v>
      </c>
      <c r="F266" s="24" t="s">
        <v>1420</v>
      </c>
      <c r="G266" s="24" t="s">
        <v>2071</v>
      </c>
      <c r="H266" s="24" t="s">
        <v>1355</v>
      </c>
      <c r="I266" s="24" t="s">
        <v>1270</v>
      </c>
      <c r="J266" s="24" t="s">
        <v>1356</v>
      </c>
      <c r="K266" s="24" t="s">
        <v>2054</v>
      </c>
      <c r="L266" s="24" t="s">
        <v>2320</v>
      </c>
      <c r="M266" s="24"/>
      <c r="N266" s="24" t="s">
        <v>1380</v>
      </c>
      <c r="O266" s="26"/>
      <c r="P266" s="26"/>
      <c r="Q266" s="26"/>
      <c r="R266" s="24" t="s">
        <v>1384</v>
      </c>
      <c r="S266" s="24">
        <v>270</v>
      </c>
      <c r="T266" s="24" t="s">
        <v>2321</v>
      </c>
      <c r="U266" s="26"/>
      <c r="V266" s="24" t="s">
        <v>1368</v>
      </c>
      <c r="W266" s="24" t="s">
        <v>1369</v>
      </c>
      <c r="X266" s="26"/>
      <c r="Y266" s="24" t="s">
        <v>1371</v>
      </c>
      <c r="Z266" s="26"/>
      <c r="AA266" s="26"/>
      <c r="AB266" s="26"/>
      <c r="AC266" s="26"/>
    </row>
    <row r="267" spans="1:29" ht="15.75" thickBot="1" x14ac:dyDescent="0.3">
      <c r="A267" s="24">
        <v>267</v>
      </c>
      <c r="B267" s="23" t="s">
        <v>2322</v>
      </c>
      <c r="C267" s="24">
        <v>5</v>
      </c>
      <c r="D267" s="27" t="s">
        <v>1351</v>
      </c>
      <c r="E267" s="24" t="s">
        <v>1377</v>
      </c>
      <c r="F267" s="24" t="s">
        <v>1402</v>
      </c>
      <c r="G267" s="24" t="s">
        <v>2323</v>
      </c>
      <c r="H267" s="24" t="s">
        <v>1355</v>
      </c>
      <c r="I267" s="24" t="s">
        <v>1270</v>
      </c>
      <c r="J267" s="24" t="s">
        <v>1356</v>
      </c>
      <c r="K267" s="28" t="s">
        <v>2324</v>
      </c>
      <c r="L267" s="24"/>
      <c r="M267" s="24"/>
      <c r="N267" s="24" t="s">
        <v>1426</v>
      </c>
      <c r="O267" s="26"/>
      <c r="P267" s="26"/>
      <c r="Q267" s="26"/>
      <c r="R267" s="24" t="s">
        <v>1384</v>
      </c>
      <c r="S267" s="24">
        <v>270</v>
      </c>
      <c r="T267" s="28" t="s">
        <v>2325</v>
      </c>
      <c r="U267" s="26"/>
      <c r="V267" s="26"/>
      <c r="W267" s="26"/>
      <c r="X267" s="26"/>
      <c r="Y267" s="26"/>
      <c r="Z267" s="26"/>
      <c r="AA267" s="26"/>
      <c r="AB267" s="26"/>
      <c r="AC267" s="24" t="s">
        <v>1375</v>
      </c>
    </row>
    <row r="268" spans="1:29" ht="15.75" thickBot="1" x14ac:dyDescent="0.3">
      <c r="A268" s="24">
        <v>268</v>
      </c>
      <c r="B268" s="23" t="s">
        <v>2326</v>
      </c>
      <c r="C268" s="24">
        <v>5</v>
      </c>
      <c r="D268" s="25"/>
      <c r="E268" s="24" t="s">
        <v>1426</v>
      </c>
      <c r="F268" s="24" t="s">
        <v>1420</v>
      </c>
      <c r="G268" s="24" t="s">
        <v>2327</v>
      </c>
      <c r="H268" s="24" t="s">
        <v>1355</v>
      </c>
      <c r="I268" s="24" t="s">
        <v>1270</v>
      </c>
      <c r="J268" s="24" t="s">
        <v>1356</v>
      </c>
      <c r="K268" s="24" t="s">
        <v>2328</v>
      </c>
      <c r="L268" s="24" t="s">
        <v>2228</v>
      </c>
      <c r="M268" s="24"/>
      <c r="N268" s="24" t="s">
        <v>1380</v>
      </c>
      <c r="O268" s="26"/>
      <c r="P268" s="26"/>
      <c r="Q268" s="26"/>
      <c r="R268" s="24" t="s">
        <v>1384</v>
      </c>
      <c r="S268" s="24">
        <v>271</v>
      </c>
      <c r="T268" s="28" t="s">
        <v>2329</v>
      </c>
      <c r="U268" s="26"/>
      <c r="V268" s="26"/>
      <c r="W268" s="26"/>
      <c r="X268" s="24" t="s">
        <v>1370</v>
      </c>
      <c r="Y268" s="26"/>
      <c r="Z268" s="26"/>
      <c r="AA268" s="26"/>
      <c r="AB268" s="26"/>
      <c r="AC268" s="26"/>
    </row>
    <row r="269" spans="1:29" ht="15.75" thickBot="1" x14ac:dyDescent="0.3">
      <c r="A269" s="24">
        <v>269</v>
      </c>
      <c r="B269" s="23" t="s">
        <v>2330</v>
      </c>
      <c r="C269" s="24">
        <v>5</v>
      </c>
      <c r="D269" s="25"/>
      <c r="E269" s="24" t="s">
        <v>1451</v>
      </c>
      <c r="F269" s="24" t="s">
        <v>1387</v>
      </c>
      <c r="G269" s="24" t="s">
        <v>1392</v>
      </c>
      <c r="H269" s="24" t="s">
        <v>1355</v>
      </c>
      <c r="I269" s="24" t="s">
        <v>1270</v>
      </c>
      <c r="J269" s="24" t="s">
        <v>1356</v>
      </c>
      <c r="K269" s="24" t="s">
        <v>2331</v>
      </c>
      <c r="L269" s="24" t="s">
        <v>2228</v>
      </c>
      <c r="M269" s="24" t="s">
        <v>1359</v>
      </c>
      <c r="N269" s="24" t="s">
        <v>1451</v>
      </c>
      <c r="O269" s="24" t="s">
        <v>1483</v>
      </c>
      <c r="P269" s="26"/>
      <c r="Q269" s="26"/>
      <c r="R269" s="24" t="s">
        <v>1384</v>
      </c>
      <c r="S269" s="24">
        <v>273</v>
      </c>
      <c r="T269" s="24" t="s">
        <v>2332</v>
      </c>
      <c r="U269" s="26"/>
      <c r="V269" s="24" t="s">
        <v>1368</v>
      </c>
      <c r="W269" s="24" t="s">
        <v>1369</v>
      </c>
      <c r="X269" s="24" t="s">
        <v>1370</v>
      </c>
      <c r="Y269" s="24" t="s">
        <v>1515</v>
      </c>
      <c r="Z269" s="26"/>
      <c r="AA269" s="26"/>
      <c r="AB269" s="24" t="s">
        <v>1374</v>
      </c>
      <c r="AC269" s="24" t="s">
        <v>1375</v>
      </c>
    </row>
    <row r="270" spans="1:29" ht="15.75" thickBot="1" x14ac:dyDescent="0.3">
      <c r="A270" s="24">
        <v>270</v>
      </c>
      <c r="B270" s="23" t="s">
        <v>2333</v>
      </c>
      <c r="C270" s="24">
        <v>5</v>
      </c>
      <c r="D270" s="25"/>
      <c r="E270" s="24" t="s">
        <v>1377</v>
      </c>
      <c r="F270" s="24" t="s">
        <v>1402</v>
      </c>
      <c r="G270" s="24" t="s">
        <v>2334</v>
      </c>
      <c r="H270" s="24" t="s">
        <v>1355</v>
      </c>
      <c r="I270" s="24" t="s">
        <v>1270</v>
      </c>
      <c r="J270" s="24"/>
      <c r="K270" s="26"/>
      <c r="L270" s="24"/>
      <c r="M270" s="24"/>
      <c r="N270" s="24" t="s">
        <v>1490</v>
      </c>
      <c r="O270" s="24" t="s">
        <v>1512</v>
      </c>
      <c r="P270" s="26"/>
      <c r="Q270" s="26"/>
      <c r="R270" s="24" t="s">
        <v>1384</v>
      </c>
      <c r="S270" s="24">
        <v>274</v>
      </c>
      <c r="T270" s="28" t="s">
        <v>2335</v>
      </c>
      <c r="U270" s="26"/>
      <c r="V270" s="24" t="s">
        <v>1368</v>
      </c>
      <c r="W270" s="26"/>
      <c r="X270" s="26"/>
      <c r="Y270" s="26"/>
      <c r="Z270" s="26"/>
      <c r="AA270" s="24" t="s">
        <v>1373</v>
      </c>
      <c r="AB270" s="26"/>
      <c r="AC270" s="24" t="s">
        <v>1375</v>
      </c>
    </row>
    <row r="271" spans="1:29" ht="15.75" thickBot="1" x14ac:dyDescent="0.3">
      <c r="A271" s="24">
        <v>271</v>
      </c>
      <c r="B271" s="23" t="s">
        <v>2336</v>
      </c>
      <c r="C271" s="24">
        <v>5</v>
      </c>
      <c r="D271" s="25"/>
      <c r="E271" s="24" t="s">
        <v>1463</v>
      </c>
      <c r="F271" s="24" t="s">
        <v>1420</v>
      </c>
      <c r="G271" s="24" t="s">
        <v>2337</v>
      </c>
      <c r="H271" s="24" t="s">
        <v>1355</v>
      </c>
      <c r="I271" s="24" t="s">
        <v>1270</v>
      </c>
      <c r="J271" s="24" t="s">
        <v>1356</v>
      </c>
      <c r="K271" s="24" t="s">
        <v>2338</v>
      </c>
      <c r="L271" s="24"/>
      <c r="M271" s="24" t="s">
        <v>1359</v>
      </c>
      <c r="N271" s="24" t="s">
        <v>1399</v>
      </c>
      <c r="O271" s="26"/>
      <c r="P271" s="26"/>
      <c r="Q271" s="26"/>
      <c r="R271" s="24" t="s">
        <v>1384</v>
      </c>
      <c r="S271" s="24">
        <v>279</v>
      </c>
      <c r="T271" s="28" t="s">
        <v>2339</v>
      </c>
      <c r="U271" s="26"/>
      <c r="V271" s="26"/>
      <c r="W271" s="26"/>
      <c r="X271" s="26"/>
      <c r="Y271" s="26"/>
      <c r="Z271" s="24" t="s">
        <v>1372</v>
      </c>
      <c r="AA271" s="26"/>
      <c r="AB271" s="26"/>
      <c r="AC271" s="26"/>
    </row>
    <row r="272" spans="1:29" ht="15.75" thickBot="1" x14ac:dyDescent="0.3">
      <c r="A272" s="24">
        <v>272</v>
      </c>
      <c r="B272" s="23" t="s">
        <v>2340</v>
      </c>
      <c r="C272" s="24">
        <v>5</v>
      </c>
      <c r="D272" s="25"/>
      <c r="E272" s="24" t="s">
        <v>1377</v>
      </c>
      <c r="F272" s="24" t="s">
        <v>1378</v>
      </c>
      <c r="G272" s="24" t="s">
        <v>2341</v>
      </c>
      <c r="H272" s="24" t="s">
        <v>1355</v>
      </c>
      <c r="I272" s="24" t="s">
        <v>1270</v>
      </c>
      <c r="J272" s="24"/>
      <c r="K272" s="26"/>
      <c r="L272" s="24"/>
      <c r="M272" s="24" t="s">
        <v>1359</v>
      </c>
      <c r="N272" s="24" t="s">
        <v>1451</v>
      </c>
      <c r="O272" s="26"/>
      <c r="P272" s="26"/>
      <c r="Q272" s="26"/>
      <c r="R272" s="24" t="s">
        <v>1384</v>
      </c>
      <c r="S272" s="24">
        <v>280</v>
      </c>
      <c r="T272" s="24" t="s">
        <v>2342</v>
      </c>
      <c r="U272" s="26"/>
      <c r="V272" s="26"/>
      <c r="W272" s="26"/>
      <c r="X272" s="26"/>
      <c r="Y272" s="26"/>
      <c r="Z272" s="26"/>
      <c r="AA272" s="24" t="s">
        <v>1373</v>
      </c>
      <c r="AB272" s="26"/>
      <c r="AC272" s="24" t="s">
        <v>1375</v>
      </c>
    </row>
    <row r="273" spans="1:29" ht="15.75" thickBot="1" x14ac:dyDescent="0.3">
      <c r="A273" s="24">
        <v>273</v>
      </c>
      <c r="B273" s="23" t="s">
        <v>2343</v>
      </c>
      <c r="C273" s="24">
        <v>5</v>
      </c>
      <c r="D273" s="25"/>
      <c r="E273" s="24" t="s">
        <v>1399</v>
      </c>
      <c r="F273" s="24" t="s">
        <v>1443</v>
      </c>
      <c r="G273" s="24" t="s">
        <v>2344</v>
      </c>
      <c r="H273" s="24" t="s">
        <v>1355</v>
      </c>
      <c r="I273" s="24"/>
      <c r="J273" s="24" t="s">
        <v>1356</v>
      </c>
      <c r="K273" s="24" t="s">
        <v>2345</v>
      </c>
      <c r="L273" s="24" t="s">
        <v>1536</v>
      </c>
      <c r="M273" s="24"/>
      <c r="N273" s="24" t="s">
        <v>1388</v>
      </c>
      <c r="O273" s="26"/>
      <c r="P273" s="26"/>
      <c r="Q273" s="26"/>
      <c r="R273" s="24" t="s">
        <v>1384</v>
      </c>
      <c r="S273" s="24">
        <v>282</v>
      </c>
      <c r="T273" s="24" t="s">
        <v>2346</v>
      </c>
      <c r="U273" s="26"/>
      <c r="V273" s="24" t="s">
        <v>1368</v>
      </c>
      <c r="W273" s="26"/>
      <c r="X273" s="26"/>
      <c r="Y273" s="26"/>
      <c r="Z273" s="26"/>
      <c r="AA273" s="24" t="s">
        <v>1373</v>
      </c>
      <c r="AB273" s="26"/>
      <c r="AC273" s="24" t="s">
        <v>1375</v>
      </c>
    </row>
    <row r="274" spans="1:29" ht="15.75" thickBot="1" x14ac:dyDescent="0.3">
      <c r="A274" s="24">
        <v>274</v>
      </c>
      <c r="B274" s="23" t="s">
        <v>2347</v>
      </c>
      <c r="C274" s="24">
        <v>5</v>
      </c>
      <c r="D274" s="25"/>
      <c r="E274" s="24" t="s">
        <v>1377</v>
      </c>
      <c r="F274" s="24" t="s">
        <v>1387</v>
      </c>
      <c r="G274" s="24" t="s">
        <v>1387</v>
      </c>
      <c r="H274" s="24" t="s">
        <v>1355</v>
      </c>
      <c r="I274" s="24" t="s">
        <v>1270</v>
      </c>
      <c r="J274" s="24"/>
      <c r="K274" s="26"/>
      <c r="L274" s="24"/>
      <c r="M274" s="24" t="s">
        <v>1359</v>
      </c>
      <c r="N274" s="24" t="s">
        <v>1399</v>
      </c>
      <c r="O274" s="26"/>
      <c r="P274" s="26"/>
      <c r="Q274" s="26"/>
      <c r="R274" s="24" t="s">
        <v>1384</v>
      </c>
      <c r="S274" s="24">
        <v>283</v>
      </c>
      <c r="T274" s="28" t="s">
        <v>2348</v>
      </c>
      <c r="U274" s="26"/>
      <c r="V274" s="26"/>
      <c r="W274" s="24" t="s">
        <v>1405</v>
      </c>
      <c r="X274" s="24" t="s">
        <v>1370</v>
      </c>
      <c r="Y274" s="24" t="s">
        <v>1579</v>
      </c>
      <c r="Z274" s="24" t="s">
        <v>1372</v>
      </c>
      <c r="AA274" s="26"/>
      <c r="AB274" s="26"/>
      <c r="AC274" s="26"/>
    </row>
    <row r="275" spans="1:29" ht="15.75" thickBot="1" x14ac:dyDescent="0.3">
      <c r="A275" s="24">
        <v>275</v>
      </c>
      <c r="B275" s="23" t="s">
        <v>2349</v>
      </c>
      <c r="C275" s="24">
        <v>5</v>
      </c>
      <c r="D275" s="25"/>
      <c r="E275" s="24" t="s">
        <v>1377</v>
      </c>
      <c r="F275" s="24" t="s">
        <v>1391</v>
      </c>
      <c r="G275" s="24" t="s">
        <v>1403</v>
      </c>
      <c r="H275" s="24" t="s">
        <v>1355</v>
      </c>
      <c r="I275" s="24" t="s">
        <v>1270</v>
      </c>
      <c r="J275" s="24" t="s">
        <v>1356</v>
      </c>
      <c r="K275" s="24" t="s">
        <v>2350</v>
      </c>
      <c r="L275" s="24"/>
      <c r="M275" s="24" t="s">
        <v>1359</v>
      </c>
      <c r="N275" s="24" t="s">
        <v>1451</v>
      </c>
      <c r="O275" s="26"/>
      <c r="P275" s="26"/>
      <c r="Q275" s="26"/>
      <c r="R275" s="24" t="s">
        <v>1384</v>
      </c>
      <c r="S275" s="24">
        <v>285</v>
      </c>
      <c r="T275" s="28" t="s">
        <v>2351</v>
      </c>
      <c r="U275" s="26"/>
      <c r="V275" s="26"/>
      <c r="W275" s="26"/>
      <c r="X275" s="26"/>
      <c r="Y275" s="26"/>
      <c r="Z275" s="26"/>
      <c r="AA275" s="26"/>
      <c r="AB275" s="26"/>
      <c r="AC275" s="24" t="s">
        <v>1375</v>
      </c>
    </row>
    <row r="276" spans="1:29" ht="15.75" thickBot="1" x14ac:dyDescent="0.3">
      <c r="A276" s="24">
        <v>276</v>
      </c>
      <c r="B276" s="23" t="s">
        <v>2352</v>
      </c>
      <c r="C276" s="24">
        <v>5</v>
      </c>
      <c r="D276" s="25"/>
      <c r="E276" s="24" t="s">
        <v>1377</v>
      </c>
      <c r="F276" s="24" t="s">
        <v>1391</v>
      </c>
      <c r="G276" s="24" t="s">
        <v>1403</v>
      </c>
      <c r="H276" s="24" t="s">
        <v>1355</v>
      </c>
      <c r="I276" s="24" t="s">
        <v>1270</v>
      </c>
      <c r="J276" s="24" t="s">
        <v>1356</v>
      </c>
      <c r="K276" s="24" t="s">
        <v>2353</v>
      </c>
      <c r="L276" s="24"/>
      <c r="M276" s="24" t="s">
        <v>1359</v>
      </c>
      <c r="N276" s="24" t="s">
        <v>1451</v>
      </c>
      <c r="O276" s="24" t="s">
        <v>2354</v>
      </c>
      <c r="P276" s="26"/>
      <c r="Q276" s="26"/>
      <c r="R276" s="24" t="s">
        <v>1384</v>
      </c>
      <c r="S276" s="24">
        <v>287</v>
      </c>
      <c r="T276" s="24" t="s">
        <v>2355</v>
      </c>
      <c r="U276" s="26"/>
      <c r="V276" s="26"/>
      <c r="W276" s="26"/>
      <c r="X276" s="24" t="s">
        <v>1370</v>
      </c>
      <c r="Y276" s="26"/>
      <c r="Z276" s="26"/>
      <c r="AA276" s="24" t="s">
        <v>1373</v>
      </c>
      <c r="AB276" s="26"/>
      <c r="AC276" s="24" t="s">
        <v>1375</v>
      </c>
    </row>
    <row r="277" spans="1:29" ht="15.75" thickBot="1" x14ac:dyDescent="0.3">
      <c r="A277" s="24">
        <v>277</v>
      </c>
      <c r="B277" s="23" t="s">
        <v>2356</v>
      </c>
      <c r="C277" s="24">
        <v>6</v>
      </c>
      <c r="D277" s="25"/>
      <c r="E277" s="24" t="s">
        <v>1377</v>
      </c>
      <c r="F277" s="24" t="s">
        <v>2138</v>
      </c>
      <c r="G277" s="24" t="s">
        <v>2357</v>
      </c>
      <c r="H277" s="24" t="s">
        <v>1355</v>
      </c>
      <c r="I277" s="24" t="s">
        <v>1270</v>
      </c>
      <c r="J277" s="24"/>
      <c r="K277" s="26"/>
      <c r="L277" s="24"/>
      <c r="M277" s="24" t="s">
        <v>1359</v>
      </c>
      <c r="N277" s="24" t="s">
        <v>1451</v>
      </c>
      <c r="O277" s="26"/>
      <c r="P277" s="26"/>
      <c r="Q277" s="26"/>
      <c r="R277" s="24" t="s">
        <v>1384</v>
      </c>
      <c r="S277" s="24">
        <v>214</v>
      </c>
      <c r="T277" s="24" t="s">
        <v>2358</v>
      </c>
      <c r="U277" s="26"/>
      <c r="V277" s="26"/>
      <c r="W277" s="26"/>
      <c r="X277" s="26"/>
      <c r="Y277" s="26"/>
      <c r="Z277" s="26"/>
      <c r="AA277" s="24" t="s">
        <v>1373</v>
      </c>
      <c r="AB277" s="24" t="s">
        <v>1374</v>
      </c>
      <c r="AC277" s="24" t="s">
        <v>1375</v>
      </c>
    </row>
    <row r="278" spans="1:29" ht="15.75" thickBot="1" x14ac:dyDescent="0.3">
      <c r="A278" s="24">
        <v>278</v>
      </c>
      <c r="B278" s="23" t="s">
        <v>2359</v>
      </c>
      <c r="C278" s="24">
        <v>6</v>
      </c>
      <c r="D278" s="25"/>
      <c r="E278" s="24" t="s">
        <v>1377</v>
      </c>
      <c r="F278" s="24" t="s">
        <v>1534</v>
      </c>
      <c r="G278" s="24" t="s">
        <v>2360</v>
      </c>
      <c r="H278" s="24" t="s">
        <v>1355</v>
      </c>
      <c r="I278" s="24" t="s">
        <v>1270</v>
      </c>
      <c r="J278" s="24"/>
      <c r="K278" s="26"/>
      <c r="L278" s="24"/>
      <c r="M278" s="24" t="s">
        <v>1359</v>
      </c>
      <c r="N278" s="24" t="s">
        <v>1451</v>
      </c>
      <c r="O278" s="24" t="s">
        <v>1522</v>
      </c>
      <c r="P278" s="24" t="s">
        <v>1764</v>
      </c>
      <c r="Q278" s="24" t="s">
        <v>2361</v>
      </c>
      <c r="R278" s="24" t="s">
        <v>1384</v>
      </c>
      <c r="S278" s="24">
        <v>218</v>
      </c>
      <c r="T278" s="24" t="s">
        <v>2362</v>
      </c>
      <c r="U278" s="26"/>
      <c r="V278" s="26"/>
      <c r="W278" s="24" t="s">
        <v>1369</v>
      </c>
      <c r="X278" s="26"/>
      <c r="Y278" s="26"/>
      <c r="Z278" s="26"/>
      <c r="AA278" s="26"/>
      <c r="AB278" s="26"/>
      <c r="AC278" s="26"/>
    </row>
    <row r="279" spans="1:29" ht="15.75" thickBot="1" x14ac:dyDescent="0.3">
      <c r="A279" s="24">
        <v>279</v>
      </c>
      <c r="B279" s="23" t="s">
        <v>2363</v>
      </c>
      <c r="C279" s="24">
        <v>6</v>
      </c>
      <c r="D279" s="25"/>
      <c r="E279" s="24" t="s">
        <v>1377</v>
      </c>
      <c r="F279" s="24" t="s">
        <v>1911</v>
      </c>
      <c r="G279" s="24" t="s">
        <v>2364</v>
      </c>
      <c r="H279" s="24" t="s">
        <v>1355</v>
      </c>
      <c r="I279" s="24" t="s">
        <v>1270</v>
      </c>
      <c r="J279" s="24" t="s">
        <v>1356</v>
      </c>
      <c r="K279" s="24" t="s">
        <v>2365</v>
      </c>
      <c r="L279" s="24"/>
      <c r="M279" s="24"/>
      <c r="N279" s="24" t="s">
        <v>1380</v>
      </c>
      <c r="O279" s="24" t="s">
        <v>1522</v>
      </c>
      <c r="P279" s="24" t="s">
        <v>1469</v>
      </c>
      <c r="Q279" s="24" t="s">
        <v>2366</v>
      </c>
      <c r="R279" s="24" t="s">
        <v>1384</v>
      </c>
      <c r="S279" s="24">
        <v>221</v>
      </c>
      <c r="T279" s="24" t="s">
        <v>2367</v>
      </c>
      <c r="U279" s="24" t="s">
        <v>2368</v>
      </c>
      <c r="V279" s="26"/>
      <c r="W279" s="26"/>
      <c r="X279" s="26"/>
      <c r="Y279" s="26"/>
      <c r="Z279" s="26"/>
      <c r="AA279" s="24" t="s">
        <v>1373</v>
      </c>
      <c r="AB279" s="26"/>
      <c r="AC279" s="24" t="s">
        <v>1375</v>
      </c>
    </row>
    <row r="280" spans="1:29" ht="15.75" thickBot="1" x14ac:dyDescent="0.3">
      <c r="A280" s="24">
        <v>280</v>
      </c>
      <c r="B280" s="23" t="s">
        <v>2369</v>
      </c>
      <c r="C280" s="24">
        <v>6</v>
      </c>
      <c r="D280" s="25"/>
      <c r="E280" s="24" t="s">
        <v>1377</v>
      </c>
      <c r="F280" s="24" t="s">
        <v>1911</v>
      </c>
      <c r="G280" s="24" t="s">
        <v>1968</v>
      </c>
      <c r="H280" s="24" t="s">
        <v>1355</v>
      </c>
      <c r="I280" s="24" t="s">
        <v>1270</v>
      </c>
      <c r="J280" s="24" t="s">
        <v>1356</v>
      </c>
      <c r="K280" s="24" t="s">
        <v>2370</v>
      </c>
      <c r="L280" s="24" t="s">
        <v>2320</v>
      </c>
      <c r="M280" s="24"/>
      <c r="N280" s="24" t="s">
        <v>1380</v>
      </c>
      <c r="O280" s="24" t="s">
        <v>1868</v>
      </c>
      <c r="P280" s="24" t="s">
        <v>1394</v>
      </c>
      <c r="Q280" s="24" t="s">
        <v>1986</v>
      </c>
      <c r="R280" s="24" t="s">
        <v>1384</v>
      </c>
      <c r="S280" s="24">
        <v>221</v>
      </c>
      <c r="T280" s="24"/>
      <c r="U280" s="24" t="s">
        <v>2371</v>
      </c>
      <c r="V280" s="26"/>
      <c r="W280" s="26"/>
      <c r="X280" s="26"/>
      <c r="Y280" s="26"/>
      <c r="Z280" s="26"/>
      <c r="AA280" s="24" t="s">
        <v>1373</v>
      </c>
      <c r="AB280" s="24" t="s">
        <v>1374</v>
      </c>
      <c r="AC280" s="24" t="s">
        <v>1375</v>
      </c>
    </row>
    <row r="281" spans="1:29" ht="15.75" thickBot="1" x14ac:dyDescent="0.3">
      <c r="A281" s="24">
        <v>281</v>
      </c>
      <c r="B281" s="23" t="s">
        <v>2372</v>
      </c>
      <c r="C281" s="24">
        <v>6</v>
      </c>
      <c r="D281" s="25"/>
      <c r="E281" s="24" t="s">
        <v>1399</v>
      </c>
      <c r="F281" s="24" t="s">
        <v>1534</v>
      </c>
      <c r="G281" s="26"/>
      <c r="H281" s="24" t="s">
        <v>1355</v>
      </c>
      <c r="I281" s="24" t="s">
        <v>1270</v>
      </c>
      <c r="J281" s="24"/>
      <c r="K281" s="26"/>
      <c r="L281" s="24"/>
      <c r="M281" s="24" t="s">
        <v>1359</v>
      </c>
      <c r="N281" s="24" t="s">
        <v>1426</v>
      </c>
      <c r="O281" s="26"/>
      <c r="P281" s="26"/>
      <c r="Q281" s="26"/>
      <c r="R281" s="24" t="s">
        <v>1384</v>
      </c>
      <c r="S281" s="24">
        <v>226</v>
      </c>
      <c r="T281" s="24" t="s">
        <v>2373</v>
      </c>
      <c r="U281" s="24" t="s">
        <v>2252</v>
      </c>
      <c r="V281" s="26"/>
      <c r="W281" s="26"/>
      <c r="X281" s="24" t="s">
        <v>1370</v>
      </c>
      <c r="Y281" s="26"/>
      <c r="Z281" s="26"/>
      <c r="AA281" s="26"/>
      <c r="AB281" s="24" t="s">
        <v>1374</v>
      </c>
      <c r="AC281" s="26"/>
    </row>
    <row r="282" spans="1:29" ht="15.75" thickBot="1" x14ac:dyDescent="0.3">
      <c r="A282" s="24">
        <v>282</v>
      </c>
      <c r="B282" s="23" t="s">
        <v>2374</v>
      </c>
      <c r="C282" s="24">
        <v>6</v>
      </c>
      <c r="D282" s="25"/>
      <c r="E282" s="24" t="s">
        <v>1451</v>
      </c>
      <c r="F282" s="24" t="s">
        <v>1387</v>
      </c>
      <c r="G282" s="24" t="s">
        <v>1387</v>
      </c>
      <c r="H282" s="24" t="s">
        <v>1355</v>
      </c>
      <c r="I282" s="24" t="s">
        <v>1270</v>
      </c>
      <c r="J282" s="24" t="s">
        <v>1356</v>
      </c>
      <c r="K282" s="24" t="s">
        <v>2375</v>
      </c>
      <c r="L282" s="24" t="s">
        <v>2376</v>
      </c>
      <c r="M282" s="24"/>
      <c r="N282" s="24" t="s">
        <v>1648</v>
      </c>
      <c r="O282" s="26"/>
      <c r="P282" s="26"/>
      <c r="Q282" s="26"/>
      <c r="R282" s="24" t="s">
        <v>1384</v>
      </c>
      <c r="S282" s="24">
        <v>227</v>
      </c>
      <c r="T282" s="28" t="s">
        <v>2377</v>
      </c>
      <c r="U282" s="26"/>
      <c r="V282" s="26"/>
      <c r="W282" s="26"/>
      <c r="X282" s="26"/>
      <c r="Y282" s="26"/>
      <c r="Z282" s="26"/>
      <c r="AA282" s="26"/>
      <c r="AB282" s="26"/>
      <c r="AC282" s="24" t="s">
        <v>1375</v>
      </c>
    </row>
    <row r="283" spans="1:29" ht="15.75" thickBot="1" x14ac:dyDescent="0.3">
      <c r="A283" s="24">
        <v>283</v>
      </c>
      <c r="B283" s="23" t="s">
        <v>2378</v>
      </c>
      <c r="C283" s="24">
        <v>6</v>
      </c>
      <c r="D283" s="25"/>
      <c r="E283" s="24" t="s">
        <v>1399</v>
      </c>
      <c r="F283" s="24" t="s">
        <v>1443</v>
      </c>
      <c r="G283" s="26"/>
      <c r="H283" s="24" t="s">
        <v>1355</v>
      </c>
      <c r="I283" s="24" t="s">
        <v>1270</v>
      </c>
      <c r="J283" s="24" t="s">
        <v>1356</v>
      </c>
      <c r="K283" s="24" t="s">
        <v>1403</v>
      </c>
      <c r="L283" s="24" t="s">
        <v>2379</v>
      </c>
      <c r="M283" s="24"/>
      <c r="N283" s="24" t="s">
        <v>1380</v>
      </c>
      <c r="O283" s="26"/>
      <c r="P283" s="26"/>
      <c r="Q283" s="26"/>
      <c r="R283" s="24" t="s">
        <v>1384</v>
      </c>
      <c r="S283" s="24">
        <v>229</v>
      </c>
      <c r="T283" s="24" t="s">
        <v>2380</v>
      </c>
      <c r="U283" s="24" t="s">
        <v>1403</v>
      </c>
      <c r="V283" s="26"/>
      <c r="W283" s="24" t="s">
        <v>1369</v>
      </c>
      <c r="X283" s="26"/>
      <c r="Y283" s="26"/>
      <c r="Z283" s="26"/>
      <c r="AA283" s="26"/>
      <c r="AB283" s="24" t="s">
        <v>1374</v>
      </c>
      <c r="AC283" s="24" t="s">
        <v>1375</v>
      </c>
    </row>
    <row r="284" spans="1:29" ht="15.75" thickBot="1" x14ac:dyDescent="0.3">
      <c r="A284" s="24">
        <v>284</v>
      </c>
      <c r="B284" s="23" t="s">
        <v>2381</v>
      </c>
      <c r="C284" s="24">
        <v>6</v>
      </c>
      <c r="D284" s="25"/>
      <c r="E284" s="24" t="s">
        <v>1377</v>
      </c>
      <c r="F284" s="24" t="s">
        <v>1378</v>
      </c>
      <c r="G284" s="24" t="s">
        <v>1392</v>
      </c>
      <c r="H284" s="24" t="s">
        <v>1355</v>
      </c>
      <c r="I284" s="24" t="s">
        <v>1270</v>
      </c>
      <c r="J284" s="24" t="s">
        <v>1356</v>
      </c>
      <c r="K284" s="24" t="s">
        <v>2382</v>
      </c>
      <c r="L284" s="24"/>
      <c r="M284" s="24"/>
      <c r="N284" s="24" t="s">
        <v>1380</v>
      </c>
      <c r="O284" s="24" t="s">
        <v>1381</v>
      </c>
      <c r="P284" s="24" t="s">
        <v>1408</v>
      </c>
      <c r="Q284" s="24" t="s">
        <v>2383</v>
      </c>
      <c r="R284" s="24" t="s">
        <v>1384</v>
      </c>
      <c r="S284" s="24">
        <v>233</v>
      </c>
      <c r="T284" s="24" t="s">
        <v>2384</v>
      </c>
      <c r="U284" s="24" t="s">
        <v>2385</v>
      </c>
      <c r="V284" s="26"/>
      <c r="W284" s="26"/>
      <c r="X284" s="26"/>
      <c r="Y284" s="26"/>
      <c r="Z284" s="26"/>
      <c r="AA284" s="24" t="s">
        <v>1373</v>
      </c>
      <c r="AB284" s="26"/>
      <c r="AC284" s="24" t="s">
        <v>1375</v>
      </c>
    </row>
    <row r="285" spans="1:29" ht="15.75" thickBot="1" x14ac:dyDescent="0.3">
      <c r="A285" s="24">
        <v>285</v>
      </c>
      <c r="B285" s="23" t="s">
        <v>2386</v>
      </c>
      <c r="C285" s="24">
        <v>6</v>
      </c>
      <c r="D285" s="27" t="s">
        <v>1351</v>
      </c>
      <c r="E285" s="24" t="s">
        <v>1399</v>
      </c>
      <c r="F285" s="24" t="s">
        <v>1420</v>
      </c>
      <c r="G285" s="24" t="s">
        <v>2387</v>
      </c>
      <c r="H285" s="24" t="s">
        <v>1355</v>
      </c>
      <c r="I285" s="24" t="s">
        <v>1270</v>
      </c>
      <c r="J285" s="24" t="s">
        <v>1356</v>
      </c>
      <c r="K285" s="24" t="s">
        <v>2388</v>
      </c>
      <c r="L285" s="24" t="s">
        <v>2228</v>
      </c>
      <c r="M285" s="24"/>
      <c r="N285" s="24" t="s">
        <v>1740</v>
      </c>
      <c r="O285" s="26"/>
      <c r="P285" s="26"/>
      <c r="Q285" s="26"/>
      <c r="R285" s="24" t="s">
        <v>1384</v>
      </c>
      <c r="S285" s="24">
        <v>235</v>
      </c>
      <c r="T285" s="28" t="s">
        <v>2389</v>
      </c>
      <c r="U285" s="26"/>
      <c r="V285" s="26"/>
      <c r="W285" s="26"/>
      <c r="X285" s="26"/>
      <c r="Y285" s="26"/>
      <c r="Z285" s="26"/>
      <c r="AA285" s="26"/>
      <c r="AB285" s="26"/>
      <c r="AC285" s="24" t="s">
        <v>1375</v>
      </c>
    </row>
    <row r="286" spans="1:29" ht="15.75" thickBot="1" x14ac:dyDescent="0.3">
      <c r="A286" s="24">
        <v>286</v>
      </c>
      <c r="B286" s="23" t="s">
        <v>2390</v>
      </c>
      <c r="C286" s="24">
        <v>6</v>
      </c>
      <c r="D286" s="25"/>
      <c r="E286" s="24" t="s">
        <v>1377</v>
      </c>
      <c r="F286" s="24" t="s">
        <v>1387</v>
      </c>
      <c r="G286" s="24" t="s">
        <v>2391</v>
      </c>
      <c r="H286" s="24" t="s">
        <v>1355</v>
      </c>
      <c r="I286" s="24" t="s">
        <v>1270</v>
      </c>
      <c r="J286" s="24"/>
      <c r="K286" s="26"/>
      <c r="L286" s="24"/>
      <c r="M286" s="24" t="s">
        <v>1359</v>
      </c>
      <c r="N286" s="24" t="s">
        <v>1399</v>
      </c>
      <c r="O286" s="24" t="s">
        <v>1483</v>
      </c>
      <c r="P286" s="26"/>
      <c r="Q286" s="26"/>
      <c r="R286" s="24" t="s">
        <v>1384</v>
      </c>
      <c r="S286" s="24">
        <v>238</v>
      </c>
      <c r="T286" s="24" t="s">
        <v>2392</v>
      </c>
      <c r="U286" s="26"/>
      <c r="V286" s="24" t="s">
        <v>1368</v>
      </c>
      <c r="W286" s="26"/>
      <c r="X286" s="26"/>
      <c r="Y286" s="26"/>
      <c r="Z286" s="26"/>
      <c r="AA286" s="24" t="s">
        <v>1373</v>
      </c>
      <c r="AB286" s="24" t="s">
        <v>1374</v>
      </c>
      <c r="AC286" s="24" t="s">
        <v>1375</v>
      </c>
    </row>
    <row r="287" spans="1:29" ht="15.75" thickBot="1" x14ac:dyDescent="0.3">
      <c r="A287" s="24">
        <v>287</v>
      </c>
      <c r="B287" s="23" t="s">
        <v>2393</v>
      </c>
      <c r="C287" s="24">
        <v>6</v>
      </c>
      <c r="D287" s="25"/>
      <c r="E287" s="24" t="s">
        <v>1399</v>
      </c>
      <c r="F287" s="24" t="s">
        <v>1387</v>
      </c>
      <c r="G287" s="26"/>
      <c r="H287" s="24" t="s">
        <v>1355</v>
      </c>
      <c r="I287" s="24" t="s">
        <v>1270</v>
      </c>
      <c r="J287" s="24" t="s">
        <v>1356</v>
      </c>
      <c r="K287" s="24" t="s">
        <v>2394</v>
      </c>
      <c r="L287" s="24" t="s">
        <v>1642</v>
      </c>
      <c r="M287" s="24" t="s">
        <v>1359</v>
      </c>
      <c r="N287" s="24" t="s">
        <v>2395</v>
      </c>
      <c r="O287" s="26"/>
      <c r="P287" s="26"/>
      <c r="Q287" s="26"/>
      <c r="R287" s="24" t="s">
        <v>1384</v>
      </c>
      <c r="S287" s="24">
        <v>240</v>
      </c>
      <c r="T287" s="24" t="s">
        <v>2396</v>
      </c>
      <c r="U287" s="26"/>
      <c r="V287" s="24" t="s">
        <v>1368</v>
      </c>
      <c r="W287" s="24" t="s">
        <v>1369</v>
      </c>
      <c r="X287" s="24" t="s">
        <v>1370</v>
      </c>
      <c r="Y287" s="26"/>
      <c r="Z287" s="26"/>
      <c r="AA287" s="26"/>
      <c r="AB287" s="26"/>
      <c r="AC287" s="26"/>
    </row>
    <row r="288" spans="1:29" ht="15.75" thickBot="1" x14ac:dyDescent="0.3">
      <c r="A288" s="24">
        <v>288</v>
      </c>
      <c r="B288" s="23" t="s">
        <v>2397</v>
      </c>
      <c r="C288" s="24">
        <v>6</v>
      </c>
      <c r="D288" s="25"/>
      <c r="E288" s="24" t="s">
        <v>1377</v>
      </c>
      <c r="F288" s="24" t="s">
        <v>1378</v>
      </c>
      <c r="G288" s="24" t="s">
        <v>1392</v>
      </c>
      <c r="H288" s="24" t="s">
        <v>1355</v>
      </c>
      <c r="I288" s="24" t="s">
        <v>1270</v>
      </c>
      <c r="J288" s="24" t="s">
        <v>1356</v>
      </c>
      <c r="K288" s="28" t="s">
        <v>2398</v>
      </c>
      <c r="L288" s="24"/>
      <c r="M288" s="24" t="s">
        <v>1359</v>
      </c>
      <c r="N288" s="24" t="s">
        <v>1399</v>
      </c>
      <c r="O288" s="24" t="s">
        <v>1444</v>
      </c>
      <c r="P288" s="26"/>
      <c r="Q288" s="26"/>
      <c r="R288" s="24" t="s">
        <v>1384</v>
      </c>
      <c r="S288" s="24">
        <v>243</v>
      </c>
      <c r="T288" s="24" t="s">
        <v>2399</v>
      </c>
      <c r="U288" s="26"/>
      <c r="V288" s="26"/>
      <c r="W288" s="26"/>
      <c r="X288" s="26"/>
      <c r="Y288" s="26"/>
      <c r="Z288" s="26"/>
      <c r="AA288" s="26"/>
      <c r="AB288" s="24" t="s">
        <v>1374</v>
      </c>
      <c r="AC288" s="24" t="s">
        <v>1375</v>
      </c>
    </row>
    <row r="289" spans="1:29" ht="15.75" thickBot="1" x14ac:dyDescent="0.3">
      <c r="A289" s="24">
        <v>289</v>
      </c>
      <c r="B289" s="23" t="s">
        <v>2400</v>
      </c>
      <c r="C289" s="24">
        <v>6</v>
      </c>
      <c r="D289" s="27" t="s">
        <v>1351</v>
      </c>
      <c r="E289" s="24" t="s">
        <v>1451</v>
      </c>
      <c r="F289" s="24" t="s">
        <v>1420</v>
      </c>
      <c r="G289" s="24" t="s">
        <v>2401</v>
      </c>
      <c r="H289" s="24" t="s">
        <v>1355</v>
      </c>
      <c r="I289" s="24" t="s">
        <v>1270</v>
      </c>
      <c r="J289" s="24" t="s">
        <v>1356</v>
      </c>
      <c r="K289" s="24" t="s">
        <v>2402</v>
      </c>
      <c r="L289" s="24" t="s">
        <v>2228</v>
      </c>
      <c r="M289" s="24"/>
      <c r="N289" s="24" t="s">
        <v>2395</v>
      </c>
      <c r="O289" s="26"/>
      <c r="P289" s="24" t="s">
        <v>2080</v>
      </c>
      <c r="Q289" s="24" t="s">
        <v>2231</v>
      </c>
      <c r="R289" s="24" t="s">
        <v>1384</v>
      </c>
      <c r="S289" s="24">
        <v>243</v>
      </c>
      <c r="T289" s="28" t="s">
        <v>2403</v>
      </c>
      <c r="U289" s="26"/>
      <c r="V289" s="26"/>
      <c r="W289" s="24" t="s">
        <v>1369</v>
      </c>
      <c r="X289" s="26"/>
      <c r="Y289" s="26"/>
      <c r="Z289" s="26"/>
      <c r="AA289" s="26"/>
      <c r="AB289" s="26"/>
      <c r="AC289" s="26"/>
    </row>
    <row r="290" spans="1:29" ht="15.75" thickBot="1" x14ac:dyDescent="0.3">
      <c r="A290" s="24">
        <v>290</v>
      </c>
      <c r="B290" s="23" t="s">
        <v>2404</v>
      </c>
      <c r="C290" s="24">
        <v>6</v>
      </c>
      <c r="D290" s="25"/>
      <c r="E290" s="24" t="s">
        <v>1377</v>
      </c>
      <c r="F290" s="24" t="s">
        <v>1387</v>
      </c>
      <c r="G290" s="24" t="s">
        <v>2120</v>
      </c>
      <c r="H290" s="24" t="s">
        <v>1355</v>
      </c>
      <c r="I290" s="24" t="s">
        <v>1270</v>
      </c>
      <c r="J290" s="24" t="s">
        <v>1356</v>
      </c>
      <c r="K290" s="24" t="s">
        <v>2405</v>
      </c>
      <c r="L290" s="24"/>
      <c r="M290" s="24" t="s">
        <v>1359</v>
      </c>
      <c r="N290" s="24" t="s">
        <v>1399</v>
      </c>
      <c r="O290" s="26"/>
      <c r="P290" s="26"/>
      <c r="Q290" s="26"/>
      <c r="R290" s="24" t="s">
        <v>1384</v>
      </c>
      <c r="S290" s="24">
        <v>245</v>
      </c>
      <c r="T290" s="24" t="s">
        <v>2406</v>
      </c>
      <c r="U290" s="24" t="s">
        <v>2407</v>
      </c>
      <c r="V290" s="26"/>
      <c r="W290" s="26"/>
      <c r="X290" s="26"/>
      <c r="Y290" s="26"/>
      <c r="Z290" s="26"/>
      <c r="AA290" s="24" t="s">
        <v>1373</v>
      </c>
      <c r="AB290" s="26"/>
      <c r="AC290" s="24" t="s">
        <v>1375</v>
      </c>
    </row>
    <row r="291" spans="1:29" ht="15.75" thickBot="1" x14ac:dyDescent="0.3">
      <c r="A291" s="24">
        <v>291</v>
      </c>
      <c r="B291" s="23" t="s">
        <v>2408</v>
      </c>
      <c r="C291" s="24">
        <v>6</v>
      </c>
      <c r="D291" s="25"/>
      <c r="E291" s="24" t="s">
        <v>1451</v>
      </c>
      <c r="F291" s="24" t="s">
        <v>1420</v>
      </c>
      <c r="G291" s="24" t="s">
        <v>1403</v>
      </c>
      <c r="H291" s="24" t="s">
        <v>1355</v>
      </c>
      <c r="I291" s="24" t="s">
        <v>1270</v>
      </c>
      <c r="J291" s="24" t="s">
        <v>1356</v>
      </c>
      <c r="K291" s="24" t="s">
        <v>2409</v>
      </c>
      <c r="L291" s="24" t="s">
        <v>1600</v>
      </c>
      <c r="M291" s="24"/>
      <c r="N291" s="24" t="s">
        <v>1495</v>
      </c>
      <c r="O291" s="26"/>
      <c r="P291" s="26"/>
      <c r="Q291" s="26"/>
      <c r="R291" s="24" t="s">
        <v>1384</v>
      </c>
      <c r="S291" s="24">
        <v>248</v>
      </c>
      <c r="T291" s="24" t="s">
        <v>2410</v>
      </c>
      <c r="U291" s="26"/>
      <c r="V291" s="24" t="s">
        <v>1368</v>
      </c>
      <c r="W291" s="26"/>
      <c r="X291" s="26"/>
      <c r="Y291" s="26"/>
      <c r="Z291" s="26"/>
      <c r="AA291" s="26"/>
      <c r="AB291" s="26"/>
      <c r="AC291" s="24" t="s">
        <v>1375</v>
      </c>
    </row>
    <row r="292" spans="1:29" ht="15.75" thickBot="1" x14ac:dyDescent="0.3">
      <c r="A292" s="24">
        <v>292</v>
      </c>
      <c r="B292" s="23" t="s">
        <v>2411</v>
      </c>
      <c r="C292" s="24">
        <v>6</v>
      </c>
      <c r="D292" s="25"/>
      <c r="E292" s="24" t="s">
        <v>1377</v>
      </c>
      <c r="F292" s="24" t="s">
        <v>1378</v>
      </c>
      <c r="G292" s="24" t="s">
        <v>1392</v>
      </c>
      <c r="H292" s="24" t="s">
        <v>1355</v>
      </c>
      <c r="I292" s="24" t="s">
        <v>1270</v>
      </c>
      <c r="J292" s="24"/>
      <c r="K292" s="26"/>
      <c r="L292" s="24"/>
      <c r="M292" s="24"/>
      <c r="N292" s="24" t="s">
        <v>1380</v>
      </c>
      <c r="O292" s="24" t="s">
        <v>1868</v>
      </c>
      <c r="P292" s="24" t="s">
        <v>1394</v>
      </c>
      <c r="Q292" s="24" t="s">
        <v>2412</v>
      </c>
      <c r="R292" s="24" t="s">
        <v>1384</v>
      </c>
      <c r="S292" s="24">
        <v>249</v>
      </c>
      <c r="T292" s="24" t="s">
        <v>2413</v>
      </c>
      <c r="U292" s="26"/>
      <c r="V292" s="26"/>
      <c r="W292" s="24" t="s">
        <v>1369</v>
      </c>
      <c r="X292" s="26"/>
      <c r="Y292" s="26"/>
      <c r="Z292" s="26"/>
      <c r="AA292" s="26"/>
      <c r="AB292" s="26"/>
      <c r="AC292" s="26"/>
    </row>
    <row r="293" spans="1:29" ht="15.75" thickBot="1" x14ac:dyDescent="0.3">
      <c r="A293" s="24">
        <v>293</v>
      </c>
      <c r="B293" s="23" t="s">
        <v>2414</v>
      </c>
      <c r="C293" s="24">
        <v>6</v>
      </c>
      <c r="D293" s="25"/>
      <c r="E293" s="24" t="s">
        <v>1377</v>
      </c>
      <c r="F293" s="24" t="s">
        <v>1378</v>
      </c>
      <c r="G293" s="24" t="s">
        <v>1392</v>
      </c>
      <c r="H293" s="24" t="s">
        <v>1355</v>
      </c>
      <c r="I293" s="24" t="s">
        <v>1270</v>
      </c>
      <c r="J293" s="24"/>
      <c r="K293" s="26"/>
      <c r="L293" s="24"/>
      <c r="M293" s="24"/>
      <c r="N293" s="24" t="s">
        <v>1380</v>
      </c>
      <c r="O293" s="26"/>
      <c r="P293" s="26"/>
      <c r="Q293" s="24" t="s">
        <v>2415</v>
      </c>
      <c r="R293" s="24" t="s">
        <v>1384</v>
      </c>
      <c r="S293" s="24">
        <v>250</v>
      </c>
      <c r="T293" s="24" t="s">
        <v>2416</v>
      </c>
      <c r="U293" s="24" t="s">
        <v>2417</v>
      </c>
      <c r="V293" s="26"/>
      <c r="W293" s="24" t="s">
        <v>1369</v>
      </c>
      <c r="X293" s="24" t="s">
        <v>1370</v>
      </c>
      <c r="Y293" s="26"/>
      <c r="Z293" s="26"/>
      <c r="AA293" s="26"/>
      <c r="AB293" s="26"/>
      <c r="AC293" s="26"/>
    </row>
    <row r="294" spans="1:29" ht="15.75" thickBot="1" x14ac:dyDescent="0.3">
      <c r="A294" s="24">
        <v>294</v>
      </c>
      <c r="B294" s="23" t="s">
        <v>2418</v>
      </c>
      <c r="C294" s="24">
        <v>6</v>
      </c>
      <c r="D294" s="25"/>
      <c r="E294" s="24" t="s">
        <v>1451</v>
      </c>
      <c r="F294" s="24" t="s">
        <v>1402</v>
      </c>
      <c r="G294" s="24" t="s">
        <v>2419</v>
      </c>
      <c r="H294" s="24" t="s">
        <v>1355</v>
      </c>
      <c r="I294" s="24" t="s">
        <v>1270</v>
      </c>
      <c r="J294" s="24" t="s">
        <v>1356</v>
      </c>
      <c r="K294" s="24" t="s">
        <v>2420</v>
      </c>
      <c r="L294" s="24" t="s">
        <v>2228</v>
      </c>
      <c r="M294" s="24"/>
      <c r="N294" s="24" t="s">
        <v>1380</v>
      </c>
      <c r="O294" s="26"/>
      <c r="P294" s="26"/>
      <c r="Q294" s="26"/>
      <c r="R294" s="24" t="s">
        <v>1384</v>
      </c>
      <c r="S294" s="24">
        <v>250</v>
      </c>
      <c r="T294" s="28" t="s">
        <v>2421</v>
      </c>
      <c r="U294" s="26"/>
      <c r="V294" s="26"/>
      <c r="W294" s="24" t="s">
        <v>1369</v>
      </c>
      <c r="X294" s="24" t="s">
        <v>1370</v>
      </c>
      <c r="Y294" s="26"/>
      <c r="Z294" s="26"/>
      <c r="AA294" s="26"/>
      <c r="AB294" s="26"/>
      <c r="AC294" s="26"/>
    </row>
    <row r="295" spans="1:29" ht="15.75" thickBot="1" x14ac:dyDescent="0.3">
      <c r="A295" s="24">
        <v>295</v>
      </c>
      <c r="B295" s="23" t="s">
        <v>2422</v>
      </c>
      <c r="C295" s="24">
        <v>6</v>
      </c>
      <c r="D295" s="25"/>
      <c r="E295" s="24" t="s">
        <v>1399</v>
      </c>
      <c r="F295" s="24" t="s">
        <v>1387</v>
      </c>
      <c r="G295" s="24"/>
      <c r="H295" s="24" t="s">
        <v>1355</v>
      </c>
      <c r="I295" s="24" t="s">
        <v>1270</v>
      </c>
      <c r="J295" s="24" t="s">
        <v>1356</v>
      </c>
      <c r="K295" s="24" t="s">
        <v>2423</v>
      </c>
      <c r="L295" s="24" t="s">
        <v>2320</v>
      </c>
      <c r="M295" s="24"/>
      <c r="N295" s="24" t="s">
        <v>1740</v>
      </c>
      <c r="O295" s="26"/>
      <c r="P295" s="26"/>
      <c r="Q295" s="26"/>
      <c r="R295" s="24" t="s">
        <v>1384</v>
      </c>
      <c r="S295" s="24">
        <v>257</v>
      </c>
      <c r="T295" s="24" t="s">
        <v>2424</v>
      </c>
      <c r="U295" s="26"/>
      <c r="V295" s="26"/>
      <c r="W295" s="26"/>
      <c r="X295" s="26"/>
      <c r="Y295" s="26"/>
      <c r="Z295" s="26"/>
      <c r="AA295" s="26"/>
      <c r="AB295" s="26"/>
      <c r="AC295" s="24" t="s">
        <v>1375</v>
      </c>
    </row>
    <row r="296" spans="1:29" ht="15.75" thickBot="1" x14ac:dyDescent="0.3">
      <c r="A296" s="24">
        <v>296</v>
      </c>
      <c r="B296" s="23" t="s">
        <v>2425</v>
      </c>
      <c r="C296" s="24">
        <v>6</v>
      </c>
      <c r="D296" s="25"/>
      <c r="E296" s="24" t="s">
        <v>1377</v>
      </c>
      <c r="F296" s="24" t="s">
        <v>1378</v>
      </c>
      <c r="G296" s="24" t="s">
        <v>2426</v>
      </c>
      <c r="H296" s="24" t="s">
        <v>1355</v>
      </c>
      <c r="I296" s="24"/>
      <c r="J296" s="24" t="s">
        <v>1356</v>
      </c>
      <c r="K296" s="24" t="s">
        <v>1917</v>
      </c>
      <c r="L296" s="24"/>
      <c r="M296" s="24"/>
      <c r="N296" s="24" t="s">
        <v>1495</v>
      </c>
      <c r="O296" s="24" t="s">
        <v>1483</v>
      </c>
      <c r="P296" s="26"/>
      <c r="Q296" s="26"/>
      <c r="R296" s="24" t="s">
        <v>1384</v>
      </c>
      <c r="S296" s="24">
        <v>258</v>
      </c>
      <c r="T296" s="24" t="s">
        <v>2427</v>
      </c>
      <c r="U296" s="24" t="s">
        <v>2428</v>
      </c>
      <c r="V296" s="24" t="s">
        <v>1368</v>
      </c>
      <c r="W296" s="26"/>
      <c r="X296" s="26"/>
      <c r="Y296" s="26"/>
      <c r="Z296" s="26"/>
      <c r="AA296" s="24" t="s">
        <v>1373</v>
      </c>
      <c r="AB296" s="24" t="s">
        <v>1374</v>
      </c>
      <c r="AC296" s="24" t="s">
        <v>1375</v>
      </c>
    </row>
    <row r="297" spans="1:29" ht="15.75" thickBot="1" x14ac:dyDescent="0.3">
      <c r="A297" s="24">
        <v>297</v>
      </c>
      <c r="B297" s="23" t="s">
        <v>2429</v>
      </c>
      <c r="C297" s="24">
        <v>6</v>
      </c>
      <c r="D297" s="25"/>
      <c r="E297" s="24" t="s">
        <v>1377</v>
      </c>
      <c r="F297" s="24" t="s">
        <v>1391</v>
      </c>
      <c r="G297" s="24" t="s">
        <v>2430</v>
      </c>
      <c r="H297" s="24" t="s">
        <v>1355</v>
      </c>
      <c r="I297" s="24" t="s">
        <v>1270</v>
      </c>
      <c r="J297" s="24" t="s">
        <v>1356</v>
      </c>
      <c r="K297" s="24" t="s">
        <v>2431</v>
      </c>
      <c r="L297" s="24"/>
      <c r="M297" s="24" t="s">
        <v>1359</v>
      </c>
      <c r="N297" s="24" t="s">
        <v>2432</v>
      </c>
      <c r="O297" s="26"/>
      <c r="P297" s="26"/>
      <c r="Q297" s="26"/>
      <c r="R297" s="24" t="s">
        <v>1384</v>
      </c>
      <c r="S297" s="24">
        <v>263</v>
      </c>
      <c r="T297" s="24" t="s">
        <v>2433</v>
      </c>
      <c r="U297" s="26"/>
      <c r="V297" s="26"/>
      <c r="W297" s="26"/>
      <c r="X297" s="24" t="s">
        <v>1370</v>
      </c>
      <c r="Y297" s="26"/>
      <c r="Z297" s="26"/>
      <c r="AA297" s="24" t="s">
        <v>1373</v>
      </c>
      <c r="AB297" s="26"/>
      <c r="AC297" s="24" t="s">
        <v>1375</v>
      </c>
    </row>
    <row r="298" spans="1:29" ht="15.75" thickBot="1" x14ac:dyDescent="0.3">
      <c r="A298" s="24">
        <v>298</v>
      </c>
      <c r="B298" s="23" t="s">
        <v>2434</v>
      </c>
      <c r="C298" s="24">
        <v>6</v>
      </c>
      <c r="D298" s="25"/>
      <c r="E298" s="24" t="s">
        <v>1377</v>
      </c>
      <c r="F298" s="24" t="s">
        <v>2131</v>
      </c>
      <c r="G298" s="24" t="s">
        <v>1968</v>
      </c>
      <c r="H298" s="24" t="s">
        <v>1355</v>
      </c>
      <c r="I298" s="24" t="s">
        <v>1270</v>
      </c>
      <c r="J298" s="24" t="s">
        <v>1356</v>
      </c>
      <c r="K298" s="24" t="s">
        <v>2435</v>
      </c>
      <c r="L298" s="24"/>
      <c r="M298" s="24"/>
      <c r="N298" s="24" t="s">
        <v>1380</v>
      </c>
      <c r="O298" s="24" t="s">
        <v>1868</v>
      </c>
      <c r="P298" s="24" t="s">
        <v>1455</v>
      </c>
      <c r="Q298" s="24" t="s">
        <v>2436</v>
      </c>
      <c r="R298" s="24" t="s">
        <v>1384</v>
      </c>
      <c r="S298" s="24">
        <v>263</v>
      </c>
      <c r="T298" s="24" t="s">
        <v>2437</v>
      </c>
      <c r="U298" s="24" t="s">
        <v>1525</v>
      </c>
      <c r="V298" s="26"/>
      <c r="W298" s="26"/>
      <c r="X298" s="26"/>
      <c r="Y298" s="26"/>
      <c r="Z298" s="26"/>
      <c r="AA298" s="26"/>
      <c r="AB298" s="26"/>
      <c r="AC298" s="24" t="s">
        <v>1375</v>
      </c>
    </row>
    <row r="299" spans="1:29" ht="15.75" thickBot="1" x14ac:dyDescent="0.3">
      <c r="A299" s="24">
        <v>299</v>
      </c>
      <c r="B299" s="23" t="s">
        <v>2438</v>
      </c>
      <c r="C299" s="24">
        <v>6</v>
      </c>
      <c r="D299" s="25"/>
      <c r="E299" s="24" t="s">
        <v>1377</v>
      </c>
      <c r="F299" s="24" t="s">
        <v>1402</v>
      </c>
      <c r="G299" s="24" t="s">
        <v>1392</v>
      </c>
      <c r="H299" s="24" t="s">
        <v>1355</v>
      </c>
      <c r="I299" s="24"/>
      <c r="J299" s="24"/>
      <c r="K299" s="26"/>
      <c r="L299" s="24"/>
      <c r="M299" s="24" t="s">
        <v>1359</v>
      </c>
      <c r="N299" s="24" t="s">
        <v>1399</v>
      </c>
      <c r="O299" s="26"/>
      <c r="P299" s="26"/>
      <c r="Q299" s="26"/>
      <c r="R299" s="24" t="s">
        <v>1384</v>
      </c>
      <c r="S299" s="24">
        <v>264</v>
      </c>
      <c r="T299" s="28" t="s">
        <v>2439</v>
      </c>
      <c r="U299" s="26"/>
      <c r="V299" s="24" t="s">
        <v>1368</v>
      </c>
      <c r="W299" s="26"/>
      <c r="X299" s="26"/>
      <c r="Y299" s="26"/>
      <c r="Z299" s="26"/>
      <c r="AA299" s="26"/>
      <c r="AB299" s="26"/>
      <c r="AC299" s="24" t="s">
        <v>1375</v>
      </c>
    </row>
    <row r="300" spans="1:29" ht="15.75" thickBot="1" x14ac:dyDescent="0.3">
      <c r="A300" s="24">
        <v>300</v>
      </c>
      <c r="B300" s="23" t="s">
        <v>2440</v>
      </c>
      <c r="C300" s="24">
        <v>6</v>
      </c>
      <c r="D300" s="25"/>
      <c r="E300" s="24" t="s">
        <v>1451</v>
      </c>
      <c r="F300" s="24" t="s">
        <v>1378</v>
      </c>
      <c r="G300" s="26"/>
      <c r="H300" s="24" t="s">
        <v>1355</v>
      </c>
      <c r="I300" s="24" t="s">
        <v>1270</v>
      </c>
      <c r="J300" s="24"/>
      <c r="K300" s="26"/>
      <c r="L300" s="24"/>
      <c r="M300" s="24"/>
      <c r="N300" s="24" t="s">
        <v>1380</v>
      </c>
      <c r="O300" s="26"/>
      <c r="P300" s="26"/>
      <c r="Q300" s="26"/>
      <c r="R300" s="24" t="s">
        <v>1384</v>
      </c>
      <c r="S300" s="24">
        <v>265</v>
      </c>
      <c r="T300" s="24" t="s">
        <v>2441</v>
      </c>
      <c r="U300" s="26"/>
      <c r="V300" s="26"/>
      <c r="W300" s="24" t="s">
        <v>1369</v>
      </c>
      <c r="X300" s="26"/>
      <c r="Y300" s="26"/>
      <c r="Z300" s="26"/>
      <c r="AA300" s="26"/>
      <c r="AB300" s="26"/>
      <c r="AC300" s="26"/>
    </row>
    <row r="301" spans="1:29" ht="15.75" thickBot="1" x14ac:dyDescent="0.3">
      <c r="A301" s="24">
        <v>301</v>
      </c>
      <c r="B301" s="23" t="s">
        <v>2442</v>
      </c>
      <c r="C301" s="24">
        <v>6</v>
      </c>
      <c r="D301" s="25"/>
      <c r="E301" s="24" t="s">
        <v>1377</v>
      </c>
      <c r="F301" s="24" t="s">
        <v>1391</v>
      </c>
      <c r="G301" s="24" t="s">
        <v>2006</v>
      </c>
      <c r="H301" s="24" t="s">
        <v>1355</v>
      </c>
      <c r="I301" s="24" t="s">
        <v>1270</v>
      </c>
      <c r="J301" s="24" t="s">
        <v>1356</v>
      </c>
      <c r="K301" s="24" t="s">
        <v>2443</v>
      </c>
      <c r="L301" s="24" t="s">
        <v>1739</v>
      </c>
      <c r="M301" s="24"/>
      <c r="N301" s="24" t="s">
        <v>1740</v>
      </c>
      <c r="O301" s="26"/>
      <c r="P301" s="26"/>
      <c r="Q301" s="26"/>
      <c r="R301" s="24" t="s">
        <v>1384</v>
      </c>
      <c r="S301" s="24">
        <v>269</v>
      </c>
      <c r="T301" s="24" t="s">
        <v>2444</v>
      </c>
      <c r="U301" s="26"/>
      <c r="V301" s="24" t="s">
        <v>1368</v>
      </c>
      <c r="W301" s="26"/>
      <c r="X301" s="26"/>
      <c r="Y301" s="26"/>
      <c r="Z301" s="26"/>
      <c r="AA301" s="26"/>
      <c r="AB301" s="26"/>
      <c r="AC301" s="24" t="s">
        <v>1375</v>
      </c>
    </row>
    <row r="302" spans="1:29" ht="15.75" thickBot="1" x14ac:dyDescent="0.3">
      <c r="A302" s="24">
        <v>302</v>
      </c>
      <c r="B302" s="23" t="s">
        <v>2445</v>
      </c>
      <c r="C302" s="24">
        <v>6</v>
      </c>
      <c r="D302" s="25"/>
      <c r="E302" s="24" t="s">
        <v>1377</v>
      </c>
      <c r="F302" s="24" t="s">
        <v>1387</v>
      </c>
      <c r="G302" s="24" t="s">
        <v>2446</v>
      </c>
      <c r="H302" s="24" t="s">
        <v>1355</v>
      </c>
      <c r="I302" s="24" t="s">
        <v>1270</v>
      </c>
      <c r="J302" s="24" t="s">
        <v>1356</v>
      </c>
      <c r="K302" s="24" t="s">
        <v>2447</v>
      </c>
      <c r="L302" s="24"/>
      <c r="M302" s="24" t="s">
        <v>1359</v>
      </c>
      <c r="N302" s="24" t="s">
        <v>1399</v>
      </c>
      <c r="O302" s="24" t="s">
        <v>2448</v>
      </c>
      <c r="P302" s="24" t="s">
        <v>1615</v>
      </c>
      <c r="Q302" s="24" t="s">
        <v>2449</v>
      </c>
      <c r="R302" s="24" t="s">
        <v>1384</v>
      </c>
      <c r="S302" s="24">
        <v>279</v>
      </c>
      <c r="T302" s="28" t="s">
        <v>2450</v>
      </c>
      <c r="U302" s="26"/>
      <c r="V302" s="26"/>
      <c r="W302" s="26"/>
      <c r="X302" s="24" t="s">
        <v>1370</v>
      </c>
      <c r="Y302" s="26"/>
      <c r="Z302" s="26"/>
      <c r="AA302" s="24" t="s">
        <v>1373</v>
      </c>
      <c r="AB302" s="26"/>
      <c r="AC302" s="24" t="s">
        <v>1375</v>
      </c>
    </row>
    <row r="303" spans="1:29" ht="15.75" thickBot="1" x14ac:dyDescent="0.3">
      <c r="A303" s="24">
        <v>303</v>
      </c>
      <c r="B303" s="23" t="s">
        <v>2451</v>
      </c>
      <c r="C303" s="24">
        <v>6</v>
      </c>
      <c r="D303" s="25"/>
      <c r="E303" s="24" t="s">
        <v>1377</v>
      </c>
      <c r="F303" s="24" t="s">
        <v>1443</v>
      </c>
      <c r="G303" s="24" t="s">
        <v>2452</v>
      </c>
      <c r="H303" s="24" t="s">
        <v>1355</v>
      </c>
      <c r="I303" s="24" t="s">
        <v>1270</v>
      </c>
      <c r="J303" s="24"/>
      <c r="K303" s="26"/>
      <c r="L303" s="24"/>
      <c r="M303" s="24"/>
      <c r="N303" s="24" t="s">
        <v>1388</v>
      </c>
      <c r="O303" s="26"/>
      <c r="P303" s="26"/>
      <c r="Q303" s="26"/>
      <c r="R303" s="24" t="s">
        <v>1384</v>
      </c>
      <c r="S303" s="24">
        <v>283</v>
      </c>
      <c r="T303" s="28" t="s">
        <v>2453</v>
      </c>
      <c r="U303" s="26"/>
      <c r="V303" s="26"/>
      <c r="W303" s="26"/>
      <c r="X303" s="24" t="s">
        <v>1370</v>
      </c>
      <c r="Y303" s="26"/>
      <c r="Z303" s="26"/>
      <c r="AA303" s="26"/>
      <c r="AB303" s="26"/>
      <c r="AC303" s="26"/>
    </row>
    <row r="304" spans="1:29" ht="15.75" thickBot="1" x14ac:dyDescent="0.3">
      <c r="A304" s="24">
        <v>304</v>
      </c>
      <c r="B304" s="23" t="s">
        <v>2454</v>
      </c>
      <c r="C304" s="24">
        <v>6</v>
      </c>
      <c r="D304" s="25"/>
      <c r="E304" s="24" t="s">
        <v>1377</v>
      </c>
      <c r="F304" s="24" t="s">
        <v>1420</v>
      </c>
      <c r="G304" s="24" t="s">
        <v>1421</v>
      </c>
      <c r="H304" s="24" t="s">
        <v>1355</v>
      </c>
      <c r="I304" s="24" t="s">
        <v>1270</v>
      </c>
      <c r="J304" s="24" t="s">
        <v>1356</v>
      </c>
      <c r="K304" s="24" t="s">
        <v>2455</v>
      </c>
      <c r="L304" s="24" t="s">
        <v>1739</v>
      </c>
      <c r="M304" s="24"/>
      <c r="N304" s="24" t="s">
        <v>1426</v>
      </c>
      <c r="O304" s="26"/>
      <c r="P304" s="26"/>
      <c r="Q304" s="26"/>
      <c r="R304" s="24" t="s">
        <v>1384</v>
      </c>
      <c r="S304" s="24">
        <v>284</v>
      </c>
      <c r="T304" s="28" t="s">
        <v>2456</v>
      </c>
      <c r="U304" s="26"/>
      <c r="V304" s="24" t="s">
        <v>1368</v>
      </c>
      <c r="W304" s="24" t="s">
        <v>1369</v>
      </c>
      <c r="X304" s="26"/>
      <c r="Y304" s="26"/>
      <c r="Z304" s="26"/>
      <c r="AA304" s="24" t="s">
        <v>1373</v>
      </c>
      <c r="AB304" s="24" t="s">
        <v>1374</v>
      </c>
      <c r="AC304" s="24" t="s">
        <v>1375</v>
      </c>
    </row>
    <row r="305" spans="1:29" ht="15.75" thickBot="1" x14ac:dyDescent="0.3">
      <c r="A305" s="24">
        <v>305</v>
      </c>
      <c r="B305" s="23" t="s">
        <v>2457</v>
      </c>
      <c r="C305" s="24">
        <v>6</v>
      </c>
      <c r="D305" s="25"/>
      <c r="E305" s="24" t="s">
        <v>1377</v>
      </c>
      <c r="F305" s="24" t="s">
        <v>1391</v>
      </c>
      <c r="G305" s="24" t="s">
        <v>1403</v>
      </c>
      <c r="H305" s="24" t="s">
        <v>1355</v>
      </c>
      <c r="I305" s="24" t="s">
        <v>1270</v>
      </c>
      <c r="J305" s="24" t="s">
        <v>1356</v>
      </c>
      <c r="K305" s="24" t="s">
        <v>2458</v>
      </c>
      <c r="L305" s="24"/>
      <c r="M305" s="24" t="s">
        <v>1359</v>
      </c>
      <c r="N305" s="24" t="s">
        <v>1451</v>
      </c>
      <c r="O305" s="24" t="s">
        <v>1522</v>
      </c>
      <c r="P305" s="24" t="s">
        <v>1455</v>
      </c>
      <c r="Q305" s="24" t="s">
        <v>2436</v>
      </c>
      <c r="R305" s="24" t="s">
        <v>1384</v>
      </c>
      <c r="S305" s="24">
        <v>285</v>
      </c>
      <c r="T305" s="24" t="s">
        <v>2459</v>
      </c>
      <c r="U305" s="24" t="s">
        <v>2460</v>
      </c>
      <c r="V305" s="26"/>
      <c r="W305" s="26"/>
      <c r="X305" s="26"/>
      <c r="Y305" s="26"/>
      <c r="Z305" s="26"/>
      <c r="AA305" s="26"/>
      <c r="AB305" s="26"/>
      <c r="AC305" s="24" t="s">
        <v>1375</v>
      </c>
    </row>
    <row r="306" spans="1:29" ht="15.75" thickBot="1" x14ac:dyDescent="0.3">
      <c r="A306" s="24">
        <v>306</v>
      </c>
      <c r="B306" s="23" t="s">
        <v>2461</v>
      </c>
      <c r="C306" s="24">
        <v>6</v>
      </c>
      <c r="D306" s="25"/>
      <c r="E306" s="24" t="s">
        <v>1377</v>
      </c>
      <c r="F306" s="24" t="s">
        <v>1391</v>
      </c>
      <c r="G306" s="24" t="s">
        <v>1403</v>
      </c>
      <c r="H306" s="24" t="s">
        <v>1355</v>
      </c>
      <c r="I306" s="24" t="s">
        <v>1270</v>
      </c>
      <c r="J306" s="24" t="s">
        <v>1356</v>
      </c>
      <c r="K306" s="24" t="s">
        <v>2462</v>
      </c>
      <c r="L306" s="24"/>
      <c r="M306" s="24" t="s">
        <v>1359</v>
      </c>
      <c r="N306" s="24" t="s">
        <v>1451</v>
      </c>
      <c r="O306" s="24" t="s">
        <v>1522</v>
      </c>
      <c r="P306" s="24" t="s">
        <v>1478</v>
      </c>
      <c r="Q306" s="24" t="s">
        <v>2463</v>
      </c>
      <c r="R306" s="24" t="s">
        <v>1384</v>
      </c>
      <c r="S306" s="24">
        <v>287</v>
      </c>
      <c r="T306" s="24" t="s">
        <v>2464</v>
      </c>
      <c r="U306" s="28" t="s">
        <v>2465</v>
      </c>
      <c r="V306" s="26"/>
      <c r="W306" s="26"/>
      <c r="X306" s="24" t="s">
        <v>1370</v>
      </c>
      <c r="Y306" s="26"/>
      <c r="Z306" s="26"/>
      <c r="AA306" s="26"/>
      <c r="AB306" s="26"/>
      <c r="AC306" s="26"/>
    </row>
    <row r="307" spans="1:29" ht="15.75" thickBot="1" x14ac:dyDescent="0.3">
      <c r="A307" s="24">
        <v>307</v>
      </c>
      <c r="B307" s="23" t="s">
        <v>2466</v>
      </c>
      <c r="C307" s="24">
        <v>6</v>
      </c>
      <c r="D307" s="25"/>
      <c r="E307" s="24" t="s">
        <v>1399</v>
      </c>
      <c r="F307" s="24" t="s">
        <v>1402</v>
      </c>
      <c r="G307" s="24" t="s">
        <v>2467</v>
      </c>
      <c r="H307" s="24" t="s">
        <v>1355</v>
      </c>
      <c r="I307" s="24" t="s">
        <v>1270</v>
      </c>
      <c r="J307" s="24" t="s">
        <v>1356</v>
      </c>
      <c r="K307" s="24" t="s">
        <v>2468</v>
      </c>
      <c r="L307" s="24"/>
      <c r="M307" s="24"/>
      <c r="N307" s="24" t="s">
        <v>1490</v>
      </c>
      <c r="O307" s="26"/>
      <c r="P307" s="26"/>
      <c r="Q307" s="26"/>
      <c r="R307" s="24" t="s">
        <v>1384</v>
      </c>
      <c r="S307" s="24">
        <v>288</v>
      </c>
      <c r="T307" s="28" t="s">
        <v>2469</v>
      </c>
      <c r="U307" s="26"/>
      <c r="V307" s="26"/>
      <c r="W307" s="26"/>
      <c r="X307" s="24" t="s">
        <v>1370</v>
      </c>
      <c r="Y307" s="26"/>
      <c r="Z307" s="26"/>
      <c r="AA307" s="26"/>
      <c r="AB307" s="26"/>
      <c r="AC307" s="26"/>
    </row>
    <row r="308" spans="1:29" ht="15.75" thickBot="1" x14ac:dyDescent="0.3">
      <c r="A308" s="24">
        <v>308</v>
      </c>
      <c r="B308" s="23" t="s">
        <v>2470</v>
      </c>
      <c r="C308" s="24">
        <v>6</v>
      </c>
      <c r="D308" s="25"/>
      <c r="E308" s="24" t="s">
        <v>1377</v>
      </c>
      <c r="F308" s="24" t="s">
        <v>1772</v>
      </c>
      <c r="G308" s="24" t="s">
        <v>2471</v>
      </c>
      <c r="H308" s="24" t="s">
        <v>1355</v>
      </c>
      <c r="I308" s="24"/>
      <c r="J308" s="24"/>
      <c r="K308" s="26"/>
      <c r="L308" s="24"/>
      <c r="M308" s="24"/>
      <c r="N308" s="24" t="s">
        <v>1380</v>
      </c>
      <c r="O308" s="26"/>
      <c r="P308" s="26"/>
      <c r="Q308" s="26"/>
      <c r="R308" s="24" t="s">
        <v>1384</v>
      </c>
      <c r="S308" s="24">
        <v>289</v>
      </c>
      <c r="T308" s="28" t="s">
        <v>2472</v>
      </c>
      <c r="U308" s="26"/>
      <c r="V308" s="26"/>
      <c r="W308" s="24" t="s">
        <v>1369</v>
      </c>
      <c r="X308" s="26"/>
      <c r="Y308" s="26"/>
      <c r="Z308" s="26"/>
      <c r="AA308" s="26"/>
      <c r="AB308" s="26"/>
      <c r="AC308" s="26"/>
    </row>
    <row r="309" spans="1:29" ht="15.75" thickBot="1" x14ac:dyDescent="0.3">
      <c r="A309" s="24">
        <v>309</v>
      </c>
      <c r="B309" s="23" t="s">
        <v>2473</v>
      </c>
      <c r="C309" s="24">
        <v>7</v>
      </c>
      <c r="D309" s="25"/>
      <c r="E309" s="24" t="s">
        <v>1399</v>
      </c>
      <c r="F309" s="24" t="s">
        <v>1534</v>
      </c>
      <c r="G309" s="26"/>
      <c r="H309" s="24" t="s">
        <v>1355</v>
      </c>
      <c r="I309" s="24" t="s">
        <v>1270</v>
      </c>
      <c r="J309" s="24"/>
      <c r="K309" s="26"/>
      <c r="L309" s="24"/>
      <c r="M309" s="24" t="s">
        <v>1359</v>
      </c>
      <c r="N309" s="24" t="s">
        <v>1426</v>
      </c>
      <c r="O309" s="26"/>
      <c r="P309" s="26"/>
      <c r="Q309" s="26"/>
      <c r="R309" s="24" t="s">
        <v>1384</v>
      </c>
      <c r="S309" s="24">
        <v>225</v>
      </c>
      <c r="T309" s="24" t="s">
        <v>2474</v>
      </c>
      <c r="U309" s="24" t="s">
        <v>2475</v>
      </c>
      <c r="V309" s="26"/>
      <c r="W309" s="24" t="s">
        <v>1369</v>
      </c>
      <c r="X309" s="26"/>
      <c r="Y309" s="26"/>
      <c r="Z309" s="26"/>
      <c r="AA309" s="26"/>
      <c r="AB309" s="26"/>
      <c r="AC309" s="26"/>
    </row>
    <row r="310" spans="1:29" ht="15.75" thickBot="1" x14ac:dyDescent="0.3">
      <c r="A310" s="24">
        <v>310</v>
      </c>
      <c r="B310" s="23" t="s">
        <v>2476</v>
      </c>
      <c r="C310" s="24">
        <v>7</v>
      </c>
      <c r="D310" s="25"/>
      <c r="E310" s="24" t="s">
        <v>1377</v>
      </c>
      <c r="F310" s="24" t="s">
        <v>1911</v>
      </c>
      <c r="G310" s="24" t="s">
        <v>1603</v>
      </c>
      <c r="H310" s="24" t="s">
        <v>1355</v>
      </c>
      <c r="I310" s="24" t="s">
        <v>1270</v>
      </c>
      <c r="J310" s="24" t="s">
        <v>1356</v>
      </c>
      <c r="K310" s="24" t="s">
        <v>1985</v>
      </c>
      <c r="L310" s="24"/>
      <c r="M310" s="24" t="s">
        <v>1359</v>
      </c>
      <c r="N310" s="24" t="s">
        <v>1399</v>
      </c>
      <c r="O310" s="24" t="s">
        <v>1522</v>
      </c>
      <c r="P310" s="24" t="s">
        <v>1413</v>
      </c>
      <c r="Q310" s="24" t="s">
        <v>2477</v>
      </c>
      <c r="R310" s="24" t="s">
        <v>1384</v>
      </c>
      <c r="S310" s="24">
        <v>230</v>
      </c>
      <c r="T310" s="24" t="s">
        <v>2478</v>
      </c>
      <c r="U310" s="24" t="s">
        <v>2479</v>
      </c>
      <c r="V310" s="26"/>
      <c r="W310" s="26"/>
      <c r="X310" s="26"/>
      <c r="Y310" s="26"/>
      <c r="Z310" s="26"/>
      <c r="AA310" s="24" t="s">
        <v>1373</v>
      </c>
      <c r="AB310" s="26"/>
      <c r="AC310" s="24" t="s">
        <v>1375</v>
      </c>
    </row>
    <row r="311" spans="1:29" ht="15.75" thickBot="1" x14ac:dyDescent="0.3">
      <c r="A311" s="24">
        <v>311</v>
      </c>
      <c r="B311" s="23" t="s">
        <v>2480</v>
      </c>
      <c r="C311" s="24">
        <v>7</v>
      </c>
      <c r="D311" s="25"/>
      <c r="E311" s="24" t="s">
        <v>1463</v>
      </c>
      <c r="F311" s="24" t="s">
        <v>1402</v>
      </c>
      <c r="G311" s="24" t="s">
        <v>1799</v>
      </c>
      <c r="H311" s="24" t="s">
        <v>1355</v>
      </c>
      <c r="I311" s="24"/>
      <c r="J311" s="24"/>
      <c r="K311" s="26"/>
      <c r="L311" s="24"/>
      <c r="M311" s="24"/>
      <c r="N311" s="24" t="s">
        <v>1380</v>
      </c>
      <c r="O311" s="24" t="s">
        <v>1512</v>
      </c>
      <c r="P311" s="26"/>
      <c r="Q311" s="26"/>
      <c r="R311" s="24" t="s">
        <v>1384</v>
      </c>
      <c r="S311" s="24">
        <v>234</v>
      </c>
      <c r="T311" s="24" t="s">
        <v>2481</v>
      </c>
      <c r="U311" s="26"/>
      <c r="V311" s="26"/>
      <c r="W311" s="24" t="s">
        <v>1369</v>
      </c>
      <c r="X311" s="26"/>
      <c r="Y311" s="26"/>
      <c r="Z311" s="26"/>
      <c r="AA311" s="26"/>
      <c r="AB311" s="26"/>
      <c r="AC311" s="26"/>
    </row>
    <row r="312" spans="1:29" ht="15.75" thickBot="1" x14ac:dyDescent="0.3">
      <c r="A312" s="24">
        <v>312</v>
      </c>
      <c r="B312" s="23" t="s">
        <v>2482</v>
      </c>
      <c r="C312" s="24">
        <v>7</v>
      </c>
      <c r="D312" s="25"/>
      <c r="E312" s="24" t="s">
        <v>1377</v>
      </c>
      <c r="F312" s="24" t="s">
        <v>1387</v>
      </c>
      <c r="G312" s="24" t="s">
        <v>1387</v>
      </c>
      <c r="H312" s="24" t="s">
        <v>1355</v>
      </c>
      <c r="I312" s="24" t="s">
        <v>1270</v>
      </c>
      <c r="J312" s="24"/>
      <c r="K312" s="26"/>
      <c r="L312" s="24"/>
      <c r="M312" s="24"/>
      <c r="N312" s="24" t="s">
        <v>2483</v>
      </c>
      <c r="O312" s="26"/>
      <c r="P312" s="26"/>
      <c r="Q312" s="26"/>
      <c r="R312" s="24" t="s">
        <v>1384</v>
      </c>
      <c r="S312" s="24">
        <v>238</v>
      </c>
      <c r="T312" s="24" t="s">
        <v>2484</v>
      </c>
      <c r="U312" s="24" t="s">
        <v>2485</v>
      </c>
      <c r="V312" s="24" t="s">
        <v>1368</v>
      </c>
      <c r="W312" s="24" t="s">
        <v>1369</v>
      </c>
      <c r="X312" s="26"/>
      <c r="Y312" s="26"/>
      <c r="Z312" s="26"/>
      <c r="AA312" s="24" t="s">
        <v>1373</v>
      </c>
      <c r="AB312" s="24" t="s">
        <v>1374</v>
      </c>
      <c r="AC312" s="24" t="s">
        <v>1375</v>
      </c>
    </row>
    <row r="313" spans="1:29" ht="15.75" thickBot="1" x14ac:dyDescent="0.3">
      <c r="A313" s="24">
        <v>313</v>
      </c>
      <c r="B313" s="23" t="s">
        <v>2486</v>
      </c>
      <c r="C313" s="24">
        <v>7</v>
      </c>
      <c r="D313" s="25"/>
      <c r="E313" s="24" t="s">
        <v>1377</v>
      </c>
      <c r="F313" s="24" t="s">
        <v>1378</v>
      </c>
      <c r="G313" s="24" t="s">
        <v>1392</v>
      </c>
      <c r="H313" s="24" t="s">
        <v>1355</v>
      </c>
      <c r="I313" s="24" t="s">
        <v>1270</v>
      </c>
      <c r="J313" s="24"/>
      <c r="K313" s="26"/>
      <c r="L313" s="24"/>
      <c r="M313" s="24"/>
      <c r="N313" s="24" t="s">
        <v>1380</v>
      </c>
      <c r="O313" s="24" t="s">
        <v>1868</v>
      </c>
      <c r="P313" s="24" t="s">
        <v>1394</v>
      </c>
      <c r="Q313" s="24" t="s">
        <v>2487</v>
      </c>
      <c r="R313" s="24" t="s">
        <v>1384</v>
      </c>
      <c r="S313" s="24">
        <v>241</v>
      </c>
      <c r="T313" s="28" t="s">
        <v>2488</v>
      </c>
      <c r="U313" s="26"/>
      <c r="V313" s="26"/>
      <c r="W313" s="26"/>
      <c r="X313" s="26"/>
      <c r="Y313" s="26"/>
      <c r="Z313" s="26"/>
      <c r="AA313" s="24" t="s">
        <v>1373</v>
      </c>
      <c r="AB313" s="24" t="s">
        <v>1374</v>
      </c>
      <c r="AC313" s="24" t="s">
        <v>1375</v>
      </c>
    </row>
    <row r="314" spans="1:29" ht="15.75" thickBot="1" x14ac:dyDescent="0.3">
      <c r="A314" s="24">
        <v>314</v>
      </c>
      <c r="B314" s="23" t="s">
        <v>2489</v>
      </c>
      <c r="C314" s="24">
        <v>7</v>
      </c>
      <c r="D314" s="25"/>
      <c r="E314" s="24" t="s">
        <v>1377</v>
      </c>
      <c r="F314" s="24" t="s">
        <v>1911</v>
      </c>
      <c r="G314" s="24" t="s">
        <v>2490</v>
      </c>
      <c r="H314" s="24" t="s">
        <v>1355</v>
      </c>
      <c r="I314" s="24" t="s">
        <v>1270</v>
      </c>
      <c r="J314" s="24"/>
      <c r="K314" s="26"/>
      <c r="L314" s="24"/>
      <c r="M314" s="24"/>
      <c r="N314" s="24" t="s">
        <v>1380</v>
      </c>
      <c r="O314" s="24" t="s">
        <v>1522</v>
      </c>
      <c r="P314" s="24" t="s">
        <v>1413</v>
      </c>
      <c r="Q314" s="24" t="s">
        <v>2491</v>
      </c>
      <c r="R314" s="24" t="s">
        <v>1384</v>
      </c>
      <c r="S314" s="24">
        <v>242</v>
      </c>
      <c r="T314" s="28" t="s">
        <v>2492</v>
      </c>
      <c r="U314" s="26"/>
      <c r="V314" s="26"/>
      <c r="W314" s="24" t="s">
        <v>1369</v>
      </c>
      <c r="X314" s="24" t="s">
        <v>1370</v>
      </c>
      <c r="Y314" s="26"/>
      <c r="Z314" s="26"/>
      <c r="AA314" s="26"/>
      <c r="AB314" s="26"/>
      <c r="AC314" s="26"/>
    </row>
    <row r="315" spans="1:29" ht="15.75" thickBot="1" x14ac:dyDescent="0.3">
      <c r="A315" s="24">
        <v>315</v>
      </c>
      <c r="B315" s="23" t="s">
        <v>2493</v>
      </c>
      <c r="C315" s="24">
        <v>7</v>
      </c>
      <c r="D315" s="25"/>
      <c r="E315" s="24" t="s">
        <v>1377</v>
      </c>
      <c r="F315" s="24" t="s">
        <v>2494</v>
      </c>
      <c r="G315" s="24" t="s">
        <v>2495</v>
      </c>
      <c r="H315" s="24" t="s">
        <v>1355</v>
      </c>
      <c r="I315" s="24" t="s">
        <v>1270</v>
      </c>
      <c r="J315" s="24" t="s">
        <v>1356</v>
      </c>
      <c r="K315" s="24" t="s">
        <v>2496</v>
      </c>
      <c r="L315" s="24" t="s">
        <v>2376</v>
      </c>
      <c r="M315" s="24"/>
      <c r="N315" s="24" t="s">
        <v>1426</v>
      </c>
      <c r="O315" s="24" t="s">
        <v>1882</v>
      </c>
      <c r="P315" s="26"/>
      <c r="Q315" s="26"/>
      <c r="R315" s="24" t="s">
        <v>1384</v>
      </c>
      <c r="S315" s="24">
        <v>243</v>
      </c>
      <c r="T315" s="24" t="s">
        <v>2497</v>
      </c>
      <c r="U315" s="26"/>
      <c r="V315" s="24" t="s">
        <v>1368</v>
      </c>
      <c r="W315" s="26"/>
      <c r="X315" s="26"/>
      <c r="Y315" s="26"/>
      <c r="Z315" s="26"/>
      <c r="AA315" s="26"/>
      <c r="AB315" s="24" t="s">
        <v>1374</v>
      </c>
      <c r="AC315" s="24" t="s">
        <v>1375</v>
      </c>
    </row>
    <row r="316" spans="1:29" ht="15.75" thickBot="1" x14ac:dyDescent="0.3">
      <c r="A316" s="24">
        <v>316</v>
      </c>
      <c r="B316" s="23" t="s">
        <v>2498</v>
      </c>
      <c r="C316" s="24">
        <v>7</v>
      </c>
      <c r="D316" s="25"/>
      <c r="E316" s="24" t="s">
        <v>1451</v>
      </c>
      <c r="F316" s="24" t="s">
        <v>2499</v>
      </c>
      <c r="G316" s="24" t="s">
        <v>2500</v>
      </c>
      <c r="H316" s="24" t="s">
        <v>1355</v>
      </c>
      <c r="I316" s="24" t="s">
        <v>1270</v>
      </c>
      <c r="J316" s="24"/>
      <c r="K316" s="26"/>
      <c r="L316" s="24"/>
      <c r="M316" s="24"/>
      <c r="N316" s="24" t="s">
        <v>1648</v>
      </c>
      <c r="O316" s="26"/>
      <c r="P316" s="26"/>
      <c r="Q316" s="26"/>
      <c r="R316" s="24" t="s">
        <v>1384</v>
      </c>
      <c r="S316" s="24">
        <v>260</v>
      </c>
      <c r="T316" s="24" t="s">
        <v>2501</v>
      </c>
      <c r="U316" s="26"/>
      <c r="V316" s="24" t="s">
        <v>1368</v>
      </c>
      <c r="W316" s="26"/>
      <c r="X316" s="24" t="s">
        <v>1370</v>
      </c>
      <c r="Y316" s="26"/>
      <c r="Z316" s="26"/>
      <c r="AA316" s="26"/>
      <c r="AB316" s="26"/>
      <c r="AC316" s="24" t="s">
        <v>1375</v>
      </c>
    </row>
    <row r="317" spans="1:29" ht="15.75" thickBot="1" x14ac:dyDescent="0.3">
      <c r="A317" s="24">
        <v>317</v>
      </c>
      <c r="B317" s="29" t="s">
        <v>2502</v>
      </c>
      <c r="C317" s="24">
        <v>7</v>
      </c>
      <c r="D317" s="25"/>
      <c r="E317" s="24" t="s">
        <v>1399</v>
      </c>
      <c r="F317" s="24" t="s">
        <v>2131</v>
      </c>
      <c r="G317" s="26"/>
      <c r="H317" s="24" t="s">
        <v>1355</v>
      </c>
      <c r="I317" s="24" t="s">
        <v>1270</v>
      </c>
      <c r="J317" s="24" t="s">
        <v>1356</v>
      </c>
      <c r="K317" s="24" t="s">
        <v>2503</v>
      </c>
      <c r="L317" s="24" t="s">
        <v>2504</v>
      </c>
      <c r="M317" s="24"/>
      <c r="N317" s="24" t="s">
        <v>1495</v>
      </c>
      <c r="O317" s="26"/>
      <c r="P317" s="26"/>
      <c r="Q317" s="26"/>
      <c r="R317" s="24" t="s">
        <v>1384</v>
      </c>
      <c r="S317" s="24">
        <v>261</v>
      </c>
      <c r="T317" s="24" t="s">
        <v>2505</v>
      </c>
      <c r="U317" s="26"/>
      <c r="V317" s="24" t="s">
        <v>1368</v>
      </c>
      <c r="W317" s="26"/>
      <c r="X317" s="26"/>
      <c r="Y317" s="26"/>
      <c r="Z317" s="26"/>
      <c r="AA317" s="26"/>
      <c r="AB317" s="26"/>
      <c r="AC317" s="24" t="s">
        <v>1375</v>
      </c>
    </row>
    <row r="318" spans="1:29" ht="15.75" thickBot="1" x14ac:dyDescent="0.3">
      <c r="A318" s="24">
        <v>318</v>
      </c>
      <c r="B318" s="23" t="s">
        <v>2506</v>
      </c>
      <c r="C318" s="24">
        <v>7</v>
      </c>
      <c r="D318" s="25"/>
      <c r="E318" s="24" t="s">
        <v>1377</v>
      </c>
      <c r="F318" s="24" t="s">
        <v>1378</v>
      </c>
      <c r="G318" s="26"/>
      <c r="H318" s="24" t="s">
        <v>1355</v>
      </c>
      <c r="I318" s="24" t="s">
        <v>1270</v>
      </c>
      <c r="J318" s="24" t="s">
        <v>1356</v>
      </c>
      <c r="K318" s="24" t="s">
        <v>2507</v>
      </c>
      <c r="L318" s="24" t="s">
        <v>2508</v>
      </c>
      <c r="M318" s="24" t="s">
        <v>1359</v>
      </c>
      <c r="N318" s="24" t="s">
        <v>1399</v>
      </c>
      <c r="O318" s="24" t="s">
        <v>1468</v>
      </c>
      <c r="P318" s="24" t="s">
        <v>1408</v>
      </c>
      <c r="Q318" s="24" t="s">
        <v>1651</v>
      </c>
      <c r="R318" s="24" t="s">
        <v>1384</v>
      </c>
      <c r="S318" s="24">
        <v>262</v>
      </c>
      <c r="T318" s="24" t="s">
        <v>2509</v>
      </c>
      <c r="U318" s="26"/>
      <c r="V318" s="24" t="s">
        <v>1368</v>
      </c>
      <c r="W318" s="26"/>
      <c r="X318" s="26"/>
      <c r="Y318" s="26"/>
      <c r="Z318" s="26"/>
      <c r="AA318" s="26"/>
      <c r="AB318" s="26"/>
      <c r="AC318" s="24" t="s">
        <v>1375</v>
      </c>
    </row>
    <row r="319" spans="1:29" ht="15.75" thickBot="1" x14ac:dyDescent="0.3">
      <c r="A319" s="24">
        <v>319</v>
      </c>
      <c r="B319" s="23" t="s">
        <v>2510</v>
      </c>
      <c r="C319" s="24">
        <v>7</v>
      </c>
      <c r="D319" s="25"/>
      <c r="E319" s="24" t="s">
        <v>1377</v>
      </c>
      <c r="F319" s="24" t="s">
        <v>1420</v>
      </c>
      <c r="G319" s="24" t="s">
        <v>2511</v>
      </c>
      <c r="H319" s="24" t="s">
        <v>1355</v>
      </c>
      <c r="I319" s="24" t="s">
        <v>1270</v>
      </c>
      <c r="J319" s="24" t="s">
        <v>1356</v>
      </c>
      <c r="K319" s="24" t="s">
        <v>2512</v>
      </c>
      <c r="L319" s="24" t="s">
        <v>2508</v>
      </c>
      <c r="M319" s="24"/>
      <c r="N319" s="24" t="s">
        <v>1380</v>
      </c>
      <c r="O319" s="24" t="s">
        <v>2513</v>
      </c>
      <c r="P319" s="26"/>
      <c r="Q319" s="26"/>
      <c r="R319" s="24" t="s">
        <v>1384</v>
      </c>
      <c r="S319" s="24">
        <v>266</v>
      </c>
      <c r="T319" s="28" t="s">
        <v>2514</v>
      </c>
      <c r="U319" s="26"/>
      <c r="V319" s="26"/>
      <c r="W319" s="24" t="s">
        <v>1369</v>
      </c>
      <c r="X319" s="24" t="s">
        <v>1370</v>
      </c>
      <c r="Y319" s="26"/>
      <c r="Z319" s="26"/>
      <c r="AA319" s="24" t="s">
        <v>1373</v>
      </c>
      <c r="AB319" s="24" t="s">
        <v>1374</v>
      </c>
      <c r="AC319" s="24" t="s">
        <v>1375</v>
      </c>
    </row>
    <row r="320" spans="1:29" ht="15.75" thickBot="1" x14ac:dyDescent="0.3">
      <c r="A320" s="24">
        <v>320</v>
      </c>
      <c r="B320" s="23" t="s">
        <v>2515</v>
      </c>
      <c r="C320" s="24">
        <v>7</v>
      </c>
      <c r="D320" s="25"/>
      <c r="E320" s="24" t="s">
        <v>1377</v>
      </c>
      <c r="F320" s="24" t="s">
        <v>1387</v>
      </c>
      <c r="G320" s="24" t="s">
        <v>1955</v>
      </c>
      <c r="H320" s="24" t="s">
        <v>1355</v>
      </c>
      <c r="I320" s="24" t="s">
        <v>1270</v>
      </c>
      <c r="J320" s="24"/>
      <c r="K320" s="26"/>
      <c r="L320" s="24"/>
      <c r="M320" s="24"/>
      <c r="N320" s="24" t="s">
        <v>1380</v>
      </c>
      <c r="O320" s="24" t="s">
        <v>1403</v>
      </c>
      <c r="P320" s="24" t="s">
        <v>1403</v>
      </c>
      <c r="Q320" s="24" t="s">
        <v>1403</v>
      </c>
      <c r="R320" s="24" t="s">
        <v>1384</v>
      </c>
      <c r="S320" s="24">
        <v>267</v>
      </c>
      <c r="T320" s="24" t="s">
        <v>2516</v>
      </c>
      <c r="U320" s="26"/>
      <c r="V320" s="26"/>
      <c r="W320" s="26"/>
      <c r="X320" s="26"/>
      <c r="Y320" s="26"/>
      <c r="Z320" s="26"/>
      <c r="AA320" s="24" t="s">
        <v>1373</v>
      </c>
      <c r="AB320" s="26"/>
      <c r="AC320" s="24" t="s">
        <v>1375</v>
      </c>
    </row>
    <row r="321" spans="1:29" ht="15.75" thickBot="1" x14ac:dyDescent="0.3">
      <c r="A321" s="24">
        <v>321</v>
      </c>
      <c r="B321" s="23" t="s">
        <v>2517</v>
      </c>
      <c r="C321" s="24">
        <v>7</v>
      </c>
      <c r="D321" s="25"/>
      <c r="E321" s="24" t="s">
        <v>1377</v>
      </c>
      <c r="F321" s="24" t="s">
        <v>2518</v>
      </c>
      <c r="G321" s="26"/>
      <c r="H321" s="24" t="s">
        <v>1355</v>
      </c>
      <c r="I321" s="24" t="s">
        <v>1270</v>
      </c>
      <c r="J321" s="24" t="s">
        <v>1356</v>
      </c>
      <c r="K321" s="24" t="s">
        <v>2519</v>
      </c>
      <c r="L321" s="24" t="s">
        <v>2520</v>
      </c>
      <c r="M321" s="24" t="s">
        <v>1359</v>
      </c>
      <c r="N321" s="24" t="s">
        <v>2395</v>
      </c>
      <c r="O321" s="26"/>
      <c r="P321" s="26"/>
      <c r="Q321" s="26"/>
      <c r="R321" s="24" t="s">
        <v>1384</v>
      </c>
      <c r="S321" s="24">
        <v>270</v>
      </c>
      <c r="T321" s="24" t="s">
        <v>2521</v>
      </c>
      <c r="U321" s="26"/>
      <c r="V321" s="24" t="s">
        <v>1368</v>
      </c>
      <c r="W321" s="26"/>
      <c r="X321" s="26"/>
      <c r="Y321" s="26"/>
      <c r="Z321" s="26"/>
      <c r="AA321" s="26"/>
      <c r="AB321" s="26"/>
      <c r="AC321" s="24" t="s">
        <v>1375</v>
      </c>
    </row>
    <row r="322" spans="1:29" ht="15.75" thickBot="1" x14ac:dyDescent="0.3">
      <c r="A322" s="24">
        <v>322</v>
      </c>
      <c r="B322" s="23" t="s">
        <v>2522</v>
      </c>
      <c r="C322" s="24">
        <v>7</v>
      </c>
      <c r="D322" s="25"/>
      <c r="E322" s="24" t="s">
        <v>1399</v>
      </c>
      <c r="F322" s="24" t="s">
        <v>1420</v>
      </c>
      <c r="G322" s="24" t="s">
        <v>1392</v>
      </c>
      <c r="H322" s="24" t="s">
        <v>1355</v>
      </c>
      <c r="I322" s="24" t="s">
        <v>1270</v>
      </c>
      <c r="J322" s="24" t="s">
        <v>1356</v>
      </c>
      <c r="K322" s="24" t="s">
        <v>2523</v>
      </c>
      <c r="L322" s="24"/>
      <c r="M322" s="24"/>
      <c r="N322" s="24" t="s">
        <v>1426</v>
      </c>
      <c r="O322" s="26"/>
      <c r="P322" s="26"/>
      <c r="Q322" s="24" t="s">
        <v>2524</v>
      </c>
      <c r="R322" s="24" t="s">
        <v>1384</v>
      </c>
      <c r="S322" s="24">
        <v>271</v>
      </c>
      <c r="T322" s="28" t="s">
        <v>2525</v>
      </c>
      <c r="U322" s="26"/>
      <c r="V322" s="24" t="s">
        <v>1368</v>
      </c>
      <c r="W322" s="24" t="s">
        <v>1369</v>
      </c>
      <c r="X322" s="24" t="s">
        <v>1370</v>
      </c>
      <c r="Y322" s="26"/>
      <c r="Z322" s="26"/>
      <c r="AA322" s="26"/>
      <c r="AB322" s="26"/>
      <c r="AC322" s="26"/>
    </row>
    <row r="323" spans="1:29" ht="15.75" thickBot="1" x14ac:dyDescent="0.3">
      <c r="A323" s="24">
        <v>323</v>
      </c>
      <c r="B323" s="23" t="s">
        <v>2526</v>
      </c>
      <c r="C323" s="24">
        <v>7</v>
      </c>
      <c r="D323" s="25"/>
      <c r="E323" s="24" t="s">
        <v>1426</v>
      </c>
      <c r="F323" s="24" t="s">
        <v>1420</v>
      </c>
      <c r="G323" s="24" t="s">
        <v>2071</v>
      </c>
      <c r="H323" s="24" t="s">
        <v>1355</v>
      </c>
      <c r="I323" s="24" t="s">
        <v>1270</v>
      </c>
      <c r="J323" s="24" t="s">
        <v>1356</v>
      </c>
      <c r="K323" s="24" t="s">
        <v>2054</v>
      </c>
      <c r="L323" s="24" t="s">
        <v>2228</v>
      </c>
      <c r="M323" s="24"/>
      <c r="N323" s="24" t="s">
        <v>1380</v>
      </c>
      <c r="O323" s="26"/>
      <c r="P323" s="26"/>
      <c r="Q323" s="26"/>
      <c r="R323" s="24" t="s">
        <v>1384</v>
      </c>
      <c r="S323" s="24">
        <v>272</v>
      </c>
      <c r="T323" s="24" t="s">
        <v>2527</v>
      </c>
      <c r="U323" s="26"/>
      <c r="V323" s="24" t="s">
        <v>1368</v>
      </c>
      <c r="W323" s="24" t="s">
        <v>1369</v>
      </c>
      <c r="X323" s="26"/>
      <c r="Y323" s="26"/>
      <c r="Z323" s="26"/>
      <c r="AA323" s="26"/>
      <c r="AB323" s="26"/>
      <c r="AC323" s="26"/>
    </row>
    <row r="324" spans="1:29" ht="15.75" thickBot="1" x14ac:dyDescent="0.3">
      <c r="A324" s="24">
        <v>324</v>
      </c>
      <c r="B324" s="23" t="s">
        <v>2528</v>
      </c>
      <c r="C324" s="24">
        <v>7</v>
      </c>
      <c r="D324" s="25"/>
      <c r="E324" s="24" t="s">
        <v>1377</v>
      </c>
      <c r="F324" s="24" t="s">
        <v>2494</v>
      </c>
      <c r="G324" s="24" t="s">
        <v>2529</v>
      </c>
      <c r="H324" s="24" t="s">
        <v>1355</v>
      </c>
      <c r="I324" s="24" t="s">
        <v>1270</v>
      </c>
      <c r="J324" s="24" t="s">
        <v>1356</v>
      </c>
      <c r="K324" s="24" t="s">
        <v>2530</v>
      </c>
      <c r="L324" s="24"/>
      <c r="M324" s="24" t="s">
        <v>1359</v>
      </c>
      <c r="N324" s="24" t="s">
        <v>1399</v>
      </c>
      <c r="O324" s="24" t="s">
        <v>2531</v>
      </c>
      <c r="P324" s="26"/>
      <c r="Q324" s="26"/>
      <c r="R324" s="24" t="s">
        <v>1384</v>
      </c>
      <c r="S324" s="24">
        <v>272</v>
      </c>
      <c r="T324" s="24" t="s">
        <v>2532</v>
      </c>
      <c r="U324" s="26"/>
      <c r="V324" s="26"/>
      <c r="W324" s="26"/>
      <c r="X324" s="24" t="s">
        <v>1370</v>
      </c>
      <c r="Y324" s="26"/>
      <c r="Z324" s="26"/>
      <c r="AA324" s="24" t="s">
        <v>1373</v>
      </c>
      <c r="AB324" s="26"/>
      <c r="AC324" s="24" t="s">
        <v>1375</v>
      </c>
    </row>
    <row r="325" spans="1:29" ht="15.75" thickBot="1" x14ac:dyDescent="0.3">
      <c r="A325" s="24">
        <v>325</v>
      </c>
      <c r="B325" s="23" t="s">
        <v>2533</v>
      </c>
      <c r="C325" s="24">
        <v>7</v>
      </c>
      <c r="D325" s="25"/>
      <c r="E325" s="24" t="s">
        <v>1377</v>
      </c>
      <c r="F325" s="24" t="s">
        <v>1420</v>
      </c>
      <c r="G325" s="24" t="s">
        <v>2534</v>
      </c>
      <c r="H325" s="24" t="s">
        <v>1355</v>
      </c>
      <c r="I325" s="24" t="s">
        <v>1270</v>
      </c>
      <c r="J325" s="24" t="s">
        <v>1356</v>
      </c>
      <c r="K325" s="24" t="s">
        <v>2535</v>
      </c>
      <c r="L325" s="24" t="s">
        <v>2536</v>
      </c>
      <c r="M325" s="24"/>
      <c r="N325" s="24" t="s">
        <v>1740</v>
      </c>
      <c r="O325" s="26"/>
      <c r="P325" s="26"/>
      <c r="Q325" s="26"/>
      <c r="R325" s="24" t="s">
        <v>1384</v>
      </c>
      <c r="S325" s="24">
        <v>274</v>
      </c>
      <c r="T325" s="28" t="s">
        <v>2537</v>
      </c>
      <c r="U325" s="26"/>
      <c r="V325" s="26"/>
      <c r="W325" s="26"/>
      <c r="X325" s="26"/>
      <c r="Y325" s="26"/>
      <c r="Z325" s="26"/>
      <c r="AA325" s="26"/>
      <c r="AB325" s="26"/>
      <c r="AC325" s="24" t="s">
        <v>1375</v>
      </c>
    </row>
    <row r="326" spans="1:29" ht="15.75" thickBot="1" x14ac:dyDescent="0.3">
      <c r="A326" s="24">
        <v>326</v>
      </c>
      <c r="B326" s="23" t="s">
        <v>2538</v>
      </c>
      <c r="C326" s="24">
        <v>7</v>
      </c>
      <c r="D326" s="25"/>
      <c r="E326" s="24" t="s">
        <v>2539</v>
      </c>
      <c r="F326" s="24" t="s">
        <v>1420</v>
      </c>
      <c r="G326" s="26"/>
      <c r="H326" s="24" t="s">
        <v>1355</v>
      </c>
      <c r="I326" s="24" t="s">
        <v>1270</v>
      </c>
      <c r="J326" s="24" t="s">
        <v>1356</v>
      </c>
      <c r="K326" s="24" t="s">
        <v>1403</v>
      </c>
      <c r="L326" s="24" t="s">
        <v>2376</v>
      </c>
      <c r="M326" s="24"/>
      <c r="N326" s="24" t="s">
        <v>1740</v>
      </c>
      <c r="O326" s="26"/>
      <c r="P326" s="26"/>
      <c r="Q326" s="26"/>
      <c r="R326" s="24" t="s">
        <v>1384</v>
      </c>
      <c r="S326" s="24">
        <v>276</v>
      </c>
      <c r="T326" s="24" t="s">
        <v>2540</v>
      </c>
      <c r="U326" s="26"/>
      <c r="V326" s="26"/>
      <c r="W326" s="26"/>
      <c r="X326" s="26"/>
      <c r="Y326" s="26"/>
      <c r="Z326" s="26"/>
      <c r="AA326" s="26"/>
      <c r="AB326" s="26"/>
      <c r="AC326" s="24" t="s">
        <v>1375</v>
      </c>
    </row>
    <row r="327" spans="1:29" ht="15.75" thickBot="1" x14ac:dyDescent="0.3">
      <c r="A327" s="24">
        <v>327</v>
      </c>
      <c r="B327" s="23" t="s">
        <v>2541</v>
      </c>
      <c r="C327" s="24">
        <v>7</v>
      </c>
      <c r="D327" s="25"/>
      <c r="E327" s="24" t="s">
        <v>1399</v>
      </c>
      <c r="F327" s="24" t="s">
        <v>1420</v>
      </c>
      <c r="G327" s="24" t="s">
        <v>2542</v>
      </c>
      <c r="H327" s="24" t="s">
        <v>1355</v>
      </c>
      <c r="I327" s="24" t="s">
        <v>1270</v>
      </c>
      <c r="J327" s="24" t="s">
        <v>1356</v>
      </c>
      <c r="K327" s="24" t="s">
        <v>2543</v>
      </c>
      <c r="L327" s="24" t="s">
        <v>2228</v>
      </c>
      <c r="M327" s="24"/>
      <c r="N327" s="24" t="s">
        <v>1997</v>
      </c>
      <c r="O327" s="24" t="s">
        <v>1403</v>
      </c>
      <c r="P327" s="24" t="s">
        <v>1403</v>
      </c>
      <c r="Q327" s="24" t="s">
        <v>1403</v>
      </c>
      <c r="R327" s="24" t="s">
        <v>1384</v>
      </c>
      <c r="S327" s="24">
        <v>280</v>
      </c>
      <c r="T327" s="24" t="s">
        <v>2544</v>
      </c>
      <c r="U327" s="26"/>
      <c r="V327" s="24" t="s">
        <v>1368</v>
      </c>
      <c r="W327" s="24" t="s">
        <v>1369</v>
      </c>
      <c r="X327" s="26"/>
      <c r="Y327" s="26"/>
      <c r="Z327" s="26"/>
      <c r="AA327" s="26"/>
      <c r="AB327" s="26"/>
      <c r="AC327" s="24" t="s">
        <v>1375</v>
      </c>
    </row>
    <row r="328" spans="1:29" ht="15.75" thickBot="1" x14ac:dyDescent="0.3">
      <c r="A328" s="24">
        <v>328</v>
      </c>
      <c r="B328" s="23" t="s">
        <v>2545</v>
      </c>
      <c r="C328" s="24">
        <v>7</v>
      </c>
      <c r="D328" s="25"/>
      <c r="E328" s="24" t="s">
        <v>1377</v>
      </c>
      <c r="F328" s="24" t="s">
        <v>1443</v>
      </c>
      <c r="G328" s="24" t="s">
        <v>2546</v>
      </c>
      <c r="H328" s="24" t="s">
        <v>1355</v>
      </c>
      <c r="I328" s="24"/>
      <c r="J328" s="24"/>
      <c r="K328" s="26"/>
      <c r="L328" s="24"/>
      <c r="M328" s="24"/>
      <c r="N328" s="24" t="s">
        <v>1380</v>
      </c>
      <c r="O328" s="26"/>
      <c r="P328" s="26"/>
      <c r="Q328" s="26"/>
      <c r="R328" s="24" t="s">
        <v>1384</v>
      </c>
      <c r="S328" s="24">
        <v>281</v>
      </c>
      <c r="T328" s="28" t="s">
        <v>2547</v>
      </c>
      <c r="U328" s="26"/>
      <c r="V328" s="24" t="s">
        <v>1368</v>
      </c>
      <c r="W328" s="26"/>
      <c r="X328" s="26"/>
      <c r="Y328" s="26"/>
      <c r="Z328" s="26"/>
      <c r="AA328" s="24" t="s">
        <v>1373</v>
      </c>
      <c r="AB328" s="26"/>
      <c r="AC328" s="24" t="s">
        <v>1375</v>
      </c>
    </row>
    <row r="329" spans="1:29" ht="15.75" thickBot="1" x14ac:dyDescent="0.3">
      <c r="A329" s="24">
        <v>329</v>
      </c>
      <c r="B329" s="23" t="s">
        <v>2548</v>
      </c>
      <c r="C329" s="24">
        <v>8</v>
      </c>
      <c r="D329" s="25"/>
      <c r="E329" s="24" t="s">
        <v>1377</v>
      </c>
      <c r="F329" s="24" t="s">
        <v>1402</v>
      </c>
      <c r="G329" s="24" t="s">
        <v>2549</v>
      </c>
      <c r="H329" s="24" t="s">
        <v>1355</v>
      </c>
      <c r="I329" s="24" t="s">
        <v>1270</v>
      </c>
      <c r="J329" s="24"/>
      <c r="K329" s="26"/>
      <c r="L329" s="24"/>
      <c r="M329" s="24" t="s">
        <v>1359</v>
      </c>
      <c r="N329" s="24" t="s">
        <v>1495</v>
      </c>
      <c r="O329" s="26"/>
      <c r="P329" s="26"/>
      <c r="Q329" s="26"/>
      <c r="R329" s="24" t="s">
        <v>1384</v>
      </c>
      <c r="S329" s="24">
        <v>212</v>
      </c>
      <c r="T329" s="24" t="s">
        <v>2550</v>
      </c>
      <c r="U329" s="26"/>
      <c r="V329" s="26"/>
      <c r="W329" s="26"/>
      <c r="X329" s="24" t="s">
        <v>1370</v>
      </c>
      <c r="Y329" s="26"/>
      <c r="Z329" s="26"/>
      <c r="AA329" s="26"/>
      <c r="AB329" s="26"/>
      <c r="AC329" s="26"/>
    </row>
    <row r="330" spans="1:29" ht="15.75" thickBot="1" x14ac:dyDescent="0.3">
      <c r="A330" s="24">
        <v>330</v>
      </c>
      <c r="B330" s="23" t="s">
        <v>2551</v>
      </c>
      <c r="C330" s="24">
        <v>8</v>
      </c>
      <c r="D330" s="25"/>
      <c r="E330" s="24" t="s">
        <v>1377</v>
      </c>
      <c r="F330" s="24" t="s">
        <v>1504</v>
      </c>
      <c r="G330" s="24" t="s">
        <v>1387</v>
      </c>
      <c r="H330" s="24" t="s">
        <v>1355</v>
      </c>
      <c r="I330" s="24" t="s">
        <v>1270</v>
      </c>
      <c r="J330" s="24" t="s">
        <v>1356</v>
      </c>
      <c r="K330" s="24" t="s">
        <v>2552</v>
      </c>
      <c r="L330" s="24"/>
      <c r="M330" s="24" t="s">
        <v>1359</v>
      </c>
      <c r="N330" s="24" t="s">
        <v>1426</v>
      </c>
      <c r="O330" s="26"/>
      <c r="P330" s="26"/>
      <c r="Q330" s="26"/>
      <c r="R330" s="24" t="s">
        <v>1384</v>
      </c>
      <c r="S330" s="24">
        <v>213</v>
      </c>
      <c r="T330" s="24" t="s">
        <v>2553</v>
      </c>
      <c r="U330" s="26"/>
      <c r="V330" s="26"/>
      <c r="W330" s="24" t="s">
        <v>1369</v>
      </c>
      <c r="X330" s="26"/>
      <c r="Y330" s="26"/>
      <c r="Z330" s="26"/>
      <c r="AA330" s="26"/>
      <c r="AB330" s="26"/>
      <c r="AC330" s="24" t="s">
        <v>1375</v>
      </c>
    </row>
    <row r="331" spans="1:29" ht="15.75" thickBot="1" x14ac:dyDescent="0.3">
      <c r="A331" s="24">
        <v>331</v>
      </c>
      <c r="B331" s="23" t="s">
        <v>2554</v>
      </c>
      <c r="C331" s="24">
        <v>8</v>
      </c>
      <c r="D331" s="25"/>
      <c r="E331" s="24" t="s">
        <v>1426</v>
      </c>
      <c r="F331" s="24" t="s">
        <v>1378</v>
      </c>
      <c r="G331" s="24" t="s">
        <v>2555</v>
      </c>
      <c r="H331" s="24" t="s">
        <v>1355</v>
      </c>
      <c r="I331" s="24" t="s">
        <v>1270</v>
      </c>
      <c r="J331" s="24" t="s">
        <v>1356</v>
      </c>
      <c r="K331" s="24" t="s">
        <v>2556</v>
      </c>
      <c r="L331" s="24"/>
      <c r="M331" s="24"/>
      <c r="N331" s="24" t="s">
        <v>1648</v>
      </c>
      <c r="O331" s="24" t="s">
        <v>1483</v>
      </c>
      <c r="P331" s="26"/>
      <c r="Q331" s="26"/>
      <c r="R331" s="24" t="s">
        <v>1384</v>
      </c>
      <c r="S331" s="24">
        <v>214</v>
      </c>
      <c r="T331" s="24" t="s">
        <v>2557</v>
      </c>
      <c r="U331" s="26"/>
      <c r="V331" s="26"/>
      <c r="W331" s="26"/>
      <c r="X331" s="24" t="s">
        <v>1370</v>
      </c>
      <c r="Y331" s="26"/>
      <c r="Z331" s="26"/>
      <c r="AA331" s="26"/>
      <c r="AB331" s="26"/>
      <c r="AC331" s="24" t="s">
        <v>1375</v>
      </c>
    </row>
    <row r="332" spans="1:29" ht="15.75" thickBot="1" x14ac:dyDescent="0.3">
      <c r="A332" s="24">
        <v>332</v>
      </c>
      <c r="B332" s="23" t="s">
        <v>2558</v>
      </c>
      <c r="C332" s="24">
        <v>8</v>
      </c>
      <c r="D332" s="25"/>
      <c r="E332" s="24" t="s">
        <v>1426</v>
      </c>
      <c r="F332" s="24" t="s">
        <v>1420</v>
      </c>
      <c r="G332" s="26"/>
      <c r="H332" s="24" t="s">
        <v>1355</v>
      </c>
      <c r="I332" s="24" t="s">
        <v>1270</v>
      </c>
      <c r="J332" s="24" t="s">
        <v>1356</v>
      </c>
      <c r="K332" s="24" t="s">
        <v>1403</v>
      </c>
      <c r="L332" s="24" t="s">
        <v>2559</v>
      </c>
      <c r="M332" s="24"/>
      <c r="N332" s="24" t="s">
        <v>1380</v>
      </c>
      <c r="O332" s="26"/>
      <c r="P332" s="26"/>
      <c r="Q332" s="26"/>
      <c r="R332" s="24" t="s">
        <v>1384</v>
      </c>
      <c r="S332" s="24">
        <v>222</v>
      </c>
      <c r="T332" s="24" t="s">
        <v>2560</v>
      </c>
      <c r="U332" s="26"/>
      <c r="V332" s="26"/>
      <c r="W332" s="26"/>
      <c r="X332" s="26"/>
      <c r="Y332" s="26"/>
      <c r="Z332" s="26"/>
      <c r="AA332" s="26"/>
      <c r="AB332" s="26"/>
      <c r="AC332" s="24" t="s">
        <v>1375</v>
      </c>
    </row>
    <row r="333" spans="1:29" ht="15.75" thickBot="1" x14ac:dyDescent="0.3">
      <c r="A333" s="24">
        <v>333</v>
      </c>
      <c r="B333" s="23" t="s">
        <v>2561</v>
      </c>
      <c r="C333" s="24">
        <v>8</v>
      </c>
      <c r="D333" s="25"/>
      <c r="E333" s="24" t="s">
        <v>1451</v>
      </c>
      <c r="F333" s="24" t="s">
        <v>1387</v>
      </c>
      <c r="G333" s="24" t="s">
        <v>2562</v>
      </c>
      <c r="H333" s="24" t="s">
        <v>1355</v>
      </c>
      <c r="I333" s="24" t="s">
        <v>1270</v>
      </c>
      <c r="J333" s="24" t="s">
        <v>1356</v>
      </c>
      <c r="K333" s="24" t="s">
        <v>2563</v>
      </c>
      <c r="L333" s="24"/>
      <c r="M333" s="24" t="s">
        <v>1359</v>
      </c>
      <c r="N333" s="24" t="s">
        <v>1490</v>
      </c>
      <c r="O333" s="26"/>
      <c r="P333" s="26"/>
      <c r="Q333" s="26"/>
      <c r="R333" s="24" t="s">
        <v>1384</v>
      </c>
      <c r="S333" s="24">
        <v>228</v>
      </c>
      <c r="T333" s="24" t="s">
        <v>2564</v>
      </c>
      <c r="U333" s="26"/>
      <c r="V333" s="26"/>
      <c r="W333" s="24" t="s">
        <v>1369</v>
      </c>
      <c r="X333" s="24" t="s">
        <v>1370</v>
      </c>
      <c r="Y333" s="26"/>
      <c r="Z333" s="26"/>
      <c r="AA333" s="26"/>
      <c r="AB333" s="26"/>
      <c r="AC333" s="24" t="s">
        <v>1375</v>
      </c>
    </row>
    <row r="334" spans="1:29" ht="15.75" thickBot="1" x14ac:dyDescent="0.3">
      <c r="A334" s="24">
        <v>334</v>
      </c>
      <c r="B334" s="23" t="s">
        <v>2565</v>
      </c>
      <c r="C334" s="24">
        <v>8</v>
      </c>
      <c r="D334" s="25"/>
      <c r="E334" s="24" t="s">
        <v>1377</v>
      </c>
      <c r="F334" s="24" t="s">
        <v>1378</v>
      </c>
      <c r="G334" s="26"/>
      <c r="H334" s="24"/>
      <c r="I334" s="24" t="s">
        <v>1270</v>
      </c>
      <c r="J334" s="24"/>
      <c r="K334" s="26"/>
      <c r="L334" s="24"/>
      <c r="M334" s="24"/>
      <c r="N334" s="24" t="s">
        <v>1426</v>
      </c>
      <c r="O334" s="26"/>
      <c r="P334" s="26"/>
      <c r="Q334" s="26"/>
      <c r="R334" s="24" t="s">
        <v>1384</v>
      </c>
      <c r="S334" s="24">
        <v>231</v>
      </c>
      <c r="T334" s="28" t="s">
        <v>2566</v>
      </c>
      <c r="U334" s="26"/>
      <c r="V334" s="26"/>
      <c r="W334" s="26"/>
      <c r="X334" s="26"/>
      <c r="Y334" s="26"/>
      <c r="Z334" s="26"/>
      <c r="AA334" s="26"/>
      <c r="AB334" s="24" t="s">
        <v>1374</v>
      </c>
      <c r="AC334" s="24" t="s">
        <v>1375</v>
      </c>
    </row>
    <row r="335" spans="1:29" ht="15.75" thickBot="1" x14ac:dyDescent="0.3">
      <c r="A335" s="24">
        <v>335</v>
      </c>
      <c r="B335" s="23" t="s">
        <v>2567</v>
      </c>
      <c r="C335" s="24">
        <v>8</v>
      </c>
      <c r="D335" s="25"/>
      <c r="E335" s="24" t="s">
        <v>1377</v>
      </c>
      <c r="F335" s="24" t="s">
        <v>1378</v>
      </c>
      <c r="G335" s="24" t="s">
        <v>1392</v>
      </c>
      <c r="H335" s="24" t="s">
        <v>1355</v>
      </c>
      <c r="I335" s="24" t="s">
        <v>1270</v>
      </c>
      <c r="J335" s="24"/>
      <c r="K335" s="26"/>
      <c r="L335" s="24"/>
      <c r="M335" s="24" t="s">
        <v>1359</v>
      </c>
      <c r="N335" s="24" t="s">
        <v>1426</v>
      </c>
      <c r="O335" s="24" t="s">
        <v>1483</v>
      </c>
      <c r="P335" s="26"/>
      <c r="Q335" s="26"/>
      <c r="R335" s="24" t="s">
        <v>1384</v>
      </c>
      <c r="S335" s="24">
        <v>235</v>
      </c>
      <c r="T335" s="24" t="s">
        <v>2568</v>
      </c>
      <c r="U335" s="24" t="s">
        <v>2569</v>
      </c>
      <c r="V335" s="24" t="s">
        <v>1368</v>
      </c>
      <c r="W335" s="26"/>
      <c r="X335" s="26"/>
      <c r="Y335" s="26"/>
      <c r="Z335" s="26"/>
      <c r="AA335" s="24" t="s">
        <v>1373</v>
      </c>
      <c r="AB335" s="24" t="s">
        <v>1374</v>
      </c>
      <c r="AC335" s="24" t="s">
        <v>1375</v>
      </c>
    </row>
    <row r="336" spans="1:29" ht="15.75" thickBot="1" x14ac:dyDescent="0.3">
      <c r="A336" s="24">
        <v>336</v>
      </c>
      <c r="B336" s="23" t="s">
        <v>2570</v>
      </c>
      <c r="C336" s="24">
        <v>8</v>
      </c>
      <c r="D336" s="25"/>
      <c r="E336" s="24" t="s">
        <v>1377</v>
      </c>
      <c r="F336" s="24" t="s">
        <v>2138</v>
      </c>
      <c r="G336" s="24" t="s">
        <v>2571</v>
      </c>
      <c r="H336" s="24" t="s">
        <v>1355</v>
      </c>
      <c r="I336" s="24" t="s">
        <v>1270</v>
      </c>
      <c r="J336" s="24" t="s">
        <v>1356</v>
      </c>
      <c r="K336" s="24" t="s">
        <v>2572</v>
      </c>
      <c r="L336" s="24"/>
      <c r="M336" s="24" t="s">
        <v>1359</v>
      </c>
      <c r="N336" s="24" t="s">
        <v>1399</v>
      </c>
      <c r="O336" s="24" t="s">
        <v>1403</v>
      </c>
      <c r="P336" s="26"/>
      <c r="Q336" s="26"/>
      <c r="R336" s="24" t="s">
        <v>1384</v>
      </c>
      <c r="S336" s="24">
        <v>236</v>
      </c>
      <c r="T336" s="24" t="s">
        <v>2573</v>
      </c>
      <c r="U336" s="26"/>
      <c r="V336" s="26"/>
      <c r="W336" s="24" t="s">
        <v>1369</v>
      </c>
      <c r="X336" s="24" t="s">
        <v>1370</v>
      </c>
      <c r="Y336" s="26"/>
      <c r="Z336" s="26"/>
      <c r="AA336" s="24" t="s">
        <v>1373</v>
      </c>
      <c r="AB336" s="26"/>
      <c r="AC336" s="26"/>
    </row>
    <row r="337" spans="1:29" ht="15.75" thickBot="1" x14ac:dyDescent="0.3">
      <c r="A337" s="24">
        <v>337</v>
      </c>
      <c r="B337" s="23" t="s">
        <v>2574</v>
      </c>
      <c r="C337" s="24">
        <v>8</v>
      </c>
      <c r="D337" s="25"/>
      <c r="E337" s="24" t="s">
        <v>1377</v>
      </c>
      <c r="F337" s="24" t="s">
        <v>1911</v>
      </c>
      <c r="G337" s="24" t="s">
        <v>1392</v>
      </c>
      <c r="H337" s="24" t="s">
        <v>1355</v>
      </c>
      <c r="I337" s="24" t="s">
        <v>1270</v>
      </c>
      <c r="J337" s="24" t="s">
        <v>1356</v>
      </c>
      <c r="K337" s="28" t="s">
        <v>2575</v>
      </c>
      <c r="L337" s="24"/>
      <c r="M337" s="24"/>
      <c r="N337" s="24" t="s">
        <v>1380</v>
      </c>
      <c r="O337" s="24" t="s">
        <v>2576</v>
      </c>
      <c r="P337" s="24" t="s">
        <v>1484</v>
      </c>
      <c r="Q337" s="24" t="s">
        <v>1616</v>
      </c>
      <c r="R337" s="24" t="s">
        <v>1384</v>
      </c>
      <c r="S337" s="24">
        <v>239</v>
      </c>
      <c r="T337" s="24" t="s">
        <v>2577</v>
      </c>
      <c r="U337" s="26"/>
      <c r="V337" s="24" t="s">
        <v>1368</v>
      </c>
      <c r="W337" s="26"/>
      <c r="X337" s="24" t="s">
        <v>1370</v>
      </c>
      <c r="Y337" s="26"/>
      <c r="Z337" s="26"/>
      <c r="AA337" s="26"/>
      <c r="AB337" s="24" t="s">
        <v>1374</v>
      </c>
      <c r="AC337" s="24" t="s">
        <v>1375</v>
      </c>
    </row>
    <row r="338" spans="1:29" ht="15.75" thickBot="1" x14ac:dyDescent="0.3">
      <c r="A338" s="24">
        <v>338</v>
      </c>
      <c r="B338" s="23" t="s">
        <v>2578</v>
      </c>
      <c r="C338" s="24">
        <v>8</v>
      </c>
      <c r="D338" s="25"/>
      <c r="E338" s="24" t="s">
        <v>1377</v>
      </c>
      <c r="F338" s="24" t="s">
        <v>1387</v>
      </c>
      <c r="G338" s="24" t="s">
        <v>1387</v>
      </c>
      <c r="H338" s="24" t="s">
        <v>1355</v>
      </c>
      <c r="I338" s="24"/>
      <c r="J338" s="24"/>
      <c r="K338" s="26"/>
      <c r="L338" s="24"/>
      <c r="M338" s="24"/>
      <c r="N338" s="24" t="s">
        <v>1426</v>
      </c>
      <c r="O338" s="26"/>
      <c r="P338" s="26"/>
      <c r="Q338" s="26"/>
      <c r="R338" s="24" t="s">
        <v>1384</v>
      </c>
      <c r="S338" s="24">
        <v>245</v>
      </c>
      <c r="T338" s="28" t="s">
        <v>2579</v>
      </c>
      <c r="U338" s="26"/>
      <c r="V338" s="24" t="s">
        <v>1368</v>
      </c>
      <c r="W338" s="26"/>
      <c r="X338" s="26"/>
      <c r="Y338" s="26"/>
      <c r="Z338" s="26"/>
      <c r="AA338" s="26"/>
      <c r="AB338" s="24" t="s">
        <v>1374</v>
      </c>
      <c r="AC338" s="26"/>
    </row>
    <row r="339" spans="1:29" ht="15.75" thickBot="1" x14ac:dyDescent="0.3">
      <c r="A339" s="24">
        <v>339</v>
      </c>
      <c r="B339" s="23" t="s">
        <v>2580</v>
      </c>
      <c r="C339" s="24">
        <v>8</v>
      </c>
      <c r="D339" s="25"/>
      <c r="E339" s="24" t="s">
        <v>1377</v>
      </c>
      <c r="F339" s="24" t="s">
        <v>1387</v>
      </c>
      <c r="G339" s="24" t="s">
        <v>2237</v>
      </c>
      <c r="H339" s="24" t="s">
        <v>1355</v>
      </c>
      <c r="I339" s="24" t="s">
        <v>1270</v>
      </c>
      <c r="J339" s="24" t="s">
        <v>1356</v>
      </c>
      <c r="K339" s="24" t="s">
        <v>2581</v>
      </c>
      <c r="L339" s="24" t="s">
        <v>2228</v>
      </c>
      <c r="M339" s="24" t="s">
        <v>1359</v>
      </c>
      <c r="N339" s="24" t="s">
        <v>1399</v>
      </c>
      <c r="O339" s="26"/>
      <c r="P339" s="26"/>
      <c r="Q339" s="26"/>
      <c r="R339" s="24" t="s">
        <v>1384</v>
      </c>
      <c r="S339" s="24">
        <v>251</v>
      </c>
      <c r="T339" s="24" t="s">
        <v>2582</v>
      </c>
      <c r="U339" s="26"/>
      <c r="V339" s="26"/>
      <c r="W339" s="24" t="s">
        <v>1369</v>
      </c>
      <c r="X339" s="26"/>
      <c r="Y339" s="26"/>
      <c r="Z339" s="26"/>
      <c r="AA339" s="26"/>
      <c r="AB339" s="26"/>
      <c r="AC339" s="26"/>
    </row>
    <row r="340" spans="1:29" ht="15.75" thickBot="1" x14ac:dyDescent="0.3">
      <c r="A340" s="24">
        <v>340</v>
      </c>
      <c r="B340" s="23" t="s">
        <v>2583</v>
      </c>
      <c r="C340" s="24">
        <v>8</v>
      </c>
      <c r="D340" s="25"/>
      <c r="E340" s="24" t="s">
        <v>1377</v>
      </c>
      <c r="F340" s="24" t="s">
        <v>1911</v>
      </c>
      <c r="G340" s="24" t="s">
        <v>1603</v>
      </c>
      <c r="H340" s="24" t="s">
        <v>1355</v>
      </c>
      <c r="I340" s="24" t="s">
        <v>1270</v>
      </c>
      <c r="J340" s="24"/>
      <c r="K340" s="26"/>
      <c r="L340" s="24"/>
      <c r="M340" s="24" t="s">
        <v>1359</v>
      </c>
      <c r="N340" s="24" t="s">
        <v>1399</v>
      </c>
      <c r="O340" s="24" t="s">
        <v>2584</v>
      </c>
      <c r="P340" s="24" t="s">
        <v>1413</v>
      </c>
      <c r="Q340" s="24" t="s">
        <v>2366</v>
      </c>
      <c r="R340" s="24" t="s">
        <v>1384</v>
      </c>
      <c r="S340" s="24">
        <v>253</v>
      </c>
      <c r="T340" s="28" t="s">
        <v>2585</v>
      </c>
      <c r="U340" s="26"/>
      <c r="V340" s="26"/>
      <c r="W340" s="26"/>
      <c r="X340" s="26"/>
      <c r="Y340" s="26"/>
      <c r="Z340" s="26"/>
      <c r="AA340" s="24" t="s">
        <v>1373</v>
      </c>
      <c r="AB340" s="26"/>
      <c r="AC340" s="24" t="s">
        <v>1375</v>
      </c>
    </row>
    <row r="341" spans="1:29" ht="15.75" thickBot="1" x14ac:dyDescent="0.3">
      <c r="A341" s="24">
        <v>341</v>
      </c>
      <c r="B341" s="23" t="s">
        <v>2586</v>
      </c>
      <c r="C341" s="24">
        <v>8</v>
      </c>
      <c r="D341" s="25"/>
      <c r="E341" s="24" t="s">
        <v>1377</v>
      </c>
      <c r="F341" s="24" t="s">
        <v>1378</v>
      </c>
      <c r="G341" s="24" t="s">
        <v>1392</v>
      </c>
      <c r="H341" s="24" t="s">
        <v>1355</v>
      </c>
      <c r="I341" s="24" t="s">
        <v>1270</v>
      </c>
      <c r="J341" s="24"/>
      <c r="K341" s="26"/>
      <c r="L341" s="24"/>
      <c r="M341" s="24" t="s">
        <v>1359</v>
      </c>
      <c r="N341" s="24" t="s">
        <v>1451</v>
      </c>
      <c r="O341" s="24" t="s">
        <v>1537</v>
      </c>
      <c r="P341" s="26"/>
      <c r="Q341" s="26"/>
      <c r="R341" s="24" t="s">
        <v>1384</v>
      </c>
      <c r="S341" s="24">
        <v>258</v>
      </c>
      <c r="T341" s="24" t="s">
        <v>2587</v>
      </c>
      <c r="U341" s="26"/>
      <c r="V341" s="26"/>
      <c r="W341" s="26"/>
      <c r="X341" s="26"/>
      <c r="Y341" s="26"/>
      <c r="Z341" s="26"/>
      <c r="AA341" s="26"/>
      <c r="AB341" s="26"/>
      <c r="AC341" s="24" t="s">
        <v>1375</v>
      </c>
    </row>
    <row r="342" spans="1:29" ht="15.75" thickBot="1" x14ac:dyDescent="0.3">
      <c r="A342" s="24">
        <v>342</v>
      </c>
      <c r="B342" s="23" t="s">
        <v>2588</v>
      </c>
      <c r="C342" s="24">
        <v>8</v>
      </c>
      <c r="D342" s="25"/>
      <c r="E342" s="24" t="s">
        <v>1377</v>
      </c>
      <c r="F342" s="24" t="s">
        <v>1420</v>
      </c>
      <c r="G342" s="24" t="s">
        <v>1421</v>
      </c>
      <c r="H342" s="24" t="s">
        <v>1355</v>
      </c>
      <c r="I342" s="24" t="s">
        <v>1270</v>
      </c>
      <c r="J342" s="24"/>
      <c r="K342" s="26"/>
      <c r="L342" s="24"/>
      <c r="M342" s="24"/>
      <c r="N342" s="24" t="s">
        <v>1495</v>
      </c>
      <c r="O342" s="26"/>
      <c r="P342" s="26"/>
      <c r="Q342" s="26"/>
      <c r="R342" s="24" t="s">
        <v>1384</v>
      </c>
      <c r="S342" s="24">
        <v>259</v>
      </c>
      <c r="T342" s="24" t="s">
        <v>2589</v>
      </c>
      <c r="U342" s="26"/>
      <c r="V342" s="24" t="s">
        <v>1368</v>
      </c>
      <c r="W342" s="26"/>
      <c r="X342" s="26"/>
      <c r="Y342" s="26"/>
      <c r="Z342" s="26"/>
      <c r="AA342" s="26"/>
      <c r="AB342" s="26"/>
      <c r="AC342" s="24" t="s">
        <v>1375</v>
      </c>
    </row>
    <row r="343" spans="1:29" ht="15.75" thickBot="1" x14ac:dyDescent="0.3">
      <c r="A343" s="24">
        <v>343</v>
      </c>
      <c r="B343" s="23" t="s">
        <v>2590</v>
      </c>
      <c r="C343" s="24">
        <v>8</v>
      </c>
      <c r="D343" s="25"/>
      <c r="E343" s="24" t="s">
        <v>1377</v>
      </c>
      <c r="F343" s="24" t="s">
        <v>1378</v>
      </c>
      <c r="G343" s="24" t="s">
        <v>1392</v>
      </c>
      <c r="H343" s="24" t="s">
        <v>1355</v>
      </c>
      <c r="I343" s="24"/>
      <c r="J343" s="24"/>
      <c r="K343" s="26"/>
      <c r="L343" s="24"/>
      <c r="M343" s="24"/>
      <c r="N343" s="24" t="s">
        <v>1380</v>
      </c>
      <c r="O343" s="24" t="s">
        <v>1882</v>
      </c>
      <c r="P343" s="26"/>
      <c r="Q343" s="26"/>
      <c r="R343" s="24" t="s">
        <v>1384</v>
      </c>
      <c r="S343" s="24">
        <v>267</v>
      </c>
      <c r="T343" s="28" t="s">
        <v>2591</v>
      </c>
      <c r="U343" s="26"/>
      <c r="V343" s="24" t="s">
        <v>1368</v>
      </c>
      <c r="W343" s="26"/>
      <c r="X343" s="26"/>
      <c r="Y343" s="26"/>
      <c r="Z343" s="26"/>
      <c r="AA343" s="24" t="s">
        <v>1373</v>
      </c>
      <c r="AB343" s="24" t="s">
        <v>1374</v>
      </c>
      <c r="AC343" s="24" t="s">
        <v>1375</v>
      </c>
    </row>
    <row r="344" spans="1:29" ht="15.75" thickBot="1" x14ac:dyDescent="0.3">
      <c r="A344" s="24">
        <v>344</v>
      </c>
      <c r="B344" s="23" t="s">
        <v>2592</v>
      </c>
      <c r="C344" s="24">
        <v>8</v>
      </c>
      <c r="D344" s="25"/>
      <c r="E344" s="24" t="s">
        <v>1377</v>
      </c>
      <c r="F344" s="24" t="s">
        <v>1911</v>
      </c>
      <c r="G344" s="24" t="s">
        <v>1968</v>
      </c>
      <c r="H344" s="24" t="s">
        <v>1355</v>
      </c>
      <c r="I344" s="24" t="s">
        <v>1270</v>
      </c>
      <c r="J344" s="24" t="s">
        <v>1356</v>
      </c>
      <c r="K344" s="24" t="s">
        <v>2593</v>
      </c>
      <c r="L344" s="24"/>
      <c r="M344" s="24"/>
      <c r="N344" s="24" t="s">
        <v>1380</v>
      </c>
      <c r="O344" s="24" t="s">
        <v>2448</v>
      </c>
      <c r="P344" s="24" t="s">
        <v>1615</v>
      </c>
      <c r="Q344" s="24" t="s">
        <v>2477</v>
      </c>
      <c r="R344" s="24" t="s">
        <v>1384</v>
      </c>
      <c r="S344" s="24">
        <v>279</v>
      </c>
      <c r="T344" s="24" t="s">
        <v>2594</v>
      </c>
      <c r="U344" s="26"/>
      <c r="V344" s="26"/>
      <c r="W344" s="26"/>
      <c r="X344" s="24" t="s">
        <v>1370</v>
      </c>
      <c r="Y344" s="26"/>
      <c r="Z344" s="26"/>
      <c r="AA344" s="24" t="s">
        <v>1373</v>
      </c>
      <c r="AB344" s="26"/>
      <c r="AC344" s="24" t="s">
        <v>1375</v>
      </c>
    </row>
    <row r="345" spans="1:29" ht="15.75" thickBot="1" x14ac:dyDescent="0.3">
      <c r="A345" s="24">
        <v>345</v>
      </c>
      <c r="B345" s="23" t="s">
        <v>2595</v>
      </c>
      <c r="C345" s="24">
        <v>8</v>
      </c>
      <c r="D345" s="25"/>
      <c r="E345" s="24" t="s">
        <v>1377</v>
      </c>
      <c r="F345" s="24" t="s">
        <v>2058</v>
      </c>
      <c r="G345" s="24" t="s">
        <v>1421</v>
      </c>
      <c r="H345" s="24" t="s">
        <v>1355</v>
      </c>
      <c r="I345" s="24" t="s">
        <v>1270</v>
      </c>
      <c r="J345" s="24" t="s">
        <v>1356</v>
      </c>
      <c r="K345" s="24" t="s">
        <v>2596</v>
      </c>
      <c r="L345" s="24"/>
      <c r="M345" s="24"/>
      <c r="N345" s="24" t="s">
        <v>1495</v>
      </c>
      <c r="O345" s="26"/>
      <c r="P345" s="26"/>
      <c r="Q345" s="26"/>
      <c r="R345" s="24" t="s">
        <v>1384</v>
      </c>
      <c r="S345" s="24">
        <v>281</v>
      </c>
      <c r="T345" s="24" t="s">
        <v>2597</v>
      </c>
      <c r="U345" s="26"/>
      <c r="V345" s="26"/>
      <c r="W345" s="26"/>
      <c r="X345" s="26"/>
      <c r="Y345" s="26"/>
      <c r="Z345" s="26"/>
      <c r="AA345" s="26"/>
      <c r="AB345" s="26"/>
      <c r="AC345" s="24" t="s">
        <v>1375</v>
      </c>
    </row>
    <row r="346" spans="1:29" ht="15.75" thickBot="1" x14ac:dyDescent="0.3">
      <c r="A346" s="24">
        <v>346</v>
      </c>
      <c r="B346" s="23" t="s">
        <v>2598</v>
      </c>
      <c r="C346" s="24">
        <v>8</v>
      </c>
      <c r="D346" s="25"/>
      <c r="E346" s="24" t="s">
        <v>1399</v>
      </c>
      <c r="F346" s="24" t="s">
        <v>2499</v>
      </c>
      <c r="G346" s="24" t="s">
        <v>2599</v>
      </c>
      <c r="H346" s="24" t="s">
        <v>1355</v>
      </c>
      <c r="I346" s="24" t="s">
        <v>1270</v>
      </c>
      <c r="J346" s="24"/>
      <c r="K346" s="26"/>
      <c r="L346" s="24"/>
      <c r="M346" s="24" t="s">
        <v>1359</v>
      </c>
      <c r="N346" s="24" t="s">
        <v>2600</v>
      </c>
      <c r="O346" s="24" t="s">
        <v>2100</v>
      </c>
      <c r="P346" s="24" t="s">
        <v>2101</v>
      </c>
      <c r="Q346" s="24" t="s">
        <v>2361</v>
      </c>
      <c r="R346" s="24" t="s">
        <v>1384</v>
      </c>
      <c r="S346" s="24">
        <v>284</v>
      </c>
      <c r="T346" s="28" t="s">
        <v>2601</v>
      </c>
      <c r="U346" s="26"/>
      <c r="V346" s="26"/>
      <c r="W346" s="26"/>
      <c r="X346" s="24" t="s">
        <v>1370</v>
      </c>
      <c r="Y346" s="26"/>
      <c r="Z346" s="26"/>
      <c r="AA346" s="26"/>
      <c r="AB346" s="26"/>
      <c r="AC346" s="26"/>
    </row>
    <row r="347" spans="1:29" ht="15.75" thickBot="1" x14ac:dyDescent="0.3">
      <c r="A347" s="24">
        <v>347</v>
      </c>
      <c r="B347" s="23" t="s">
        <v>2602</v>
      </c>
      <c r="C347" s="24">
        <v>9</v>
      </c>
      <c r="D347" s="25"/>
      <c r="E347" s="24" t="s">
        <v>1426</v>
      </c>
      <c r="F347" s="24" t="s">
        <v>1443</v>
      </c>
      <c r="G347" s="24" t="s">
        <v>2603</v>
      </c>
      <c r="H347" s="24" t="s">
        <v>1355</v>
      </c>
      <c r="I347" s="24" t="s">
        <v>1270</v>
      </c>
      <c r="J347" s="24" t="s">
        <v>1356</v>
      </c>
      <c r="K347" s="24" t="s">
        <v>2604</v>
      </c>
      <c r="L347" s="24" t="s">
        <v>2605</v>
      </c>
      <c r="M347" s="24"/>
      <c r="N347" s="24" t="s">
        <v>2606</v>
      </c>
      <c r="O347" s="26"/>
      <c r="P347" s="26"/>
      <c r="Q347" s="26"/>
      <c r="R347" s="24" t="s">
        <v>1384</v>
      </c>
      <c r="S347" s="24">
        <v>215</v>
      </c>
      <c r="T347" s="24" t="s">
        <v>2607</v>
      </c>
      <c r="U347" s="26"/>
      <c r="V347" s="26"/>
      <c r="W347" s="24" t="s">
        <v>1369</v>
      </c>
      <c r="X347" s="26"/>
      <c r="Y347" s="26"/>
      <c r="Z347" s="26"/>
      <c r="AA347" s="26"/>
      <c r="AB347" s="24" t="s">
        <v>1374</v>
      </c>
      <c r="AC347" s="24" t="s">
        <v>1375</v>
      </c>
    </row>
    <row r="348" spans="1:29" ht="15.75" thickBot="1" x14ac:dyDescent="0.3">
      <c r="A348" s="24">
        <v>348</v>
      </c>
      <c r="B348" s="23" t="s">
        <v>2608</v>
      </c>
      <c r="C348" s="24">
        <v>9</v>
      </c>
      <c r="D348" s="25"/>
      <c r="E348" s="24" t="s">
        <v>1399</v>
      </c>
      <c r="F348" s="24" t="s">
        <v>1420</v>
      </c>
      <c r="G348" s="24" t="s">
        <v>1421</v>
      </c>
      <c r="H348" s="24" t="s">
        <v>1355</v>
      </c>
      <c r="I348" s="24" t="s">
        <v>1270</v>
      </c>
      <c r="J348" s="24" t="s">
        <v>1356</v>
      </c>
      <c r="K348" s="24" t="s">
        <v>2609</v>
      </c>
      <c r="L348" s="24"/>
      <c r="M348" s="24"/>
      <c r="N348" s="24" t="s">
        <v>1490</v>
      </c>
      <c r="O348" s="26"/>
      <c r="P348" s="26"/>
      <c r="Q348" s="26"/>
      <c r="R348" s="24" t="s">
        <v>1384</v>
      </c>
      <c r="S348" s="24">
        <v>244</v>
      </c>
      <c r="T348" s="28" t="s">
        <v>2610</v>
      </c>
      <c r="U348" s="26"/>
      <c r="V348" s="24" t="s">
        <v>1368</v>
      </c>
      <c r="W348" s="26"/>
      <c r="X348" s="24" t="s">
        <v>1370</v>
      </c>
      <c r="Y348" s="26"/>
      <c r="Z348" s="26"/>
      <c r="AA348" s="26"/>
      <c r="AB348" s="24" t="s">
        <v>1374</v>
      </c>
      <c r="AC348" s="24" t="s">
        <v>1375</v>
      </c>
    </row>
    <row r="349" spans="1:29" ht="15.75" thickBot="1" x14ac:dyDescent="0.3">
      <c r="A349" s="24">
        <v>349</v>
      </c>
      <c r="B349" s="23" t="s">
        <v>2611</v>
      </c>
      <c r="C349" s="24">
        <v>9</v>
      </c>
      <c r="D349" s="25"/>
      <c r="E349" s="24" t="s">
        <v>1377</v>
      </c>
      <c r="F349" s="24" t="s">
        <v>1378</v>
      </c>
      <c r="G349" s="24" t="s">
        <v>2612</v>
      </c>
      <c r="H349" s="24" t="s">
        <v>1355</v>
      </c>
      <c r="I349" s="24" t="s">
        <v>1270</v>
      </c>
      <c r="J349" s="24" t="s">
        <v>1356</v>
      </c>
      <c r="K349" s="24" t="s">
        <v>1535</v>
      </c>
      <c r="L349" s="24" t="s">
        <v>2536</v>
      </c>
      <c r="M349" s="24" t="s">
        <v>1359</v>
      </c>
      <c r="N349" s="24" t="s">
        <v>1399</v>
      </c>
      <c r="O349" s="26"/>
      <c r="P349" s="26"/>
      <c r="Q349" s="26"/>
      <c r="R349" s="24" t="s">
        <v>1384</v>
      </c>
      <c r="S349" s="24">
        <v>244</v>
      </c>
      <c r="T349" s="28" t="s">
        <v>2613</v>
      </c>
      <c r="U349" s="26"/>
      <c r="V349" s="26"/>
      <c r="W349" s="24" t="s">
        <v>1369</v>
      </c>
      <c r="X349" s="26"/>
      <c r="Y349" s="26"/>
      <c r="Z349" s="26"/>
      <c r="AA349" s="24" t="s">
        <v>1373</v>
      </c>
      <c r="AB349" s="26"/>
      <c r="AC349" s="24" t="s">
        <v>1375</v>
      </c>
    </row>
    <row r="350" spans="1:29" ht="15.75" thickBot="1" x14ac:dyDescent="0.3">
      <c r="A350" s="24">
        <v>350</v>
      </c>
      <c r="B350" s="23" t="s">
        <v>2614</v>
      </c>
      <c r="C350" s="24">
        <v>9</v>
      </c>
      <c r="D350" s="25"/>
      <c r="E350" s="24" t="s">
        <v>1399</v>
      </c>
      <c r="F350" s="24" t="s">
        <v>1402</v>
      </c>
      <c r="G350" s="24" t="s">
        <v>1392</v>
      </c>
      <c r="H350" s="24" t="s">
        <v>1355</v>
      </c>
      <c r="I350" s="24" t="s">
        <v>1270</v>
      </c>
      <c r="J350" s="24" t="s">
        <v>1356</v>
      </c>
      <c r="K350" s="24" t="s">
        <v>1403</v>
      </c>
      <c r="L350" s="24" t="s">
        <v>2615</v>
      </c>
      <c r="M350" s="24"/>
      <c r="N350" s="24" t="s">
        <v>1740</v>
      </c>
      <c r="O350" s="24" t="s">
        <v>1483</v>
      </c>
      <c r="P350" s="26"/>
      <c r="Q350" s="26"/>
      <c r="R350" s="24" t="s">
        <v>1384</v>
      </c>
      <c r="S350" s="24">
        <v>252</v>
      </c>
      <c r="T350" s="24" t="s">
        <v>2616</v>
      </c>
      <c r="U350" s="26"/>
      <c r="V350" s="26"/>
      <c r="W350" s="26"/>
      <c r="X350" s="26"/>
      <c r="Y350" s="26"/>
      <c r="Z350" s="26"/>
      <c r="AA350" s="26"/>
      <c r="AB350" s="24" t="s">
        <v>1374</v>
      </c>
      <c r="AC350" s="24" t="s">
        <v>1375</v>
      </c>
    </row>
    <row r="351" spans="1:29" ht="15.75" thickBot="1" x14ac:dyDescent="0.3">
      <c r="A351" s="24">
        <v>351</v>
      </c>
      <c r="B351" s="23" t="s">
        <v>2617</v>
      </c>
      <c r="C351" s="24">
        <v>9</v>
      </c>
      <c r="D351" s="25"/>
      <c r="E351" s="24" t="s">
        <v>1377</v>
      </c>
      <c r="F351" s="24" t="s">
        <v>1378</v>
      </c>
      <c r="G351" s="24" t="s">
        <v>1664</v>
      </c>
      <c r="H351" s="24" t="s">
        <v>1355</v>
      </c>
      <c r="I351" s="24" t="s">
        <v>1270</v>
      </c>
      <c r="J351" s="24"/>
      <c r="K351" s="26"/>
      <c r="L351" s="24"/>
      <c r="M351" s="24"/>
      <c r="N351" s="24" t="s">
        <v>1380</v>
      </c>
      <c r="O351" s="26"/>
      <c r="P351" s="26"/>
      <c r="Q351" s="24" t="s">
        <v>1882</v>
      </c>
      <c r="R351" s="24" t="s">
        <v>1384</v>
      </c>
      <c r="S351" s="24">
        <v>258</v>
      </c>
      <c r="T351" s="28" t="s">
        <v>2618</v>
      </c>
      <c r="U351" s="26"/>
      <c r="V351" s="26"/>
      <c r="W351" s="24" t="s">
        <v>1369</v>
      </c>
      <c r="X351" s="26"/>
      <c r="Y351" s="26"/>
      <c r="Z351" s="26"/>
      <c r="AA351" s="26"/>
      <c r="AB351" s="26"/>
      <c r="AC351" s="26"/>
    </row>
    <row r="352" spans="1:29" ht="15.75" thickBot="1" x14ac:dyDescent="0.3">
      <c r="A352" s="24">
        <v>352</v>
      </c>
      <c r="B352" s="23" t="s">
        <v>2619</v>
      </c>
      <c r="C352" s="24">
        <v>9</v>
      </c>
      <c r="D352" s="25"/>
      <c r="E352" s="24" t="s">
        <v>1377</v>
      </c>
      <c r="F352" s="24" t="s">
        <v>1949</v>
      </c>
      <c r="G352" s="24" t="s">
        <v>2620</v>
      </c>
      <c r="H352" s="24" t="s">
        <v>1355</v>
      </c>
      <c r="I352" s="24" t="s">
        <v>1270</v>
      </c>
      <c r="J352" s="24"/>
      <c r="K352" s="26"/>
      <c r="L352" s="24"/>
      <c r="M352" s="24"/>
      <c r="N352" s="24" t="s">
        <v>1380</v>
      </c>
      <c r="O352" s="24" t="s">
        <v>1522</v>
      </c>
      <c r="P352" s="24" t="s">
        <v>2621</v>
      </c>
      <c r="Q352" s="24" t="s">
        <v>2622</v>
      </c>
      <c r="R352" s="24" t="s">
        <v>1384</v>
      </c>
      <c r="S352" s="24">
        <v>259</v>
      </c>
      <c r="T352" s="24" t="s">
        <v>2623</v>
      </c>
      <c r="U352" s="26"/>
      <c r="V352" s="26"/>
      <c r="W352" s="26"/>
      <c r="X352" s="26"/>
      <c r="Y352" s="26"/>
      <c r="Z352" s="26"/>
      <c r="AA352" s="24" t="s">
        <v>1373</v>
      </c>
      <c r="AB352" s="26"/>
      <c r="AC352" s="24" t="s">
        <v>1375</v>
      </c>
    </row>
    <row r="353" spans="1:29" ht="15.75" thickBot="1" x14ac:dyDescent="0.3">
      <c r="A353" s="24">
        <v>353</v>
      </c>
      <c r="B353" s="23" t="s">
        <v>2624</v>
      </c>
      <c r="C353" s="24">
        <v>9</v>
      </c>
      <c r="D353" s="25"/>
      <c r="E353" s="24" t="s">
        <v>1377</v>
      </c>
      <c r="F353" s="24" t="s">
        <v>1420</v>
      </c>
      <c r="G353" s="24" t="s">
        <v>1392</v>
      </c>
      <c r="H353" s="24" t="s">
        <v>1355</v>
      </c>
      <c r="I353" s="24" t="s">
        <v>1270</v>
      </c>
      <c r="J353" s="24"/>
      <c r="K353" s="26"/>
      <c r="L353" s="24"/>
      <c r="M353" s="24"/>
      <c r="N353" s="24" t="s">
        <v>1380</v>
      </c>
      <c r="O353" s="26"/>
      <c r="P353" s="26"/>
      <c r="Q353" s="24" t="s">
        <v>2625</v>
      </c>
      <c r="R353" s="24" t="s">
        <v>1384</v>
      </c>
      <c r="S353" s="24">
        <v>266</v>
      </c>
      <c r="T353" s="28" t="s">
        <v>2626</v>
      </c>
      <c r="U353" s="26"/>
      <c r="V353" s="24" t="s">
        <v>1368</v>
      </c>
      <c r="W353" s="26"/>
      <c r="X353" s="26"/>
      <c r="Y353" s="26"/>
      <c r="Z353" s="26"/>
      <c r="AA353" s="26"/>
      <c r="AB353" s="26"/>
      <c r="AC353" s="26"/>
    </row>
    <row r="354" spans="1:29" ht="15.75" thickBot="1" x14ac:dyDescent="0.3">
      <c r="A354" s="24">
        <v>354</v>
      </c>
      <c r="B354" s="23" t="s">
        <v>2627</v>
      </c>
      <c r="C354" s="24">
        <v>9</v>
      </c>
      <c r="D354" s="25"/>
      <c r="E354" s="24" t="s">
        <v>1377</v>
      </c>
      <c r="F354" s="24" t="s">
        <v>1378</v>
      </c>
      <c r="G354" s="24" t="s">
        <v>1392</v>
      </c>
      <c r="H354" s="24" t="s">
        <v>1355</v>
      </c>
      <c r="I354" s="24"/>
      <c r="J354" s="24"/>
      <c r="K354" s="26"/>
      <c r="L354" s="24"/>
      <c r="M354" s="24"/>
      <c r="N354" s="24" t="s">
        <v>1380</v>
      </c>
      <c r="O354" s="26"/>
      <c r="P354" s="26"/>
      <c r="Q354" s="24" t="s">
        <v>1882</v>
      </c>
      <c r="R354" s="24" t="s">
        <v>1384</v>
      </c>
      <c r="S354" s="24">
        <v>266</v>
      </c>
      <c r="T354" s="28" t="s">
        <v>2628</v>
      </c>
      <c r="U354" s="26"/>
      <c r="V354" s="24" t="s">
        <v>1368</v>
      </c>
      <c r="W354" s="26"/>
      <c r="X354" s="26"/>
      <c r="Y354" s="26"/>
      <c r="Z354" s="26"/>
      <c r="AA354" s="24" t="s">
        <v>1373</v>
      </c>
      <c r="AB354" s="24" t="s">
        <v>1374</v>
      </c>
      <c r="AC354" s="24" t="s">
        <v>1375</v>
      </c>
    </row>
    <row r="355" spans="1:29" ht="15.75" thickBot="1" x14ac:dyDescent="0.3">
      <c r="A355" s="24">
        <v>355</v>
      </c>
      <c r="B355" s="23" t="s">
        <v>2629</v>
      </c>
      <c r="C355" s="24">
        <v>9</v>
      </c>
      <c r="D355" s="25"/>
      <c r="E355" s="24" t="s">
        <v>1377</v>
      </c>
      <c r="F355" s="24" t="s">
        <v>1378</v>
      </c>
      <c r="G355" s="24" t="s">
        <v>2630</v>
      </c>
      <c r="H355" s="24" t="s">
        <v>1355</v>
      </c>
      <c r="I355" s="24" t="s">
        <v>1270</v>
      </c>
      <c r="J355" s="24"/>
      <c r="K355" s="26"/>
      <c r="L355" s="24"/>
      <c r="M355" s="24"/>
      <c r="N355" s="24" t="s">
        <v>1380</v>
      </c>
      <c r="O355" s="24" t="s">
        <v>1403</v>
      </c>
      <c r="P355" s="24" t="s">
        <v>1403</v>
      </c>
      <c r="Q355" s="24" t="s">
        <v>1403</v>
      </c>
      <c r="R355" s="24" t="s">
        <v>1384</v>
      </c>
      <c r="S355" s="24">
        <v>267</v>
      </c>
      <c r="T355" s="24" t="s">
        <v>2631</v>
      </c>
      <c r="U355" s="26"/>
      <c r="V355" s="26"/>
      <c r="W355" s="26"/>
      <c r="X355" s="26"/>
      <c r="Y355" s="26"/>
      <c r="Z355" s="26"/>
      <c r="AA355" s="26"/>
      <c r="AB355" s="26"/>
      <c r="AC355" s="24" t="s">
        <v>1375</v>
      </c>
    </row>
    <row r="356" spans="1:29" ht="15.75" thickBot="1" x14ac:dyDescent="0.3">
      <c r="A356" s="24">
        <v>356</v>
      </c>
      <c r="B356" s="23" t="s">
        <v>2632</v>
      </c>
      <c r="C356" s="24">
        <v>9</v>
      </c>
      <c r="D356" s="25"/>
      <c r="E356" s="24" t="s">
        <v>1377</v>
      </c>
      <c r="F356" s="24" t="s">
        <v>1387</v>
      </c>
      <c r="G356" s="24" t="s">
        <v>1387</v>
      </c>
      <c r="H356" s="24" t="s">
        <v>1355</v>
      </c>
      <c r="I356" s="24" t="s">
        <v>1270</v>
      </c>
      <c r="J356" s="24" t="s">
        <v>1356</v>
      </c>
      <c r="K356" s="24" t="s">
        <v>2633</v>
      </c>
      <c r="L356" s="24" t="s">
        <v>2376</v>
      </c>
      <c r="M356" s="24" t="s">
        <v>1359</v>
      </c>
      <c r="N356" s="24" t="s">
        <v>1426</v>
      </c>
      <c r="O356" s="26"/>
      <c r="P356" s="26"/>
      <c r="Q356" s="26"/>
      <c r="R356" s="24" t="s">
        <v>1384</v>
      </c>
      <c r="S356" s="24">
        <v>274</v>
      </c>
      <c r="T356" s="24" t="s">
        <v>2634</v>
      </c>
      <c r="U356" s="26"/>
      <c r="V356" s="26"/>
      <c r="W356" s="26"/>
      <c r="X356" s="24" t="s">
        <v>1370</v>
      </c>
      <c r="Y356" s="26"/>
      <c r="Z356" s="26"/>
      <c r="AA356" s="26"/>
      <c r="AB356" s="26"/>
      <c r="AC356" s="24" t="s">
        <v>1375</v>
      </c>
    </row>
    <row r="357" spans="1:29" ht="15.75" thickBot="1" x14ac:dyDescent="0.3">
      <c r="A357" s="24">
        <v>357</v>
      </c>
      <c r="B357" s="23" t="s">
        <v>2635</v>
      </c>
      <c r="C357" s="24">
        <v>9</v>
      </c>
      <c r="D357" s="25"/>
      <c r="E357" s="24" t="s">
        <v>1377</v>
      </c>
      <c r="F357" s="24" t="s">
        <v>2499</v>
      </c>
      <c r="G357" s="24" t="s">
        <v>2636</v>
      </c>
      <c r="H357" s="24" t="s">
        <v>1355</v>
      </c>
      <c r="I357" s="24" t="s">
        <v>1270</v>
      </c>
      <c r="J357" s="24"/>
      <c r="K357" s="26"/>
      <c r="L357" s="24"/>
      <c r="M357" s="24" t="s">
        <v>1359</v>
      </c>
      <c r="N357" s="24" t="s">
        <v>1399</v>
      </c>
      <c r="O357" s="24" t="s">
        <v>1403</v>
      </c>
      <c r="P357" s="24" t="s">
        <v>1403</v>
      </c>
      <c r="Q357" s="24" t="s">
        <v>1403</v>
      </c>
      <c r="R357" s="24" t="s">
        <v>1384</v>
      </c>
      <c r="S357" s="24">
        <v>279</v>
      </c>
      <c r="T357" s="24" t="s">
        <v>2637</v>
      </c>
      <c r="U357" s="26"/>
      <c r="V357" s="26"/>
      <c r="W357" s="26"/>
      <c r="X357" s="24" t="s">
        <v>1370</v>
      </c>
      <c r="Y357" s="26"/>
      <c r="Z357" s="26"/>
      <c r="AA357" s="26"/>
      <c r="AB357" s="26"/>
      <c r="AC357" s="26"/>
    </row>
    <row r="358" spans="1:29" ht="15.75" thickBot="1" x14ac:dyDescent="0.3">
      <c r="A358" s="24">
        <v>358</v>
      </c>
      <c r="B358" s="23" t="s">
        <v>2638</v>
      </c>
      <c r="C358" s="24">
        <v>9</v>
      </c>
      <c r="D358" s="25"/>
      <c r="E358" s="24" t="s">
        <v>1377</v>
      </c>
      <c r="F358" s="24" t="s">
        <v>1387</v>
      </c>
      <c r="G358" s="26"/>
      <c r="H358" s="24" t="s">
        <v>1355</v>
      </c>
      <c r="I358" s="24"/>
      <c r="J358" s="24"/>
      <c r="K358" s="26"/>
      <c r="L358" s="24"/>
      <c r="M358" s="24"/>
      <c r="N358" s="24" t="s">
        <v>1380</v>
      </c>
      <c r="O358" s="26"/>
      <c r="P358" s="26"/>
      <c r="Q358" s="26"/>
      <c r="R358" s="24" t="s">
        <v>1384</v>
      </c>
      <c r="S358" s="24">
        <v>283</v>
      </c>
      <c r="T358" s="28" t="s">
        <v>2639</v>
      </c>
      <c r="U358" s="26"/>
      <c r="V358" s="26"/>
      <c r="W358" s="26"/>
      <c r="X358" s="26"/>
      <c r="Y358" s="26"/>
      <c r="Z358" s="26"/>
      <c r="AA358" s="24" t="s">
        <v>1373</v>
      </c>
      <c r="AB358" s="26"/>
      <c r="AC358" s="24" t="s">
        <v>1375</v>
      </c>
    </row>
    <row r="359" spans="1:29" ht="15.75" thickBot="1" x14ac:dyDescent="0.3">
      <c r="A359" s="24">
        <v>359</v>
      </c>
      <c r="B359" s="23" t="s">
        <v>2640</v>
      </c>
      <c r="C359" s="24">
        <v>9</v>
      </c>
      <c r="D359" s="25"/>
      <c r="E359" s="24" t="s">
        <v>1377</v>
      </c>
      <c r="F359" s="24" t="s">
        <v>1402</v>
      </c>
      <c r="G359" s="24" t="s">
        <v>2641</v>
      </c>
      <c r="H359" s="24" t="s">
        <v>1355</v>
      </c>
      <c r="I359" s="24" t="s">
        <v>1270</v>
      </c>
      <c r="J359" s="24" t="s">
        <v>1356</v>
      </c>
      <c r="K359" s="24" t="s">
        <v>2642</v>
      </c>
      <c r="L359" s="24"/>
      <c r="M359" s="24" t="s">
        <v>1359</v>
      </c>
      <c r="N359" s="24" t="s">
        <v>1426</v>
      </c>
      <c r="O359" s="26"/>
      <c r="P359" s="26"/>
      <c r="Q359" s="26"/>
      <c r="R359" s="24" t="s">
        <v>1384</v>
      </c>
      <c r="S359" s="24">
        <v>283</v>
      </c>
      <c r="T359" s="28" t="s">
        <v>2643</v>
      </c>
      <c r="U359" s="26"/>
      <c r="V359" s="24" t="s">
        <v>1368</v>
      </c>
      <c r="W359" s="26"/>
      <c r="X359" s="26"/>
      <c r="Y359" s="26"/>
      <c r="Z359" s="26"/>
      <c r="AA359" s="26"/>
      <c r="AB359" s="24" t="s">
        <v>1374</v>
      </c>
      <c r="AC359" s="24" t="s">
        <v>1375</v>
      </c>
    </row>
    <row r="360" spans="1:29" ht="15.75" thickBot="1" x14ac:dyDescent="0.3">
      <c r="A360" s="24">
        <v>360</v>
      </c>
      <c r="B360" s="23" t="s">
        <v>2644</v>
      </c>
      <c r="C360" s="24">
        <v>9</v>
      </c>
      <c r="D360" s="25"/>
      <c r="E360" s="24" t="s">
        <v>1426</v>
      </c>
      <c r="F360" s="24" t="s">
        <v>1420</v>
      </c>
      <c r="G360" s="24" t="s">
        <v>2645</v>
      </c>
      <c r="H360" s="24" t="s">
        <v>1355</v>
      </c>
      <c r="I360" s="24" t="s">
        <v>1270</v>
      </c>
      <c r="J360" s="24" t="s">
        <v>1356</v>
      </c>
      <c r="K360" s="24" t="s">
        <v>2646</v>
      </c>
      <c r="L360" s="24" t="s">
        <v>2647</v>
      </c>
      <c r="M360" s="24"/>
      <c r="N360" s="24" t="s">
        <v>1380</v>
      </c>
      <c r="O360" s="26"/>
      <c r="P360" s="26"/>
      <c r="Q360" s="26"/>
      <c r="R360" s="24" t="s">
        <v>1384</v>
      </c>
      <c r="S360" s="24">
        <v>284</v>
      </c>
      <c r="T360" s="24" t="s">
        <v>2648</v>
      </c>
      <c r="U360" s="26"/>
      <c r="V360" s="26"/>
      <c r="W360" s="24" t="s">
        <v>1369</v>
      </c>
      <c r="X360" s="24" t="s">
        <v>1370</v>
      </c>
      <c r="Y360" s="26"/>
      <c r="Z360" s="26"/>
      <c r="AA360" s="26"/>
      <c r="AB360" s="26"/>
      <c r="AC360" s="26"/>
    </row>
    <row r="361" spans="1:29" ht="15.75" thickBot="1" x14ac:dyDescent="0.3">
      <c r="A361" s="24">
        <v>361</v>
      </c>
      <c r="B361" s="23" t="s">
        <v>2649</v>
      </c>
      <c r="C361" s="24">
        <v>9</v>
      </c>
      <c r="D361" s="25"/>
      <c r="E361" s="24" t="s">
        <v>1377</v>
      </c>
      <c r="F361" s="24" t="s">
        <v>1391</v>
      </c>
      <c r="G361" s="24" t="s">
        <v>1560</v>
      </c>
      <c r="H361" s="24" t="s">
        <v>1355</v>
      </c>
      <c r="I361" s="24" t="s">
        <v>1270</v>
      </c>
      <c r="J361" s="24"/>
      <c r="K361" s="26"/>
      <c r="L361" s="24"/>
      <c r="M361" s="24" t="s">
        <v>1359</v>
      </c>
      <c r="N361" s="24" t="s">
        <v>1399</v>
      </c>
      <c r="O361" s="24" t="s">
        <v>1483</v>
      </c>
      <c r="P361" s="24" t="s">
        <v>1484</v>
      </c>
      <c r="Q361" s="24" t="s">
        <v>2203</v>
      </c>
      <c r="R361" s="24" t="s">
        <v>1384</v>
      </c>
      <c r="S361" s="24">
        <v>288</v>
      </c>
      <c r="T361" s="28" t="s">
        <v>2650</v>
      </c>
      <c r="U361" s="26"/>
      <c r="V361" s="26"/>
      <c r="W361" s="26"/>
      <c r="X361" s="26"/>
      <c r="Y361" s="26"/>
      <c r="Z361" s="26"/>
      <c r="AA361" s="26"/>
      <c r="AB361" s="26"/>
      <c r="AC361" s="24" t="s">
        <v>1375</v>
      </c>
    </row>
    <row r="362" spans="1:29" ht="15.75" thickBot="1" x14ac:dyDescent="0.3">
      <c r="A362" s="24">
        <v>362</v>
      </c>
      <c r="B362" s="23" t="s">
        <v>2651</v>
      </c>
      <c r="C362" s="24">
        <v>9</v>
      </c>
      <c r="D362" s="25"/>
      <c r="E362" s="24" t="s">
        <v>1377</v>
      </c>
      <c r="F362" s="24" t="s">
        <v>1387</v>
      </c>
      <c r="G362" s="24" t="s">
        <v>1387</v>
      </c>
      <c r="H362" s="24" t="s">
        <v>1355</v>
      </c>
      <c r="I362" s="24"/>
      <c r="J362" s="24"/>
      <c r="K362" s="26"/>
      <c r="L362" s="24"/>
      <c r="M362" s="24"/>
      <c r="N362" s="24" t="s">
        <v>1380</v>
      </c>
      <c r="O362" s="26"/>
      <c r="P362" s="26"/>
      <c r="Q362" s="26"/>
      <c r="R362" s="24" t="s">
        <v>1384</v>
      </c>
      <c r="S362" s="24">
        <v>288</v>
      </c>
      <c r="T362" s="28" t="s">
        <v>2652</v>
      </c>
      <c r="U362" s="26"/>
      <c r="V362" s="26"/>
      <c r="W362" s="26"/>
      <c r="X362" s="26"/>
      <c r="Y362" s="26"/>
      <c r="Z362" s="26"/>
      <c r="AA362" s="24" t="s">
        <v>1373</v>
      </c>
      <c r="AB362" s="26"/>
      <c r="AC362" s="24" t="s">
        <v>1375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67AF-9515-4632-991A-863D25E6B7E8}">
  <dimension ref="A1:Z11"/>
  <sheetViews>
    <sheetView workbookViewId="0">
      <selection activeCell="H5" sqref="H5"/>
    </sheetView>
  </sheetViews>
  <sheetFormatPr defaultRowHeight="15" x14ac:dyDescent="0.25"/>
  <cols>
    <col min="1" max="10" width="23.42578125" customWidth="1"/>
    <col min="11" max="12" width="19.7109375" customWidth="1"/>
  </cols>
  <sheetData>
    <row r="1" spans="1:26" ht="23.25" customHeight="1" x14ac:dyDescent="0.25">
      <c r="A1" s="8" t="s">
        <v>2653</v>
      </c>
      <c r="B1" s="8" t="s">
        <v>2654</v>
      </c>
      <c r="C1" s="8" t="s">
        <v>2655</v>
      </c>
      <c r="D1" s="8" t="s">
        <v>2656</v>
      </c>
      <c r="E1" s="8" t="s">
        <v>2657</v>
      </c>
      <c r="F1" s="8" t="s">
        <v>2658</v>
      </c>
      <c r="G1" s="8" t="s">
        <v>2659</v>
      </c>
      <c r="H1" s="8" t="s">
        <v>2660</v>
      </c>
      <c r="I1" s="8" t="s">
        <v>2661</v>
      </c>
      <c r="J1" s="8" t="s">
        <v>2662</v>
      </c>
      <c r="O1" t="s">
        <v>1347</v>
      </c>
      <c r="P1">
        <v>1</v>
      </c>
      <c r="Q1" t="s">
        <v>1342</v>
      </c>
      <c r="S1" t="s">
        <v>1343</v>
      </c>
      <c r="T1" t="s">
        <v>1344</v>
      </c>
      <c r="U1" t="s">
        <v>1345</v>
      </c>
      <c r="V1" t="s">
        <v>1346</v>
      </c>
    </row>
    <row r="2" spans="1:26" ht="23.25" customHeight="1" x14ac:dyDescent="0.25">
      <c r="A2" s="17" t="str">
        <f ca="1">VLOOKUP('Spell Scrolls'!$V$2,'Spell List'!$A$2:$C$362,2)</f>
        <v>Message</v>
      </c>
      <c r="B2" s="17" t="str">
        <f ca="1">VLOOKUP('Spell Scrolls'!$V$3,'Spell List'!$A$2:$C$362,2)</f>
        <v>Shield</v>
      </c>
      <c r="C2" s="17" t="str">
        <f ca="1">VLOOKUP('Spell Scrolls'!$V$4,'Spell List'!$A$2:$C$362,2)</f>
        <v>Aid</v>
      </c>
      <c r="D2" s="17" t="str">
        <f ca="1">VLOOKUP('Spell Scrolls'!$V$5,'Spell List'!$A$2:$C$362,2)</f>
        <v>Lightning Arrow</v>
      </c>
      <c r="E2" s="17" t="str">
        <f ca="1">VLOOKUP('Spell Scrolls'!$V$6,'Spell List'!$A$2:$C$362,2)</f>
        <v>Arcane Eye</v>
      </c>
      <c r="F2" s="17" t="str">
        <f ca="1">VLOOKUP('Spell Scrolls'!$V$7,'Spell List'!$A$2:$C$362,2)</f>
        <v>Flame Strike</v>
      </c>
      <c r="G2" s="17" t="str">
        <f ca="1">VLOOKUP('Spell Scrolls'!$V$8,'Spell List'!$A$2:$C$362,2)</f>
        <v>Globe of Invulnerability</v>
      </c>
      <c r="H2" s="17" t="str">
        <f ca="1">VLOOKUP('Spell Scrolls'!$V$9,'Spell List'!$A$2:$C$362,2)</f>
        <v>Regenerate</v>
      </c>
      <c r="I2" s="17" t="str">
        <f ca="1">VLOOKUP('Spell Scrolls'!$V$10,'Spell List'!$A$2:$C$362,2)</f>
        <v>Clone</v>
      </c>
      <c r="J2" s="17" t="str">
        <f ca="1">VLOOKUP('Spell Scrolls'!$V$11,'Spell List'!$A$2:$C$362,2)</f>
        <v>Meteor Swarm</v>
      </c>
      <c r="O2" t="s">
        <v>1348</v>
      </c>
      <c r="P2" t="str">
        <f ca="1">VLOOKUP(Q2,'Spell List'!A2:C362,2)</f>
        <v>Shield</v>
      </c>
      <c r="Q2">
        <f ca="1">VLOOKUP(P1,S2:V11,4)</f>
        <v>79</v>
      </c>
      <c r="S2">
        <v>0</v>
      </c>
      <c r="T2">
        <v>2</v>
      </c>
      <c r="U2">
        <v>28</v>
      </c>
      <c r="V2">
        <f ca="1">RANDBETWEEN($T$2,$U$2)</f>
        <v>14</v>
      </c>
      <c r="W2">
        <f t="shared" ref="W2:Z2" ca="1" si="0">RANDBETWEEN($T$2,$U$2)</f>
        <v>5</v>
      </c>
      <c r="X2">
        <f t="shared" ca="1" si="0"/>
        <v>25</v>
      </c>
      <c r="Y2">
        <f t="shared" ca="1" si="0"/>
        <v>7</v>
      </c>
      <c r="Z2">
        <f t="shared" ca="1" si="0"/>
        <v>8</v>
      </c>
    </row>
    <row r="3" spans="1:26" ht="23.25" customHeight="1" x14ac:dyDescent="0.25">
      <c r="A3" s="17" t="str">
        <f ca="1">VLOOKUP('Spell Scrolls'!$W$2,'Spell List'!$A$2:$C$362,2)</f>
        <v>Dancing Lights</v>
      </c>
      <c r="B3" s="17" t="str">
        <f ca="1">VLOOKUP('Spell Scrolls'!$W$3,'Spell List'!$A$2:$C$362,2)</f>
        <v>Illusory Script</v>
      </c>
      <c r="C3" s="17" t="str">
        <f ca="1">VLOOKUP('Spell Scrolls'!$W$4,'Spell List'!$A$2:$C$362,2)</f>
        <v>Flaming Sphere</v>
      </c>
      <c r="D3" s="17" t="str">
        <f ca="1">VLOOKUP('Spell Scrolls'!$W$5,'Spell List'!$A$2:$C$362,2)</f>
        <v>Speak with Plants</v>
      </c>
      <c r="E3" s="17" t="str">
        <f ca="1">VLOOKUP('Spell Scrolls'!$W$6,'Spell List'!$A$2:$C$362,2)</f>
        <v>Ice Storm</v>
      </c>
      <c r="F3" s="17" t="str">
        <f ca="1">VLOOKUP('Spell Scrolls'!$W$7,'Spell List'!$A$2:$C$362,2)</f>
        <v>Circle of Power</v>
      </c>
      <c r="G3" s="17" t="str">
        <f ca="1">VLOOKUP('Spell Scrolls'!$W$8,'Spell List'!$A$2:$C$362,2)</f>
        <v>Word of Recall</v>
      </c>
      <c r="H3" s="17" t="str">
        <f ca="1">VLOOKUP('Spell Scrolls'!$W$9,'Spell List'!$A$2:$C$362,2)</f>
        <v>Etherealness</v>
      </c>
      <c r="I3" s="17" t="str">
        <f ca="1">VLOOKUP('Spell Scrolls'!$W$10,'Spell List'!$A$2:$C$362,2)</f>
        <v>Glibness</v>
      </c>
      <c r="J3" s="17" t="str">
        <f ca="1">VLOOKUP('Spell Scrolls'!$W$11,'Spell List'!$A$2:$C$362,2)</f>
        <v>Storm of Vengeance</v>
      </c>
      <c r="S3">
        <v>1</v>
      </c>
      <c r="T3">
        <v>29</v>
      </c>
      <c r="U3">
        <v>90</v>
      </c>
      <c r="V3">
        <f ca="1">RANDBETWEEN($T$3,$U$3)</f>
        <v>79</v>
      </c>
      <c r="W3">
        <f t="shared" ref="W3:Z3" ca="1" si="1">RANDBETWEEN($T$3,$U$3)</f>
        <v>68</v>
      </c>
      <c r="X3">
        <f t="shared" ca="1" si="1"/>
        <v>40</v>
      </c>
      <c r="Y3">
        <f t="shared" ca="1" si="1"/>
        <v>33</v>
      </c>
      <c r="Z3">
        <f t="shared" ca="1" si="1"/>
        <v>53</v>
      </c>
    </row>
    <row r="4" spans="1:26" ht="23.25" customHeight="1" x14ac:dyDescent="0.25">
      <c r="A4" s="17" t="str">
        <f ca="1">VLOOKUP('Spell Scrolls'!$X$2,'Spell List'!$A$2:$C$362,2)</f>
        <v>Thaumaturgy</v>
      </c>
      <c r="B4" s="17" t="str">
        <f ca="1">VLOOKUP('Spell Scrolls'!$X$3,'Spell List'!$A$2:$C$362,2)</f>
        <v>Compelled Duel</v>
      </c>
      <c r="C4" s="17" t="str">
        <f ca="1">VLOOKUP('Spell Scrolls'!$X$4,'Spell List'!$A$2:$C$362,2)</f>
        <v>Spiritual Weapon</v>
      </c>
      <c r="D4" s="17" t="str">
        <f ca="1">VLOOKUP('Spell Scrolls'!$X$5,'Spell List'!$A$2:$C$362,2)</f>
        <v>Water Breathing</v>
      </c>
      <c r="E4" s="17" t="str">
        <f ca="1">VLOOKUP('Spell Scrolls'!$X$6,'Spell List'!$A$2:$C$362,2)</f>
        <v>Conjure Minor Elementals</v>
      </c>
      <c r="F4" s="17" t="str">
        <f ca="1">VLOOKUP('Spell Scrolls'!$X$7,'Spell List'!$A$2:$C$362,2)</f>
        <v>Insect Plague</v>
      </c>
      <c r="G4" s="17" t="str">
        <f ca="1">VLOOKUP('Spell Scrolls'!$X$8,'Spell List'!$A$2:$C$362,2)</f>
        <v>Mass Suggestion</v>
      </c>
      <c r="H4" s="17" t="str">
        <f ca="1">VLOOKUP('Spell Scrolls'!$X$9,'Spell List'!$A$2:$C$362,2)</f>
        <v>Finger of Death</v>
      </c>
      <c r="I4" s="17" t="str">
        <f ca="1">VLOOKUP('Spell Scrolls'!$X$10,'Spell List'!$A$2:$C$362,2)</f>
        <v>Dominate Monster</v>
      </c>
      <c r="J4" s="17" t="str">
        <f ca="1">VLOOKUP('Spell Scrolls'!$X$11,'Spell List'!$A$2:$C$362,2)</f>
        <v>Wish</v>
      </c>
      <c r="S4">
        <v>2</v>
      </c>
      <c r="T4">
        <v>91</v>
      </c>
      <c r="U4">
        <v>149</v>
      </c>
      <c r="V4">
        <f ca="1">RANDBETWEEN($T$4,$U$4)</f>
        <v>91</v>
      </c>
      <c r="W4">
        <f t="shared" ref="W4:Z4" ca="1" si="2">RANDBETWEEN($T$4,$U$4)</f>
        <v>115</v>
      </c>
      <c r="X4">
        <f t="shared" ca="1" si="2"/>
        <v>145</v>
      </c>
      <c r="Y4">
        <f t="shared" ca="1" si="2"/>
        <v>125</v>
      </c>
      <c r="Z4">
        <f t="shared" ca="1" si="2"/>
        <v>141</v>
      </c>
    </row>
    <row r="5" spans="1:26" ht="23.25" customHeight="1" x14ac:dyDescent="0.25">
      <c r="A5" s="17" t="str">
        <f ca="1">VLOOKUP('Spell Scrolls'!$Y$2,'Spell List'!$A$2:$C$362,2)</f>
        <v>Eldritch Blast</v>
      </c>
      <c r="B5" s="17" t="str">
        <f ca="1">VLOOKUP('Spell Scrolls'!$Y$3,'Spell List'!$A$2:$C$362,2)</f>
        <v>Bane</v>
      </c>
      <c r="C5" s="17" t="str">
        <f ca="1">VLOOKUP('Spell Scrolls'!$Y$4,'Spell List'!$A$2:$C$362,2)</f>
        <v>Locate Object</v>
      </c>
      <c r="D5" s="17" t="str">
        <f ca="1">VLOOKUP('Spell Scrolls'!$Y$5,'Spell List'!$A$2:$C$362,2)</f>
        <v>Slow</v>
      </c>
      <c r="E5" s="17" t="str">
        <f ca="1">VLOOKUP('Spell Scrolls'!$Y$6,'Spell List'!$A$2:$C$362,2)</f>
        <v>Mordenkainen's Faithful Hound</v>
      </c>
      <c r="F5" s="17" t="str">
        <f ca="1">VLOOKUP('Spell Scrolls'!$Y$7,'Spell List'!$A$2:$C$362,2)</f>
        <v>Dispel Evil and Good</v>
      </c>
      <c r="G5" s="17" t="str">
        <f ca="1">VLOOKUP('Spell Scrolls'!$Y$8,'Spell List'!$A$2:$C$362,2)</f>
        <v>True Seeing</v>
      </c>
      <c r="H5" s="17" t="str">
        <f ca="1">VLOOKUP('Spell Scrolls'!$Y$9,'Spell List'!$A$2:$C$362,2)</f>
        <v>Conjure Celestial</v>
      </c>
      <c r="I5" s="17" t="str">
        <f ca="1">VLOOKUP('Spell Scrolls'!$Y$10,'Spell List'!$A$2:$C$362,2)</f>
        <v>Animal Shapes</v>
      </c>
      <c r="J5" s="17" t="str">
        <f ca="1">VLOOKUP('Spell Scrolls'!$Y$11,'Spell List'!$A$2:$C$362,2)</f>
        <v>True Resurrection</v>
      </c>
      <c r="S5">
        <v>3</v>
      </c>
      <c r="T5">
        <v>150</v>
      </c>
      <c r="U5">
        <v>199</v>
      </c>
      <c r="V5">
        <f ca="1">RANDBETWEEN($T$5,$U$5)</f>
        <v>176</v>
      </c>
      <c r="W5">
        <f t="shared" ref="W5:Z5" ca="1" si="3">RANDBETWEEN($T$5,$U$5)</f>
        <v>192</v>
      </c>
      <c r="X5">
        <f t="shared" ca="1" si="3"/>
        <v>197</v>
      </c>
      <c r="Y5">
        <f t="shared" ca="1" si="3"/>
        <v>190</v>
      </c>
      <c r="Z5">
        <f t="shared" ca="1" si="3"/>
        <v>177</v>
      </c>
    </row>
    <row r="6" spans="1:26" ht="23.25" customHeight="1" x14ac:dyDescent="0.25">
      <c r="A6" s="17" t="str">
        <f ca="1">VLOOKUP('Spell Scrolls'!$Z$2,'Spell List'!$A$2:$C$362,2)</f>
        <v>Fire Bolt</v>
      </c>
      <c r="B6" s="17" t="str">
        <f ca="1">VLOOKUP('Spell Scrolls'!$Z$3,'Spell List'!$A$2:$C$362,2)</f>
        <v>Faerie Fire</v>
      </c>
      <c r="C6" s="17" t="str">
        <f ca="1">VLOOKUP('Spell Scrolls'!$Z$4,'Spell List'!$A$2:$C$362,2)</f>
        <v>Shatter</v>
      </c>
      <c r="D6" s="17" t="str">
        <f ca="1">VLOOKUP('Spell Scrolls'!$Z$5,'Spell List'!$A$2:$C$362,2)</f>
        <v>Lightning Bolt</v>
      </c>
      <c r="E6" s="17" t="str">
        <f ca="1">VLOOKUP('Spell Scrolls'!$Z$6,'Spell List'!$A$2:$C$362,2)</f>
        <v>Hallucinatory Terrain</v>
      </c>
      <c r="F6" s="17" t="str">
        <f ca="1">VLOOKUP('Spell Scrolls'!$Z$7,'Spell List'!$A$2:$C$362,2)</f>
        <v>Seeming</v>
      </c>
      <c r="G6" s="17" t="str">
        <f ca="1">VLOOKUP('Spell Scrolls'!$Z$8,'Spell List'!$A$2:$C$362,2)</f>
        <v>Blade Barrier</v>
      </c>
      <c r="H6" s="17" t="str">
        <f ca="1">VLOOKUP('Spell Scrolls'!$Z$9,'Spell List'!$A$2:$C$362,2)</f>
        <v>Regenerate</v>
      </c>
      <c r="I6" s="17" t="str">
        <f ca="1">VLOOKUP('Spell Scrolls'!$Z$10,'Spell List'!$A$2:$C$362,2)</f>
        <v>Demiplane</v>
      </c>
      <c r="J6" s="17" t="str">
        <f ca="1">VLOOKUP('Spell Scrolls'!$Z$11,'Spell List'!$A$2:$C$362,2)</f>
        <v>Prismatic Wall</v>
      </c>
      <c r="S6">
        <v>4</v>
      </c>
      <c r="T6">
        <v>200</v>
      </c>
      <c r="U6">
        <v>234</v>
      </c>
      <c r="V6">
        <f ca="1">RANDBETWEEN($T$6,$U$6)</f>
        <v>200</v>
      </c>
      <c r="W6">
        <f t="shared" ref="W6:Z6" ca="1" si="4">RANDBETWEEN($T$6,$U$6)</f>
        <v>223</v>
      </c>
      <c r="X6">
        <f t="shared" ca="1" si="4"/>
        <v>207</v>
      </c>
      <c r="Y6">
        <f t="shared" ca="1" si="4"/>
        <v>226</v>
      </c>
      <c r="Z6">
        <f t="shared" ca="1" si="4"/>
        <v>222</v>
      </c>
    </row>
    <row r="7" spans="1:26" ht="23.25" customHeight="1" x14ac:dyDescent="0.25">
      <c r="S7">
        <v>5</v>
      </c>
      <c r="T7">
        <v>235</v>
      </c>
      <c r="U7">
        <v>276</v>
      </c>
      <c r="V7">
        <f ca="1">RANDBETWEEN($T$7,$U$7)</f>
        <v>254</v>
      </c>
      <c r="W7">
        <f t="shared" ref="W7:Z7" ca="1" si="5">RANDBETWEEN($T$7,$U$7)</f>
        <v>240</v>
      </c>
      <c r="X7">
        <f t="shared" ca="1" si="5"/>
        <v>259</v>
      </c>
      <c r="Y7">
        <f t="shared" ca="1" si="5"/>
        <v>251</v>
      </c>
      <c r="Z7">
        <f t="shared" ca="1" si="5"/>
        <v>270</v>
      </c>
    </row>
    <row r="8" spans="1:26" ht="23.25" customHeight="1" x14ac:dyDescent="0.25">
      <c r="S8">
        <v>6</v>
      </c>
      <c r="T8">
        <v>277</v>
      </c>
      <c r="U8">
        <v>308</v>
      </c>
      <c r="V8">
        <f ca="1">RANDBETWEEN($T$8,$U$8)</f>
        <v>290</v>
      </c>
      <c r="W8">
        <f t="shared" ref="W8:Z8" ca="1" si="6">RANDBETWEEN($T$8,$U$8)</f>
        <v>308</v>
      </c>
      <c r="X8">
        <f t="shared" ca="1" si="6"/>
        <v>296</v>
      </c>
      <c r="Y8">
        <f t="shared" ca="1" si="6"/>
        <v>304</v>
      </c>
      <c r="Z8">
        <f t="shared" ca="1" si="6"/>
        <v>278</v>
      </c>
    </row>
    <row r="9" spans="1:26" ht="23.25" customHeight="1" x14ac:dyDescent="0.25">
      <c r="S9">
        <v>7</v>
      </c>
      <c r="T9">
        <v>309</v>
      </c>
      <c r="U9">
        <v>328</v>
      </c>
      <c r="V9">
        <f ca="1">RANDBETWEEN($T$9,$U$9)</f>
        <v>322</v>
      </c>
      <c r="W9">
        <f t="shared" ref="W9:Z9" ca="1" si="7">RANDBETWEEN($T$9,$U$9)</f>
        <v>312</v>
      </c>
      <c r="X9">
        <f t="shared" ca="1" si="7"/>
        <v>313</v>
      </c>
      <c r="Y9">
        <f t="shared" ca="1" si="7"/>
        <v>309</v>
      </c>
      <c r="Z9">
        <f t="shared" ca="1" si="7"/>
        <v>322</v>
      </c>
    </row>
    <row r="10" spans="1:26" x14ac:dyDescent="0.25">
      <c r="S10">
        <v>8</v>
      </c>
      <c r="T10">
        <v>329</v>
      </c>
      <c r="U10">
        <v>346</v>
      </c>
      <c r="V10">
        <f ca="1">RANDBETWEEN($T$10,$U$10)</f>
        <v>332</v>
      </c>
      <c r="W10">
        <f t="shared" ref="W10:Z10" ca="1" si="8">RANDBETWEEN($T$10,$U$10)</f>
        <v>338</v>
      </c>
      <c r="X10">
        <f t="shared" ca="1" si="8"/>
        <v>335</v>
      </c>
      <c r="Y10">
        <f t="shared" ca="1" si="8"/>
        <v>329</v>
      </c>
      <c r="Z10">
        <f t="shared" ca="1" si="8"/>
        <v>334</v>
      </c>
    </row>
    <row r="11" spans="1:26" x14ac:dyDescent="0.25">
      <c r="S11">
        <v>9</v>
      </c>
      <c r="T11">
        <v>347</v>
      </c>
      <c r="U11">
        <v>362</v>
      </c>
      <c r="V11">
        <f ca="1">RANDBETWEEN($T$11,$U$11)</f>
        <v>352</v>
      </c>
      <c r="W11">
        <f t="shared" ref="W11:Z11" ca="1" si="9">RANDBETWEEN($T$11,$U$11)</f>
        <v>357</v>
      </c>
      <c r="X11">
        <f t="shared" ca="1" si="9"/>
        <v>362</v>
      </c>
      <c r="Y11">
        <f t="shared" ca="1" si="9"/>
        <v>360</v>
      </c>
      <c r="Z11">
        <f t="shared" ca="1" si="9"/>
        <v>355</v>
      </c>
    </row>
  </sheetData>
  <dataValidations count="1">
    <dataValidation type="list" allowBlank="1" showInputMessage="1" showErrorMessage="1" sqref="P1" xr:uid="{CE82008B-1FC9-45CE-9406-92257BA17EB0}">
      <formula1>"0,1,2,3,4,5,6,7,8,9"</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54AA-57F6-49F9-B666-84109E0CB763}">
  <dimension ref="A1:T31"/>
  <sheetViews>
    <sheetView tabSelected="1" zoomScale="85" zoomScaleNormal="85" workbookViewId="0">
      <selection activeCell="D30" sqref="D30"/>
    </sheetView>
  </sheetViews>
  <sheetFormatPr defaultRowHeight="15" x14ac:dyDescent="0.25"/>
  <cols>
    <col min="1" max="1" width="24.28515625" customWidth="1"/>
    <col min="2" max="2" width="12.5703125" customWidth="1"/>
    <col min="3" max="3" width="14.140625" customWidth="1"/>
    <col min="4" max="4" width="32.7109375" customWidth="1"/>
    <col min="5" max="5" width="20.5703125" bestFit="1" customWidth="1"/>
    <col min="6" max="6" width="20.85546875" bestFit="1" customWidth="1"/>
    <col min="7" max="7" width="20.7109375" bestFit="1" customWidth="1"/>
    <col min="8" max="8" width="22.42578125" customWidth="1"/>
    <col min="9" max="9" width="16" customWidth="1"/>
    <col min="10" max="10" width="20.42578125" bestFit="1" customWidth="1"/>
    <col min="11" max="11" width="22.42578125" customWidth="1"/>
    <col min="12" max="12" width="7.7109375" customWidth="1"/>
    <col min="13" max="13" width="14.5703125" customWidth="1"/>
    <col min="14" max="16" width="12.5703125" customWidth="1"/>
    <col min="17" max="17" width="3.140625" bestFit="1" customWidth="1"/>
    <col min="19" max="19" width="23.140625" bestFit="1" customWidth="1"/>
    <col min="20" max="20" width="34.7109375" bestFit="1" customWidth="1"/>
  </cols>
  <sheetData>
    <row r="1" spans="1:20" s="1" customFormat="1" ht="26.25" customHeight="1" thickBot="1" x14ac:dyDescent="0.3">
      <c r="A1" s="19" t="s">
        <v>1267</v>
      </c>
      <c r="B1" s="19" t="s">
        <v>1332</v>
      </c>
      <c r="C1" s="19" t="s">
        <v>1331</v>
      </c>
      <c r="D1" s="19" t="s">
        <v>1269</v>
      </c>
      <c r="E1" s="19" t="s">
        <v>1273</v>
      </c>
      <c r="F1" s="19" t="s">
        <v>1274</v>
      </c>
      <c r="G1" s="19" t="s">
        <v>1275</v>
      </c>
      <c r="H1" s="19" t="s">
        <v>1333</v>
      </c>
      <c r="I1" s="19" t="s">
        <v>1276</v>
      </c>
      <c r="J1" s="19" t="s">
        <v>1277</v>
      </c>
      <c r="K1" s="21" t="s">
        <v>1334</v>
      </c>
      <c r="M1" s="30" t="s">
        <v>1202</v>
      </c>
      <c r="N1" s="31"/>
      <c r="O1" s="31"/>
      <c r="P1" s="32"/>
      <c r="T1"/>
    </row>
    <row r="2" spans="1:20" s="1" customFormat="1" ht="27.75" customHeight="1" x14ac:dyDescent="0.25">
      <c r="A2" s="16" t="str">
        <f ca="1">VLOOKUP(RANDBETWEEN(1,12),'Gems and Art'!$D$2:$E$14,2)</f>
        <v>Moonstone</v>
      </c>
      <c r="B2" s="14" t="str">
        <f ca="1">VLOOKUP(RANDBETWEEN(1,10),'Gems and Art'!$G$2:$H$12,2)</f>
        <v>Amethyst</v>
      </c>
      <c r="C2" s="16" t="str">
        <f ca="1">VLOOKUP(RANDBETWEEN(1,10),'Gems and Art'!$A$17:$B$27,2)</f>
        <v>Carved bone statuette</v>
      </c>
      <c r="D2" s="14" t="str">
        <f ca="1">VLOOKUP(RANDBETWEEN(1,10),'Gems and Art'!$D$17:$E$27,2)</f>
        <v>Box of turquoise animal figurines</v>
      </c>
      <c r="E2" s="16" t="str">
        <f ca="1">VLOOKUP(RANDBETWEEN(1,100),'Magic Item Table A'!$A$1:$B$101,2)</f>
        <v>Potion of Healing</v>
      </c>
      <c r="F2" s="16" t="str">
        <f ca="1">VLOOKUP(RANDBETWEEN(1,100),'Magic Item Table B'!$A$1:$B$101,2)</f>
        <v>Potion of greater healing</v>
      </c>
      <c r="G2" s="16" t="str">
        <f ca="1">VLOOKUP(RANDBETWEEN(1,100),'Magic Item Table C'!$A$1:$B$101,2)</f>
        <v>Oil of etherealness</v>
      </c>
      <c r="H2" s="16" t="str">
        <f ca="1">VLOOKUP(RANDBETWEEN(1,100),'Magic Item Table D'!$A$1:$B$101,2)</f>
        <v>Potion of cloud giant strength</v>
      </c>
      <c r="I2" s="16" t="str">
        <f ca="1">VLOOKUP(RANDBETWEEN(1,100),'Magic Item Table F'!$A$1:$B$101,2)</f>
        <v>Weapon, +1</v>
      </c>
      <c r="J2" s="16" t="str">
        <f ca="1">VLOOKUP(RANDBETWEEN(1,100),'Magic Item Table G'!$A$1:$B$101,2)</f>
        <v>Wand of fear</v>
      </c>
      <c r="K2" s="16" t="str">
        <f ca="1">VLOOKUP(RANDBETWEEN(1,100),'Magic Item Table H'!$A$1:$B$101,2)</f>
        <v>Staff of thunder and lightning</v>
      </c>
      <c r="M2" s="11" t="s">
        <v>1195</v>
      </c>
      <c r="N2" s="11" t="s">
        <v>1196</v>
      </c>
      <c r="O2" s="11" t="s">
        <v>1197</v>
      </c>
      <c r="P2" s="11" t="s">
        <v>1198</v>
      </c>
      <c r="T2"/>
    </row>
    <row r="3" spans="1:20" s="1" customFormat="1" ht="27.75" customHeight="1" thickBot="1" x14ac:dyDescent="0.3">
      <c r="A3" s="16" t="str">
        <f ca="1">VLOOKUP(RANDBETWEEN(1,12),'Gems and Art'!$D$2:$E$14,2)</f>
        <v>Star rose quartz</v>
      </c>
      <c r="B3" s="14" t="str">
        <f ca="1">VLOOKUP(RANDBETWEEN(1,10),'Gems and Art'!$G$2:$H$12,2)</f>
        <v>Jet</v>
      </c>
      <c r="C3" s="16" t="str">
        <f ca="1">VLOOKUP(RANDBETWEEN(1,10),'Gems and Art'!$A$17:$B$27,2)</f>
        <v>Carved bone statuette</v>
      </c>
      <c r="D3" s="14" t="str">
        <f ca="1">VLOOKUP(RANDBETWEEN(1,10),'Gems and Art'!$D$17:$E$27,2)</f>
        <v>Box of turquoise animal figurines</v>
      </c>
      <c r="E3" s="16" t="str">
        <f ca="1">VLOOKUP(RANDBETWEEN(1,100),'Magic Item Table A'!$A$1:$B$101,2)</f>
        <v>Potion of Greater Healing</v>
      </c>
      <c r="F3" s="16" t="str">
        <f ca="1">VLOOKUP(RANDBETWEEN(1,100),'Magic Item Table B'!$A$1:$B$101,2)</f>
        <v>Potion of Resistance</v>
      </c>
      <c r="G3" s="16" t="str">
        <f ca="1">VLOOKUP(RANDBETWEEN(1,100),'Magic Item Table C'!$A$1:$B$101,2)</f>
        <v>Potion of heroism</v>
      </c>
      <c r="H3" s="16" t="str">
        <f ca="1">VLOOKUP(RANDBETWEEN(1,100),'Magic Item Table D'!$A$1:$B$101,2)</f>
        <v>Spell scroll (8th level)</v>
      </c>
      <c r="I3" s="16" t="str">
        <f ca="1">VLOOKUP(RANDBETWEEN(1,100),'Magic Item Table F'!$A$1:$B$101,2)</f>
        <v>Adamantine armor (chain shirt)</v>
      </c>
      <c r="J3" s="16" t="str">
        <f ca="1">VLOOKUP(RANDBETWEEN(1,100),'Magic Item Table G'!$A$1:$B$101,2)</f>
        <v>Ring of X-ray vision</v>
      </c>
      <c r="K3" s="16" t="str">
        <f ca="1">VLOOKUP(RANDBETWEEN(1,100),'Magic Item Table H'!$A$1:$B$101,2)</f>
        <v>Armor, + 1 splint</v>
      </c>
      <c r="M3" s="17">
        <f ca="1">IF($M$11&lt;= 35,SUM($N$11:$N$14)*100,0)</f>
        <v>0</v>
      </c>
      <c r="N3" s="17">
        <f ca="1">IF(AND($M$11&gt;= 36,$M$11&lt;= 70),SUM($N$11:$N$16)*10,0)</f>
        <v>140</v>
      </c>
      <c r="O3" s="17">
        <f ca="1">IF(AND($M$11&gt;=71,$M$11&lt;=95),SUM($N$11:$N$14)*10,IF(AND($M$11&gt;=36,$M$11&lt;=70),SUM($N$12:$N$13)*10,IF(M11&gt;96,SUM(N11:N12)*10,0)))</f>
        <v>20</v>
      </c>
      <c r="P3" s="17">
        <f ca="1">IF(AND($M$11&gt;=96),SUM(N$11:$N13),0)</f>
        <v>0</v>
      </c>
      <c r="T3"/>
    </row>
    <row r="4" spans="1:20" s="1" customFormat="1" ht="27.75" customHeight="1" thickBot="1" x14ac:dyDescent="0.3">
      <c r="A4" s="16" t="str">
        <f ca="1">VLOOKUP(RANDBETWEEN(1,12),'Gems and Art'!$D$2:$E$14,2)</f>
        <v>Carnelian</v>
      </c>
      <c r="B4" s="14" t="str">
        <f ca="1">VLOOKUP(RANDBETWEEN(1,10),'Gems and Art'!$G$2:$H$12,2)</f>
        <v>Amber</v>
      </c>
      <c r="C4" s="16" t="str">
        <f ca="1">VLOOKUP(RANDBETWEEN(1,10),'Gems and Art'!$A$17:$B$27,2)</f>
        <v>Embroidered silk handkerchief</v>
      </c>
      <c r="D4" s="14" t="str">
        <f ca="1">VLOOKUP(RANDBETWEEN(1,10),'Gems and Art'!$D$17:$E$27,2)</f>
        <v>Bronze crown</v>
      </c>
      <c r="E4" s="16" t="str">
        <f ca="1">VLOOKUP(RANDBETWEEN(1,100),'Magic Item Table A'!$A$1:$B$101,2)</f>
        <v>Potion of Greater Healing</v>
      </c>
      <c r="F4" s="16" t="str">
        <f ca="1">VLOOKUP(RANDBETWEEN(1,100),'Magic Item Table B'!$A$1:$B$101,2)</f>
        <v>Potion of water breathing</v>
      </c>
      <c r="G4" s="16" t="str">
        <f ca="1">VLOOKUP(RANDBETWEEN(1,100),'Magic Item Table C'!$A$1:$B$101,2)</f>
        <v>Spell scroll (5thlevel)</v>
      </c>
      <c r="H4" s="16" t="str">
        <f ca="1">VLOOKUP(RANDBETWEEN(1,100),'Magic Item Table D'!$A$1:$B$101,2)</f>
        <v>Potion of supreme healing</v>
      </c>
      <c r="I4" s="16" t="str">
        <f ca="1">VLOOKUP(RANDBETWEEN(1,100),'Magic Item Table F'!$A$1:$B$101,2)</f>
        <v>Cloak of protection</v>
      </c>
      <c r="J4" s="16" t="str">
        <f ca="1">VLOOKUP(RANDBETWEEN(1,100),'Magic Item Table G'!$A$1:$B$101,2)</f>
        <v>Wand of fear</v>
      </c>
      <c r="K4" s="16" t="str">
        <f ca="1">VLOOKUP(RANDBETWEEN(1,100),'Magic Item Table H'!$A$1:$B$101,2)</f>
        <v>Staff of fire</v>
      </c>
      <c r="M4" s="33" t="s">
        <v>1204</v>
      </c>
      <c r="N4" s="34"/>
      <c r="O4" s="34"/>
      <c r="P4" s="35"/>
      <c r="T4"/>
    </row>
    <row r="5" spans="1:20" s="1" customFormat="1" ht="27.75" customHeight="1" x14ac:dyDescent="0.25">
      <c r="A5" s="16" t="str">
        <f ca="1">VLOOKUP(RANDBETWEEN(1,12),'Gems and Art'!$D$2:$E$14,2)</f>
        <v>Jasper</v>
      </c>
      <c r="B5" s="14" t="str">
        <f ca="1">VLOOKUP(RANDBETWEEN(1,10),'Gems and Art'!$G$2:$H$12,2)</f>
        <v>Coral</v>
      </c>
      <c r="C5" s="16" t="str">
        <f ca="1">VLOOKUP(RANDBETWEEN(1,10),'Gems and Art'!$A$17:$B$27,2)</f>
        <v>Small gold bracelet</v>
      </c>
      <c r="D5" s="14" t="str">
        <f ca="1">VLOOKUP(RANDBETWEEN(1,10),'Gems and Art'!$D$17:$E$27,2)</f>
        <v>Gold ring set with bloodstones</v>
      </c>
      <c r="E5" s="16" t="str">
        <f ca="1">VLOOKUP(RANDBETWEEN(1,100),'Magic Item Table A'!$A$1:$B$101,2)</f>
        <v>Potion of Healing</v>
      </c>
      <c r="F5" s="16" t="str">
        <f ca="1">VLOOKUP(RANDBETWEEN(1,100),'Magic Item Table B'!$A$1:$B$101,2)</f>
        <v>Potion of greater healing</v>
      </c>
      <c r="G5" s="16" t="str">
        <f ca="1">VLOOKUP(RANDBETWEEN(1,100),'Magic Item Table C'!$A$1:$B$101,2)</f>
        <v>Potion of invulnerability</v>
      </c>
      <c r="H5" s="16" t="str">
        <f ca="1">VLOOKUP(RANDBETWEEN(1,100),'Magic Item Table D'!$A$1:$B$101,2)</f>
        <v>Potion of supreme healing</v>
      </c>
      <c r="I5" s="16" t="str">
        <f ca="1">VLOOKUP(RANDBETWEEN(1,100),'Magic Item Table F'!$A$1:$B$101,2)</f>
        <v>Amulet of proof against detection and location</v>
      </c>
      <c r="J5" s="16" t="str">
        <f ca="1">VLOOKUP(RANDBETWEEN(1,100),'Magic Item Table G'!$A$1:$B$101,2)</f>
        <v>Helm of teleportation</v>
      </c>
      <c r="K5" s="16" t="str">
        <f ca="1">VLOOKUP(RANDBETWEEN(1,100),'Magic Item Table H'!$A$1:$B$101,2)</f>
        <v>Staff of fire</v>
      </c>
      <c r="M5" s="11" t="s">
        <v>1195</v>
      </c>
      <c r="N5" s="11" t="s">
        <v>1196</v>
      </c>
      <c r="O5" s="11" t="s">
        <v>1197</v>
      </c>
      <c r="P5" s="11" t="s">
        <v>1198</v>
      </c>
      <c r="T5"/>
    </row>
    <row r="6" spans="1:20" s="1" customFormat="1" ht="27.75" customHeight="1" x14ac:dyDescent="0.25">
      <c r="A6" s="16" t="str">
        <f ca="1">VLOOKUP(RANDBETWEEN(1,12),'Gems and Art'!$D$2:$E$14,2)</f>
        <v>Bloodstone</v>
      </c>
      <c r="B6" s="14" t="str">
        <f ca="1">VLOOKUP(RANDBETWEEN(1,10),'Gems and Art'!$G$2:$H$12,2)</f>
        <v>Pearl</v>
      </c>
      <c r="C6" s="16" t="str">
        <f ca="1">VLOOKUP(RANDBETWEEN(1,10),'Gems and Art'!$A$17:$B$27,2)</f>
        <v>Pair of engraved bone dice</v>
      </c>
      <c r="D6" s="14" t="str">
        <f ca="1">VLOOKUP(RANDBETWEEN(1,10),'Gems and Art'!$D$17:$E$27,2)</f>
        <v>Box of turquoise animal figurines</v>
      </c>
      <c r="E6" s="16" t="str">
        <f ca="1">VLOOKUP(RANDBETWEEN(1,100),'Magic Item Table A'!$A$1:$B$101,2)</f>
        <v>Potion of Healing</v>
      </c>
      <c r="F6" s="16" t="str">
        <f ca="1">VLOOKUP(RANDBETWEEN(1,100),'Magic Item Table B'!$A$1:$B$101,2)</f>
        <v>Ammunition, +1</v>
      </c>
      <c r="G6" s="16" t="str">
        <f ca="1">VLOOKUP(RANDBETWEEN(1,100),'Magic Item Table C'!$A$1:$B$101,2)</f>
        <v>Potion of superior healing</v>
      </c>
      <c r="H6" s="16" t="str">
        <f ca="1">VLOOKUP(RANDBETWEEN(1,100),'Magic Item Table D'!$A$1:$B$101,2)</f>
        <v>Potion of longevity</v>
      </c>
      <c r="I6" s="16" t="str">
        <f ca="1">VLOOKUP(RANDBETWEEN(1,100),'Magic Item Table F'!$A$1:$B$101,2)</f>
        <v>Slippers of spider climbing</v>
      </c>
      <c r="J6" s="16" t="str">
        <f ca="1">VLOOKUP(RANDBETWEEN(1,100),'Magic Item Table G'!$A$1:$B$101,2)</f>
        <v>Ring of protection</v>
      </c>
      <c r="K6" s="16" t="str">
        <f ca="1">VLOOKUP(RANDBETWEEN(1,100),'Magic Item Table H'!$A$1:$B$101,2)</f>
        <v>Dragon scale mail</v>
      </c>
      <c r="M6" s="17">
        <f ca="1">SUM(N11:N12)*100</f>
        <v>300</v>
      </c>
      <c r="N6" s="17">
        <f ca="1">SUM(N11:N12)*1000</f>
        <v>3000</v>
      </c>
      <c r="O6" s="17">
        <f ca="1">SUM(N11:N16)*100</f>
        <v>1400</v>
      </c>
      <c r="P6" s="17">
        <f ca="1">SUM(N11:N13)*10</f>
        <v>40</v>
      </c>
      <c r="T6"/>
    </row>
    <row r="7" spans="1:20" s="1" customFormat="1" ht="27.75" customHeight="1" x14ac:dyDescent="0.25">
      <c r="A7" s="16" t="str">
        <f ca="1">VLOOKUP(RANDBETWEEN(1,12),'Gems and Art'!$D$2:$E$14,2)</f>
        <v>Sardonyx</v>
      </c>
      <c r="B7" s="14" t="str">
        <f ca="1">VLOOKUP(RANDBETWEEN(1,10),'Gems and Art'!$G$2:$H$12,2)</f>
        <v>Garnet</v>
      </c>
      <c r="C7" s="16" t="str">
        <f ca="1">VLOOKUP(RANDBETWEEN(1,10),'Gems and Art'!$A$17:$B$27,2)</f>
        <v>Embroidered silk handkerchief</v>
      </c>
      <c r="D7" s="14" t="str">
        <f ca="1">VLOOKUP(RANDBETWEEN(1,10),'Gems and Art'!$D$17:$E$27,2)</f>
        <v>Brass mug with jade inlay</v>
      </c>
      <c r="E7" s="16" t="str">
        <f ca="1">VLOOKUP(RANDBETWEEN(1,100),'Magic Item Table A'!$A$1:$B$101,2)</f>
        <v>Spell Scroll (cantrip)</v>
      </c>
      <c r="F7" s="16" t="str">
        <f ca="1">VLOOKUP(RANDBETWEEN(1,100),'Magic Item Table B'!$A$1:$B$101,2)</f>
        <v>Philter of Love</v>
      </c>
      <c r="G7" s="16" t="str">
        <f ca="1">VLOOKUP(RANDBETWEEN(1,100),'Magic Item Table C'!$A$1:$B$101,2)</f>
        <v>Bag of beans</v>
      </c>
      <c r="H7" s="16" t="str">
        <f ca="1">VLOOKUP(RANDBETWEEN(1,100),'Magic Item Table D'!$A$1:$B$101,2)</f>
        <v>Ammunition, +3</v>
      </c>
      <c r="I7" s="16" t="str">
        <f ca="1">VLOOKUP(RANDBETWEEN(1,100),'Magic Item Table F'!$A$1:$B$101,2)</f>
        <v>Boots of elvenkind</v>
      </c>
      <c r="J7" s="16" t="str">
        <f ca="1">VLOOKUP(RANDBETWEEN(1,100),'Magic Item Table G'!$A$1:$B$101,2)</f>
        <v>Arrow-catching shield</v>
      </c>
      <c r="K7" s="16" t="str">
        <f ca="1">VLOOKUP(RANDBETWEEN(1,100),'Magic Item Table H'!$A$1:$B$101,2)</f>
        <v>Dwarven thrower</v>
      </c>
      <c r="M7" s="13" t="s">
        <v>1199</v>
      </c>
      <c r="N7" s="13" t="s">
        <v>1200</v>
      </c>
      <c r="O7" s="36" t="s">
        <v>1201</v>
      </c>
      <c r="P7" s="36"/>
      <c r="T7"/>
    </row>
    <row r="8" spans="1:20" s="1" customFormat="1" ht="27.75" customHeight="1" x14ac:dyDescent="0.25">
      <c r="A8" s="16" t="str">
        <f ca="1">VLOOKUP(RANDBETWEEN(1,12),'Gems and Art'!$D$2:$E$14,2)</f>
        <v>Chalcedony</v>
      </c>
      <c r="B8" s="14" t="str">
        <f ca="1">VLOOKUP(RANDBETWEEN(1,10),'Gems and Art'!$G$2:$H$12,2)</f>
        <v>Tourmaline</v>
      </c>
      <c r="C8" s="16" t="str">
        <f ca="1">VLOOKUP(RANDBETWEEN(1,10),'Gems and Art'!$A$17:$B$27,2)</f>
        <v>Embroidered silk handkerchief</v>
      </c>
      <c r="D8" s="14" t="str">
        <f ca="1">VLOOKUP(RANDBETWEEN(1,10),'Gems and Art'!$D$17:$E$27,2)</f>
        <v>Large gold bracelet</v>
      </c>
      <c r="E8" s="16" t="str">
        <f ca="1">VLOOKUP(RANDBETWEEN(1,100),'Magic Item Table A'!$A$1:$B$101,2)</f>
        <v>Potion of Healing</v>
      </c>
      <c r="F8" s="16" t="str">
        <f ca="1">VLOOKUP(RANDBETWEEN(1,100),'Magic Item Table B'!$A$1:$B$101,2)</f>
        <v>Potion of water breathing</v>
      </c>
      <c r="G8" s="16" t="str">
        <f ca="1">VLOOKUP(RANDBETWEEN(1,100),'Magic Item Table C'!$A$1:$B$101,2)</f>
        <v>Spell scroll (4thlevel)</v>
      </c>
      <c r="H8" s="16" t="str">
        <f ca="1">VLOOKUP(RANDBETWEEN(1,100),'Magic Item Table D'!$A$1:$B$101,2)</f>
        <v>Spell scroll (6thlevel)</v>
      </c>
      <c r="I8" s="16" t="str">
        <f ca="1">VLOOKUP(RANDBETWEEN(1,100),'Magic Item Table F'!$A$1:$B$101,2)</f>
        <v>Weapon, +1</v>
      </c>
      <c r="J8" s="16" t="str">
        <f ca="1">VLOOKUP(RANDBETWEEN(1,100),'Magic Item Table G'!$A$1:$B$101,2)</f>
        <v>Armor, +1 chain mail</v>
      </c>
      <c r="K8" s="16" t="str">
        <f ca="1">VLOOKUP(RANDBETWEEN(1,100),'Magic Item Table H'!$A$1:$B$101,2)</f>
        <v>Wand of polymorph</v>
      </c>
      <c r="M8" s="17">
        <f ca="1">IF(OR(AND(M11&gt;=11,M11&lt;=16),AND(M11&gt;=33,M11&lt;=36),AND(M11&gt;=50,M11&lt;=54),AND(M11&gt;=67,M11&lt;=69),AND(M11&gt;=77,M11&lt;=78),AND(M11&gt;=85,M11&lt;=88)),_xlfn.CONCAT(SUM(N11:N13)," 50 GP Gems"),IF(OR(AND(M11&gt;=17,M11&lt;=22),AND(M11&gt;=37,M11&lt;=40),AND(M11&gt;=55,M11&lt;=59),AND(M11&gt;=70,M11&lt;=72),AND(M11=79),AND(M11&gt;=89,M11&lt;=91),AND(M11&gt;=95,M11&lt;=96),AND(M11=99)),_xlfn.CONCAT(SUM(N11:N13)," 100 GP gems"),0))</f>
        <v>0</v>
      </c>
      <c r="N8" s="17" t="str">
        <f ca="1">IF(OR(AND(M11&gt;=5,M11&lt;=10),AND(M11&gt;=29,M11&lt;=32),AND(M11&gt;=45,M11&lt;=49),AND(M11&gt;=64,M11&lt;=66),AND(M11&gt;=75,M11&lt;=76),AND(M11&gt;=81,M11&lt;=84)),_xlfn.CONCAT(SUM(O11:O12)," 25 GP art"),IF(OR(AND(M11&gt;=23,M11&lt;=28),AND(M11&gt;=41,M11&lt;=44),AND(M11&gt;=60,M11&lt;=63),AND(M11&gt;=73,M11&lt;=74),AND(M11=80),AND(M11&gt;=92,M11&lt;=94),AND(M11&gt;=97,M11&lt;=98),AND(M11=100)),_xlfn.CONCAT(SUM(O11:O12)," 250 GP art"),0))</f>
        <v>5 25 GP art</v>
      </c>
      <c r="O8" s="38" t="str">
        <f ca="1">IF(AND(M11&gt;=29,M11&lt;=44),_xlfn.CONCAT(N11," Items from MIT A"),IF(AND(M11&gt;=45,M11&lt;=63),_xlfn.CONCAT(O11," Items from MIT B"),IF(AND(M11&gt;=64,M11&lt;=74),_xlfn.CONCAT(O11," Items from MIT C"),IF(AND(M11&gt;=75,M11&lt;=80),_xlfn.CONCAT(1," Item from MIT D"),IF(AND(M11&gt;= 81,M11&lt;=94),_xlfn.CONCAT(O11," Items from MIT F"), IF(AND(M11&gt;=95,M11&lt;=98),_xlfn.CONCAT(O11," Items from MIT G"),IF(AND(M11&gt;=99,M11&lt;=100),"1 Item from MIT H",0)))))))</f>
        <v>2 Items from MIT C</v>
      </c>
      <c r="P8" s="38"/>
      <c r="Q8" s="1">
        <f ca="1">M11</f>
        <v>66</v>
      </c>
      <c r="T8"/>
    </row>
    <row r="9" spans="1:20" s="1" customFormat="1" ht="27.75" customHeight="1" x14ac:dyDescent="0.25">
      <c r="A9" s="16" t="str">
        <f ca="1">VLOOKUP(RANDBETWEEN(1,12),'Gems and Art'!$D$2:$E$14,2)</f>
        <v>Citrine</v>
      </c>
      <c r="B9" s="14" t="str">
        <f ca="1">VLOOKUP(RANDBETWEEN(1,10),'Gems and Art'!$G$2:$H$12,2)</f>
        <v>Tourmaline</v>
      </c>
      <c r="C9" s="16" t="str">
        <f ca="1">VLOOKUP(RANDBETWEEN(1,10),'Gems and Art'!$A$17:$B$27,2)</f>
        <v>Pair of engraved bone dice</v>
      </c>
      <c r="D9" s="14" t="str">
        <f ca="1">VLOOKUP(RANDBETWEEN(1,10),'Gems and Art'!$D$17:$E$27,2)</f>
        <v>Gold ring set with bloodstones</v>
      </c>
      <c r="E9" s="16" t="str">
        <f ca="1">VLOOKUP(RANDBETWEEN(1,100),'Magic Item Table A'!$A$1:$B$101,2)</f>
        <v>Potion of Healing</v>
      </c>
      <c r="F9" s="16" t="str">
        <f ca="1">VLOOKUP(RANDBETWEEN(1,100),'Magic Item Table B'!$A$1:$B$101,2)</f>
        <v>Ammunition, +1</v>
      </c>
      <c r="G9" s="16" t="str">
        <f ca="1">VLOOKUP(RANDBETWEEN(1,100),'Magic Item Table C'!$A$1:$B$101,2)</f>
        <v>Spell scroll (4thlevel)</v>
      </c>
      <c r="H9" s="16" t="str">
        <f ca="1">VLOOKUP(RANDBETWEEN(1,100),'Magic Item Table D'!$A$1:$B$101,2)</f>
        <v>Spell scroll (6thlevel)</v>
      </c>
      <c r="I9" s="16" t="str">
        <f ca="1">VLOOKUP(RANDBETWEEN(1,100),'Magic Item Table F'!$A$1:$B$101,2)</f>
        <v>Adamantine armor (chain mail)</v>
      </c>
      <c r="J9" s="16" t="str">
        <f ca="1">VLOOKUP(RANDBETWEEN(1,100),'Magic Item Table G'!$A$1:$B$101,2)</f>
        <v>Armor of resistance (scale mail)</v>
      </c>
      <c r="K9" s="16" t="str">
        <f ca="1">VLOOKUP(RANDBETWEEN(1,100),'Magic Item Table H'!$A$1:$B$101,2)</f>
        <v>Amulet of the planes</v>
      </c>
      <c r="O9" s="45"/>
      <c r="P9" s="45"/>
      <c r="T9"/>
    </row>
    <row r="10" spans="1:20" s="1" customFormat="1" ht="27.75" customHeight="1" x14ac:dyDescent="0.25">
      <c r="A10" s="16" t="str">
        <f ca="1">VLOOKUP(RANDBETWEEN(1,12),'Gems and Art'!$D$2:$E$14,2)</f>
        <v>Onyx</v>
      </c>
      <c r="B10" s="14" t="str">
        <f ca="1">VLOOKUP(RANDBETWEEN(1,10),'Gems and Art'!$G$2:$H$12,2)</f>
        <v>Jet</v>
      </c>
      <c r="C10" s="16" t="str">
        <f ca="1">VLOOKUP(RANDBETWEEN(1,10),'Gems and Art'!$A$17:$B$27,2)</f>
        <v>Copper chalice with silver filigree</v>
      </c>
      <c r="D10" s="14" t="str">
        <f ca="1">VLOOKUP(RANDBETWEEN(1,10),'Gems and Art'!$D$17:$E$27,2)</f>
        <v>Large gold bracelet</v>
      </c>
      <c r="E10" s="16" t="str">
        <f ca="1">VLOOKUP(RANDBETWEEN(1,100),'Magic Item Table A'!$A$1:$B$101,2)</f>
        <v>Spell Scroll (cantrip)</v>
      </c>
      <c r="F10" s="16" t="str">
        <f ca="1">VLOOKUP(RANDBETWEEN(1,100),'Magic Item Table B'!$A$1:$B$101,2)</f>
        <v>Philter of Love</v>
      </c>
      <c r="G10" s="16" t="str">
        <f ca="1">VLOOKUP(RANDBETWEEN(1,100),'Magic Item Table C'!$A$1:$B$101,2)</f>
        <v>Potion of diminution</v>
      </c>
      <c r="H10" s="16" t="str">
        <f ca="1">VLOOKUP(RANDBETWEEN(1,100),'Magic Item Table D'!$A$1:$B$101,2)</f>
        <v>Portable hole</v>
      </c>
      <c r="I10" s="16" t="str">
        <f ca="1">VLOOKUP(RANDBETWEEN(1,100),'Magic Item Table F'!$A$1:$B$101,2)</f>
        <v>Hat of disguise</v>
      </c>
      <c r="J10" s="16" t="str">
        <f ca="1">VLOOKUP(RANDBETWEEN(1,100),'Magic Item Table G'!$A$1:$B$101,2)</f>
        <v>Rod of rulership</v>
      </c>
      <c r="K10" s="16" t="str">
        <f ca="1">VLOOKUP(RANDBETWEEN(1,100),'Magic Item Table H'!$A$1:$B$101,2)</f>
        <v>Figurine of wondrous power (obsidian steed)</v>
      </c>
      <c r="M10" s="43" t="s">
        <v>0</v>
      </c>
      <c r="N10" s="43" t="s">
        <v>1192</v>
      </c>
      <c r="O10" s="43" t="s">
        <v>1193</v>
      </c>
      <c r="P10" s="43" t="s">
        <v>1189</v>
      </c>
      <c r="T10"/>
    </row>
    <row r="11" spans="1:20" s="1" customFormat="1" ht="27.75" customHeight="1" x14ac:dyDescent="0.25">
      <c r="A11" s="16" t="str">
        <f ca="1">VLOOKUP(RANDBETWEEN(1,12),'Gems and Art'!$D$2:$E$14,2)</f>
        <v>Onyx</v>
      </c>
      <c r="B11" s="14" t="str">
        <f ca="1">VLOOKUP(RANDBETWEEN(1,10),'Gems and Art'!$G$2:$H$12,2)</f>
        <v>Tourmaline</v>
      </c>
      <c r="C11" s="16" t="str">
        <f ca="1">VLOOKUP(RANDBETWEEN(1,10),'Gems and Art'!$A$17:$B$27,2)</f>
        <v>Pair of engraved bone dice</v>
      </c>
      <c r="D11" s="14" t="str">
        <f ca="1">VLOOKUP(RANDBETWEEN(1,10),'Gems and Art'!$D$17:$E$27,2)</f>
        <v>Gold bird cage with electrum filigree</v>
      </c>
      <c r="E11" s="16" t="str">
        <f ca="1">VLOOKUP(RANDBETWEEN(1,100),'Magic Item Table A'!$A$1:$B$101,2)</f>
        <v>Potion of Climbing</v>
      </c>
      <c r="F11" s="16" t="str">
        <f ca="1">VLOOKUP(RANDBETWEEN(1,100),'Magic Item Table B'!$A$1:$B$101,2)</f>
        <v>Robe of useful items</v>
      </c>
      <c r="G11" s="16" t="str">
        <f ca="1">VLOOKUP(RANDBETWEEN(1,100),'Magic Item Table C'!$A$1:$B$101,2)</f>
        <v>Chime of opening</v>
      </c>
      <c r="H11" s="16" t="str">
        <f ca="1">VLOOKUP(RANDBETWEEN(1,100),'Magic Item Table D'!$A$1:$B$101,2)</f>
        <v>Potion of cloud giant strength</v>
      </c>
      <c r="I11" s="16" t="str">
        <f ca="1">VLOOKUP(RANDBETWEEN(1,100),'Magic Item Table F'!$A$1:$B$101,2)</f>
        <v>Gloves of thievery</v>
      </c>
      <c r="J11" s="16" t="str">
        <f ca="1">VLOOKUP(RANDBETWEEN(1,100),'Magic Item Table G'!$A$1:$B$101,2)</f>
        <v>Mace of smiting</v>
      </c>
      <c r="K11" s="16" t="str">
        <f ca="1">VLOOKUP(RANDBETWEEN(1,100),'Magic Item Table H'!$A$1:$B$101,2)</f>
        <v>Animated shield</v>
      </c>
      <c r="M11" s="43">
        <f ca="1">RANDBETWEEN(1,100)</f>
        <v>66</v>
      </c>
      <c r="N11" s="43">
        <f t="shared" ref="N11:N19" ca="1" si="0">RANDBETWEEN(1,6)</f>
        <v>2</v>
      </c>
      <c r="O11" s="43">
        <f t="shared" ref="O11:O19" ca="1" si="1">RANDBETWEEN(1,4)</f>
        <v>2</v>
      </c>
      <c r="P11" s="43">
        <f ca="1">RANDBETWEEN(1,20)</f>
        <v>20</v>
      </c>
      <c r="T11"/>
    </row>
    <row r="12" spans="1:20" s="1" customFormat="1" ht="27.75" customHeight="1" x14ac:dyDescent="0.25">
      <c r="A12" s="16" t="str">
        <f ca="1">VLOOKUP(RANDBETWEEN(1,12),'Gems and Art'!$D$2:$E$14,2)</f>
        <v>Onyx</v>
      </c>
      <c r="B12" s="14" t="str">
        <f ca="1">VLOOKUP(RANDBETWEEN(1,10),'Gems and Art'!$G$2:$H$12,2)</f>
        <v>Coral</v>
      </c>
      <c r="C12" s="16" t="str">
        <f ca="1">VLOOKUP(RANDBETWEEN(1,10),'Gems and Art'!$A$17:$B$27,2)</f>
        <v>Silver ewer</v>
      </c>
      <c r="D12" s="14" t="str">
        <f ca="1">VLOOKUP(RANDBETWEEN(1,10),'Gems and Art'!$D$17:$E$27,2)</f>
        <v>Gold ring set with bloodstones</v>
      </c>
      <c r="E12" s="16" t="str">
        <f ca="1">VLOOKUP(RANDBETWEEN(1,100),'Magic Item Table A'!$A$1:$B$101,2)</f>
        <v>Spell Scroll (1st Level)</v>
      </c>
      <c r="F12" s="16" t="str">
        <f ca="1">VLOOKUP(RANDBETWEEN(1,100),'Magic Item Table B'!$A$1:$B$101,2)</f>
        <v>Mariner's armor</v>
      </c>
      <c r="G12" s="16" t="str">
        <f ca="1">VLOOKUP(RANDBETWEEN(1,100),'Magic Item Table C'!$A$1:$B$101,2)</f>
        <v>Potion of superior healing</v>
      </c>
      <c r="H12" s="16" t="str">
        <f ca="1">VLOOKUP(RANDBETWEEN(1,100),'Magic Item Table D'!$A$1:$B$101,2)</f>
        <v>Portable hole</v>
      </c>
      <c r="I12" s="16" t="str">
        <f ca="1">VLOOKUP(RANDBETWEEN(1,100),'Magic Item Table F'!$A$1:$B$101,2)</f>
        <v>Trident of fish command</v>
      </c>
      <c r="J12" s="16" t="str">
        <f ca="1">VLOOKUP(RANDBETWEEN(1,100),'Magic Item Table G'!$A$1:$B$101,2)</f>
        <v>Wand of enemy detection</v>
      </c>
      <c r="K12" s="16" t="str">
        <f ca="1">VLOOKUP(RANDBETWEEN(1,100),'Magic Item Table H'!$A$1:$B$101,2)</f>
        <v>Ring of telekinesis</v>
      </c>
      <c r="M12" s="43">
        <f t="shared" ref="M12:M23" ca="1" si="2">RANDBETWEEN(1,100)</f>
        <v>18</v>
      </c>
      <c r="N12" s="43">
        <f t="shared" ca="1" si="0"/>
        <v>1</v>
      </c>
      <c r="O12" s="43">
        <f t="shared" ca="1" si="1"/>
        <v>3</v>
      </c>
      <c r="P12" s="44"/>
      <c r="T12"/>
    </row>
    <row r="13" spans="1:20" s="1" customFormat="1" ht="27.75" customHeight="1" x14ac:dyDescent="0.25">
      <c r="A13" s="16" t="str">
        <f ca="1">VLOOKUP(RANDBETWEEN(1,12),'Gems and Art'!$D$2:$E$14,2)</f>
        <v>Jasper</v>
      </c>
      <c r="B13" s="14" t="str">
        <f ca="1">VLOOKUP(RANDBETWEEN(1,10),'Gems and Art'!$G$2:$H$12,2)</f>
        <v>Amethyst</v>
      </c>
      <c r="C13" s="16" t="str">
        <f ca="1">VLOOKUP(RANDBETWEEN(1,10),'Gems and Art'!$A$17:$B$27,2)</f>
        <v>Copper chalice with silver filigree</v>
      </c>
      <c r="D13" s="14" t="str">
        <f ca="1">VLOOKUP(RANDBETWEEN(1,10),'Gems and Art'!$D$17:$E$27,2)</f>
        <v>Large gold bracelet</v>
      </c>
      <c r="E13" s="16" t="str">
        <f ca="1">VLOOKUP(RANDBETWEEN(1,100),'Magic Item Table A'!$A$1:$B$101,2)</f>
        <v>Potion of Healing</v>
      </c>
      <c r="F13" s="16" t="str">
        <f ca="1">VLOOKUP(RANDBETWEEN(1,100),'Magic Item Table B'!$A$1:$B$101,2)</f>
        <v>Potion of growth</v>
      </c>
      <c r="G13" s="16" t="str">
        <f ca="1">VLOOKUP(RANDBETWEEN(1,100),'Magic Item Table C'!$A$1:$B$101,2)</f>
        <v>Quaal's feather token</v>
      </c>
      <c r="H13" s="16" t="str">
        <f ca="1">VLOOKUP(RANDBETWEEN(1,100),'Magic Item Table D'!$A$1:$B$101,2)</f>
        <v>Spell scroll (6thlevel)</v>
      </c>
      <c r="I13" s="16" t="str">
        <f ca="1">VLOOKUP(RANDBETWEEN(1,100),'Magic Item Table F'!$A$1:$B$101,2)</f>
        <v>Weapon, +1</v>
      </c>
      <c r="J13" s="16" t="str">
        <f ca="1">VLOOKUP(RANDBETWEEN(1,100),'Magic Item Table G'!$A$1:$B$101,2)</f>
        <v>Wand of lightning bolts</v>
      </c>
      <c r="K13" s="16" t="str">
        <f ca="1">VLOOKUP(RANDBETWEEN(1,100),'Magic Item Table H'!$A$1:$B$101,2)</f>
        <v>Wand of polymorph</v>
      </c>
      <c r="M13" s="43">
        <f t="shared" ca="1" si="2"/>
        <v>10</v>
      </c>
      <c r="N13" s="43">
        <f t="shared" ca="1" si="0"/>
        <v>1</v>
      </c>
      <c r="O13" s="43">
        <f t="shared" ca="1" si="1"/>
        <v>3</v>
      </c>
      <c r="P13" s="43" t="s">
        <v>1190</v>
      </c>
      <c r="T13"/>
    </row>
    <row r="14" spans="1:20" s="1" customFormat="1" ht="27.75" customHeight="1" x14ac:dyDescent="0.25">
      <c r="A14" s="16" t="str">
        <f ca="1">VLOOKUP(RANDBETWEEN(1,12),'Gems and Art'!$D$2:$E$14,2)</f>
        <v>Star rose quartz</v>
      </c>
      <c r="B14" s="14" t="str">
        <f ca="1">VLOOKUP(RANDBETWEEN(1,10),'Gems and Art'!$G$2:$H$12,2)</f>
        <v>Jet</v>
      </c>
      <c r="C14" s="16" t="str">
        <f ca="1">VLOOKUP(RANDBETWEEN(1,10),'Gems and Art'!$A$17:$B$27,2)</f>
        <v>Small gold bracelet</v>
      </c>
      <c r="D14" s="14" t="str">
        <f ca="1">VLOOKUP(RANDBETWEEN(1,10),'Gems and Art'!$D$17:$E$27,2)</f>
        <v>Carved ivory statuette</v>
      </c>
      <c r="E14" s="16" t="str">
        <f ca="1">VLOOKUP(RANDBETWEEN(1,100),'Magic Item Table A'!$A$1:$B$101,2)</f>
        <v>Potion of Healing</v>
      </c>
      <c r="F14" s="16" t="str">
        <f ca="1">VLOOKUP(RANDBETWEEN(1,100),'Magic Item Table B'!$A$1:$B$101,2)</f>
        <v>Bag of Holding</v>
      </c>
      <c r="G14" s="16" t="str">
        <f ca="1">VLOOKUP(RANDBETWEEN(1,100),'Magic Item Table C'!$A$1:$B$101,2)</f>
        <v>Potion of heroism</v>
      </c>
      <c r="H14" s="16" t="str">
        <f ca="1">VLOOKUP(RANDBETWEEN(1,100),'Magic Item Table D'!$A$1:$B$101,2)</f>
        <v>Potion of flying</v>
      </c>
      <c r="I14" s="16" t="str">
        <f ca="1">VLOOKUP(RANDBETWEEN(1,100),'Magic Item Table F'!$A$1:$B$101,2)</f>
        <v>Boots of striding and springing</v>
      </c>
      <c r="J14" s="16" t="str">
        <f ca="1">VLOOKUP(RANDBETWEEN(1,100),'Magic Item Table G'!$A$1:$B$101,2)</f>
        <v>loun stone (protection)</v>
      </c>
      <c r="K14" s="16" t="str">
        <f ca="1">VLOOKUP(RANDBETWEEN(1,100),'Magic Item Table H'!$A$1:$B$101,2)</f>
        <v>Staff of power</v>
      </c>
      <c r="M14" s="43">
        <f t="shared" ca="1" si="2"/>
        <v>55</v>
      </c>
      <c r="N14" s="43">
        <f t="shared" ca="1" si="0"/>
        <v>4</v>
      </c>
      <c r="O14" s="43">
        <f t="shared" ca="1" si="1"/>
        <v>4</v>
      </c>
      <c r="P14" s="43">
        <f ca="1">RANDBETWEEN(1,12)</f>
        <v>5</v>
      </c>
      <c r="T14"/>
    </row>
    <row r="15" spans="1:20" s="1" customFormat="1" ht="27.75" customHeight="1" x14ac:dyDescent="0.25">
      <c r="A15" s="16" t="str">
        <f ca="1">VLOOKUP(RANDBETWEEN(1,12),'Gems and Art'!$D$2:$E$14,2)</f>
        <v>Citrine</v>
      </c>
      <c r="B15" s="14" t="str">
        <f ca="1">VLOOKUP(RANDBETWEEN(1,10),'Gems and Art'!$G$2:$H$12,2)</f>
        <v>Pearl</v>
      </c>
      <c r="C15" s="16" t="str">
        <f ca="1">VLOOKUP(RANDBETWEEN(1,10),'Gems and Art'!$A$17:$B$27,2)</f>
        <v>Gold locket with a painted portrait inside</v>
      </c>
      <c r="D15" s="14" t="str">
        <f ca="1">VLOOKUP(RANDBETWEEN(1,10),'Gems and Art'!$D$17:$E$27,2)</f>
        <v>Gold ring set with bloodstones</v>
      </c>
      <c r="E15" s="16" t="str">
        <f ca="1">VLOOKUP(RANDBETWEEN(1,100),'Magic Item Table A'!$A$1:$B$101,2)</f>
        <v>Potion of Healing</v>
      </c>
      <c r="F15" s="16" t="str">
        <f ca="1">VLOOKUP(RANDBETWEEN(1,100),'Magic Item Table B'!$A$1:$B$101,2)</f>
        <v>Potion of Fire breath</v>
      </c>
      <c r="G15" s="16" t="str">
        <f ca="1">VLOOKUP(RANDBETWEEN(1,100),'Magic Item Table C'!$A$1:$B$101,2)</f>
        <v>Potion of superior healing</v>
      </c>
      <c r="H15" s="16" t="str">
        <f ca="1">VLOOKUP(RANDBETWEEN(1,100),'Magic Item Table D'!$A$1:$B$101,2)</f>
        <v>Spell scroll (7thlevel)</v>
      </c>
      <c r="I15" s="16" t="str">
        <f ca="1">VLOOKUP(RANDBETWEEN(1,100),'Magic Item Table F'!$A$1:$B$101,2)</f>
        <v>Staff of the adder</v>
      </c>
      <c r="J15" s="16" t="str">
        <f ca="1">VLOOKUP(RANDBETWEEN(1,100),'Magic Item Table G'!$A$1:$B$101,2)</f>
        <v>Weapon, +2</v>
      </c>
      <c r="K15" s="16" t="str">
        <f ca="1">VLOOKUP(RANDBETWEEN(1,100),'Magic Item Table H'!$A$1:$B$101,2)</f>
        <v>Wand of the war mage, + 3</v>
      </c>
      <c r="M15" s="43">
        <f t="shared" ca="1" si="2"/>
        <v>54</v>
      </c>
      <c r="N15" s="43">
        <f t="shared" ca="1" si="0"/>
        <v>1</v>
      </c>
      <c r="O15" s="43">
        <f t="shared" ca="1" si="1"/>
        <v>1</v>
      </c>
      <c r="P15" s="44"/>
      <c r="T15"/>
    </row>
    <row r="16" spans="1:20" s="1" customFormat="1" ht="27.75" customHeight="1" x14ac:dyDescent="0.25">
      <c r="A16" s="16" t="str">
        <f ca="1">VLOOKUP(RANDBETWEEN(1,12),'Gems and Art'!$D$2:$E$14,2)</f>
        <v>Jasper</v>
      </c>
      <c r="B16" s="14" t="str">
        <f ca="1">VLOOKUP(RANDBETWEEN(1,10),'Gems and Art'!$G$2:$H$12,2)</f>
        <v>Tourmaline</v>
      </c>
      <c r="C16" s="16" t="str">
        <f ca="1">VLOOKUP(RANDBETWEEN(1,10),'Gems and Art'!$A$17:$B$27,2)</f>
        <v>Carved bone statuette</v>
      </c>
      <c r="D16" s="14" t="str">
        <f ca="1">VLOOKUP(RANDBETWEEN(1,10),'Gems and Art'!$D$17:$E$27,2)</f>
        <v>Large gold bracelet</v>
      </c>
      <c r="E16" s="16" t="str">
        <f ca="1">VLOOKUP(RANDBETWEEN(1,100),'Magic Item Table A'!$A$1:$B$101,2)</f>
        <v>Potion of Climbing</v>
      </c>
      <c r="F16" s="16" t="str">
        <f ca="1">VLOOKUP(RANDBETWEEN(1,100),'Magic Item Table B'!$A$1:$B$101,2)</f>
        <v>Potion of Fire breath</v>
      </c>
      <c r="G16" s="16" t="str">
        <f ca="1">VLOOKUP(RANDBETWEEN(1,100),'Magic Item Table C'!$A$1:$B$101,2)</f>
        <v>Spell scroll (4thlevel)</v>
      </c>
      <c r="H16" s="16" t="str">
        <f ca="1">VLOOKUP(RANDBETWEEN(1,100),'Magic Item Table D'!$A$1:$B$101,2)</f>
        <v>Potion of speed</v>
      </c>
      <c r="I16" s="16" t="str">
        <f ca="1">VLOOKUP(RANDBETWEEN(1,100),'Magic Item Table F'!$A$1:$B$101,2)</f>
        <v>Bracers of archery</v>
      </c>
      <c r="J16" s="16" t="str">
        <f ca="1">VLOOKUP(RANDBETWEEN(1,100),'Magic Item Table G'!$A$1:$B$101,2)</f>
        <v>Instrument of the bards (Canaithmandolin)</v>
      </c>
      <c r="K16" s="16" t="str">
        <f ca="1">VLOOKUP(RANDBETWEEN(1,100),'Magic Item Table H'!$A$1:$B$101,2)</f>
        <v>Manual of quickness of action</v>
      </c>
      <c r="M16" s="43">
        <f t="shared" ca="1" si="2"/>
        <v>1</v>
      </c>
      <c r="N16" s="43">
        <f t="shared" ca="1" si="0"/>
        <v>5</v>
      </c>
      <c r="O16" s="43">
        <f t="shared" ca="1" si="1"/>
        <v>4</v>
      </c>
      <c r="P16" s="43" t="s">
        <v>1194</v>
      </c>
      <c r="T16"/>
    </row>
    <row r="17" spans="1:20" s="1" customFormat="1" ht="27.75" customHeight="1" x14ac:dyDescent="0.25">
      <c r="A17" s="16" t="str">
        <f ca="1">VLOOKUP(RANDBETWEEN(1,12),'Gems and Art'!$D$2:$E$14,2)</f>
        <v>Citrine</v>
      </c>
      <c r="B17" s="14" t="str">
        <f ca="1">VLOOKUP(RANDBETWEEN(1,10),'Gems and Art'!$G$2:$H$12,2)</f>
        <v>Spinel</v>
      </c>
      <c r="C17" s="16" t="str">
        <f ca="1">VLOOKUP(RANDBETWEEN(1,10),'Gems and Art'!$A$17:$B$27,2)</f>
        <v>Small mirror set in a painted wooden frame</v>
      </c>
      <c r="D17" s="14" t="str">
        <f ca="1">VLOOKUP(RANDBETWEEN(1,10),'Gems and Art'!$D$17:$E$27,2)</f>
        <v>Gold ring set with bloodstones</v>
      </c>
      <c r="E17" s="16" t="str">
        <f ca="1">VLOOKUP(RANDBETWEEN(1,100),'Magic Item Table A'!$A$1:$B$101,2)</f>
        <v>Potion of Greater Healing</v>
      </c>
      <c r="F17" s="16" t="str">
        <f ca="1">VLOOKUP(RANDBETWEEN(1,100),'Magic Item Table B'!$A$1:$B$101,2)</f>
        <v>Potion of growth</v>
      </c>
      <c r="G17" s="16" t="str">
        <f ca="1">VLOOKUP(RANDBETWEEN(1,100),'Magic Item Table C'!$A$1:$B$101,2)</f>
        <v>Spell scroll (4thlevel)</v>
      </c>
      <c r="H17" s="16" t="str">
        <f ca="1">VLOOKUP(RANDBETWEEN(1,100),'Magic Item Table D'!$A$1:$B$101,2)</f>
        <v>Potion of cloud giant strength</v>
      </c>
      <c r="I17" s="16" t="str">
        <f ca="1">VLOOKUP(RANDBETWEEN(1,100),'Magic Item Table F'!$A$1:$B$101,2)</f>
        <v>Slippers of spider climbing</v>
      </c>
      <c r="J17" s="16" t="str">
        <f ca="1">VLOOKUP(RANDBETWEEN(1,100),'Magic Item Table G'!$A$1:$B$101,2)</f>
        <v>Wand of the war mage, +2</v>
      </c>
      <c r="K17" s="16" t="str">
        <f ca="1">VLOOKUP(RANDBETWEEN(1,100),'Magic Item Table H'!$A$1:$B$101,2)</f>
        <v>Belt of fire giant strength</v>
      </c>
      <c r="M17" s="43">
        <f t="shared" ca="1" si="2"/>
        <v>50</v>
      </c>
      <c r="N17" s="43">
        <f t="shared" ca="1" si="0"/>
        <v>5</v>
      </c>
      <c r="O17" s="43">
        <f t="shared" ca="1" si="1"/>
        <v>3</v>
      </c>
      <c r="P17" s="43">
        <f ca="1">RANDBETWEEN(1,10)</f>
        <v>4</v>
      </c>
      <c r="T17"/>
    </row>
    <row r="18" spans="1:20" s="1" customFormat="1" ht="27.75" customHeight="1" x14ac:dyDescent="0.25">
      <c r="A18" s="16" t="str">
        <f ca="1">VLOOKUP(RANDBETWEEN(1,12),'Gems and Art'!$D$2:$E$14,2)</f>
        <v>Quartz</v>
      </c>
      <c r="B18" s="14" t="str">
        <f ca="1">VLOOKUP(RANDBETWEEN(1,10),'Gems and Art'!$G$2:$H$12,2)</f>
        <v>Tourmaline</v>
      </c>
      <c r="C18" s="16" t="str">
        <f ca="1">VLOOKUP(RANDBETWEEN(1,10),'Gems and Art'!$A$17:$B$27,2)</f>
        <v>Small gold bracelet</v>
      </c>
      <c r="D18" s="14" t="str">
        <f ca="1">VLOOKUP(RANDBETWEEN(1,10),'Gems and Art'!$D$17:$E$27,2)</f>
        <v>Large gold bracelet</v>
      </c>
      <c r="E18" s="16" t="str">
        <f ca="1">VLOOKUP(RANDBETWEEN(1,100),'Magic Item Table A'!$A$1:$B$101,2)</f>
        <v>Potion of Healing</v>
      </c>
      <c r="F18" s="16" t="str">
        <f ca="1">VLOOKUP(RANDBETWEEN(1,100),'Magic Item Table B'!$A$1:$B$101,2)</f>
        <v>Potion of hill giant strength</v>
      </c>
      <c r="G18" s="16" t="str">
        <f ca="1">VLOOKUP(RANDBETWEEN(1,100),'Magic Item Table C'!$A$1:$B$101,2)</f>
        <v>Potion of heroism</v>
      </c>
      <c r="H18" s="16" t="str">
        <f ca="1">VLOOKUP(RANDBETWEEN(1,100),'Magic Item Table D'!$A$1:$B$101,2)</f>
        <v>Ammunition, +3</v>
      </c>
      <c r="I18" s="16" t="str">
        <f ca="1">VLOOKUP(RANDBETWEEN(1,100),'Magic Item Table F'!$A$1:$B$101,2)</f>
        <v>Amulet of proof against detection and location</v>
      </c>
      <c r="J18" s="16" t="str">
        <f ca="1">VLOOKUP(RANDBETWEEN(1,100),'Magic Item Table G'!$A$1:$B$101,2)</f>
        <v>Ring of resistance</v>
      </c>
      <c r="K18" s="16" t="str">
        <f ca="1">VLOOKUP(RANDBETWEEN(1,100),'Magic Item Table H'!$A$1:$B$101,2)</f>
        <v>Staff of striking</v>
      </c>
      <c r="M18" s="43">
        <f t="shared" ca="1" si="2"/>
        <v>59</v>
      </c>
      <c r="N18" s="43">
        <f t="shared" ca="1" si="0"/>
        <v>5</v>
      </c>
      <c r="O18" s="43">
        <f t="shared" ca="1" si="1"/>
        <v>2</v>
      </c>
      <c r="P18" s="44"/>
      <c r="T18"/>
    </row>
    <row r="19" spans="1:20" ht="27.75" customHeight="1" x14ac:dyDescent="0.25">
      <c r="A19" s="16" t="str">
        <f ca="1">VLOOKUP(RANDBETWEEN(1,12),'Gems and Art'!$D$2:$E$14,2)</f>
        <v>Sardonyx</v>
      </c>
      <c r="B19" s="14" t="str">
        <f ca="1">VLOOKUP(RANDBETWEEN(1,10),'Gems and Art'!$G$2:$H$12,2)</f>
        <v>Pearl</v>
      </c>
      <c r="C19" s="16" t="str">
        <f ca="1">VLOOKUP(RANDBETWEEN(1,10),'Gems and Art'!$A$17:$B$27,2)</f>
        <v>Embroidered silk handkerchief</v>
      </c>
      <c r="D19" s="14" t="str">
        <f ca="1">VLOOKUP(RANDBETWEEN(1,10),'Gems and Art'!$D$17:$E$27,2)</f>
        <v>Silver necklace with a gemstone pendant</v>
      </c>
      <c r="E19" s="16" t="str">
        <f ca="1">VLOOKUP(RANDBETWEEN(1,100),'Magic Item Table A'!$A$1:$B$101,2)</f>
        <v>Potion of Healing</v>
      </c>
      <c r="F19" s="16" t="str">
        <f ca="1">VLOOKUP(RANDBETWEEN(1,100),'Magic Item Table B'!$A$1:$B$101,2)</f>
        <v>Potion of animal friendship</v>
      </c>
      <c r="G19" s="16" t="str">
        <f ca="1">VLOOKUP(RANDBETWEEN(1,100),'Magic Item Table C'!$A$1:$B$101,2)</f>
        <v>Potion of clairvoyance</v>
      </c>
      <c r="H19" s="16" t="str">
        <f ca="1">VLOOKUP(RANDBETWEEN(1,100),'Magic Item Table D'!$A$1:$B$101,2)</f>
        <v>Potion of speed</v>
      </c>
      <c r="I19" s="16" t="str">
        <f ca="1">VLOOKUP(RANDBETWEEN(1,100),'Magic Item Table F'!$A$1:$B$101,2)</f>
        <v>Rod of the pact keeper, +1</v>
      </c>
      <c r="J19" s="16" t="str">
        <f ca="1">VLOOKUP(RANDBETWEEN(1,100),'Magic Item Table G'!$A$1:$B$101,2)</f>
        <v>Shield of missile attraction</v>
      </c>
      <c r="K19" s="16" t="str">
        <f ca="1">VLOOKUP(RANDBETWEEN(1,100),'Magic Item Table H'!$A$1:$B$101,2)</f>
        <v>Wand of polymorph</v>
      </c>
      <c r="M19" s="43">
        <f t="shared" ca="1" si="2"/>
        <v>1</v>
      </c>
      <c r="N19" s="43">
        <f t="shared" ca="1" si="0"/>
        <v>3</v>
      </c>
      <c r="O19" s="43">
        <f t="shared" ca="1" si="1"/>
        <v>4</v>
      </c>
      <c r="P19" s="43" t="s">
        <v>1191</v>
      </c>
    </row>
    <row r="20" spans="1:20" x14ac:dyDescent="0.25">
      <c r="A20" s="1"/>
      <c r="B20" s="1"/>
      <c r="C20" s="1"/>
      <c r="D20" s="1"/>
      <c r="E20" s="1"/>
      <c r="F20" s="1"/>
      <c r="G20" s="1"/>
      <c r="H20" s="1"/>
      <c r="I20" s="1"/>
      <c r="J20" s="1"/>
      <c r="K20" s="1"/>
      <c r="M20" s="43">
        <f t="shared" ca="1" si="2"/>
        <v>5</v>
      </c>
      <c r="N20" s="43">
        <f t="shared" ref="N20:N23" ca="1" si="3">RANDBETWEEN(1,6)</f>
        <v>5</v>
      </c>
      <c r="O20" s="43">
        <f t="shared" ref="O20:O23" ca="1" si="4">RANDBETWEEN(1,4)</f>
        <v>3</v>
      </c>
      <c r="P20" s="43">
        <f ca="1">RANDBETWEEN(1,8)</f>
        <v>2</v>
      </c>
    </row>
    <row r="21" spans="1:20" x14ac:dyDescent="0.25">
      <c r="A21" s="8" t="s">
        <v>2653</v>
      </c>
      <c r="B21" s="8" t="s">
        <v>2654</v>
      </c>
      <c r="C21" s="8" t="s">
        <v>2655</v>
      </c>
      <c r="D21" s="8" t="s">
        <v>2656</v>
      </c>
      <c r="E21" s="8" t="s">
        <v>2657</v>
      </c>
      <c r="F21" s="8" t="s">
        <v>2658</v>
      </c>
      <c r="G21" s="8" t="s">
        <v>2659</v>
      </c>
      <c r="H21" s="8" t="s">
        <v>2660</v>
      </c>
      <c r="I21" s="8" t="s">
        <v>2661</v>
      </c>
      <c r="J21" s="8" t="s">
        <v>2662</v>
      </c>
      <c r="M21" s="43">
        <f t="shared" ca="1" si="2"/>
        <v>13</v>
      </c>
      <c r="N21" s="43">
        <f t="shared" ca="1" si="3"/>
        <v>5</v>
      </c>
      <c r="O21" s="43">
        <f t="shared" ca="1" si="4"/>
        <v>2</v>
      </c>
      <c r="P21" s="44"/>
    </row>
    <row r="22" spans="1:20" x14ac:dyDescent="0.25">
      <c r="A22" s="17" t="str">
        <f ca="1">VLOOKUP('Spell Scrolls'!$V$2,'Spell List'!$A$2:$C$362,2)</f>
        <v>Message</v>
      </c>
      <c r="B22" s="17" t="str">
        <f ca="1">VLOOKUP('Spell Scrolls'!$V$3,'Spell List'!$A$2:$C$362,2)</f>
        <v>Shield</v>
      </c>
      <c r="C22" s="17" t="str">
        <f ca="1">VLOOKUP('Spell Scrolls'!$V$4,'Spell List'!$A$2:$C$362,2)</f>
        <v>Aid</v>
      </c>
      <c r="D22" s="17" t="str">
        <f ca="1">VLOOKUP('Spell Scrolls'!$V$5,'Spell List'!$A$2:$C$362,2)</f>
        <v>Lightning Arrow</v>
      </c>
      <c r="E22" s="17" t="str">
        <f ca="1">VLOOKUP('Spell Scrolls'!$V$6,'Spell List'!$A$2:$C$362,2)</f>
        <v>Arcane Eye</v>
      </c>
      <c r="F22" s="17" t="str">
        <f ca="1">VLOOKUP('Spell Scrolls'!$V$7,'Spell List'!$A$2:$C$362,2)</f>
        <v>Flame Strike</v>
      </c>
      <c r="G22" s="17" t="str">
        <f ca="1">VLOOKUP('Spell Scrolls'!$V$8,'Spell List'!$A$2:$C$362,2)</f>
        <v>Globe of Invulnerability</v>
      </c>
      <c r="H22" s="17" t="str">
        <f ca="1">VLOOKUP('Spell Scrolls'!$V$9,'Spell List'!$A$2:$C$362,2)</f>
        <v>Regenerate</v>
      </c>
      <c r="I22" s="17" t="str">
        <f ca="1">VLOOKUP('Spell Scrolls'!$V$10,'Spell List'!$A$2:$C$362,2)</f>
        <v>Clone</v>
      </c>
      <c r="J22" s="17" t="str">
        <f ca="1">VLOOKUP('Spell Scrolls'!$V$11,'Spell List'!$A$2:$C$362,2)</f>
        <v>Meteor Swarm</v>
      </c>
      <c r="M22" s="43">
        <f t="shared" ca="1" si="2"/>
        <v>78</v>
      </c>
      <c r="N22" s="43">
        <f t="shared" ca="1" si="3"/>
        <v>4</v>
      </c>
      <c r="O22" s="43">
        <f t="shared" ca="1" si="4"/>
        <v>1</v>
      </c>
      <c r="P22" s="44"/>
    </row>
    <row r="23" spans="1:20" x14ac:dyDescent="0.25">
      <c r="A23" s="17" t="str">
        <f ca="1">VLOOKUP('Spell Scrolls'!$W$2,'Spell List'!$A$2:$C$362,2)</f>
        <v>Dancing Lights</v>
      </c>
      <c r="B23" s="17" t="str">
        <f ca="1">VLOOKUP('Spell Scrolls'!$W$3,'Spell List'!$A$2:$C$362,2)</f>
        <v>Illusory Script</v>
      </c>
      <c r="C23" s="17" t="str">
        <f ca="1">VLOOKUP('Spell Scrolls'!$W$4,'Spell List'!$A$2:$C$362,2)</f>
        <v>Flaming Sphere</v>
      </c>
      <c r="D23" s="17" t="str">
        <f ca="1">VLOOKUP('Spell Scrolls'!$W$5,'Spell List'!$A$2:$C$362,2)</f>
        <v>Speak with Plants</v>
      </c>
      <c r="E23" s="17" t="str">
        <f ca="1">VLOOKUP('Spell Scrolls'!$W$6,'Spell List'!$A$2:$C$362,2)</f>
        <v>Ice Storm</v>
      </c>
      <c r="F23" s="17" t="str">
        <f ca="1">VLOOKUP('Spell Scrolls'!$W$7,'Spell List'!$A$2:$C$362,2)</f>
        <v>Circle of Power</v>
      </c>
      <c r="G23" s="17" t="str">
        <f ca="1">VLOOKUP('Spell Scrolls'!$W$8,'Spell List'!$A$2:$C$362,2)</f>
        <v>Word of Recall</v>
      </c>
      <c r="H23" s="17" t="str">
        <f ca="1">VLOOKUP('Spell Scrolls'!$W$9,'Spell List'!$A$2:$C$362,2)</f>
        <v>Etherealness</v>
      </c>
      <c r="I23" s="17" t="str">
        <f ca="1">VLOOKUP('Spell Scrolls'!$W$10,'Spell List'!$A$2:$C$362,2)</f>
        <v>Glibness</v>
      </c>
      <c r="J23" s="17" t="str">
        <f ca="1">VLOOKUP('Spell Scrolls'!$W$11,'Spell List'!$A$2:$C$362,2)</f>
        <v>Storm of Vengeance</v>
      </c>
      <c r="M23" s="43">
        <f t="shared" ca="1" si="2"/>
        <v>18</v>
      </c>
      <c r="N23" s="43">
        <f t="shared" ca="1" si="3"/>
        <v>2</v>
      </c>
      <c r="O23" s="43">
        <f t="shared" ca="1" si="4"/>
        <v>2</v>
      </c>
      <c r="P23" s="44"/>
    </row>
    <row r="24" spans="1:20" x14ac:dyDescent="0.25">
      <c r="A24" s="17" t="str">
        <f ca="1">VLOOKUP('Spell Scrolls'!$X$2,'Spell List'!$A$2:$C$362,2)</f>
        <v>Thaumaturgy</v>
      </c>
      <c r="B24" s="17" t="str">
        <f ca="1">VLOOKUP('Spell Scrolls'!$X$3,'Spell List'!$A$2:$C$362,2)</f>
        <v>Compelled Duel</v>
      </c>
      <c r="C24" s="17" t="str">
        <f ca="1">VLOOKUP('Spell Scrolls'!$X$4,'Spell List'!$A$2:$C$362,2)</f>
        <v>Spiritual Weapon</v>
      </c>
      <c r="D24" s="17" t="str">
        <f ca="1">VLOOKUP('Spell Scrolls'!$X$5,'Spell List'!$A$2:$C$362,2)</f>
        <v>Water Breathing</v>
      </c>
      <c r="E24" s="17" t="str">
        <f ca="1">VLOOKUP('Spell Scrolls'!$X$6,'Spell List'!$A$2:$C$362,2)</f>
        <v>Conjure Minor Elementals</v>
      </c>
      <c r="F24" s="17" t="str">
        <f ca="1">VLOOKUP('Spell Scrolls'!$X$7,'Spell List'!$A$2:$C$362,2)</f>
        <v>Insect Plague</v>
      </c>
      <c r="G24" s="17" t="str">
        <f ca="1">VLOOKUP('Spell Scrolls'!$X$8,'Spell List'!$A$2:$C$362,2)</f>
        <v>Mass Suggestion</v>
      </c>
      <c r="H24" s="17" t="str">
        <f ca="1">VLOOKUP('Spell Scrolls'!$X$9,'Spell List'!$A$2:$C$362,2)</f>
        <v>Finger of Death</v>
      </c>
      <c r="I24" s="17" t="str">
        <f ca="1">VLOOKUP('Spell Scrolls'!$X$10,'Spell List'!$A$2:$C$362,2)</f>
        <v>Dominate Monster</v>
      </c>
      <c r="J24" s="17" t="str">
        <f ca="1">VLOOKUP('Spell Scrolls'!$X$11,'Spell List'!$A$2:$C$362,2)</f>
        <v>Wish</v>
      </c>
    </row>
    <row r="25" spans="1:20" x14ac:dyDescent="0.25">
      <c r="A25" s="17" t="str">
        <f ca="1">VLOOKUP('Spell Scrolls'!$Y$2,'Spell List'!$A$2:$C$362,2)</f>
        <v>Eldritch Blast</v>
      </c>
      <c r="B25" s="17" t="str">
        <f ca="1">VLOOKUP('Spell Scrolls'!$Y$3,'Spell List'!$A$2:$C$362,2)</f>
        <v>Bane</v>
      </c>
      <c r="C25" s="17" t="str">
        <f ca="1">VLOOKUP('Spell Scrolls'!$Y$4,'Spell List'!$A$2:$C$362,2)</f>
        <v>Locate Object</v>
      </c>
      <c r="D25" s="17" t="str">
        <f ca="1">VLOOKUP('Spell Scrolls'!$Y$5,'Spell List'!$A$2:$C$362,2)</f>
        <v>Slow</v>
      </c>
      <c r="E25" s="17" t="str">
        <f ca="1">VLOOKUP('Spell Scrolls'!$Y$6,'Spell List'!$A$2:$C$362,2)</f>
        <v>Mordenkainen's Faithful Hound</v>
      </c>
      <c r="F25" s="17" t="str">
        <f ca="1">VLOOKUP('Spell Scrolls'!$Y$7,'Spell List'!$A$2:$C$362,2)</f>
        <v>Dispel Evil and Good</v>
      </c>
      <c r="G25" s="17" t="str">
        <f ca="1">VLOOKUP('Spell Scrolls'!$Y$8,'Spell List'!$A$2:$C$362,2)</f>
        <v>True Seeing</v>
      </c>
      <c r="H25" s="17" t="str">
        <f ca="1">VLOOKUP('Spell Scrolls'!$Y$9,'Spell List'!$A$2:$C$362,2)</f>
        <v>Conjure Celestial</v>
      </c>
      <c r="I25" s="17" t="str">
        <f ca="1">VLOOKUP('Spell Scrolls'!$Y$10,'Spell List'!$A$2:$C$362,2)</f>
        <v>Animal Shapes</v>
      </c>
      <c r="J25" s="17" t="str">
        <f ca="1">VLOOKUP('Spell Scrolls'!$Y$11,'Spell List'!$A$2:$C$362,2)</f>
        <v>True Resurrection</v>
      </c>
    </row>
    <row r="26" spans="1:20" x14ac:dyDescent="0.25">
      <c r="A26" s="17" t="str">
        <f ca="1">VLOOKUP('Spell Scrolls'!$Z$2,'Spell List'!$A$2:$C$362,2)</f>
        <v>Fire Bolt</v>
      </c>
      <c r="B26" s="17" t="str">
        <f ca="1">VLOOKUP('Spell Scrolls'!$Z$3,'Spell List'!$A$2:$C$362,2)</f>
        <v>Faerie Fire</v>
      </c>
      <c r="C26" s="17" t="str">
        <f ca="1">VLOOKUP('Spell Scrolls'!$Z$4,'Spell List'!$A$2:$C$362,2)</f>
        <v>Shatter</v>
      </c>
      <c r="D26" s="17" t="str">
        <f ca="1">VLOOKUP('Spell Scrolls'!$Z$5,'Spell List'!$A$2:$C$362,2)</f>
        <v>Lightning Bolt</v>
      </c>
      <c r="E26" s="17" t="str">
        <f ca="1">VLOOKUP('Spell Scrolls'!$Z$6,'Spell List'!$A$2:$C$362,2)</f>
        <v>Hallucinatory Terrain</v>
      </c>
      <c r="F26" s="17" t="str">
        <f ca="1">VLOOKUP('Spell Scrolls'!$Z$7,'Spell List'!$A$2:$C$362,2)</f>
        <v>Seeming</v>
      </c>
      <c r="G26" s="17" t="str">
        <f ca="1">VLOOKUP('Spell Scrolls'!$Z$8,'Spell List'!$A$2:$C$362,2)</f>
        <v>Blade Barrier</v>
      </c>
      <c r="H26" s="17" t="str">
        <f ca="1">VLOOKUP('Spell Scrolls'!$Z$9,'Spell List'!$A$2:$C$362,2)</f>
        <v>Regenerate</v>
      </c>
      <c r="I26" s="17" t="str">
        <f ca="1">VLOOKUP('Spell Scrolls'!$Z$10,'Spell List'!$A$2:$C$362,2)</f>
        <v>Demiplane</v>
      </c>
      <c r="J26" s="17" t="str">
        <f ca="1">VLOOKUP('Spell Scrolls'!$Z$11,'Spell List'!$A$2:$C$362,2)</f>
        <v>Prismatic Wall</v>
      </c>
    </row>
    <row r="27" spans="1:20" x14ac:dyDescent="0.25">
      <c r="C27" s="48"/>
      <c r="D27" s="48"/>
      <c r="E27" s="48">
        <v>5</v>
      </c>
      <c r="F27" s="48">
        <v>235</v>
      </c>
      <c r="G27" s="48">
        <v>276</v>
      </c>
      <c r="H27" s="48">
        <f t="shared" ref="H23:H31" ca="1" si="5">RANDBETWEEN(F27,G27)</f>
        <v>270</v>
      </c>
    </row>
    <row r="28" spans="1:20" x14ac:dyDescent="0.25">
      <c r="C28" s="48"/>
      <c r="D28" s="48"/>
      <c r="E28" s="48">
        <v>6</v>
      </c>
      <c r="F28" s="48">
        <v>277</v>
      </c>
      <c r="G28" s="48">
        <v>308</v>
      </c>
      <c r="H28" s="48">
        <f t="shared" ca="1" si="5"/>
        <v>303</v>
      </c>
    </row>
    <row r="29" spans="1:20" x14ac:dyDescent="0.25">
      <c r="C29" s="48"/>
      <c r="D29" s="48"/>
      <c r="E29" s="48">
        <v>7</v>
      </c>
      <c r="F29" s="48">
        <v>309</v>
      </c>
      <c r="G29" s="48">
        <v>328</v>
      </c>
      <c r="H29" s="48">
        <f t="shared" ca="1" si="5"/>
        <v>317</v>
      </c>
    </row>
    <row r="30" spans="1:20" x14ac:dyDescent="0.25">
      <c r="C30" s="48"/>
      <c r="D30" s="48"/>
      <c r="E30" s="48">
        <v>8</v>
      </c>
      <c r="F30" s="48">
        <v>329</v>
      </c>
      <c r="G30" s="48">
        <v>346</v>
      </c>
      <c r="H30" s="48">
        <f t="shared" ca="1" si="5"/>
        <v>332</v>
      </c>
    </row>
    <row r="31" spans="1:20" x14ac:dyDescent="0.25">
      <c r="C31" s="48"/>
      <c r="D31" s="48"/>
      <c r="E31" s="48">
        <v>9</v>
      </c>
      <c r="F31" s="48">
        <v>347</v>
      </c>
      <c r="G31" s="48">
        <v>362</v>
      </c>
      <c r="H31" s="48">
        <f t="shared" ca="1" si="5"/>
        <v>356</v>
      </c>
    </row>
  </sheetData>
  <mergeCells count="4">
    <mergeCell ref="M1:P1"/>
    <mergeCell ref="M4:P4"/>
    <mergeCell ref="O7:P7"/>
    <mergeCell ref="O8:P8"/>
  </mergeCells>
  <conditionalFormatting sqref="M3:P3">
    <cfRule type="cellIs" dxfId="15" priority="3" operator="greaterThan">
      <formula>0</formula>
    </cfRule>
  </conditionalFormatting>
  <conditionalFormatting sqref="M6:P6">
    <cfRule type="cellIs" dxfId="14" priority="1" operator="greaterThan">
      <formula>0</formula>
    </cfRule>
    <cfRule type="cellIs" dxfId="13" priority="2" operator="greaterThan">
      <formula>0</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4BB2F-5BA2-4F1D-9DAF-6B48FA6B8003}">
  <dimension ref="A1:S31"/>
  <sheetViews>
    <sheetView zoomScale="70" zoomScaleNormal="70" workbookViewId="0">
      <selection activeCell="J26" sqref="J26"/>
    </sheetView>
  </sheetViews>
  <sheetFormatPr defaultRowHeight="15" x14ac:dyDescent="0.25"/>
  <cols>
    <col min="1" max="13" width="19.85546875" customWidth="1"/>
    <col min="15" max="18" width="21.42578125" customWidth="1"/>
    <col min="19" max="19" width="3.85546875" bestFit="1" customWidth="1"/>
    <col min="21" max="21" width="23.140625" bestFit="1" customWidth="1"/>
  </cols>
  <sheetData>
    <row r="1" spans="1:19" ht="15.75" thickBot="1" x14ac:dyDescent="0.3">
      <c r="A1" s="4" t="s">
        <v>1337</v>
      </c>
      <c r="B1" s="4" t="s">
        <v>1336</v>
      </c>
      <c r="C1" s="4" t="s">
        <v>1269</v>
      </c>
      <c r="D1" s="4" t="s">
        <v>1335</v>
      </c>
      <c r="E1" s="4" t="s">
        <v>1273</v>
      </c>
      <c r="F1" s="4" t="s">
        <v>1274</v>
      </c>
      <c r="G1" s="4" t="s">
        <v>1275</v>
      </c>
      <c r="H1" s="4" t="s">
        <v>1333</v>
      </c>
      <c r="I1" s="4" t="s">
        <v>1338</v>
      </c>
      <c r="J1" s="4" t="s">
        <v>1276</v>
      </c>
      <c r="K1" s="4" t="s">
        <v>1277</v>
      </c>
      <c r="L1" s="4" t="s">
        <v>1334</v>
      </c>
      <c r="M1" s="4" t="s">
        <v>1339</v>
      </c>
      <c r="O1" s="30" t="s">
        <v>1202</v>
      </c>
      <c r="P1" s="31"/>
      <c r="Q1" s="31"/>
      <c r="R1" s="32"/>
    </row>
    <row r="2" spans="1:19" ht="27" customHeight="1" x14ac:dyDescent="0.25">
      <c r="A2" s="16" t="str">
        <f ca="1">VLOOKUP(RANDBETWEEN(1,6),'Gems and Art'!$J$2:$K$8,2)</f>
        <v>Blue spinel</v>
      </c>
      <c r="B2" s="16" t="str">
        <f ca="1">VLOOKUP(RANDBETWEEN(1,8),'Gems and Art'!$M$3:$N$10,2)</f>
        <v>Star sapphire</v>
      </c>
      <c r="C2" s="16" t="str">
        <f ca="1">VLOOKUP(RANDBETWEEN(1,10),'Gems and Art'!$A$17:$B$27,2)</f>
        <v>Small mirror set in a painted wooden frame</v>
      </c>
      <c r="D2" s="16" t="str">
        <f ca="1">VLOOKUP(RANDBETWEEN(1,10),'Gems and Art'!$G$17:$H$27,2)</f>
        <v>Ceremonial electrum dagger with a black pearl in the pommel</v>
      </c>
      <c r="E2" s="16" t="str">
        <f ca="1">VLOOKUP(RANDBETWEEN(1,100),'Magic Item Table A'!$A$1:$B$101,2)</f>
        <v>Potion of Healing</v>
      </c>
      <c r="F2" s="16" t="str">
        <f ca="1">VLOOKUP(RANDBETWEEN(1,100),'Magic Item Table B'!$A$1:$B$101,2)</f>
        <v>Dust of disappearance</v>
      </c>
      <c r="G2" s="16" t="str">
        <f ca="1">VLOOKUP(RANDBETWEEN(1,100),'Magic Item Table C'!$A$1:$B$101,2)</f>
        <v>Spell scroll (5thlevel)</v>
      </c>
      <c r="H2" s="16" t="str">
        <f ca="1">VLOOKUP(RANDBETWEEN(1,100),'Magic Item Table D'!$A$1:$B$101,2)</f>
        <v>Potion of supreme healing</v>
      </c>
      <c r="I2" s="16" t="str">
        <f ca="1">VLOOKUP(RANDBETWEEN(1,100),'Magic Item Table E'!$A$1:$B$101,2)</f>
        <v>Spell scroll (8th level)</v>
      </c>
      <c r="J2" s="16" t="str">
        <f ca="1">VLOOKUP(RANDBETWEEN(1,100),'Magic Item Table F'!$A$1:$B$101,2)</f>
        <v>Instrument of the bards (Mac-Fuimidh cittern)</v>
      </c>
      <c r="K2" s="16" t="str">
        <f ca="1">VLOOKUP(RANDBETWEEN(1,100),'Magic Item Table G'!$A$1:$B$101,2)</f>
        <v>Weapon, +2</v>
      </c>
      <c r="L2" s="16" t="str">
        <f ca="1">VLOOKUP(RANDBETWEEN(1,100),'Magic Item Table H'!$A$1:$B$101,2)</f>
        <v>Armor of resistance (splint)</v>
      </c>
      <c r="M2" s="16" t="str">
        <f ca="1">VLOOKUP(RANDBETWEEN(1,100),'Magic Item Table I'!$A$1:$B$101,2)</f>
        <v>Apparatus of Kwalish</v>
      </c>
      <c r="O2" s="11" t="s">
        <v>1195</v>
      </c>
      <c r="P2" s="11" t="s">
        <v>1196</v>
      </c>
      <c r="Q2" s="11" t="s">
        <v>1197</v>
      </c>
      <c r="R2" s="11" t="s">
        <v>1198</v>
      </c>
    </row>
    <row r="3" spans="1:19" ht="27" customHeight="1" thickBot="1" x14ac:dyDescent="0.3">
      <c r="A3" s="16" t="str">
        <f ca="1">VLOOKUP(RANDBETWEEN(1,6),'Gems and Art'!$J$2:$K$8,2)</f>
        <v>Alexandrite</v>
      </c>
      <c r="B3" s="16" t="str">
        <f ca="1">VLOOKUP(RANDBETWEEN(1,8),'Gems and Art'!$M$3:$N$10,2)</f>
        <v>Fire opal</v>
      </c>
      <c r="C3" s="16" t="str">
        <f ca="1">VLOOKUP(RANDBETWEEN(1,10),'Gems and Art'!$A$17:$B$27,2)</f>
        <v>Copper chalice with silver filigree</v>
      </c>
      <c r="D3" s="16" t="str">
        <f ca="1">VLOOKUP(RANDBETWEEN(1,10),'Gems and Art'!$G$17:$H$27,2)</f>
        <v>Silver chalice set with moonstones</v>
      </c>
      <c r="E3" s="16" t="str">
        <f ca="1">VLOOKUP(RANDBETWEEN(1,100),'Magic Item Table A'!$A$1:$B$101,2)</f>
        <v>Potion of Greater Healing</v>
      </c>
      <c r="F3" s="16" t="str">
        <f ca="1">VLOOKUP(RANDBETWEEN(1,100),'Magic Item Table B'!$A$1:$B$101,2)</f>
        <v>Potion of Resistance</v>
      </c>
      <c r="G3" s="16" t="str">
        <f ca="1">VLOOKUP(RANDBETWEEN(1,100),'Magic Item Table C'!$A$1:$B$101,2)</f>
        <v>Potion of fire giant strength</v>
      </c>
      <c r="H3" s="16" t="str">
        <f ca="1">VLOOKUP(RANDBETWEEN(1,100),'Magic Item Table D'!$A$1:$B$101,2)</f>
        <v>Potion of invisibility</v>
      </c>
      <c r="I3" s="16" t="str">
        <f ca="1">VLOOKUP(RANDBETWEEN(1,100),'Magic Item Table E'!$A$1:$B$101,2)</f>
        <v>Spell scroll (9th level)</v>
      </c>
      <c r="J3" s="16" t="str">
        <f ca="1">VLOOKUP(RANDBETWEEN(1,100),'Magic Item Table F'!$A$1:$B$101,2)</f>
        <v>Slippers of spider climbing</v>
      </c>
      <c r="K3" s="16" t="str">
        <f ca="1">VLOOKUP(RANDBETWEEN(1,100),'Magic Item Table G'!$A$1:$B$101,2)</f>
        <v>Weapon, +2</v>
      </c>
      <c r="L3" s="16" t="str">
        <f ca="1">VLOOKUP(RANDBETWEEN(1,100),'Magic Item Table H'!$A$1:$B$101,2)</f>
        <v>Staff of frost</v>
      </c>
      <c r="M3" s="16" t="str">
        <f ca="1">VLOOKUP(RANDBETWEEN(1,100),'Magic Item Table I'!$A$1:$B$101,2)</f>
        <v>Armor, + 1 half plate</v>
      </c>
      <c r="O3" s="17">
        <v>0</v>
      </c>
      <c r="P3" s="17">
        <f ca="1">IF(AND($O$11&gt;= 0,$O$11&lt;= 35),SUM($P$11:$P$14)*100,0)</f>
        <v>0</v>
      </c>
      <c r="Q3" s="17">
        <f ca="1">IF(O11&lt;=36,SUM(P11)*100,IF(AND(O11&gt;=36,O11&lt;=75),SUM(P11:P12)*100,IF(O11&lt;=100,SUM(P11:P12)*100)))</f>
        <v>1200</v>
      </c>
      <c r="R3" s="17">
        <f ca="1">IF(AND(O11&gt;=36,O11&lt;=75),SUM(P11)*10,IF(AND(O11&gt;=76,O11&lt;=100),SUM(P11:P12)*10,0))</f>
        <v>60</v>
      </c>
    </row>
    <row r="4" spans="1:19" ht="27" customHeight="1" thickBot="1" x14ac:dyDescent="0.3">
      <c r="A4" s="16" t="str">
        <f ca="1">VLOOKUP(RANDBETWEEN(1,6),'Gems and Art'!$J$2:$K$8,2)</f>
        <v>Blue spinel</v>
      </c>
      <c r="B4" s="16" t="str">
        <f ca="1">VLOOKUP(RANDBETWEEN(1,8),'Gems and Art'!$M$3:$N$10,2)</f>
        <v>Opal</v>
      </c>
      <c r="C4" s="16" t="str">
        <f ca="1">VLOOKUP(RANDBETWEEN(1,10),'Gems and Art'!$A$17:$B$27,2)</f>
        <v>Carved bone statuette</v>
      </c>
      <c r="D4" s="16" t="str">
        <f ca="1">VLOOKUP(RANDBETWEEN(1,10),'Gems and Art'!$G$17:$H$27,2)</f>
        <v>Silver and gold brooch</v>
      </c>
      <c r="E4" s="16" t="str">
        <f ca="1">VLOOKUP(RANDBETWEEN(1,100),'Magic Item Table A'!$A$1:$B$101,2)</f>
        <v>Spell Scroll (cantrip)</v>
      </c>
      <c r="F4" s="16" t="str">
        <f ca="1">VLOOKUP(RANDBETWEEN(1,100),'Magic Item Table B'!$A$1:$B$101,2)</f>
        <v>Ammunition, +1</v>
      </c>
      <c r="G4" s="16" t="str">
        <f ca="1">VLOOKUP(RANDBETWEEN(1,100),'Magic Item Table C'!$A$1:$B$101,2)</f>
        <v>Spell scroll (5thlevel)</v>
      </c>
      <c r="H4" s="16" t="str">
        <f ca="1">VLOOKUP(RANDBETWEEN(1,100),'Magic Item Table D'!$A$1:$B$101,2)</f>
        <v>Potion of supreme healing</v>
      </c>
      <c r="I4" s="16" t="str">
        <f ca="1">VLOOKUP(RANDBETWEEN(1,100),'Magic Item Table E'!$A$1:$B$101,2)</f>
        <v>Spell scroll (8th level)</v>
      </c>
      <c r="J4" s="16" t="str">
        <f ca="1">VLOOKUP(RANDBETWEEN(1,100),'Magic Item Table F'!$A$1:$B$101,2)</f>
        <v>Bracers of archery</v>
      </c>
      <c r="K4" s="16" t="str">
        <f ca="1">VLOOKUP(RANDBETWEEN(1,100),'Magic Item Table G'!$A$1:$B$101,2)</f>
        <v>Sword of life stealing</v>
      </c>
      <c r="L4" s="16" t="str">
        <f ca="1">VLOOKUP(RANDBETWEEN(1,100),'Magic Item Table H'!$A$1:$B$101,2)</f>
        <v>Scimitar of speed</v>
      </c>
      <c r="M4" s="16" t="str">
        <f ca="1">VLOOKUP(RANDBETWEEN(1,100),'Magic Item Table I'!$A$1:$B$101,2)</f>
        <v>Crystal ball (legendary version)</v>
      </c>
      <c r="O4" s="33" t="s">
        <v>1205</v>
      </c>
      <c r="P4" s="34"/>
      <c r="Q4" s="34"/>
      <c r="R4" s="34"/>
    </row>
    <row r="5" spans="1:19" ht="27" customHeight="1" x14ac:dyDescent="0.25">
      <c r="A5" s="16" t="str">
        <f ca="1">VLOOKUP(RANDBETWEEN(1,6),'Gems and Art'!$J$2:$K$8,2)</f>
        <v>Aquamarine</v>
      </c>
      <c r="B5" s="16" t="str">
        <f ca="1">VLOOKUP(RANDBETWEEN(1,8),'Gems and Art'!$M$3:$N$10,2)</f>
        <v>Fire opal</v>
      </c>
      <c r="C5" s="16" t="str">
        <f ca="1">VLOOKUP(RANDBETWEEN(1,10),'Gems and Art'!$A$17:$B$27,2)</f>
        <v>Cloth-of-gold vestments</v>
      </c>
      <c r="D5" s="16" t="str">
        <f ca="1">VLOOKUP(RANDBETWEEN(1,10),'Gems and Art'!$G$17:$H$27,2)</f>
        <v>Ceremonial electrum dagger with a black pearl in the pommel</v>
      </c>
      <c r="E5" s="16" t="str">
        <f ca="1">VLOOKUP(RANDBETWEEN(1,100),'Magic Item Table A'!$A$1:$B$101,2)</f>
        <v>Potion of Climbing</v>
      </c>
      <c r="F5" s="16" t="str">
        <f ca="1">VLOOKUP(RANDBETWEEN(1,100),'Magic Item Table B'!$A$1:$B$101,2)</f>
        <v>Ammunition, +1</v>
      </c>
      <c r="G5" s="16" t="str">
        <f ca="1">VLOOKUP(RANDBETWEEN(1,100),'Magic Item Table C'!$A$1:$B$101,2)</f>
        <v>Spell scroll (5thlevel)</v>
      </c>
      <c r="H5" s="16" t="str">
        <f ca="1">VLOOKUP(RANDBETWEEN(1,100),'Magic Item Table D'!$A$1:$B$101,2)</f>
        <v>Potion of flying</v>
      </c>
      <c r="I5" s="16" t="str">
        <f ca="1">VLOOKUP(RANDBETWEEN(1,100),'Magic Item Table E'!$A$1:$B$101,2)</f>
        <v>Arrow of slaying</v>
      </c>
      <c r="J5" s="16" t="str">
        <f ca="1">VLOOKUP(RANDBETWEEN(1,100),'Magic Item Table F'!$A$1:$B$101,2)</f>
        <v>Bracers of archery</v>
      </c>
      <c r="K5" s="16" t="str">
        <f ca="1">VLOOKUP(RANDBETWEEN(1,100),'Magic Item Table G'!$A$1:$B$101,2)</f>
        <v>Belt of dwarvenkind</v>
      </c>
      <c r="L5" s="16" t="str">
        <f ca="1">VLOOKUP(RANDBETWEEN(1,100),'Magic Item Table H'!$A$1:$B$101,2)</f>
        <v>Armor of resistance (studded leather)</v>
      </c>
      <c r="M5" s="16" t="str">
        <f ca="1">VLOOKUP(RANDBETWEEN(1,100),'Magic Item Table I'!$A$1:$B$101,2)</f>
        <v>Horn ofValhalla (iron)</v>
      </c>
      <c r="O5" s="11" t="s">
        <v>1195</v>
      </c>
      <c r="P5" s="11" t="s">
        <v>1196</v>
      </c>
      <c r="Q5" s="11" t="s">
        <v>1197</v>
      </c>
      <c r="R5" s="11" t="s">
        <v>1198</v>
      </c>
    </row>
    <row r="6" spans="1:19" ht="27" customHeight="1" x14ac:dyDescent="0.25">
      <c r="A6" s="16" t="str">
        <f ca="1">VLOOKUP(RANDBETWEEN(1,6),'Gems and Art'!$J$2:$K$8,2)</f>
        <v>Topaz</v>
      </c>
      <c r="B6" s="16" t="str">
        <f ca="1">VLOOKUP(RANDBETWEEN(1,8),'Gems and Art'!$M$3:$N$10,2)</f>
        <v>Emerald</v>
      </c>
      <c r="C6" s="16" t="str">
        <f ca="1">VLOOKUP(RANDBETWEEN(1,10),'Gems and Art'!$A$17:$B$27,2)</f>
        <v>Small mirror set in a painted wooden frame</v>
      </c>
      <c r="D6" s="16" t="str">
        <f ca="1">VLOOKUP(RANDBETWEEN(1,10),'Gems and Art'!$G$17:$H$27,2)</f>
        <v>Silver-plated steellongsword with jet set in hilt</v>
      </c>
      <c r="E6" s="16" t="str">
        <f ca="1">VLOOKUP(RANDBETWEEN(1,100),'Magic Item Table A'!$A$1:$B$101,2)</f>
        <v>Spell Scroll (1st Level)</v>
      </c>
      <c r="F6" s="16" t="str">
        <f ca="1">VLOOKUP(RANDBETWEEN(1,100),'Magic Item Table B'!$A$1:$B$101,2)</f>
        <v>Potion of growth</v>
      </c>
      <c r="G6" s="16" t="str">
        <f ca="1">VLOOKUP(RANDBETWEEN(1,100),'Magic Item Table C'!$A$1:$B$101,2)</f>
        <v>Potion of stone giant strength</v>
      </c>
      <c r="H6" s="16" t="str">
        <f ca="1">VLOOKUP(RANDBETWEEN(1,100),'Magic Item Table D'!$A$1:$B$101,2)</f>
        <v>Potion of supreme healing</v>
      </c>
      <c r="I6" s="16" t="str">
        <f ca="1">VLOOKUP(RANDBETWEEN(1,100),'Magic Item Table E'!$A$1:$B$101,2)</f>
        <v>Poti on of supreme healing</v>
      </c>
      <c r="J6" s="16" t="str">
        <f ca="1">VLOOKUP(RANDBETWEEN(1,100),'Magic Item Table F'!$A$1:$B$101,2)</f>
        <v>Trident of fish command</v>
      </c>
      <c r="K6" s="16" t="str">
        <f ca="1">VLOOKUP(RANDBETWEEN(1,100),'Magic Item Table G'!$A$1:$B$101,2)</f>
        <v>Dimensional shackles</v>
      </c>
      <c r="L6" s="16" t="str">
        <f ca="1">VLOOKUP(RANDBETWEEN(1,100),'Magic Item Table H'!$A$1:$B$101,2)</f>
        <v>Oathbow</v>
      </c>
      <c r="M6" s="16" t="str">
        <f ca="1">VLOOKUP(RANDBETWEEN(1,100),'Magic Item Table I'!$A$1:$B$101,2)</f>
        <v>Talisman of the sphere</v>
      </c>
      <c r="O6" s="17">
        <v>0</v>
      </c>
      <c r="P6" s="17">
        <v>0</v>
      </c>
      <c r="Q6" s="17">
        <f ca="1">SUM(P11:P14)*1000</f>
        <v>19000</v>
      </c>
      <c r="R6" s="17">
        <f ca="1">SUM(P11:P15)*100</f>
        <v>2200</v>
      </c>
    </row>
    <row r="7" spans="1:19" ht="27" customHeight="1" x14ac:dyDescent="0.25">
      <c r="A7" s="16" t="str">
        <f ca="1">VLOOKUP(RANDBETWEEN(1,6),'Gems and Art'!$J$2:$K$8,2)</f>
        <v>Peridot</v>
      </c>
      <c r="B7" s="16" t="str">
        <f ca="1">VLOOKUP(RANDBETWEEN(1,8),'Gems and Art'!$M$3:$N$10,2)</f>
        <v>Yellow sapphire</v>
      </c>
      <c r="C7" s="16" t="str">
        <f ca="1">VLOOKUP(RANDBETWEEN(1,10),'Gems and Art'!$A$17:$B$27,2)</f>
        <v>Black velvet mask stitched with silver thread</v>
      </c>
      <c r="D7" s="16" t="str">
        <f ca="1">VLOOKUP(RANDBETWEEN(1,10),'Gems and Art'!$G$17:$H$27,2)</f>
        <v>Obsidian statuette with gold fittings and inlay</v>
      </c>
      <c r="E7" s="16" t="str">
        <f ca="1">VLOOKUP(RANDBETWEEN(1,100),'Magic Item Table A'!$A$1:$B$101,2)</f>
        <v>Potion of Healing</v>
      </c>
      <c r="F7" s="16" t="str">
        <f ca="1">VLOOKUP(RANDBETWEEN(1,100),'Magic Item Table B'!$A$1:$B$101,2)</f>
        <v>Keoghtom's Ointment</v>
      </c>
      <c r="G7" s="16" t="str">
        <f ca="1">VLOOKUP(RANDBETWEEN(1,100),'Magic Item Table C'!$A$1:$B$101,2)</f>
        <v>Scroll of protection</v>
      </c>
      <c r="H7" s="16" t="str">
        <f ca="1">VLOOKUP(RANDBETWEEN(1,100),'Magic Item Table D'!$A$1:$B$101,2)</f>
        <v>Potion of vitality</v>
      </c>
      <c r="I7" s="16" t="str">
        <f ca="1">VLOOKUP(RANDBETWEEN(1,100),'Magic Item Table E'!$A$1:$B$101,2)</f>
        <v>Universal solvent</v>
      </c>
      <c r="J7" s="16" t="str">
        <f ca="1">VLOOKUP(RANDBETWEEN(1,100),'Magic Item Table F'!$A$1:$B$101,2)</f>
        <v>Sword of vengeance</v>
      </c>
      <c r="K7" s="16" t="str">
        <f ca="1">VLOOKUP(RANDBETWEEN(1,100),'Magic Item Table G'!$A$1:$B$101,2)</f>
        <v>Amulet of health</v>
      </c>
      <c r="L7" s="16" t="str">
        <f ca="1">VLOOKUP(RANDBETWEEN(1,100),'Magic Item Table H'!$A$1:$B$101,2)</f>
        <v>Oathbow</v>
      </c>
      <c r="M7" s="16" t="str">
        <f ca="1">VLOOKUP(RANDBETWEEN(1,100),'Magic Item Table I'!$A$1:$B$101,2)</f>
        <v>Iron flask</v>
      </c>
      <c r="O7" s="13" t="s">
        <v>1199</v>
      </c>
      <c r="P7" s="13" t="s">
        <v>1200</v>
      </c>
      <c r="Q7" s="36" t="s">
        <v>1201</v>
      </c>
      <c r="R7" s="36"/>
    </row>
    <row r="8" spans="1:19" ht="27" customHeight="1" x14ac:dyDescent="0.25">
      <c r="A8" s="16" t="str">
        <f ca="1">VLOOKUP(RANDBETWEEN(1,6),'Gems and Art'!$J$2:$K$8,2)</f>
        <v>Topaz</v>
      </c>
      <c r="B8" s="16" t="str">
        <f ca="1">VLOOKUP(RANDBETWEEN(1,8),'Gems and Art'!$M$3:$N$10,2)</f>
        <v>Opal</v>
      </c>
      <c r="C8" s="16" t="str">
        <f ca="1">VLOOKUP(RANDBETWEEN(1,10),'Gems and Art'!$A$17:$B$27,2)</f>
        <v>Silver ewer</v>
      </c>
      <c r="D8" s="16" t="str">
        <f ca="1">VLOOKUP(RANDBETWEEN(1,10),'Gems and Art'!$G$17:$H$27,2)</f>
        <v>Bottle stopper cork embossed with gold leaf and set with amethysts</v>
      </c>
      <c r="E8" s="16" t="str">
        <f ca="1">VLOOKUP(RANDBETWEEN(1,100),'Magic Item Table A'!$A$1:$B$101,2)</f>
        <v>Potion of Healing</v>
      </c>
      <c r="F8" s="16" t="str">
        <f ca="1">VLOOKUP(RANDBETWEEN(1,100),'Magic Item Table B'!$A$1:$B$101,2)</f>
        <v>Cloak of the manta ray</v>
      </c>
      <c r="G8" s="16" t="str">
        <f ca="1">VLOOKUP(RANDBETWEEN(1,100),'Magic Item Table C'!$A$1:$B$101,2)</f>
        <v>Potion of stone giant strength</v>
      </c>
      <c r="H8" s="16" t="str">
        <f ca="1">VLOOKUP(RANDBETWEEN(1,100),'Magic Item Table D'!$A$1:$B$101,2)</f>
        <v>Potion of longevity</v>
      </c>
      <c r="I8" s="16" t="str">
        <f ca="1">VLOOKUP(RANDBETWEEN(1,100),'Magic Item Table E'!$A$1:$B$101,2)</f>
        <v>Potion of storm giant strength</v>
      </c>
      <c r="J8" s="16" t="str">
        <f ca="1">VLOOKUP(RANDBETWEEN(1,100),'Magic Item Table F'!$A$1:$B$101,2)</f>
        <v>Ring of jumping</v>
      </c>
      <c r="K8" s="16" t="str">
        <f ca="1">VLOOKUP(RANDBETWEEN(1,100),'Magic Item Table G'!$A$1:$B$101,2)</f>
        <v>Staff of swarming insects</v>
      </c>
      <c r="L8" s="16" t="str">
        <f ca="1">VLOOKUP(RANDBETWEEN(1,100),'Magic Item Table H'!$A$1:$B$101,2)</f>
        <v>Robe of stars</v>
      </c>
      <c r="M8" s="16" t="str">
        <f ca="1">VLOOKUP(RANDBETWEEN(1,100),'Magic Item Table I'!$A$1:$B$101,2)</f>
        <v>Cloak of invisibility</v>
      </c>
      <c r="O8" s="17" t="str">
        <f ca="1">IF(OR(AND(O11&gt;=11,O11&lt;=12),AND(O11&gt;=24,O11&lt;=26),AND(O11&gt;=41,O11&lt;=45),AND(O59&gt;=11,O11&lt;=62),AND(O71&gt;=11,O11&lt;=72),AND(O11&gt;=79,O11&lt;=80),AND(O11&gt;=89,O11&lt;=90),AND(O11&gt;=95,O11&lt;=96)),_xlfn.CONCAT(SUM(P11:P13)," 500 GP gems"),IF(OR(AND(O11&gt;=13,O11&lt;=15),AND(O11&gt;=27,O11&lt;=29),AND(O11&gt;=46,O11&lt;=50),AND(O11&gt;=63,O11&lt;=66),AND(O11&gt;=73,O11&lt;=74),AND(O11&gt;=81,O11&lt;=82),AND(O11&gt;=91,O11&lt;=92),AND(O11&gt;=97,O11&lt;=100)),_xlfn.CONCAT(SUM(P11:P13)," 1000 GP gems"),0))</f>
        <v>14 1000 GP gems</v>
      </c>
      <c r="P8" s="17">
        <f ca="1">IF(OR(AND(O11&gt;=4,O11&lt;=6),AND(O11&gt;=16,O11&lt;=19),AND(O11&gt;=30,O11&lt;=35),AND(O11&gt;=51,O11&lt;=54),AND(O11&gt;=67,O11&lt;=68),AND(O11&gt;=75,O11&lt;=76),AND(O11&gt;=83,O11&lt;=85),AND(O11&gt;=93,O11&lt;=94)),_xlfn.CONCAT(SUM(Q11:Q12)," 250 GP art"),IF(OR(AND(O11&gt;=7,O11&lt;=10),AND(O11&gt;=20,O11&lt;=23),AND(O11&gt;=36,O11&lt;=40),AND(O11&gt;=55,O11&lt;=58),AND(O11&gt;=69,O11&lt;=70),AND(O11&gt;=77,11&lt;=78),AND(O11&gt;=86,O11&lt;=88)),_xlfn.CONCAT(SUM(Q11:Q12)," 750 GP art"),0))</f>
        <v>0</v>
      </c>
      <c r="Q8" s="38" t="str">
        <f ca="1">IF(AND(O11&gt;=16,O11&lt;=29),_xlfn.CONCAT(Q11, " Items from MIT A", " , ",P11, " Items from MIT B"), IF(AND(O11&gt;=30,O11&lt;=50),_xlfn.CONCAT(P11," Items from MIT C"),IF(AND(O11&gt;=51,O11&lt;=66),_xlfn.CONCAT(Q11," Items from MIT D"),IF(AND(O11&gt;=67,O11&lt;=74),"1 Item from MIT E",IF(AND(O11&gt;=75,O11&lt;=82),_xlfn.CONCAT("1 Item from MIT F", " , ",Q11," Items from MIT G"),IF(AND(O11&gt;=83,O11&lt;=92),_xlfn.CONCAT(Q11, " Items from MIT H"), IF(AND(O11&gt;=93,O11&lt;=100),"1 Item from MIT I",0)))))))</f>
        <v>6 Items from MIT C</v>
      </c>
      <c r="R8" s="38"/>
      <c r="S8">
        <f ca="1">O11</f>
        <v>48</v>
      </c>
    </row>
    <row r="9" spans="1:19" ht="27" customHeight="1" x14ac:dyDescent="0.25">
      <c r="A9" s="16" t="str">
        <f ca="1">VLOOKUP(RANDBETWEEN(1,6),'Gems and Art'!$J$2:$K$8,2)</f>
        <v>Black pearl</v>
      </c>
      <c r="B9" s="16" t="str">
        <f ca="1">VLOOKUP(RANDBETWEEN(1,8),'Gems and Art'!$M$3:$N$10,2)</f>
        <v>Yellow sapphire</v>
      </c>
      <c r="C9" s="16" t="str">
        <f ca="1">VLOOKUP(RANDBETWEEN(1,10),'Gems and Art'!$A$17:$B$27,2)</f>
        <v>Gold locket with a painted portrait inside</v>
      </c>
      <c r="D9" s="16" t="str">
        <f ca="1">VLOOKUP(RANDBETWEEN(1,10),'Gems and Art'!$G$17:$H$27,2)</f>
        <v>Carved harp of exotic wood with ivory inlay and zircon gems</v>
      </c>
      <c r="E9" s="16" t="str">
        <f ca="1">VLOOKUP(RANDBETWEEN(1,100),'Magic Item Table A'!$A$1:$B$101,2)</f>
        <v>Potion of Healing</v>
      </c>
      <c r="F9" s="16" t="str">
        <f ca="1">VLOOKUP(RANDBETWEEN(1,100),'Magic Item Table B'!$A$1:$B$101,2)</f>
        <v>Ammunition, +1</v>
      </c>
      <c r="G9" s="16" t="str">
        <f ca="1">VLOOKUP(RANDBETWEEN(1,100),'Magic Item Table C'!$A$1:$B$101,2)</f>
        <v>Horseshoes of speed</v>
      </c>
      <c r="H9" s="16" t="str">
        <f ca="1">VLOOKUP(RANDBETWEEN(1,100),'Magic Item Table D'!$A$1:$B$101,2)</f>
        <v>Portable hole</v>
      </c>
      <c r="I9" s="16" t="str">
        <f ca="1">VLOOKUP(RANDBETWEEN(1,100),'Magic Item Table E'!$A$1:$B$101,2)</f>
        <v>Spell scroll (9th level)</v>
      </c>
      <c r="J9" s="16" t="str">
        <f ca="1">VLOOKUP(RANDBETWEEN(1,100),'Magic Item Table F'!$A$1:$B$101,2)</f>
        <v>Cloak of elvenkind</v>
      </c>
      <c r="K9" s="16" t="str">
        <f ca="1">VLOOKUP(RANDBETWEEN(1,100),'Magic Item Table G'!$A$1:$B$101,2)</f>
        <v>Belt of hill giant strength</v>
      </c>
      <c r="L9" s="16" t="str">
        <f ca="1">VLOOKUP(RANDBETWEEN(1,100),'Magic Item Table H'!$A$1:$B$101,2)</f>
        <v>Rod of the pact keeper, +3</v>
      </c>
      <c r="M9" s="16" t="str">
        <f ca="1">VLOOKUP(RANDBETWEEN(1,100),'Magic Item Table I'!$A$1:$B$101,2)</f>
        <v>Belt of cloud giant strength</v>
      </c>
      <c r="O9" s="46" t="s">
        <v>1188</v>
      </c>
      <c r="P9" s="46"/>
      <c r="Q9" s="46"/>
      <c r="R9" s="46"/>
    </row>
    <row r="10" spans="1:19" ht="27" customHeight="1" x14ac:dyDescent="0.25">
      <c r="A10" s="16" t="str">
        <f ca="1">VLOOKUP(RANDBETWEEN(1,6),'Gems and Art'!$J$2:$K$8,2)</f>
        <v>Black pearl</v>
      </c>
      <c r="B10" s="16" t="str">
        <f ca="1">VLOOKUP(RANDBETWEEN(1,8),'Gems and Art'!$M$3:$N$10,2)</f>
        <v>Black opal</v>
      </c>
      <c r="C10" s="16" t="str">
        <f ca="1">VLOOKUP(RANDBETWEEN(1,10),'Gems and Art'!$A$17:$B$27,2)</f>
        <v>Copper chalice with silver filigree</v>
      </c>
      <c r="D10" s="16" t="str">
        <f ca="1">VLOOKUP(RANDBETWEEN(1,10),'Gems and Art'!$G$17:$H$27,2)</f>
        <v>Painted gold war mask</v>
      </c>
      <c r="E10" s="16" t="str">
        <f ca="1">VLOOKUP(RANDBETWEEN(1,100),'Magic Item Table A'!$A$1:$B$101,2)</f>
        <v>Potion of Healing</v>
      </c>
      <c r="F10" s="16" t="str">
        <f ca="1">VLOOKUP(RANDBETWEEN(1,100),'Magic Item Table B'!$A$1:$B$101,2)</f>
        <v>Spell Scroll (2nd Level)</v>
      </c>
      <c r="G10" s="16" t="str">
        <f ca="1">VLOOKUP(RANDBETWEEN(1,100),'Magic Item Table C'!$A$1:$B$101,2)</f>
        <v>Quaal's feather token</v>
      </c>
      <c r="H10" s="16" t="str">
        <f ca="1">VLOOKUP(RANDBETWEEN(1,100),'Magic Item Table D'!$A$1:$B$101,2)</f>
        <v>Potion of flying</v>
      </c>
      <c r="I10" s="16" t="str">
        <f ca="1">VLOOKUP(RANDBETWEEN(1,100),'Magic Item Table E'!$A$1:$B$101,2)</f>
        <v>Spell scroll (8th level)</v>
      </c>
      <c r="J10" s="16" t="str">
        <f ca="1">VLOOKUP(RANDBETWEEN(1,100),'Magic Item Table F'!$A$1:$B$101,2)</f>
        <v>Slippers of spider climbing</v>
      </c>
      <c r="K10" s="16" t="str">
        <f ca="1">VLOOKUP(RANDBETWEEN(1,100),'Magic Item Table G'!$A$1:$B$101,2)</f>
        <v>Ring of resistance</v>
      </c>
      <c r="L10" s="16" t="str">
        <f ca="1">VLOOKUP(RANDBETWEEN(1,100),'Magic Item Table H'!$A$1:$B$101,2)</f>
        <v>loun stone (intellect)</v>
      </c>
      <c r="M10" s="16" t="str">
        <f ca="1">VLOOKUP(RANDBETWEEN(1,100),'Magic Item Table I'!$A$1:$B$101,2)</f>
        <v>Armor, +1 Plate</v>
      </c>
      <c r="O10" s="40" t="s">
        <v>0</v>
      </c>
      <c r="P10" s="40" t="s">
        <v>1192</v>
      </c>
      <c r="Q10" s="40" t="s">
        <v>1193</v>
      </c>
      <c r="R10" s="40" t="s">
        <v>1189</v>
      </c>
    </row>
    <row r="11" spans="1:19" ht="27" customHeight="1" x14ac:dyDescent="0.25">
      <c r="A11" s="16" t="str">
        <f ca="1">VLOOKUP(RANDBETWEEN(1,6),'Gems and Art'!$J$2:$K$8,2)</f>
        <v>Alexandrite</v>
      </c>
      <c r="B11" s="16" t="str">
        <f ca="1">VLOOKUP(RANDBETWEEN(1,8),'Gems and Art'!$M$3:$N$10,2)</f>
        <v>Opal</v>
      </c>
      <c r="C11" s="16" t="str">
        <f ca="1">VLOOKUP(RANDBETWEEN(1,10),'Gems and Art'!$A$17:$B$27,2)</f>
        <v>Carved bone statuette</v>
      </c>
      <c r="D11" s="16" t="str">
        <f ca="1">VLOOKUP(RANDBETWEEN(1,10),'Gems and Art'!$G$17:$H$27,2)</f>
        <v>Silver chalice set with moonstones</v>
      </c>
      <c r="E11" s="16" t="str">
        <f ca="1">VLOOKUP(RANDBETWEEN(1,100),'Magic Item Table A'!$A$1:$B$101,2)</f>
        <v>Spell Scroll (1st Level)</v>
      </c>
      <c r="F11" s="16" t="str">
        <f ca="1">VLOOKUP(RANDBETWEEN(1,100),'Magic Item Table B'!$A$1:$B$101,2)</f>
        <v>Oil of slipperiness</v>
      </c>
      <c r="G11" s="16" t="str">
        <f ca="1">VLOOKUP(RANDBETWEEN(1,100),'Magic Item Table C'!$A$1:$B$101,2)</f>
        <v>Potion of superior healing</v>
      </c>
      <c r="H11" s="16" t="str">
        <f ca="1">VLOOKUP(RANDBETWEEN(1,100),'Magic Item Table D'!$A$1:$B$101,2)</f>
        <v>Oil of sharpness</v>
      </c>
      <c r="I11" s="16" t="str">
        <f ca="1">VLOOKUP(RANDBETWEEN(1,100),'Magic Item Table E'!$A$1:$B$101,2)</f>
        <v>Spell scroll (8th level)</v>
      </c>
      <c r="J11" s="16" t="str">
        <f ca="1">VLOOKUP(RANDBETWEEN(1,100),'Magic Item Table F'!$A$1:$B$101,2)</f>
        <v>Bag of tricks (tan)</v>
      </c>
      <c r="K11" s="16" t="str">
        <f ca="1">VLOOKUP(RANDBETWEEN(1,100),'Magic Item Table G'!$A$1:$B$101,2)</f>
        <v>Ring of X-ray vision</v>
      </c>
      <c r="L11" s="16" t="str">
        <f ca="1">VLOOKUP(RANDBETWEEN(1,100),'Magic Item Table H'!$A$1:$B$101,2)</f>
        <v>Staff of striking</v>
      </c>
      <c r="M11" s="16" t="str">
        <f ca="1">VLOOKUP(RANDBETWEEN(1,100),'Magic Item Table I'!$A$1:$B$101,2)</f>
        <v>Rod of resurrection</v>
      </c>
      <c r="O11" s="43">
        <f ca="1">RANDBETWEEN(1,100)</f>
        <v>48</v>
      </c>
      <c r="P11" s="40">
        <f t="shared" ref="P11:P19" ca="1" si="0">RANDBETWEEN(1,6)</f>
        <v>6</v>
      </c>
      <c r="Q11" s="40">
        <f t="shared" ref="Q11:Q19" ca="1" si="1">RANDBETWEEN(1,4)</f>
        <v>1</v>
      </c>
      <c r="R11" s="40">
        <f ca="1">RANDBETWEEN(1,20)</f>
        <v>8</v>
      </c>
    </row>
    <row r="12" spans="1:19" ht="27" customHeight="1" x14ac:dyDescent="0.25">
      <c r="A12" s="16" t="str">
        <f ca="1">VLOOKUP(RANDBETWEEN(1,6),'Gems and Art'!$J$2:$K$8,2)</f>
        <v>Aquamarine</v>
      </c>
      <c r="B12" s="16" t="str">
        <f ca="1">VLOOKUP(RANDBETWEEN(1,8),'Gems and Art'!$M$3:$N$10,2)</f>
        <v>Black opal</v>
      </c>
      <c r="C12" s="16" t="str">
        <f ca="1">VLOOKUP(RANDBETWEEN(1,10),'Gems and Art'!$A$17:$B$27,2)</f>
        <v>Small mirror set in a painted wooden frame</v>
      </c>
      <c r="D12" s="16" t="str">
        <f ca="1">VLOOKUP(RANDBETWEEN(1,10),'Gems and Art'!$G$17:$H$27,2)</f>
        <v>Ceremonial electrum dagger with a black pearl in the pommel</v>
      </c>
      <c r="E12" s="16" t="str">
        <f ca="1">VLOOKUP(RANDBETWEEN(1,100),'Magic Item Table A'!$A$1:$B$101,2)</f>
        <v>Potion of Climbing</v>
      </c>
      <c r="F12" s="16" t="str">
        <f ca="1">VLOOKUP(RANDBETWEEN(1,100),'Magic Item Table B'!$A$1:$B$101,2)</f>
        <v>Mithral armor</v>
      </c>
      <c r="G12" s="16" t="str">
        <f ca="1">VLOOKUP(RANDBETWEEN(1,100),'Magic Item Table C'!$A$1:$B$101,2)</f>
        <v>Potion of frost giant strength</v>
      </c>
      <c r="H12" s="16" t="str">
        <f ca="1">VLOOKUP(RANDBETWEEN(1,100),'Magic Item Table D'!$A$1:$B$101,2)</f>
        <v>Potion of supreme healing</v>
      </c>
      <c r="I12" s="16" t="str">
        <f ca="1">VLOOKUP(RANDBETWEEN(1,100),'Magic Item Table E'!$A$1:$B$101,2)</f>
        <v>Universal solvent</v>
      </c>
      <c r="J12" s="16" t="str">
        <f ca="1">VLOOKUP(RANDBETWEEN(1,100),'Magic Item Table F'!$A$1:$B$101,2)</f>
        <v>Figurine of wondrous power (silver raven)</v>
      </c>
      <c r="K12" s="16" t="str">
        <f ca="1">VLOOKUP(RANDBETWEEN(1,100),'Magic Item Table G'!$A$1:$B$101,2)</f>
        <v>Weapon, +2</v>
      </c>
      <c r="L12" s="16" t="str">
        <f ca="1">VLOOKUP(RANDBETWEEN(1,100),'Magic Item Table H'!$A$1:$B$101,2)</f>
        <v>Belt of fire giant strength</v>
      </c>
      <c r="M12" s="16" t="str">
        <f ca="1">VLOOKUP(RANDBETWEEN(1,100),'Magic Item Table I'!$A$1:$B$101,2)</f>
        <v>loun stone (mastery)</v>
      </c>
      <c r="O12" s="40">
        <f t="shared" ref="O12:O23" ca="1" si="2">RANDBETWEEN(1,100)</f>
        <v>5</v>
      </c>
      <c r="P12" s="40">
        <f t="shared" ca="1" si="0"/>
        <v>6</v>
      </c>
      <c r="Q12" s="40">
        <f t="shared" ca="1" si="1"/>
        <v>3</v>
      </c>
      <c r="R12" s="41"/>
    </row>
    <row r="13" spans="1:19" ht="27" customHeight="1" x14ac:dyDescent="0.25">
      <c r="A13" s="16" t="str">
        <f ca="1">VLOOKUP(RANDBETWEEN(1,6),'Gems and Art'!$J$2:$K$8,2)</f>
        <v>Alexandrite</v>
      </c>
      <c r="B13" s="16" t="str">
        <f ca="1">VLOOKUP(RANDBETWEEN(1,8),'Gems and Art'!$M$3:$N$10,2)</f>
        <v>Fire opal</v>
      </c>
      <c r="C13" s="16" t="str">
        <f ca="1">VLOOKUP(RANDBETWEEN(1,10),'Gems and Art'!$A$17:$B$27,2)</f>
        <v>Black velvet mask stitched with silver thread</v>
      </c>
      <c r="D13" s="16" t="str">
        <f ca="1">VLOOKUP(RANDBETWEEN(1,10),'Gems and Art'!$G$17:$H$27,2)</f>
        <v>Small gold idol</v>
      </c>
      <c r="E13" s="16" t="str">
        <f ca="1">VLOOKUP(RANDBETWEEN(1,100),'Magic Item Table A'!$A$1:$B$101,2)</f>
        <v>Spell Scroll (cantrip)</v>
      </c>
      <c r="F13" s="16" t="str">
        <f ca="1">VLOOKUP(RANDBETWEEN(1,100),'Magic Item Table B'!$A$1:$B$101,2)</f>
        <v>Mithral armor</v>
      </c>
      <c r="G13" s="16" t="str">
        <f ca="1">VLOOKUP(RANDBETWEEN(1,100),'Magic Item Table C'!$A$1:$B$101,2)</f>
        <v>Bag of beans</v>
      </c>
      <c r="H13" s="16" t="str">
        <f ca="1">VLOOKUP(RANDBETWEEN(1,100),'Magic Item Table D'!$A$1:$B$101,2)</f>
        <v>Oil of sharpness</v>
      </c>
      <c r="I13" s="16" t="str">
        <f ca="1">VLOOKUP(RANDBETWEEN(1,100),'Magic Item Table E'!$A$1:$B$101,2)</f>
        <v>Spell scroll (8th level)</v>
      </c>
      <c r="J13" s="16" t="str">
        <f ca="1">VLOOKUP(RANDBETWEEN(1,100),'Magic Item Table F'!$A$1:$B$101,2)</f>
        <v>Slippers of spider climbing</v>
      </c>
      <c r="K13" s="16" t="str">
        <f ca="1">VLOOKUP(RANDBETWEEN(1,100),'Magic Item Table G'!$A$1:$B$101,2)</f>
        <v>Mantle of spell resistance</v>
      </c>
      <c r="L13" s="16" t="str">
        <f ca="1">VLOOKUP(RANDBETWEEN(1,100),'Magic Item Table H'!$A$1:$B$101,2)</f>
        <v>Figurine of wondrous power (obsidian steed)</v>
      </c>
      <c r="M13" s="16" t="str">
        <f ca="1">VLOOKUP(RANDBETWEEN(1,100),'Magic Item Table I'!$A$1:$B$101,2)</f>
        <v>Ring of Spell Turning</v>
      </c>
      <c r="O13" s="40">
        <f t="shared" ca="1" si="2"/>
        <v>37</v>
      </c>
      <c r="P13" s="40">
        <f t="shared" ca="1" si="0"/>
        <v>2</v>
      </c>
      <c r="Q13" s="40">
        <f t="shared" ca="1" si="1"/>
        <v>4</v>
      </c>
      <c r="R13" s="40" t="s">
        <v>1190</v>
      </c>
    </row>
    <row r="14" spans="1:19" ht="27" customHeight="1" x14ac:dyDescent="0.25">
      <c r="A14" s="16" t="str">
        <f ca="1">VLOOKUP(RANDBETWEEN(1,6),'Gems and Art'!$J$2:$K$8,2)</f>
        <v>Alexandrite</v>
      </c>
      <c r="B14" s="16" t="str">
        <f ca="1">VLOOKUP(RANDBETWEEN(1,8),'Gems and Art'!$M$3:$N$10,2)</f>
        <v>Yellow sapphire</v>
      </c>
      <c r="C14" s="16" t="str">
        <f ca="1">VLOOKUP(RANDBETWEEN(1,10),'Gems and Art'!$A$17:$B$27,2)</f>
        <v>Copper chalice with silver filigree</v>
      </c>
      <c r="D14" s="16" t="str">
        <f ca="1">VLOOKUP(RANDBETWEEN(1,10),'Gems and Art'!$G$17:$H$27,2)</f>
        <v>Silver and gold brooch</v>
      </c>
      <c r="E14" s="16" t="str">
        <f ca="1">VLOOKUP(RANDBETWEEN(1,100),'Magic Item Table A'!$A$1:$B$101,2)</f>
        <v>Potion of Healing</v>
      </c>
      <c r="F14" s="16" t="str">
        <f ca="1">VLOOKUP(RANDBETWEEN(1,100),'Magic Item Table B'!$A$1:$B$101,2)</f>
        <v>Ammunition, +1</v>
      </c>
      <c r="G14" s="16" t="str">
        <f ca="1">VLOOKUP(RANDBETWEEN(1,100),'Magic Item Table C'!$A$1:$B$101,2)</f>
        <v>Potion of stone giant strength</v>
      </c>
      <c r="H14" s="16" t="str">
        <f ca="1">VLOOKUP(RANDBETWEEN(1,100),'Magic Item Table D'!$A$1:$B$101,2)</f>
        <v>Potion of speed</v>
      </c>
      <c r="I14" s="16" t="str">
        <f ca="1">VLOOKUP(RANDBETWEEN(1,100),'Magic Item Table E'!$A$1:$B$101,2)</f>
        <v>Potion of storm giant strength</v>
      </c>
      <c r="J14" s="16" t="str">
        <f ca="1">VLOOKUP(RANDBETWEEN(1,100),'Magic Item Table F'!$A$1:$B$101,2)</f>
        <v>Weapon, +1</v>
      </c>
      <c r="K14" s="16" t="str">
        <f ca="1">VLOOKUP(RANDBETWEEN(1,100),'Magic Item Table G'!$A$1:$B$101,2)</f>
        <v>Armor of resistance (chain shirt)</v>
      </c>
      <c r="L14" s="16" t="str">
        <f ca="1">VLOOKUP(RANDBETWEEN(1,100),'Magic Item Table H'!$A$1:$B$101,2)</f>
        <v>Weapon, +3</v>
      </c>
      <c r="M14" s="16" t="str">
        <f ca="1">VLOOKUP(RANDBETWEEN(1,100),'Magic Item Table I'!$A$1:$B$101,2)</f>
        <v>Rod of resurrection</v>
      </c>
      <c r="O14" s="40">
        <f t="shared" ca="1" si="2"/>
        <v>30</v>
      </c>
      <c r="P14" s="40">
        <f t="shared" ca="1" si="0"/>
        <v>5</v>
      </c>
      <c r="Q14" s="40">
        <f t="shared" ca="1" si="1"/>
        <v>3</v>
      </c>
      <c r="R14" s="40">
        <f ca="1">RANDBETWEEN(1,12)</f>
        <v>10</v>
      </c>
    </row>
    <row r="15" spans="1:19" ht="27" customHeight="1" x14ac:dyDescent="0.25">
      <c r="A15" s="16" t="str">
        <f ca="1">VLOOKUP(RANDBETWEEN(1,6),'Gems and Art'!$J$2:$K$8,2)</f>
        <v>Aquamarine</v>
      </c>
      <c r="B15" s="16" t="str">
        <f ca="1">VLOOKUP(RANDBETWEEN(1,8),'Gems and Art'!$M$3:$N$10,2)</f>
        <v>Star ruby</v>
      </c>
      <c r="C15" s="16" t="str">
        <f ca="1">VLOOKUP(RANDBETWEEN(1,10),'Gems and Art'!$A$17:$B$27,2)</f>
        <v>Cloth-of-gold vestments</v>
      </c>
      <c r="D15" s="16" t="str">
        <f ca="1">VLOOKUP(RANDBETWEEN(1,10),'Gems and Art'!$G$17:$H$27,2)</f>
        <v>Bottle stopper cork embossed with gold leaf and set with amethysts</v>
      </c>
      <c r="E15" s="16" t="str">
        <f ca="1">VLOOKUP(RANDBETWEEN(1,100),'Magic Item Table A'!$A$1:$B$101,2)</f>
        <v>Potion of Healing</v>
      </c>
      <c r="F15" s="16" t="str">
        <f ca="1">VLOOKUP(RANDBETWEEN(1,100),'Magic Item Table B'!$A$1:$B$101,2)</f>
        <v>Oil of slipperiness</v>
      </c>
      <c r="G15" s="16" t="str">
        <f ca="1">VLOOKUP(RANDBETWEEN(1,100),'Magic Item Table C'!$A$1:$B$101,2)</f>
        <v>Periapt of health</v>
      </c>
      <c r="H15" s="16" t="str">
        <f ca="1">VLOOKUP(RANDBETWEEN(1,100),'Magic Item Table D'!$A$1:$B$101,2)</f>
        <v>Bag of devouring</v>
      </c>
      <c r="I15" s="16" t="str">
        <f ca="1">VLOOKUP(RANDBETWEEN(1,100),'Magic Item Table E'!$A$1:$B$101,2)</f>
        <v>Potion of storm giant strength</v>
      </c>
      <c r="J15" s="16" t="str">
        <f ca="1">VLOOKUP(RANDBETWEEN(1,100),'Magic Item Table F'!$A$1:$B$101,2)</f>
        <v>Trident of fish command</v>
      </c>
      <c r="K15" s="16" t="str">
        <f ca="1">VLOOKUP(RANDBETWEEN(1,100),'Magic Item Table G'!$A$1:$B$101,2)</f>
        <v>Shield of missile attraction</v>
      </c>
      <c r="L15" s="16" t="str">
        <f ca="1">VLOOKUP(RANDBETWEEN(1,100),'Magic Item Table H'!$A$1:$B$101,2)</f>
        <v>Sword of sharpness</v>
      </c>
      <c r="M15" s="16" t="str">
        <f ca="1">VLOOKUP(RANDBETWEEN(1,100),'Magic Item Table I'!$A$1:$B$101,2)</f>
        <v>Iron flask</v>
      </c>
      <c r="O15" s="40">
        <f t="shared" ca="1" si="2"/>
        <v>90</v>
      </c>
      <c r="P15" s="40">
        <f t="shared" ca="1" si="0"/>
        <v>3</v>
      </c>
      <c r="Q15" s="40">
        <f t="shared" ca="1" si="1"/>
        <v>4</v>
      </c>
      <c r="R15" s="41"/>
    </row>
    <row r="16" spans="1:19" ht="27" customHeight="1" x14ac:dyDescent="0.25">
      <c r="A16" s="16" t="str">
        <f ca="1">VLOOKUP(RANDBETWEEN(1,6),'Gems and Art'!$J$2:$K$8,2)</f>
        <v>Aquamarine</v>
      </c>
      <c r="B16" s="16" t="str">
        <f ca="1">VLOOKUP(RANDBETWEEN(1,8),'Gems and Art'!$M$3:$N$10,2)</f>
        <v>Black opal</v>
      </c>
      <c r="C16" s="16" t="str">
        <f ca="1">VLOOKUP(RANDBETWEEN(1,10),'Gems and Art'!$A$17:$B$27,2)</f>
        <v>Embroidered silk handkerchief</v>
      </c>
      <c r="D16" s="16" t="str">
        <f ca="1">VLOOKUP(RANDBETWEEN(1,10),'Gems and Art'!$G$17:$H$27,2)</f>
        <v>Small gold idol</v>
      </c>
      <c r="E16" s="16" t="str">
        <f ca="1">VLOOKUP(RANDBETWEEN(1,100),'Magic Item Table A'!$A$1:$B$101,2)</f>
        <v>Potion of Healing</v>
      </c>
      <c r="F16" s="16" t="str">
        <f ca="1">VLOOKUP(RANDBETWEEN(1,100),'Magic Item Table B'!$A$1:$B$101,2)</f>
        <v>Potion of Fire breath</v>
      </c>
      <c r="G16" s="16" t="str">
        <f ca="1">VLOOKUP(RANDBETWEEN(1,100),'Magic Item Table C'!$A$1:$B$101,2)</f>
        <v>Potion of invulnerability</v>
      </c>
      <c r="H16" s="16" t="str">
        <f ca="1">VLOOKUP(RANDBETWEEN(1,100),'Magic Item Table D'!$A$1:$B$101,2)</f>
        <v>Spell scroll (7thlevel)</v>
      </c>
      <c r="I16" s="16" t="str">
        <f ca="1">VLOOKUP(RANDBETWEEN(1,100),'Magic Item Table E'!$A$1:$B$101,2)</f>
        <v>Poti on of supreme healing</v>
      </c>
      <c r="J16" s="16" t="str">
        <f ca="1">VLOOKUP(RANDBETWEEN(1,100),'Magic Item Table F'!$A$1:$B$101,2)</f>
        <v>Brooch of shielding</v>
      </c>
      <c r="K16" s="16" t="str">
        <f ca="1">VLOOKUP(RANDBETWEEN(1,100),'Magic Item Table G'!$A$1:$B$101,2)</f>
        <v>Armor of resistance (chain shirt)</v>
      </c>
      <c r="L16" s="16" t="str">
        <f ca="1">VLOOKUP(RANDBETWEEN(1,100),'Magic Item Table H'!$A$1:$B$101,2)</f>
        <v>Sword of sharpness</v>
      </c>
      <c r="M16" s="16" t="str">
        <f ca="1">VLOOKUP(RANDBETWEEN(1,100),'Magic Item Table I'!$A$1:$B$101,2)</f>
        <v>Luck Blade</v>
      </c>
      <c r="O16" s="40">
        <f t="shared" ca="1" si="2"/>
        <v>61</v>
      </c>
      <c r="P16" s="40">
        <f t="shared" ca="1" si="0"/>
        <v>6</v>
      </c>
      <c r="Q16" s="40">
        <f t="shared" ca="1" si="1"/>
        <v>3</v>
      </c>
      <c r="R16" s="40" t="s">
        <v>1194</v>
      </c>
    </row>
    <row r="17" spans="1:18" ht="27" customHeight="1" x14ac:dyDescent="0.25">
      <c r="A17" s="16" t="str">
        <f ca="1">VLOOKUP(RANDBETWEEN(1,6),'Gems and Art'!$J$2:$K$8,2)</f>
        <v>Black pearl</v>
      </c>
      <c r="B17" s="16" t="str">
        <f ca="1">VLOOKUP(RANDBETWEEN(1,8),'Gems and Art'!$M$3:$N$10,2)</f>
        <v>Star ruby</v>
      </c>
      <c r="C17" s="16" t="str">
        <f ca="1">VLOOKUP(RANDBETWEEN(1,10),'Gems and Art'!$A$17:$B$27,2)</f>
        <v>Embroidered silk handkerchief</v>
      </c>
      <c r="D17" s="16" t="str">
        <f ca="1">VLOOKUP(RANDBETWEEN(1,10),'Gems and Art'!$G$17:$H$27,2)</f>
        <v>Small gold idol</v>
      </c>
      <c r="E17" s="16" t="str">
        <f ca="1">VLOOKUP(RANDBETWEEN(1,100),'Magic Item Table A'!$A$1:$B$101,2)</f>
        <v>Spell Scroll (1st Level)</v>
      </c>
      <c r="F17" s="16" t="str">
        <f ca="1">VLOOKUP(RANDBETWEEN(1,100),'Magic Item Table B'!$A$1:$B$101,2)</f>
        <v>Potion of animal friendship</v>
      </c>
      <c r="G17" s="16" t="str">
        <f ca="1">VLOOKUP(RANDBETWEEN(1,100),'Magic Item Table C'!$A$1:$B$101,2)</f>
        <v>Potion of gaseous form</v>
      </c>
      <c r="H17" s="16" t="str">
        <f ca="1">VLOOKUP(RANDBETWEEN(1,100),'Magic Item Table D'!$A$1:$B$101,2)</f>
        <v>Potion of supreme healing</v>
      </c>
      <c r="I17" s="16" t="str">
        <f ca="1">VLOOKUP(RANDBETWEEN(1,100),'Magic Item Table E'!$A$1:$B$101,2)</f>
        <v>Spell scroll (8th level)</v>
      </c>
      <c r="J17" s="16" t="str">
        <f ca="1">VLOOKUP(RANDBETWEEN(1,100),'Magic Item Table F'!$A$1:$B$101,2)</f>
        <v>Wind fan</v>
      </c>
      <c r="K17" s="16" t="str">
        <f ca="1">VLOOKUP(RANDBETWEEN(1,100),'Magic Item Table G'!$A$1:$B$101,2)</f>
        <v>Armor of resistance (leather)</v>
      </c>
      <c r="L17" s="16" t="str">
        <f ca="1">VLOOKUP(RANDBETWEEN(1,100),'Magic Item Table H'!$A$1:$B$101,2)</f>
        <v>Staff of power</v>
      </c>
      <c r="M17" s="16" t="str">
        <f ca="1">VLOOKUP(RANDBETWEEN(1,100),'Magic Item Table I'!$A$1:$B$101,2)</f>
        <v>Hammer of Thunderbolts</v>
      </c>
      <c r="O17" s="40">
        <f t="shared" ca="1" si="2"/>
        <v>68</v>
      </c>
      <c r="P17" s="40">
        <f t="shared" ca="1" si="0"/>
        <v>6</v>
      </c>
      <c r="Q17" s="40">
        <f t="shared" ca="1" si="1"/>
        <v>1</v>
      </c>
      <c r="R17" s="40">
        <f ca="1">RANDBETWEEN(1,10)</f>
        <v>7</v>
      </c>
    </row>
    <row r="18" spans="1:18" ht="27" customHeight="1" x14ac:dyDescent="0.25">
      <c r="A18" s="14" t="str">
        <f ca="1">VLOOKUP(RANDBETWEEN(1,6),'Gems and Art'!$J$2:$K$8,2)</f>
        <v>Aquamarine</v>
      </c>
      <c r="B18" s="14" t="str">
        <f ca="1">VLOOKUP(RANDBETWEEN(1,8),'Gems and Art'!$M$3:$N$10,2)</f>
        <v>Yellow sapphire</v>
      </c>
      <c r="C18" s="16" t="str">
        <f ca="1">VLOOKUP(RANDBETWEEN(1,10),'Gems and Art'!$A$17:$B$27,2)</f>
        <v>Silver ewer</v>
      </c>
      <c r="D18" s="16" t="str">
        <f ca="1">VLOOKUP(RANDBETWEEN(1,10),'Gems and Art'!$G$17:$H$27,2)</f>
        <v>Gold dragon comb set with red garnets as eyes</v>
      </c>
      <c r="E18" s="16" t="str">
        <f ca="1">VLOOKUP(RANDBETWEEN(1,100),'Magic Item Table A'!$A$1:$B$101,2)</f>
        <v>Potion of Healing</v>
      </c>
      <c r="F18" s="16" t="str">
        <f ca="1">VLOOKUP(RANDBETWEEN(1,100),'Magic Item Table B'!$A$1:$B$101,2)</f>
        <v>Potion of greater healing</v>
      </c>
      <c r="G18" s="16" t="str">
        <f ca="1">VLOOKUP(RANDBETWEEN(1,100),'Magic Item Table C'!$A$1:$B$101,2)</f>
        <v>Potion of superior healing</v>
      </c>
      <c r="H18" s="16" t="str">
        <f ca="1">VLOOKUP(RANDBETWEEN(1,100),'Magic Item Table D'!$A$1:$B$101,2)</f>
        <v>Potion of invisibility</v>
      </c>
      <c r="I18" s="16" t="str">
        <f ca="1">VLOOKUP(RANDBETWEEN(1,100),'Magic Item Table E'!$A$1:$B$101,2)</f>
        <v>Spell scroll (8th level)</v>
      </c>
      <c r="J18" s="16" t="str">
        <f ca="1">VLOOKUP(RANDBETWEEN(1,100),'Magic Item Table F'!$A$1:$B$101,2)</f>
        <v>Sword of vengeance</v>
      </c>
      <c r="K18" s="16" t="str">
        <f ca="1">VLOOKUP(RANDBETWEEN(1,100),'Magic Item Table G'!$A$1:$B$101,2)</f>
        <v>Dimensional shackles</v>
      </c>
      <c r="L18" s="16" t="str">
        <f ca="1">VLOOKUP(RANDBETWEEN(1,100),'Magic Item Table H'!$A$1:$B$101,2)</f>
        <v>Armor, +2 chain shirt</v>
      </c>
      <c r="M18" s="16" t="str">
        <f ca="1">VLOOKUP(RANDBETWEEN(1,100),'Magic Item Table I'!$A$1:$B$101,2)</f>
        <v>Armor, +3 chain shirt</v>
      </c>
      <c r="O18" s="40">
        <f t="shared" ca="1" si="2"/>
        <v>27</v>
      </c>
      <c r="P18" s="40">
        <f t="shared" ca="1" si="0"/>
        <v>1</v>
      </c>
      <c r="Q18" s="40">
        <f t="shared" ca="1" si="1"/>
        <v>3</v>
      </c>
      <c r="R18" s="41"/>
    </row>
    <row r="19" spans="1:18" ht="27" customHeight="1" x14ac:dyDescent="0.25">
      <c r="A19" s="14" t="str">
        <f ca="1">VLOOKUP(RANDBETWEEN(1,6),'Gems and Art'!$J$2:$K$8,2)</f>
        <v>Blue spinel</v>
      </c>
      <c r="B19" s="14" t="str">
        <f ca="1">VLOOKUP(RANDBETWEEN(1,8),'Gems and Art'!$M$3:$N$10,2)</f>
        <v>Emerald</v>
      </c>
      <c r="C19" s="16" t="str">
        <f ca="1">VLOOKUP(RANDBETWEEN(1,10),'Gems and Art'!$A$17:$B$27,2)</f>
        <v>Black velvet mask stitched with silver thread</v>
      </c>
      <c r="D19" s="16" t="str">
        <f ca="1">VLOOKUP(RANDBETWEEN(1,10),'Gems and Art'!$G$17:$H$27,2)</f>
        <v>Carved harp of exotic wood with ivory inlay and zircon gems</v>
      </c>
      <c r="E19" s="16" t="str">
        <f ca="1">VLOOKUP(RANDBETWEEN(1,100),'Magic Item Table A'!$A$1:$B$101,2)</f>
        <v>Potion of Greater Healing</v>
      </c>
      <c r="F19" s="16" t="str">
        <f ca="1">VLOOKUP(RANDBETWEEN(1,100),'Magic Item Table B'!$A$1:$B$101,2)</f>
        <v>Potion of growth</v>
      </c>
      <c r="G19" s="16" t="str">
        <f ca="1">VLOOKUP(RANDBETWEEN(1,100),'Magic Item Table C'!$A$1:$B$101,2)</f>
        <v>Quaal's feather token</v>
      </c>
      <c r="H19" s="16" t="str">
        <f ca="1">VLOOKUP(RANDBETWEEN(1,100),'Magic Item Table D'!$A$1:$B$101,2)</f>
        <v>Potion of supreme healing</v>
      </c>
      <c r="I19" s="16" t="str">
        <f ca="1">VLOOKUP(RANDBETWEEN(1,100),'Magic Item Table E'!$A$1:$B$101,2)</f>
        <v>Spell scroll (8th level)</v>
      </c>
      <c r="J19" s="16" t="str">
        <f ca="1">VLOOKUP(RANDBETWEEN(1,100),'Magic Item Table F'!$A$1:$B$101,2)</f>
        <v>Weapon, +1</v>
      </c>
      <c r="K19" s="16" t="str">
        <f ca="1">VLOOKUP(RANDBETWEEN(1,100),'Magic Item Table G'!$A$1:$B$101,2)</f>
        <v>Instrument ofthe bards (Cii lyre)</v>
      </c>
      <c r="L19" s="16" t="str">
        <f ca="1">VLOOKUP(RANDBETWEEN(1,100),'Magic Item Table H'!$A$1:$B$101,2)</f>
        <v>Dwarven plate</v>
      </c>
      <c r="M19" s="16" t="str">
        <f ca="1">VLOOKUP(RANDBETWEEN(1,100),'Magic Item Table I'!$A$1:$B$101,2)</f>
        <v>Well of many worlds</v>
      </c>
      <c r="O19" s="40">
        <f t="shared" ca="1" si="2"/>
        <v>82</v>
      </c>
      <c r="P19" s="40">
        <f t="shared" ca="1" si="0"/>
        <v>6</v>
      </c>
      <c r="Q19" s="40">
        <f t="shared" ca="1" si="1"/>
        <v>2</v>
      </c>
      <c r="R19" s="40" t="s">
        <v>1191</v>
      </c>
    </row>
    <row r="20" spans="1:18" x14ac:dyDescent="0.25">
      <c r="O20" s="40">
        <f t="shared" ca="1" si="2"/>
        <v>24</v>
      </c>
      <c r="P20" s="40">
        <f t="shared" ref="P20:P23" ca="1" si="3">RANDBETWEEN(1,6)</f>
        <v>4</v>
      </c>
      <c r="Q20" s="40">
        <f t="shared" ref="Q20:Q23" ca="1" si="4">RANDBETWEEN(1,4)</f>
        <v>4</v>
      </c>
      <c r="R20" s="40">
        <f ca="1">RANDBETWEEN(1,8)</f>
        <v>8</v>
      </c>
    </row>
    <row r="21" spans="1:18" ht="22.5" customHeight="1" x14ac:dyDescent="0.25">
      <c r="A21" s="8" t="s">
        <v>2653</v>
      </c>
      <c r="B21" s="8" t="s">
        <v>2654</v>
      </c>
      <c r="C21" s="8" t="s">
        <v>2655</v>
      </c>
      <c r="D21" s="8" t="s">
        <v>2656</v>
      </c>
      <c r="E21" s="8" t="s">
        <v>2657</v>
      </c>
      <c r="F21" s="8" t="s">
        <v>2658</v>
      </c>
      <c r="G21" s="8" t="s">
        <v>2659</v>
      </c>
      <c r="H21" s="8" t="s">
        <v>2660</v>
      </c>
      <c r="I21" s="8" t="s">
        <v>2661</v>
      </c>
      <c r="J21" s="8" t="s">
        <v>2662</v>
      </c>
      <c r="O21" s="40">
        <f t="shared" ca="1" si="2"/>
        <v>70</v>
      </c>
      <c r="P21" s="40">
        <f t="shared" ca="1" si="3"/>
        <v>1</v>
      </c>
      <c r="Q21" s="40">
        <f t="shared" ca="1" si="4"/>
        <v>4</v>
      </c>
      <c r="R21" s="41"/>
    </row>
    <row r="22" spans="1:18" ht="22.5" customHeight="1" x14ac:dyDescent="0.25">
      <c r="A22" s="17" t="str">
        <f ca="1">VLOOKUP('Spell Scrolls'!$V$2,'Spell List'!$A$2:$C$362,2)</f>
        <v>Message</v>
      </c>
      <c r="B22" s="17" t="str">
        <f ca="1">VLOOKUP('Spell Scrolls'!$V$3,'Spell List'!$A$2:$C$362,2)</f>
        <v>Shield</v>
      </c>
      <c r="C22" s="17" t="str">
        <f ca="1">VLOOKUP('Spell Scrolls'!$V$4,'Spell List'!$A$2:$C$362,2)</f>
        <v>Aid</v>
      </c>
      <c r="D22" s="17" t="str">
        <f ca="1">VLOOKUP('Spell Scrolls'!$V$5,'Spell List'!$A$2:$C$362,2)</f>
        <v>Lightning Arrow</v>
      </c>
      <c r="E22" s="17" t="str">
        <f ca="1">VLOOKUP('Spell Scrolls'!$V$6,'Spell List'!$A$2:$C$362,2)</f>
        <v>Arcane Eye</v>
      </c>
      <c r="F22" s="17" t="str">
        <f ca="1">VLOOKUP('Spell Scrolls'!$V$7,'Spell List'!$A$2:$C$362,2)</f>
        <v>Flame Strike</v>
      </c>
      <c r="G22" s="17" t="str">
        <f ca="1">VLOOKUP('Spell Scrolls'!$V$8,'Spell List'!$A$2:$C$362,2)</f>
        <v>Globe of Invulnerability</v>
      </c>
      <c r="H22" s="17" t="str">
        <f ca="1">VLOOKUP('Spell Scrolls'!$V$9,'Spell List'!$A$2:$C$362,2)</f>
        <v>Regenerate</v>
      </c>
      <c r="I22" s="17" t="str">
        <f ca="1">VLOOKUP('Spell Scrolls'!$V$10,'Spell List'!$A$2:$C$362,2)</f>
        <v>Clone</v>
      </c>
      <c r="J22" s="17" t="str">
        <f ca="1">VLOOKUP('Spell Scrolls'!$V$11,'Spell List'!$A$2:$C$362,2)</f>
        <v>Meteor Swarm</v>
      </c>
      <c r="O22" s="40">
        <f t="shared" ca="1" si="2"/>
        <v>43</v>
      </c>
      <c r="P22" s="40">
        <f t="shared" ca="1" si="3"/>
        <v>6</v>
      </c>
      <c r="Q22" s="40">
        <f t="shared" ca="1" si="4"/>
        <v>1</v>
      </c>
      <c r="R22" s="41"/>
    </row>
    <row r="23" spans="1:18" ht="22.5" customHeight="1" x14ac:dyDescent="0.25">
      <c r="A23" s="17" t="str">
        <f ca="1">VLOOKUP('Spell Scrolls'!$W$2,'Spell List'!$A$2:$C$362,2)</f>
        <v>Dancing Lights</v>
      </c>
      <c r="B23" s="17" t="str">
        <f ca="1">VLOOKUP('Spell Scrolls'!$W$3,'Spell List'!$A$2:$C$362,2)</f>
        <v>Illusory Script</v>
      </c>
      <c r="C23" s="17" t="str">
        <f ca="1">VLOOKUP('Spell Scrolls'!$W$4,'Spell List'!$A$2:$C$362,2)</f>
        <v>Flaming Sphere</v>
      </c>
      <c r="D23" s="17" t="str">
        <f ca="1">VLOOKUP('Spell Scrolls'!$W$5,'Spell List'!$A$2:$C$362,2)</f>
        <v>Speak with Plants</v>
      </c>
      <c r="E23" s="17" t="str">
        <f ca="1">VLOOKUP('Spell Scrolls'!$W$6,'Spell List'!$A$2:$C$362,2)</f>
        <v>Ice Storm</v>
      </c>
      <c r="F23" s="17" t="str">
        <f ca="1">VLOOKUP('Spell Scrolls'!$W$7,'Spell List'!$A$2:$C$362,2)</f>
        <v>Circle of Power</v>
      </c>
      <c r="G23" s="17" t="str">
        <f ca="1">VLOOKUP('Spell Scrolls'!$W$8,'Spell List'!$A$2:$C$362,2)</f>
        <v>Word of Recall</v>
      </c>
      <c r="H23" s="17" t="str">
        <f ca="1">VLOOKUP('Spell Scrolls'!$W$9,'Spell List'!$A$2:$C$362,2)</f>
        <v>Etherealness</v>
      </c>
      <c r="I23" s="17" t="str">
        <f ca="1">VLOOKUP('Spell Scrolls'!$W$10,'Spell List'!$A$2:$C$362,2)</f>
        <v>Glibness</v>
      </c>
      <c r="J23" s="17" t="str">
        <f ca="1">VLOOKUP('Spell Scrolls'!$W$11,'Spell List'!$A$2:$C$362,2)</f>
        <v>Storm of Vengeance</v>
      </c>
      <c r="O23" s="40">
        <f t="shared" ca="1" si="2"/>
        <v>45</v>
      </c>
      <c r="P23" s="40">
        <f t="shared" ca="1" si="3"/>
        <v>1</v>
      </c>
      <c r="Q23" s="40">
        <f t="shared" ca="1" si="4"/>
        <v>4</v>
      </c>
      <c r="R23" s="41"/>
    </row>
    <row r="24" spans="1:18" ht="22.5" customHeight="1" x14ac:dyDescent="0.25">
      <c r="A24" s="17" t="str">
        <f ca="1">VLOOKUP('Spell Scrolls'!$X$2,'Spell List'!$A$2:$C$362,2)</f>
        <v>Thaumaturgy</v>
      </c>
      <c r="B24" s="17" t="str">
        <f ca="1">VLOOKUP('Spell Scrolls'!$X$3,'Spell List'!$A$2:$C$362,2)</f>
        <v>Compelled Duel</v>
      </c>
      <c r="C24" s="17" t="str">
        <f ca="1">VLOOKUP('Spell Scrolls'!$X$4,'Spell List'!$A$2:$C$362,2)</f>
        <v>Spiritual Weapon</v>
      </c>
      <c r="D24" s="17" t="str">
        <f ca="1">VLOOKUP('Spell Scrolls'!$X$5,'Spell List'!$A$2:$C$362,2)</f>
        <v>Water Breathing</v>
      </c>
      <c r="E24" s="17" t="str">
        <f ca="1">VLOOKUP('Spell Scrolls'!$X$6,'Spell List'!$A$2:$C$362,2)</f>
        <v>Conjure Minor Elementals</v>
      </c>
      <c r="F24" s="17" t="str">
        <f ca="1">VLOOKUP('Spell Scrolls'!$X$7,'Spell List'!$A$2:$C$362,2)</f>
        <v>Insect Plague</v>
      </c>
      <c r="G24" s="17" t="str">
        <f ca="1">VLOOKUP('Spell Scrolls'!$X$8,'Spell List'!$A$2:$C$362,2)</f>
        <v>Mass Suggestion</v>
      </c>
      <c r="H24" s="17" t="str">
        <f ca="1">VLOOKUP('Spell Scrolls'!$X$9,'Spell List'!$A$2:$C$362,2)</f>
        <v>Finger of Death</v>
      </c>
      <c r="I24" s="17" t="str">
        <f ca="1">VLOOKUP('Spell Scrolls'!$X$10,'Spell List'!$A$2:$C$362,2)</f>
        <v>Dominate Monster</v>
      </c>
      <c r="J24" s="17" t="str">
        <f ca="1">VLOOKUP('Spell Scrolls'!$X$11,'Spell List'!$A$2:$C$362,2)</f>
        <v>Wish</v>
      </c>
    </row>
    <row r="25" spans="1:18" ht="22.5" customHeight="1" x14ac:dyDescent="0.25">
      <c r="A25" s="17" t="str">
        <f ca="1">VLOOKUP('Spell Scrolls'!$Y$2,'Spell List'!$A$2:$C$362,2)</f>
        <v>Eldritch Blast</v>
      </c>
      <c r="B25" s="17" t="str">
        <f ca="1">VLOOKUP('Spell Scrolls'!$Y$3,'Spell List'!$A$2:$C$362,2)</f>
        <v>Bane</v>
      </c>
      <c r="C25" s="17" t="str">
        <f ca="1">VLOOKUP('Spell Scrolls'!$Y$4,'Spell List'!$A$2:$C$362,2)</f>
        <v>Locate Object</v>
      </c>
      <c r="D25" s="17" t="str">
        <f ca="1">VLOOKUP('Spell Scrolls'!$Y$5,'Spell List'!$A$2:$C$362,2)</f>
        <v>Slow</v>
      </c>
      <c r="E25" s="17" t="str">
        <f ca="1">VLOOKUP('Spell Scrolls'!$Y$6,'Spell List'!$A$2:$C$362,2)</f>
        <v>Mordenkainen's Faithful Hound</v>
      </c>
      <c r="F25" s="17" t="str">
        <f ca="1">VLOOKUP('Spell Scrolls'!$Y$7,'Spell List'!$A$2:$C$362,2)</f>
        <v>Dispel Evil and Good</v>
      </c>
      <c r="G25" s="17" t="str">
        <f ca="1">VLOOKUP('Spell Scrolls'!$Y$8,'Spell List'!$A$2:$C$362,2)</f>
        <v>True Seeing</v>
      </c>
      <c r="H25" s="17" t="str">
        <f ca="1">VLOOKUP('Spell Scrolls'!$Y$9,'Spell List'!$A$2:$C$362,2)</f>
        <v>Conjure Celestial</v>
      </c>
      <c r="I25" s="17" t="str">
        <f ca="1">VLOOKUP('Spell Scrolls'!$Y$10,'Spell List'!$A$2:$C$362,2)</f>
        <v>Animal Shapes</v>
      </c>
      <c r="J25" s="17" t="str">
        <f ca="1">VLOOKUP('Spell Scrolls'!$Y$11,'Spell List'!$A$2:$C$362,2)</f>
        <v>True Resurrection</v>
      </c>
    </row>
    <row r="26" spans="1:18" ht="22.5" customHeight="1" x14ac:dyDescent="0.25">
      <c r="A26" s="17" t="str">
        <f ca="1">VLOOKUP('Spell Scrolls'!$Z$2,'Spell List'!$A$2:$C$362,2)</f>
        <v>Fire Bolt</v>
      </c>
      <c r="B26" s="17" t="str">
        <f ca="1">VLOOKUP('Spell Scrolls'!$Z$3,'Spell List'!$A$2:$C$362,2)</f>
        <v>Faerie Fire</v>
      </c>
      <c r="C26" s="17" t="str">
        <f ca="1">VLOOKUP('Spell Scrolls'!$Z$4,'Spell List'!$A$2:$C$362,2)</f>
        <v>Shatter</v>
      </c>
      <c r="D26" s="17" t="str">
        <f ca="1">VLOOKUP('Spell Scrolls'!$Z$5,'Spell List'!$A$2:$C$362,2)</f>
        <v>Lightning Bolt</v>
      </c>
      <c r="E26" s="17" t="str">
        <f ca="1">VLOOKUP('Spell Scrolls'!$Z$6,'Spell List'!$A$2:$C$362,2)</f>
        <v>Hallucinatory Terrain</v>
      </c>
      <c r="F26" s="17" t="str">
        <f ca="1">VLOOKUP('Spell Scrolls'!$Z$7,'Spell List'!$A$2:$C$362,2)</f>
        <v>Seeming</v>
      </c>
      <c r="G26" s="17" t="str">
        <f ca="1">VLOOKUP('Spell Scrolls'!$Z$8,'Spell List'!$A$2:$C$362,2)</f>
        <v>Blade Barrier</v>
      </c>
      <c r="H26" s="17" t="str">
        <f ca="1">VLOOKUP('Spell Scrolls'!$Z$9,'Spell List'!$A$2:$C$362,2)</f>
        <v>Regenerate</v>
      </c>
      <c r="I26" s="17" t="str">
        <f ca="1">VLOOKUP('Spell Scrolls'!$Z$10,'Spell List'!$A$2:$C$362,2)</f>
        <v>Demiplane</v>
      </c>
      <c r="J26" s="17" t="str">
        <f ca="1">VLOOKUP('Spell Scrolls'!$Z$11,'Spell List'!$A$2:$C$362,2)</f>
        <v>Prismatic Wall</v>
      </c>
    </row>
    <row r="27" spans="1:18" x14ac:dyDescent="0.25">
      <c r="E27" s="48"/>
      <c r="F27" s="48"/>
      <c r="G27" s="48">
        <v>5</v>
      </c>
      <c r="H27" s="48">
        <v>235</v>
      </c>
      <c r="I27" s="48">
        <v>276</v>
      </c>
      <c r="J27" s="48">
        <f t="shared" ref="J23:J31" ca="1" si="5">RANDBETWEEN(H27,I27)</f>
        <v>253</v>
      </c>
    </row>
    <row r="28" spans="1:18" x14ac:dyDescent="0.25">
      <c r="E28" s="48"/>
      <c r="F28" s="48"/>
      <c r="G28" s="48">
        <v>6</v>
      </c>
      <c r="H28" s="48">
        <v>277</v>
      </c>
      <c r="I28" s="48">
        <v>308</v>
      </c>
      <c r="J28" s="48">
        <f t="shared" ca="1" si="5"/>
        <v>281</v>
      </c>
    </row>
    <row r="29" spans="1:18" x14ac:dyDescent="0.25">
      <c r="E29" s="48"/>
      <c r="F29" s="48"/>
      <c r="G29" s="48">
        <v>7</v>
      </c>
      <c r="H29" s="48">
        <v>309</v>
      </c>
      <c r="I29" s="48">
        <v>328</v>
      </c>
      <c r="J29" s="48">
        <f t="shared" ca="1" si="5"/>
        <v>328</v>
      </c>
    </row>
    <row r="30" spans="1:18" x14ac:dyDescent="0.25">
      <c r="E30" s="48"/>
      <c r="F30" s="48"/>
      <c r="G30" s="48">
        <v>8</v>
      </c>
      <c r="H30" s="48">
        <v>329</v>
      </c>
      <c r="I30" s="48">
        <v>346</v>
      </c>
      <c r="J30" s="48">
        <f t="shared" ca="1" si="5"/>
        <v>335</v>
      </c>
    </row>
    <row r="31" spans="1:18" x14ac:dyDescent="0.25">
      <c r="E31" s="48"/>
      <c r="F31" s="48"/>
      <c r="G31" s="48">
        <v>9</v>
      </c>
      <c r="H31" s="48">
        <v>347</v>
      </c>
      <c r="I31" s="48">
        <v>362</v>
      </c>
      <c r="J31" s="48">
        <f t="shared" ca="1" si="5"/>
        <v>353</v>
      </c>
    </row>
  </sheetData>
  <mergeCells count="4">
    <mergeCell ref="O1:R1"/>
    <mergeCell ref="O4:R4"/>
    <mergeCell ref="Q7:R7"/>
    <mergeCell ref="Q8:R8"/>
  </mergeCells>
  <conditionalFormatting sqref="O3:R3">
    <cfRule type="cellIs" dxfId="12" priority="3" operator="greaterThan">
      <formula>0</formula>
    </cfRule>
  </conditionalFormatting>
  <conditionalFormatting sqref="O6:R6">
    <cfRule type="cellIs" dxfId="11" priority="1" operator="greaterThan">
      <formula>0</formula>
    </cfRule>
    <cfRule type="cellIs" dxfId="10" priority="2" operator="greaterThan">
      <formula>0</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5C2E-6DEF-4B8A-972A-0609904460C3}">
  <dimension ref="A1:Q31"/>
  <sheetViews>
    <sheetView zoomScale="85" zoomScaleNormal="85" workbookViewId="0">
      <selection activeCell="J5" sqref="J5:J19"/>
    </sheetView>
  </sheetViews>
  <sheetFormatPr defaultRowHeight="15" x14ac:dyDescent="0.25"/>
  <cols>
    <col min="1" max="1" width="14.28515625" style="1" customWidth="1"/>
    <col min="2" max="2" width="22.85546875" style="1" customWidth="1"/>
    <col min="3" max="3" width="23.85546875" style="1" customWidth="1"/>
    <col min="4" max="4" width="16.5703125" style="1" customWidth="1"/>
    <col min="5" max="5" width="17.28515625" style="1" bestFit="1" customWidth="1"/>
    <col min="6" max="6" width="17.7109375" style="1" bestFit="1" customWidth="1"/>
    <col min="7" max="7" width="18.140625" style="1" bestFit="1" customWidth="1"/>
    <col min="8" max="8" width="17.85546875" style="1" bestFit="1" customWidth="1"/>
    <col min="9" max="9" width="16.7109375" style="1" bestFit="1" customWidth="1"/>
    <col min="10" max="10" width="19" style="1" bestFit="1" customWidth="1"/>
    <col min="12" max="15" width="17.7109375" customWidth="1"/>
    <col min="16" max="16" width="3.140625" bestFit="1" customWidth="1"/>
    <col min="17" max="17" width="25.85546875" bestFit="1" customWidth="1"/>
  </cols>
  <sheetData>
    <row r="1" spans="1:17" s="4" customFormat="1" ht="15.75" thickBot="1" x14ac:dyDescent="0.3">
      <c r="A1" s="16" t="s">
        <v>1268</v>
      </c>
      <c r="B1" s="16" t="s">
        <v>1340</v>
      </c>
      <c r="C1" s="16" t="s">
        <v>1341</v>
      </c>
      <c r="D1" s="16" t="s">
        <v>1217</v>
      </c>
      <c r="E1" s="16" t="s">
        <v>1275</v>
      </c>
      <c r="F1" s="16" t="s">
        <v>1333</v>
      </c>
      <c r="G1" s="16" t="s">
        <v>1338</v>
      </c>
      <c r="H1" s="16" t="s">
        <v>1277</v>
      </c>
      <c r="I1" s="16" t="s">
        <v>1334</v>
      </c>
      <c r="J1" s="16" t="s">
        <v>1339</v>
      </c>
      <c r="L1" s="33" t="s">
        <v>1202</v>
      </c>
      <c r="M1" s="34"/>
      <c r="N1" s="34"/>
      <c r="O1" s="35"/>
      <c r="P1"/>
      <c r="Q1" s="17"/>
    </row>
    <row r="2" spans="1:17" s="4" customFormat="1" ht="27.75" customHeight="1" x14ac:dyDescent="0.25">
      <c r="A2" s="16" t="str">
        <f ca="1">VLOOKUP(RANDBETWEEN(1,8),'Gems and Art'!$M$3:$N$10,2)</f>
        <v>Star ruby</v>
      </c>
      <c r="B2" s="16" t="str">
        <f ca="1">VLOOKUP(RANDBETWEEN(1,10),'Gems and Art'!$J$17:$K$27,2)</f>
        <v>Old masterpiece painting</v>
      </c>
      <c r="C2" s="16" t="str">
        <f ca="1">VLOOKUP(RANDBETWEEN(1,4),'Gems and Art'!$P$2:$Q$6,2)</f>
        <v xml:space="preserve">Jacinth </v>
      </c>
      <c r="D2" s="16" t="str">
        <f ca="1">VLOOKUP(RANDBETWEEN(1,8),'Gems and Art'!$M$17:$N$25,2)</f>
        <v>Jeweled gold crown</v>
      </c>
      <c r="E2" s="16" t="str">
        <f ca="1">VLOOKUP(RANDBETWEEN(1,100),'Magic Item Table C'!$A$1:$B$101,2)</f>
        <v>Oil of etherealness</v>
      </c>
      <c r="F2" s="16" t="str">
        <f ca="1">VLOOKUP(RANDBETWEEN(1,100),'Magic Item Table D'!$A$1:$B$101,2)</f>
        <v>Potion of invisibility</v>
      </c>
      <c r="G2" s="16" t="str">
        <f ca="1">VLOOKUP(RANDBETWEEN(1,100),'Magic Item Table E'!$A$1:$B$101,2)</f>
        <v>Potion of storm giant strength</v>
      </c>
      <c r="H2" s="16" t="str">
        <f ca="1">VLOOKUP(RANDBETWEEN(1,100),'Magic Item Table G'!$A$1:$B$101,2)</f>
        <v>Staff of the woodlands</v>
      </c>
      <c r="I2" s="16" t="str">
        <f ca="1">VLOOKUP(RANDBETWEEN(1,100),'Magic Item Table H'!$A$1:$B$101,2)</f>
        <v>Weapon, +3</v>
      </c>
      <c r="J2" s="16" t="str">
        <f ca="1">VLOOKUP(RANDBETWEEN(1,100),'Magic Item Table I'!$A$1:$B$101,2)</f>
        <v>Ring of air elemental command</v>
      </c>
      <c r="L2" s="11" t="s">
        <v>1195</v>
      </c>
      <c r="M2" s="11" t="s">
        <v>1196</v>
      </c>
      <c r="N2" s="11" t="s">
        <v>1197</v>
      </c>
      <c r="O2" s="11" t="s">
        <v>1198</v>
      </c>
      <c r="P2"/>
      <c r="Q2" s="17"/>
    </row>
    <row r="3" spans="1:17" s="4" customFormat="1" ht="27.75" customHeight="1" thickBot="1" x14ac:dyDescent="0.3">
      <c r="A3" s="16" t="str">
        <f ca="1">VLOOKUP(RANDBETWEEN(1,8),'Gems and Art'!$M$3:$N$10,2)</f>
        <v>Opal</v>
      </c>
      <c r="B3" s="16" t="str">
        <f ca="1">VLOOKUP(RANDBETWEEN(1,10),'Gems and Art'!$J$17:$K$27,2)</f>
        <v>A necklace string of small pink pearls</v>
      </c>
      <c r="C3" s="16" t="str">
        <f ca="1">VLOOKUP(RANDBETWEEN(1,4),'Gems and Art'!$P$2:$Q$6,2)</f>
        <v>Black sapphire</v>
      </c>
      <c r="D3" s="16" t="str">
        <f ca="1">VLOOKUP(RANDBETWEEN(1,8),'Gems and Art'!$M$17:$N$25,2)</f>
        <v>Jeweled platinum ring</v>
      </c>
      <c r="E3" s="16" t="str">
        <f ca="1">VLOOKUP(RANDBETWEEN(1,100),'Magic Item Table C'!$A$1:$B$101,2)</f>
        <v>Potion of heroism</v>
      </c>
      <c r="F3" s="16" t="str">
        <f ca="1">VLOOKUP(RANDBETWEEN(1,100),'Magic Item Table D'!$A$1:$B$101,2)</f>
        <v>Bag of devouring</v>
      </c>
      <c r="G3" s="16" t="str">
        <f ca="1">VLOOKUP(RANDBETWEEN(1,100),'Magic Item Table E'!$A$1:$B$101,2)</f>
        <v>Spell scroll (8th level)</v>
      </c>
      <c r="H3" s="16" t="str">
        <f ca="1">VLOOKUP(RANDBETWEEN(1,100),'Magic Item Table G'!$A$1:$B$101,2)</f>
        <v>Weapon, +2</v>
      </c>
      <c r="I3" s="16" t="str">
        <f ca="1">VLOOKUP(RANDBETWEEN(1,100),'Magic Item Table H'!$A$1:$B$101,2)</f>
        <v>loun stone (strength)</v>
      </c>
      <c r="J3" s="16" t="str">
        <f ca="1">VLOOKUP(RANDBETWEEN(1,100),'Magic Item Table I'!$A$1:$B$101,2)</f>
        <v>Sword of Answering</v>
      </c>
      <c r="L3" s="4">
        <v>0</v>
      </c>
      <c r="M3" s="4">
        <v>0</v>
      </c>
      <c r="N3" s="4">
        <f ca="1">IF($L$11&lt;=15,SUM($M$11:$M$18)*100,IF(AND($L$11&gt;=16,$L$11&lt;=55),$M$11*1000,IF($L$11&gt;=56,$M$11*1000,0)))</f>
        <v>3200</v>
      </c>
      <c r="O3" s="4">
        <f ca="1">IF(AND(L11&gt;=16,L11&lt;=55),SUM(M11)*100,IF(AND(L11&gt;=56,L11&lt;=100),SUM(M11:M12)*100,0))</f>
        <v>0</v>
      </c>
      <c r="P3"/>
      <c r="Q3" s="17"/>
    </row>
    <row r="4" spans="1:17" s="4" customFormat="1" ht="27.75" customHeight="1" thickBot="1" x14ac:dyDescent="0.3">
      <c r="A4" s="16" t="str">
        <f ca="1">VLOOKUP(RANDBETWEEN(1,8),'Gems and Art'!$M$3:$N$10,2)</f>
        <v>Fire opal</v>
      </c>
      <c r="B4" s="16" t="str">
        <f ca="1">VLOOKUP(RANDBETWEEN(1,10),'Gems and Art'!$J$17:$K$27,2)</f>
        <v>Embroidered glove set with jewel chips</v>
      </c>
      <c r="C4" s="16" t="str">
        <f ca="1">VLOOKUP(RANDBETWEEN(1,4),'Gems and Art'!$P$2:$Q$6,2)</f>
        <v>Diamond</v>
      </c>
      <c r="D4" s="16" t="str">
        <f ca="1">VLOOKUP(RANDBETWEEN(1,8),'Gems and Art'!$M$17:$N$25,2)</f>
        <v>Bejeweled ivory drinking horn with gold filigree</v>
      </c>
      <c r="E4" s="16" t="str">
        <f ca="1">VLOOKUP(RANDBETWEEN(1,100),'Magic Item Table C'!$A$1:$B$101,2)</f>
        <v>Elixir of health</v>
      </c>
      <c r="F4" s="16" t="str">
        <f ca="1">VLOOKUP(RANDBETWEEN(1,100),'Magic Item Table D'!$A$1:$B$101,2)</f>
        <v>Potion of longevity</v>
      </c>
      <c r="G4" s="16" t="str">
        <f ca="1">VLOOKUP(RANDBETWEEN(1,100),'Magic Item Table E'!$A$1:$B$101,2)</f>
        <v>Spell scroll (8th level)</v>
      </c>
      <c r="H4" s="16" t="str">
        <f ca="1">VLOOKUP(RANDBETWEEN(1,100),'Magic Item Table G'!$A$1:$B$101,2)</f>
        <v>Figurine of wondrous power (roll d8)</v>
      </c>
      <c r="I4" s="16" t="str">
        <f ca="1">VLOOKUP(RANDBETWEEN(1,100),'Magic Item Table H'!$A$1:$B$101,2)</f>
        <v>Manual of bodily health</v>
      </c>
      <c r="J4" s="16" t="str">
        <f ca="1">VLOOKUP(RANDBETWEEN(1,100),'Magic Item Table I'!$A$1:$B$101,2)</f>
        <v>Defender</v>
      </c>
      <c r="L4" s="33" t="s">
        <v>1206</v>
      </c>
      <c r="M4" s="34"/>
      <c r="N4" s="34"/>
      <c r="O4" s="34"/>
      <c r="P4"/>
      <c r="Q4" s="17"/>
    </row>
    <row r="5" spans="1:17" s="4" customFormat="1" ht="27.75" customHeight="1" x14ac:dyDescent="0.25">
      <c r="A5" s="16" t="str">
        <f ca="1">VLOOKUP(RANDBETWEEN(1,8),'Gems and Art'!$M$3:$N$10,2)</f>
        <v>Fire opal</v>
      </c>
      <c r="B5" s="16" t="str">
        <f ca="1">VLOOKUP(RANDBETWEEN(1,10),'Gems and Art'!$J$17:$K$27,2)</f>
        <v>A necklace string of small pink pearls</v>
      </c>
      <c r="C5" s="16" t="str">
        <f ca="1">VLOOKUP(RANDBETWEEN(1,4),'Gems and Art'!$P$2:$Q$6,2)</f>
        <v>Ruby</v>
      </c>
      <c r="D5" s="16" t="str">
        <f ca="1">VLOOKUP(RANDBETWEEN(1,8),'Gems and Art'!$M$17:$N$25,2)</f>
        <v>Jade game board with solid gold playing pieces</v>
      </c>
      <c r="E5" s="16" t="str">
        <f ca="1">VLOOKUP(RANDBETWEEN(1,100),'Magic Item Table C'!$A$1:$B$101,2)</f>
        <v>Elixir of health</v>
      </c>
      <c r="F5" s="16" t="str">
        <f ca="1">VLOOKUP(RANDBETWEEN(1,100),'Magic Item Table D'!$A$1:$B$101,2)</f>
        <v>Nolzur's marvelous pigments</v>
      </c>
      <c r="G5" s="16" t="str">
        <f ca="1">VLOOKUP(RANDBETWEEN(1,100),'Magic Item Table E'!$A$1:$B$101,2)</f>
        <v>Poti on of supreme healing</v>
      </c>
      <c r="H5" s="16" t="str">
        <f ca="1">VLOOKUP(RANDBETWEEN(1,100),'Magic Item Table G'!$A$1:$B$101,2)</f>
        <v>Dragon slayer</v>
      </c>
      <c r="I5" s="16" t="str">
        <f ca="1">VLOOKUP(RANDBETWEEN(1,100),'Magic Item Table H'!$A$1:$B$101,2)</f>
        <v>Staff of power</v>
      </c>
      <c r="J5" s="16" t="str">
        <f ca="1">VLOOKUP(RANDBETWEEN(1,100),'Magic Item Table I'!$A$1:$B$101,2)</f>
        <v>Luck Blade</v>
      </c>
      <c r="L5" s="11" t="s">
        <v>1195</v>
      </c>
      <c r="M5" s="11" t="s">
        <v>1196</v>
      </c>
      <c r="N5" s="11" t="s">
        <v>1197</v>
      </c>
      <c r="O5" s="11" t="s">
        <v>1198</v>
      </c>
      <c r="P5"/>
      <c r="Q5" s="17"/>
    </row>
    <row r="6" spans="1:17" s="4" customFormat="1" ht="27.75" customHeight="1" x14ac:dyDescent="0.25">
      <c r="A6" s="16" t="str">
        <f ca="1">VLOOKUP(RANDBETWEEN(1,8),'Gems and Art'!$M$3:$N$10,2)</f>
        <v>Star ruby</v>
      </c>
      <c r="B6" s="16" t="str">
        <f ca="1">VLOOKUP(RANDBETWEEN(1,10),'Gems and Art'!$J$17:$K$27,2)</f>
        <v>Embroidered glove set with jewel chips</v>
      </c>
      <c r="C6" s="16" t="str">
        <f ca="1">VLOOKUP(RANDBETWEEN(1,4),'Gems and Art'!$P$2:$Q$6,2)</f>
        <v xml:space="preserve">Jacinth </v>
      </c>
      <c r="D6" s="16" t="str">
        <f ca="1">VLOOKUP(RANDBETWEEN(1,8),'Gems and Art'!$M$17:$N$25,2)</f>
        <v>Painted gold child's sarcophagus</v>
      </c>
      <c r="E6" s="16" t="str">
        <f ca="1">VLOOKUP(RANDBETWEEN(1,100),'Magic Item Table C'!$A$1:$B$101,2)</f>
        <v>Spell scroll (5thlevel)</v>
      </c>
      <c r="F6" s="16" t="str">
        <f ca="1">VLOOKUP(RANDBETWEEN(1,100),'Magic Item Table D'!$A$1:$B$101,2)</f>
        <v>Oil of sharpness</v>
      </c>
      <c r="G6" s="16" t="str">
        <f ca="1">VLOOKUP(RANDBETWEEN(1,100),'Magic Item Table E'!$A$1:$B$101,2)</f>
        <v>Spell scroll (8th level)</v>
      </c>
      <c r="H6" s="16" t="str">
        <f ca="1">VLOOKUP(RANDBETWEEN(1,100),'Magic Item Table G'!$A$1:$B$101,2)</f>
        <v>Dimensional shackles</v>
      </c>
      <c r="I6" s="16" t="str">
        <f ca="1">VLOOKUP(RANDBETWEEN(1,100),'Magic Item Table H'!$A$1:$B$101,2)</f>
        <v>Staff of power</v>
      </c>
      <c r="J6" s="16" t="str">
        <f ca="1">VLOOKUP(RANDBETWEEN(1,100),'Magic Item Table I'!$A$1:$B$101,2)</f>
        <v>Defender</v>
      </c>
      <c r="L6" s="4">
        <v>0</v>
      </c>
      <c r="M6" s="4">
        <v>0</v>
      </c>
      <c r="N6" s="4">
        <f ca="1">SUM(M11:M22)*1000</f>
        <v>44000</v>
      </c>
      <c r="O6" s="4">
        <f ca="1">SUM(M11:M18)*1000</f>
        <v>32000</v>
      </c>
      <c r="P6"/>
      <c r="Q6" s="17"/>
    </row>
    <row r="7" spans="1:17" s="4" customFormat="1" ht="27.75" customHeight="1" x14ac:dyDescent="0.25">
      <c r="A7" s="16" t="str">
        <f ca="1">VLOOKUP(RANDBETWEEN(1,8),'Gems and Art'!$M$3:$N$10,2)</f>
        <v>Star sapphire</v>
      </c>
      <c r="B7" s="16" t="str">
        <f ca="1">VLOOKUP(RANDBETWEEN(1,10),'Gems and Art'!$J$17:$K$27,2)</f>
        <v>Platinum bracelet set with a sapphire</v>
      </c>
      <c r="C7" s="16" t="str">
        <f ca="1">VLOOKUP(RANDBETWEEN(1,4),'Gems and Art'!$P$2:$Q$6,2)</f>
        <v>Black sapphire</v>
      </c>
      <c r="D7" s="16" t="str">
        <f ca="1">VLOOKUP(RANDBETWEEN(1,8),'Gems and Art'!$M$17:$N$25,2)</f>
        <v>Jeweled gold crown</v>
      </c>
      <c r="E7" s="16" t="str">
        <f ca="1">VLOOKUP(RANDBETWEEN(1,100),'Magic Item Table C'!$A$1:$B$101,2)</f>
        <v>Ammunition, +2</v>
      </c>
      <c r="F7" s="16" t="str">
        <f ca="1">VLOOKUP(RANDBETWEEN(1,100),'Magic Item Table D'!$A$1:$B$101,2)</f>
        <v>Potion of supreme healing</v>
      </c>
      <c r="G7" s="16" t="str">
        <f ca="1">VLOOKUP(RANDBETWEEN(1,100),'Magic Item Table E'!$A$1:$B$101,2)</f>
        <v>Spell scroll (9th level)</v>
      </c>
      <c r="H7" s="16" t="str">
        <f ca="1">VLOOKUP(RANDBETWEEN(1,100),'Magic Item Table G'!$A$1:$B$101,2)</f>
        <v>Weapon, +2</v>
      </c>
      <c r="I7" s="16" t="str">
        <f ca="1">VLOOKUP(RANDBETWEEN(1,100),'Magic Item Table H'!$A$1:$B$101,2)</f>
        <v>Tome of leadership and influence</v>
      </c>
      <c r="J7" s="16" t="str">
        <f ca="1">VLOOKUP(RANDBETWEEN(1,100),'Magic Item Table I'!$A$1:$B$101,2)</f>
        <v>Well of many worlds</v>
      </c>
      <c r="L7" s="12" t="s">
        <v>1199</v>
      </c>
      <c r="M7" s="12" t="s">
        <v>1200</v>
      </c>
      <c r="N7" s="36" t="s">
        <v>1201</v>
      </c>
      <c r="O7" s="36"/>
      <c r="P7"/>
      <c r="Q7" s="17"/>
    </row>
    <row r="8" spans="1:17" s="4" customFormat="1" ht="27.75" customHeight="1" x14ac:dyDescent="0.25">
      <c r="A8" s="16" t="str">
        <f ca="1">VLOOKUP(RANDBETWEEN(1,8),'Gems and Art'!$M$3:$N$10,2)</f>
        <v>Star ruby</v>
      </c>
      <c r="B8" s="16" t="str">
        <f ca="1">VLOOKUP(RANDBETWEEN(1,10),'Gems and Art'!$J$17:$K$27,2)</f>
        <v>Platinum bracelet set with a sapphire</v>
      </c>
      <c r="C8" s="16" t="str">
        <f ca="1">VLOOKUP(RANDBETWEEN(1,4),'Gems and Art'!$P$2:$Q$6,2)</f>
        <v>Diamond</v>
      </c>
      <c r="D8" s="16" t="str">
        <f ca="1">VLOOKUP(RANDBETWEEN(1,8),'Gems and Art'!$M$17:$N$25,2)</f>
        <v>Bejeweled ivory drinking horn with gold filigree</v>
      </c>
      <c r="E8" s="16" t="str">
        <f ca="1">VLOOKUP(RANDBETWEEN(1,100),'Magic Item Table C'!$A$1:$B$101,2)</f>
        <v>Spell scroll (4thlevel)</v>
      </c>
      <c r="F8" s="16" t="str">
        <f ca="1">VLOOKUP(RANDBETWEEN(1,100),'Magic Item Table D'!$A$1:$B$101,2)</f>
        <v>Oil of sharpness</v>
      </c>
      <c r="G8" s="16" t="str">
        <f ca="1">VLOOKUP(RANDBETWEEN(1,100),'Magic Item Table E'!$A$1:$B$101,2)</f>
        <v>Potion of storm giant strength</v>
      </c>
      <c r="H8" s="16" t="str">
        <f ca="1">VLOOKUP(RANDBETWEEN(1,100),'Magic Item Table G'!$A$1:$B$101,2)</f>
        <v>Bracers of defense</v>
      </c>
      <c r="I8" s="16" t="str">
        <f ca="1">VLOOKUP(RANDBETWEEN(1,100),'Magic Item Table H'!$A$1:$B$101,2)</f>
        <v>Manual of gainful exercise</v>
      </c>
      <c r="J8" s="16" t="str">
        <f ca="1">VLOOKUP(RANDBETWEEN(1,100),'Magic Item Table I'!$A$1:$B$101,2)</f>
        <v>Well of many worlds</v>
      </c>
      <c r="L8" s="4" t="str">
        <f ca="1">IF(OR(AND(L11&gt;=3,L11&lt;=5),AND(L11&gt;=15,L11&lt;=22),AND(L11&gt;=47,L11&lt;=52),AND(L11=69),AND(L11&gt;=73,L11&lt;=74),AND(L11&gt;=81,L11&lt;=85)),_xlfn.CONCAT(SUM(M11:M13)," 1000 GP gems"),IF(OR(AND(L11&gt;=12,L11&lt;=14),AND(L11&gt;=39,L11&lt;=46),AND(L11&gt;=64,L11&lt;=68),AND(L11=72),AND(L11&gt;=79,L11&lt;=80),AND(L11&gt;=96,L11&lt;=100)),_xlfn.CONCAT(O20, " 5000 GP gems"),0))</f>
        <v>6 5000 GP gems</v>
      </c>
      <c r="M8" s="4">
        <f ca="1">IF(OR(AND(L11&gt;=6,L11&lt;=8),AND(L11&gt;=23,L11&lt;=30),AND(L11&gt;=53,L11&lt;=58),AND(L11=70),AND(L11&gt;=75,L11&lt;=76),AND(L11&gt;=86,L11&lt;=90)),_xlfn.CONCAT(O17," 2500 GP art"),IF(OR(AND(L11&gt;=9,L11&lt;=11),AND(L11&gt;=31,L11&lt;=38),AND(L11&gt;=59,L11&lt;=63),AND(L11=71),AND(L11&gt;=77,L11&lt;=78),AND(L11&gt;=91,L11&lt;=95)),_xlfn.CONCAT(N11," 7500 GP art"),0))</f>
        <v>0</v>
      </c>
      <c r="N8" s="38" t="str">
        <f ca="1">IF(AND(L11&gt;=3,L11&lt;=14),_xlfn.CONCAT(O20," Items from MIT C"),IF(AND(L11&gt;=15,L11&lt;= 46),_xlfn.CONCAT(M11," Items from MIT D"),IF(AND(L11&gt;=47,L11&lt;= 68),_xlfn.CONCAT(M11, " Items from MIT E"),IF(AND(L11&gt;=69,L11&lt;=72),_xlfn.CONCAT(N11," Items from MIT G"),IF(AND(L11&gt;=73,L11&lt;=80),_xlfn.CONCAT(N11," Items from MIT H"),IF(AND(L11&gt;=81,L11&lt;=100),_xlfn.CONCAT(N11, " Items from MIT I"),0))))))</f>
        <v>6 Items from MIT C</v>
      </c>
      <c r="O8" s="38"/>
      <c r="P8">
        <f ca="1">L11</f>
        <v>13</v>
      </c>
      <c r="Q8" s="17"/>
    </row>
    <row r="9" spans="1:17" s="4" customFormat="1" ht="27.75" customHeight="1" x14ac:dyDescent="0.25">
      <c r="A9" s="16" t="str">
        <f ca="1">VLOOKUP(RANDBETWEEN(1,8),'Gems and Art'!$M$3:$N$10,2)</f>
        <v>Opal</v>
      </c>
      <c r="B9" s="16" t="str">
        <f ca="1">VLOOKUP(RANDBETWEEN(1,10),'Gems and Art'!$J$17:$K$27,2)</f>
        <v>Gold circlet set with four aquamarines</v>
      </c>
      <c r="C9" s="16" t="str">
        <f ca="1">VLOOKUP(RANDBETWEEN(1,4),'Gems and Art'!$P$2:$Q$6,2)</f>
        <v>Diamond</v>
      </c>
      <c r="D9" s="16" t="str">
        <f ca="1">VLOOKUP(RANDBETWEEN(1,8),'Gems and Art'!$M$17:$N$25,2)</f>
        <v>Gold jewelry box with platinum filigree</v>
      </c>
      <c r="E9" s="16" t="str">
        <f ca="1">VLOOKUP(RANDBETWEEN(1,100),'Magic Item Table C'!$A$1:$B$101,2)</f>
        <v>Potion of fire giant strength</v>
      </c>
      <c r="F9" s="16" t="str">
        <f ca="1">VLOOKUP(RANDBETWEEN(1,100),'Magic Item Table D'!$A$1:$B$101,2)</f>
        <v>Spell scroll (6thlevel)</v>
      </c>
      <c r="G9" s="16" t="str">
        <f ca="1">VLOOKUP(RANDBETWEEN(1,100),'Magic Item Table E'!$A$1:$B$101,2)</f>
        <v>Potion of storm giant strength</v>
      </c>
      <c r="H9" s="16" t="str">
        <f ca="1">VLOOKUP(RANDBETWEEN(1,100),'Magic Item Table G'!$A$1:$B$101,2)</f>
        <v>Brazier of commanding fire elementals</v>
      </c>
      <c r="I9" s="16" t="str">
        <f ca="1">VLOOKUP(RANDBETWEEN(1,100),'Magic Item Table H'!$A$1:$B$101,2)</f>
        <v>Armor, + 1 breastplate</v>
      </c>
      <c r="J9" s="16" t="str">
        <f ca="1">VLOOKUP(RANDBETWEEN(1,100),'Magic Item Table I'!$A$1:$B$101,2)</f>
        <v>Well of many worlds</v>
      </c>
      <c r="L9" s="47" t="s">
        <v>1188</v>
      </c>
      <c r="M9" s="47"/>
      <c r="N9" s="47"/>
      <c r="O9" s="47"/>
      <c r="P9"/>
      <c r="Q9" s="17"/>
    </row>
    <row r="10" spans="1:17" s="4" customFormat="1" ht="27.75" customHeight="1" x14ac:dyDescent="0.25">
      <c r="A10" s="16" t="str">
        <f ca="1">VLOOKUP(RANDBETWEEN(1,8),'Gems and Art'!$M$3:$N$10,2)</f>
        <v>Yellow sapphire</v>
      </c>
      <c r="B10" s="16" t="str">
        <f ca="1">VLOOKUP(RANDBETWEEN(1,10),'Gems and Art'!$J$17:$K$27,2)</f>
        <v>A necklace string of small pink pearls</v>
      </c>
      <c r="C10" s="16" t="str">
        <f ca="1">VLOOKUP(RANDBETWEEN(1,4),'Gems and Art'!$P$2:$Q$6,2)</f>
        <v xml:space="preserve">Jacinth </v>
      </c>
      <c r="D10" s="16" t="str">
        <f ca="1">VLOOKUP(RANDBETWEEN(1,8),'Gems and Art'!$M$17:$N$25,2)</f>
        <v>Painted gold child's sarcophagus</v>
      </c>
      <c r="E10" s="16" t="str">
        <f ca="1">VLOOKUP(RANDBETWEEN(1,100),'Magic Item Table C'!$A$1:$B$101,2)</f>
        <v>Horseshoes of speed</v>
      </c>
      <c r="F10" s="16" t="str">
        <f ca="1">VLOOKUP(RANDBETWEEN(1,100),'Magic Item Table D'!$A$1:$B$101,2)</f>
        <v>Spell scroll (6thlevel)</v>
      </c>
      <c r="G10" s="16" t="str">
        <f ca="1">VLOOKUP(RANDBETWEEN(1,100),'Magic Item Table E'!$A$1:$B$101,2)</f>
        <v>Spell scroll (9th level)</v>
      </c>
      <c r="H10" s="16" t="str">
        <f ca="1">VLOOKUP(RANDBETWEEN(1,100),'Magic Item Table G'!$A$1:$B$101,2)</f>
        <v>Horn of blasting</v>
      </c>
      <c r="I10" s="16" t="str">
        <f ca="1">VLOOKUP(RANDBETWEEN(1,100),'Magic Item Table H'!$A$1:$B$101,2)</f>
        <v>Weapon, +3</v>
      </c>
      <c r="J10" s="16" t="str">
        <f ca="1">VLOOKUP(RANDBETWEEN(1,100),'Magic Item Table I'!$A$1:$B$101,2)</f>
        <v>Robe of the archmagi</v>
      </c>
      <c r="L10" s="39" t="s">
        <v>0</v>
      </c>
      <c r="M10" s="39" t="s">
        <v>1192</v>
      </c>
      <c r="N10" s="39" t="s">
        <v>1193</v>
      </c>
      <c r="O10" s="39" t="s">
        <v>1189</v>
      </c>
      <c r="P10"/>
      <c r="Q10" s="17"/>
    </row>
    <row r="11" spans="1:17" s="4" customFormat="1" ht="27.75" customHeight="1" x14ac:dyDescent="0.25">
      <c r="A11" s="16" t="str">
        <f ca="1">VLOOKUP(RANDBETWEEN(1,8),'Gems and Art'!$M$3:$N$10,2)</f>
        <v>Black opal</v>
      </c>
      <c r="B11" s="16" t="str">
        <f ca="1">VLOOKUP(RANDBETWEEN(1,10),'Gems and Art'!$J$17:$K$27,2)</f>
        <v>Gold music box</v>
      </c>
      <c r="C11" s="16" t="str">
        <f ca="1">VLOOKUP(RANDBETWEEN(1,4),'Gems and Art'!$P$2:$Q$6,2)</f>
        <v>Black sapphire</v>
      </c>
      <c r="D11" s="16" t="str">
        <f ca="1">VLOOKUP(RANDBETWEEN(1,8),'Gems and Art'!$M$17:$N$25,2)</f>
        <v>Gold cup set with emeralds</v>
      </c>
      <c r="E11" s="16" t="str">
        <f ca="1">VLOOKUP(RANDBETWEEN(1,100),'Magic Item Table C'!$A$1:$B$101,2)</f>
        <v>Potion of stone giant strength</v>
      </c>
      <c r="F11" s="16" t="str">
        <f ca="1">VLOOKUP(RANDBETWEEN(1,100),'Magic Item Table D'!$A$1:$B$101,2)</f>
        <v>Oil of sharpness</v>
      </c>
      <c r="G11" s="16" t="str">
        <f ca="1">VLOOKUP(RANDBETWEEN(1,100),'Magic Item Table E'!$A$1:$B$101,2)</f>
        <v>Spell scroll (9th level)</v>
      </c>
      <c r="H11" s="16" t="str">
        <f ca="1">VLOOKUP(RANDBETWEEN(1,100),'Magic Item Table G'!$A$1:$B$101,2)</f>
        <v>Armor of vulnerability</v>
      </c>
      <c r="I11" s="16" t="str">
        <f ca="1">VLOOKUP(RANDBETWEEN(1,100),'Magic Item Table H'!$A$1:$B$101,2)</f>
        <v>Rod of security</v>
      </c>
      <c r="J11" s="16" t="str">
        <f ca="1">VLOOKUP(RANDBETWEEN(1,100),'Magic Item Table I'!$A$1:$B$101,2)</f>
        <v>Plate armor of etherealness</v>
      </c>
      <c r="L11" s="42">
        <f ca="1">RANDBETWEEN(1,100)</f>
        <v>13</v>
      </c>
      <c r="M11" s="39">
        <f t="shared" ref="M11:M19" ca="1" si="0">RANDBETWEEN(1,6)</f>
        <v>4</v>
      </c>
      <c r="N11" s="39">
        <f t="shared" ref="N11:N19" ca="1" si="1">RANDBETWEEN(1,4)</f>
        <v>1</v>
      </c>
      <c r="O11" s="39">
        <f ca="1">RANDBETWEEN(1,20)</f>
        <v>15</v>
      </c>
      <c r="P11"/>
      <c r="Q11" s="17"/>
    </row>
    <row r="12" spans="1:17" s="4" customFormat="1" ht="27.75" customHeight="1" x14ac:dyDescent="0.25">
      <c r="A12" s="16" t="str">
        <f ca="1">VLOOKUP(RANDBETWEEN(1,8),'Gems and Art'!$M$3:$N$10,2)</f>
        <v>Yellow sapphire</v>
      </c>
      <c r="B12" s="16" t="str">
        <f ca="1">VLOOKUP(RANDBETWEEN(1,10),'Gems and Art'!$J$17:$K$27,2)</f>
        <v>Fine gold chain set with a fire opal</v>
      </c>
      <c r="C12" s="16" t="str">
        <f ca="1">VLOOKUP(RANDBETWEEN(1,4),'Gems and Art'!$P$2:$Q$6,2)</f>
        <v>Ruby</v>
      </c>
      <c r="D12" s="16" t="str">
        <f ca="1">VLOOKUP(RANDBETWEEN(1,8),'Gems and Art'!$M$17:$N$25,2)</f>
        <v>Gold cup set with emeralds</v>
      </c>
      <c r="E12" s="16" t="str">
        <f ca="1">VLOOKUP(RANDBETWEEN(1,100),'Magic Item Table C'!$A$1:$B$101,2)</f>
        <v>Spell scroll (5thlevel)</v>
      </c>
      <c r="F12" s="16" t="str">
        <f ca="1">VLOOKUP(RANDBETWEEN(1,100),'Magic Item Table D'!$A$1:$B$101,2)</f>
        <v>Portable hole</v>
      </c>
      <c r="G12" s="16" t="str">
        <f ca="1">VLOOKUP(RANDBETWEEN(1,100),'Magic Item Table E'!$A$1:$B$101,2)</f>
        <v>Potion of storm giant strength</v>
      </c>
      <c r="H12" s="16" t="str">
        <f ca="1">VLOOKUP(RANDBETWEEN(1,100),'Magic Item Table G'!$A$1:$B$101,2)</f>
        <v>Weapon, +2</v>
      </c>
      <c r="I12" s="16" t="str">
        <f ca="1">VLOOKUP(RANDBETWEEN(1,100),'Magic Item Table H'!$A$1:$B$101,2)</f>
        <v>Weapon, +3</v>
      </c>
      <c r="J12" s="16" t="str">
        <f ca="1">VLOOKUP(RANDBETWEEN(1,100),'Magic Item Table I'!$A$1:$B$101,2)</f>
        <v>Rod of lordly might</v>
      </c>
      <c r="L12" s="39">
        <f t="shared" ref="L12:L23" ca="1" si="2">RANDBETWEEN(1,100)</f>
        <v>79</v>
      </c>
      <c r="M12" s="39">
        <f t="shared" ca="1" si="0"/>
        <v>1</v>
      </c>
      <c r="N12" s="39">
        <f t="shared" ca="1" si="1"/>
        <v>2</v>
      </c>
      <c r="O12" s="39"/>
      <c r="P12"/>
      <c r="Q12" s="17"/>
    </row>
    <row r="13" spans="1:17" s="4" customFormat="1" ht="27.75" customHeight="1" x14ac:dyDescent="0.25">
      <c r="A13" s="16" t="str">
        <f ca="1">VLOOKUP(RANDBETWEEN(1,8),'Gems and Art'!$M$3:$N$10,2)</f>
        <v>Blue sapphire</v>
      </c>
      <c r="B13" s="16" t="str">
        <f ca="1">VLOOKUP(RANDBETWEEN(1,10),'Gems and Art'!$J$17:$K$27,2)</f>
        <v>Gold music box</v>
      </c>
      <c r="C13" s="16" t="str">
        <f ca="1">VLOOKUP(RANDBETWEEN(1,4),'Gems and Art'!$P$2:$Q$6,2)</f>
        <v>Black sapphire</v>
      </c>
      <c r="D13" s="16" t="str">
        <f ca="1">VLOOKUP(RANDBETWEEN(1,8),'Gems and Art'!$M$17:$N$25,2)</f>
        <v>Gold jewelry box with platinum filigree</v>
      </c>
      <c r="E13" s="16" t="str">
        <f ca="1">VLOOKUP(RANDBETWEEN(1,100),'Magic Item Table C'!$A$1:$B$101,2)</f>
        <v>Elixir of health</v>
      </c>
      <c r="F13" s="16" t="str">
        <f ca="1">VLOOKUP(RANDBETWEEN(1,100),'Magic Item Table D'!$A$1:$B$101,2)</f>
        <v>Nolzur's marvelous pigments</v>
      </c>
      <c r="G13" s="16" t="str">
        <f ca="1">VLOOKUP(RANDBETWEEN(1,100),'Magic Item Table E'!$A$1:$B$101,2)</f>
        <v>Spell scroll (8th level)</v>
      </c>
      <c r="H13" s="16" t="str">
        <f ca="1">VLOOKUP(RANDBETWEEN(1,100),'Magic Item Table G'!$A$1:$B$101,2)</f>
        <v>Berserker axe</v>
      </c>
      <c r="I13" s="16" t="str">
        <f ca="1">VLOOKUP(RANDBETWEEN(1,100),'Magic Item Table H'!$A$1:$B$101,2)</f>
        <v>Tome of clear thought</v>
      </c>
      <c r="J13" s="16" t="str">
        <f ca="1">VLOOKUP(RANDBETWEEN(1,100),'Magic Item Table I'!$A$1:$B$101,2)</f>
        <v>Sword of Answering</v>
      </c>
      <c r="L13" s="39">
        <f t="shared" ca="1" si="2"/>
        <v>50</v>
      </c>
      <c r="M13" s="39">
        <f t="shared" ca="1" si="0"/>
        <v>3</v>
      </c>
      <c r="N13" s="39">
        <f t="shared" ca="1" si="1"/>
        <v>2</v>
      </c>
      <c r="O13" s="39" t="s">
        <v>1190</v>
      </c>
      <c r="P13"/>
      <c r="Q13" s="17"/>
    </row>
    <row r="14" spans="1:17" s="4" customFormat="1" ht="27.75" customHeight="1" x14ac:dyDescent="0.25">
      <c r="A14" s="16" t="str">
        <f ca="1">VLOOKUP(RANDBETWEEN(1,8),'Gems and Art'!$M$3:$N$10,2)</f>
        <v>Emerald</v>
      </c>
      <c r="B14" s="16" t="str">
        <f ca="1">VLOOKUP(RANDBETWEEN(1,10),'Gems and Art'!$J$17:$K$27,2)</f>
        <v>Platinum bracelet set with a sapphire</v>
      </c>
      <c r="C14" s="16" t="str">
        <f ca="1">VLOOKUP(RANDBETWEEN(1,4),'Gems and Art'!$P$2:$Q$6,2)</f>
        <v>Ruby</v>
      </c>
      <c r="D14" s="16" t="str">
        <f ca="1">VLOOKUP(RANDBETWEEN(1,8),'Gems and Art'!$M$17:$N$25,2)</f>
        <v>Jeweled gold crown</v>
      </c>
      <c r="E14" s="16" t="str">
        <f ca="1">VLOOKUP(RANDBETWEEN(1,100),'Magic Item Table C'!$A$1:$B$101,2)</f>
        <v>Scroll of protection</v>
      </c>
      <c r="F14" s="16" t="str">
        <f ca="1">VLOOKUP(RANDBETWEEN(1,100),'Magic Item Table D'!$A$1:$B$101,2)</f>
        <v>Ammunition, +3</v>
      </c>
      <c r="G14" s="16" t="str">
        <f ca="1">VLOOKUP(RANDBETWEEN(1,100),'Magic Item Table E'!$A$1:$B$101,2)</f>
        <v>Spell scroll (8th level)</v>
      </c>
      <c r="H14" s="16" t="str">
        <f ca="1">VLOOKUP(RANDBETWEEN(1,100),'Magic Item Table G'!$A$1:$B$101,2)</f>
        <v>Ring of resistance</v>
      </c>
      <c r="I14" s="16" t="str">
        <f ca="1">VLOOKUP(RANDBETWEEN(1,100),'Magic Item Table H'!$A$1:$B$101,2)</f>
        <v>Dwarven thrower</v>
      </c>
      <c r="J14" s="16" t="str">
        <f ca="1">VLOOKUP(RANDBETWEEN(1,100),'Magic Item Table I'!$A$1:$B$101,2)</f>
        <v>Scarab of protection</v>
      </c>
      <c r="L14" s="39">
        <f t="shared" ca="1" si="2"/>
        <v>7</v>
      </c>
      <c r="M14" s="39">
        <f t="shared" ca="1" si="0"/>
        <v>4</v>
      </c>
      <c r="N14" s="39">
        <f t="shared" ca="1" si="1"/>
        <v>3</v>
      </c>
      <c r="O14" s="39">
        <f ca="1">RANDBETWEEN(1,12)</f>
        <v>11</v>
      </c>
      <c r="P14"/>
      <c r="Q14" s="17"/>
    </row>
    <row r="15" spans="1:17" s="4" customFormat="1" ht="27.75" customHeight="1" x14ac:dyDescent="0.25">
      <c r="A15" s="16" t="str">
        <f ca="1">VLOOKUP(RANDBETWEEN(1,8),'Gems and Art'!$M$3:$N$10,2)</f>
        <v>Opal</v>
      </c>
      <c r="B15" s="16" t="str">
        <f ca="1">VLOOKUP(RANDBETWEEN(1,10),'Gems and Art'!$J$17:$K$27,2)</f>
        <v>Fine gold chain set with a fire opal</v>
      </c>
      <c r="C15" s="16" t="str">
        <f ca="1">VLOOKUP(RANDBETWEEN(1,4),'Gems and Art'!$P$2:$Q$6,2)</f>
        <v>Ruby</v>
      </c>
      <c r="D15" s="16" t="str">
        <f ca="1">VLOOKUP(RANDBETWEEN(1,8),'Gems and Art'!$M$17:$N$25,2)</f>
        <v>Gold jewelry box with platinum filigree</v>
      </c>
      <c r="E15" s="16" t="str">
        <f ca="1">VLOOKUP(RANDBETWEEN(1,100),'Magic Item Table C'!$A$1:$B$101,2)</f>
        <v>Spell scroll (5thlevel)</v>
      </c>
      <c r="F15" s="16" t="str">
        <f ca="1">VLOOKUP(RANDBETWEEN(1,100),'Magic Item Table D'!$A$1:$B$101,2)</f>
        <v>Spell scroll (6thlevel)</v>
      </c>
      <c r="G15" s="16" t="str">
        <f ca="1">VLOOKUP(RANDBETWEEN(1,100),'Magic Item Table E'!$A$1:$B$101,2)</f>
        <v>Arrow of slaying</v>
      </c>
      <c r="H15" s="16" t="str">
        <f ca="1">VLOOKUP(RANDBETWEEN(1,100),'Magic Item Table G'!$A$1:$B$101,2)</f>
        <v>Dimensional shackles</v>
      </c>
      <c r="I15" s="16" t="str">
        <f ca="1">VLOOKUP(RANDBETWEEN(1,100),'Magic Item Table H'!$A$1:$B$101,2)</f>
        <v>Carpet of flying</v>
      </c>
      <c r="J15" s="16" t="str">
        <f ca="1">VLOOKUP(RANDBETWEEN(1,100),'Magic Item Table I'!$A$1:$B$101,2)</f>
        <v>Ring of Invisibility</v>
      </c>
      <c r="L15" s="39">
        <f t="shared" ca="1" si="2"/>
        <v>32</v>
      </c>
      <c r="M15" s="39">
        <f t="shared" ca="1" si="0"/>
        <v>5</v>
      </c>
      <c r="N15" s="39">
        <f t="shared" ca="1" si="1"/>
        <v>3</v>
      </c>
      <c r="O15" s="39"/>
      <c r="P15"/>
      <c r="Q15" s="17"/>
    </row>
    <row r="16" spans="1:17" s="4" customFormat="1" ht="27.75" customHeight="1" x14ac:dyDescent="0.25">
      <c r="A16" s="16" t="str">
        <f ca="1">VLOOKUP(RANDBETWEEN(1,8),'Gems and Art'!$M$3:$N$10,2)</f>
        <v>Opal</v>
      </c>
      <c r="B16" s="16" t="str">
        <f ca="1">VLOOKUP(RANDBETWEEN(1,10),'Gems and Art'!$J$17:$K$27,2)</f>
        <v>Embroidered glove set with jewel chips</v>
      </c>
      <c r="C16" s="16" t="str">
        <f ca="1">VLOOKUP(RANDBETWEEN(1,4),'Gems and Art'!$P$2:$Q$6,2)</f>
        <v xml:space="preserve">Jacinth </v>
      </c>
      <c r="D16" s="16" t="str">
        <f ca="1">VLOOKUP(RANDBETWEEN(1,8),'Gems and Art'!$M$17:$N$25,2)</f>
        <v>Small gold statuette set with rubies</v>
      </c>
      <c r="E16" s="16" t="str">
        <f ca="1">VLOOKUP(RANDBETWEEN(1,100),'Magic Item Table C'!$A$1:$B$101,2)</f>
        <v>Spell scroll (5thlevel)</v>
      </c>
      <c r="F16" s="16" t="str">
        <f ca="1">VLOOKUP(RANDBETWEEN(1,100),'Magic Item Table D'!$A$1:$B$101,2)</f>
        <v>Spell scroll (8th level)</v>
      </c>
      <c r="G16" s="16" t="str">
        <f ca="1">VLOOKUP(RANDBETWEEN(1,100),'Magic Item Table E'!$A$1:$B$101,2)</f>
        <v>Potion of storm giant strength</v>
      </c>
      <c r="H16" s="16" t="str">
        <f ca="1">VLOOKUP(RANDBETWEEN(1,100),'Magic Item Table G'!$A$1:$B$101,2)</f>
        <v>Boots of speed</v>
      </c>
      <c r="I16" s="16" t="str">
        <f ca="1">VLOOKUP(RANDBETWEEN(1,100),'Magic Item Table H'!$A$1:$B$101,2)</f>
        <v>loun stone (intellect)</v>
      </c>
      <c r="J16" s="16" t="str">
        <f ca="1">VLOOKUP(RANDBETWEEN(1,100),'Magic Item Table I'!$A$1:$B$101,2)</f>
        <v>Sword of Answering</v>
      </c>
      <c r="L16" s="39">
        <f t="shared" ca="1" si="2"/>
        <v>44</v>
      </c>
      <c r="M16" s="39">
        <f t="shared" ca="1" si="0"/>
        <v>5</v>
      </c>
      <c r="N16" s="39">
        <f t="shared" ca="1" si="1"/>
        <v>4</v>
      </c>
      <c r="O16" s="39" t="s">
        <v>1194</v>
      </c>
      <c r="P16"/>
      <c r="Q16" s="17"/>
    </row>
    <row r="17" spans="1:17" s="4" customFormat="1" ht="27.75" customHeight="1" x14ac:dyDescent="0.25">
      <c r="A17" s="16" t="str">
        <f ca="1">VLOOKUP(RANDBETWEEN(1,8),'Gems and Art'!$M$3:$N$10,2)</f>
        <v>Opal</v>
      </c>
      <c r="B17" s="16" t="str">
        <f ca="1">VLOOKUP(RANDBETWEEN(1,10),'Gems and Art'!$J$17:$K$27,2)</f>
        <v>Embroidered glove set with jewel chips</v>
      </c>
      <c r="C17" s="16" t="str">
        <f ca="1">VLOOKUP(RANDBETWEEN(1,4),'Gems and Art'!$P$2:$Q$6,2)</f>
        <v>Ruby</v>
      </c>
      <c r="D17" s="16" t="str">
        <f ca="1">VLOOKUP(RANDBETWEEN(1,8),'Gems and Art'!$M$17:$N$25,2)</f>
        <v>Small gold statuette set with rubies</v>
      </c>
      <c r="E17" s="16" t="str">
        <f ca="1">VLOOKUP(RANDBETWEEN(1,100),'Magic Item Table C'!$A$1:$B$101,2)</f>
        <v>Heward's handy haversack</v>
      </c>
      <c r="F17" s="16" t="str">
        <f ca="1">VLOOKUP(RANDBETWEEN(1,100),'Magic Item Table D'!$A$1:$B$101,2)</f>
        <v>Potion of invisibility</v>
      </c>
      <c r="G17" s="16" t="str">
        <f ca="1">VLOOKUP(RANDBETWEEN(1,100),'Magic Item Table E'!$A$1:$B$101,2)</f>
        <v>Spell scroll (9th level)</v>
      </c>
      <c r="H17" s="16" t="str">
        <f ca="1">VLOOKUP(RANDBETWEEN(1,100),'Magic Item Table G'!$A$1:$B$101,2)</f>
        <v>Weapon, +2</v>
      </c>
      <c r="I17" s="16" t="str">
        <f ca="1">VLOOKUP(RANDBETWEEN(1,100),'Magic Item Table H'!$A$1:$B$101,2)</f>
        <v>Staff of striking</v>
      </c>
      <c r="J17" s="16" t="str">
        <f ca="1">VLOOKUP(RANDBETWEEN(1,100),'Magic Item Table I'!$A$1:$B$101,2)</f>
        <v>Hammer of Thunderbolts</v>
      </c>
      <c r="L17" s="39">
        <f t="shared" ca="1" si="2"/>
        <v>92</v>
      </c>
      <c r="M17" s="39">
        <f t="shared" ca="1" si="0"/>
        <v>4</v>
      </c>
      <c r="N17" s="39">
        <f t="shared" ca="1" si="1"/>
        <v>2</v>
      </c>
      <c r="O17" s="39">
        <f ca="1">RANDBETWEEN(1,10)</f>
        <v>9</v>
      </c>
      <c r="P17"/>
      <c r="Q17" s="17"/>
    </row>
    <row r="18" spans="1:17" s="4" customFormat="1" ht="27.75" customHeight="1" x14ac:dyDescent="0.25">
      <c r="A18" s="16" t="str">
        <f ca="1">VLOOKUP(RANDBETWEEN(1,8),'Gems and Art'!$M$3:$N$10,2)</f>
        <v>Black opal</v>
      </c>
      <c r="B18" s="16" t="str">
        <f ca="1">VLOOKUP(RANDBETWEEN(1,10),'Gems and Art'!$J$17:$K$27,2)</f>
        <v>Embroidered silk and velvet mantle set with numerous moonstones</v>
      </c>
      <c r="C18" s="16" t="str">
        <f ca="1">VLOOKUP(RANDBETWEEN(1,4),'Gems and Art'!$P$2:$Q$6,2)</f>
        <v>Ruby</v>
      </c>
      <c r="D18" s="16" t="str">
        <f ca="1">VLOOKUP(RANDBETWEEN(1,8),'Gems and Art'!$M$17:$N$25,2)</f>
        <v>Gold jewelry box with platinum filigree</v>
      </c>
      <c r="E18" s="16" t="str">
        <f ca="1">VLOOKUP(RANDBETWEEN(1,100),'Magic Item Table C'!$A$1:$B$101,2)</f>
        <v>Bead of force</v>
      </c>
      <c r="F18" s="16" t="str">
        <f ca="1">VLOOKUP(RANDBETWEEN(1,100),'Magic Item Table D'!$A$1:$B$101,2)</f>
        <v>Nolzur's marvelous pigments</v>
      </c>
      <c r="G18" s="16" t="str">
        <f ca="1">VLOOKUP(RANDBETWEEN(1,100),'Magic Item Table E'!$A$1:$B$101,2)</f>
        <v>Spell scroll (8th level)</v>
      </c>
      <c r="H18" s="16" t="str">
        <f ca="1">VLOOKUP(RANDBETWEEN(1,100),'Magic Item Table G'!$A$1:$B$101,2)</f>
        <v>Wand of lightning bolts</v>
      </c>
      <c r="I18" s="16" t="str">
        <f ca="1">VLOOKUP(RANDBETWEEN(1,100),'Magic Item Table H'!$A$1:$B$101,2)</f>
        <v>Rod of the pact keeper, +3</v>
      </c>
      <c r="J18" s="16" t="str">
        <f ca="1">VLOOKUP(RANDBETWEEN(1,100),'Magic Item Table I'!$A$1:$B$101,2)</f>
        <v>Sword of Answering</v>
      </c>
      <c r="L18" s="39">
        <f t="shared" ca="1" si="2"/>
        <v>69</v>
      </c>
      <c r="M18" s="39">
        <f t="shared" ca="1" si="0"/>
        <v>6</v>
      </c>
      <c r="N18" s="39">
        <f t="shared" ca="1" si="1"/>
        <v>3</v>
      </c>
      <c r="O18" s="39"/>
      <c r="P18"/>
      <c r="Q18" s="17"/>
    </row>
    <row r="19" spans="1:17" s="4" customFormat="1" ht="27.75" customHeight="1" x14ac:dyDescent="0.25">
      <c r="A19" s="16" t="str">
        <f ca="1">VLOOKUP(RANDBETWEEN(1,8),'Gems and Art'!$M$3:$N$10,2)</f>
        <v>Fire opal</v>
      </c>
      <c r="B19" s="16" t="str">
        <f ca="1">VLOOKUP(RANDBETWEEN(1,10),'Gems and Art'!$J$17:$K$27,2)</f>
        <v>Fine gold chain set with a fire opal</v>
      </c>
      <c r="C19" s="16" t="str">
        <f ca="1">VLOOKUP(RANDBETWEEN(1,4),'Gems and Art'!$P$2:$Q$6,2)</f>
        <v>Diamond</v>
      </c>
      <c r="D19" s="16" t="str">
        <f ca="1">VLOOKUP(RANDBETWEEN(1,8),'Gems and Art'!$M$17:$N$25,2)</f>
        <v>Jeweled gold crown</v>
      </c>
      <c r="E19" s="16" t="str">
        <f ca="1">VLOOKUP(RANDBETWEEN(1,100),'Magic Item Table C'!$A$1:$B$101,2)</f>
        <v>Spell scroll (4thlevel)</v>
      </c>
      <c r="F19" s="16" t="str">
        <f ca="1">VLOOKUP(RANDBETWEEN(1,100),'Magic Item Table D'!$A$1:$B$101,2)</f>
        <v>Potion of supreme healing</v>
      </c>
      <c r="G19" s="16" t="str">
        <f ca="1">VLOOKUP(RANDBETWEEN(1,100),'Magic Item Table E'!$A$1:$B$101,2)</f>
        <v>Spell scroll (8th level)</v>
      </c>
      <c r="H19" s="16" t="str">
        <f ca="1">VLOOKUP(RANDBETWEEN(1,100),'Magic Item Table G'!$A$1:$B$101,2)</f>
        <v>Elven chain</v>
      </c>
      <c r="I19" s="16" t="str">
        <f ca="1">VLOOKUP(RANDBETWEEN(1,100),'Magic Item Table H'!$A$1:$B$101,2)</f>
        <v>Armor, + 1 studded leather</v>
      </c>
      <c r="J19" s="16" t="str">
        <f ca="1">VLOOKUP(RANDBETWEEN(1,100),'Magic Item Table I'!$A$1:$B$101,2)</f>
        <v>Horn ofValhalla (iron)</v>
      </c>
      <c r="L19" s="39">
        <f t="shared" ca="1" si="2"/>
        <v>80</v>
      </c>
      <c r="M19" s="39">
        <f t="shared" ca="1" si="0"/>
        <v>4</v>
      </c>
      <c r="N19" s="39">
        <f t="shared" ca="1" si="1"/>
        <v>3</v>
      </c>
      <c r="O19" s="39" t="s">
        <v>1191</v>
      </c>
      <c r="P19"/>
      <c r="Q19" s="17"/>
    </row>
    <row r="20" spans="1:17" s="4" customFormat="1" ht="30.75" customHeight="1" x14ac:dyDescent="0.25">
      <c r="A20" s="16"/>
      <c r="B20" s="16"/>
      <c r="C20" s="16"/>
      <c r="D20" s="16"/>
      <c r="E20" s="16"/>
      <c r="F20" s="16"/>
      <c r="G20" s="16"/>
      <c r="H20" s="16"/>
      <c r="I20" s="16"/>
      <c r="J20" s="16"/>
      <c r="L20" s="39">
        <f t="shared" ca="1" si="2"/>
        <v>2</v>
      </c>
      <c r="M20" s="39">
        <f t="shared" ref="M20:M23" ca="1" si="3">RANDBETWEEN(1,6)</f>
        <v>1</v>
      </c>
      <c r="N20" s="39">
        <f t="shared" ref="N20:N23" ca="1" si="4">RANDBETWEEN(1,4)</f>
        <v>2</v>
      </c>
      <c r="O20" s="39">
        <f ca="1">RANDBETWEEN(1,8)</f>
        <v>6</v>
      </c>
      <c r="P20"/>
      <c r="Q20" s="17"/>
    </row>
    <row r="21" spans="1:17" ht="24.75" customHeight="1" x14ac:dyDescent="0.25">
      <c r="A21" s="8" t="s">
        <v>2653</v>
      </c>
      <c r="B21" s="8" t="s">
        <v>2654</v>
      </c>
      <c r="C21" s="8" t="s">
        <v>2655</v>
      </c>
      <c r="D21" s="8" t="s">
        <v>2656</v>
      </c>
      <c r="E21" s="8" t="s">
        <v>2657</v>
      </c>
      <c r="F21" s="8" t="s">
        <v>2658</v>
      </c>
      <c r="G21" s="8" t="s">
        <v>2659</v>
      </c>
      <c r="H21" s="8" t="s">
        <v>2660</v>
      </c>
      <c r="I21" s="8" t="s">
        <v>2661</v>
      </c>
      <c r="J21" s="8" t="s">
        <v>2662</v>
      </c>
      <c r="L21" s="40">
        <f ca="1">RANDBETWEEN(1,100)</f>
        <v>8</v>
      </c>
      <c r="M21" s="40">
        <f t="shared" ca="1" si="3"/>
        <v>6</v>
      </c>
      <c r="N21" s="40">
        <f t="shared" ca="1" si="4"/>
        <v>2</v>
      </c>
      <c r="O21" s="41"/>
    </row>
    <row r="22" spans="1:17" ht="24.75" customHeight="1" x14ac:dyDescent="0.25">
      <c r="A22" s="17" t="str">
        <f ca="1">VLOOKUP('Spell Scrolls'!$V$2,'Spell List'!$A$2:$C$362,2)</f>
        <v>Message</v>
      </c>
      <c r="B22" s="17" t="str">
        <f ca="1">VLOOKUP('Spell Scrolls'!$V$3,'Spell List'!$A$2:$C$362,2)</f>
        <v>Shield</v>
      </c>
      <c r="C22" s="17" t="str">
        <f ca="1">VLOOKUP('Spell Scrolls'!$V$4,'Spell List'!$A$2:$C$362,2)</f>
        <v>Aid</v>
      </c>
      <c r="D22" s="17" t="str">
        <f ca="1">VLOOKUP('Spell Scrolls'!$V$5,'Spell List'!$A$2:$C$362,2)</f>
        <v>Lightning Arrow</v>
      </c>
      <c r="E22" s="17" t="str">
        <f ca="1">VLOOKUP('Spell Scrolls'!$V$6,'Spell List'!$A$2:$C$362,2)</f>
        <v>Arcane Eye</v>
      </c>
      <c r="F22" s="17" t="str">
        <f ca="1">VLOOKUP('Spell Scrolls'!$V$7,'Spell List'!$A$2:$C$362,2)</f>
        <v>Flame Strike</v>
      </c>
      <c r="G22" s="17" t="str">
        <f ca="1">VLOOKUP('Spell Scrolls'!$V$8,'Spell List'!$A$2:$C$362,2)</f>
        <v>Globe of Invulnerability</v>
      </c>
      <c r="H22" s="17" t="str">
        <f ca="1">VLOOKUP('Spell Scrolls'!$V$9,'Spell List'!$A$2:$C$362,2)</f>
        <v>Regenerate</v>
      </c>
      <c r="I22" s="17" t="str">
        <f ca="1">VLOOKUP('Spell Scrolls'!$V$10,'Spell List'!$A$2:$C$362,2)</f>
        <v>Clone</v>
      </c>
      <c r="J22" s="17" t="str">
        <f ca="1">VLOOKUP('Spell Scrolls'!$V$11,'Spell List'!$A$2:$C$362,2)</f>
        <v>Meteor Swarm</v>
      </c>
      <c r="L22" s="40">
        <f t="shared" ca="1" si="2"/>
        <v>37</v>
      </c>
      <c r="M22" s="40">
        <f t="shared" ca="1" si="3"/>
        <v>1</v>
      </c>
      <c r="N22" s="40">
        <f t="shared" ca="1" si="4"/>
        <v>3</v>
      </c>
      <c r="O22" s="41"/>
    </row>
    <row r="23" spans="1:17" ht="24.75" customHeight="1" x14ac:dyDescent="0.25">
      <c r="A23" s="17" t="str">
        <f ca="1">VLOOKUP('Spell Scrolls'!$W$2,'Spell List'!$A$2:$C$362,2)</f>
        <v>Dancing Lights</v>
      </c>
      <c r="B23" s="17" t="str">
        <f ca="1">VLOOKUP('Spell Scrolls'!$W$3,'Spell List'!$A$2:$C$362,2)</f>
        <v>Illusory Script</v>
      </c>
      <c r="C23" s="17" t="str">
        <f ca="1">VLOOKUP('Spell Scrolls'!$W$4,'Spell List'!$A$2:$C$362,2)</f>
        <v>Flaming Sphere</v>
      </c>
      <c r="D23" s="17" t="str">
        <f ca="1">VLOOKUP('Spell Scrolls'!$W$5,'Spell List'!$A$2:$C$362,2)</f>
        <v>Speak with Plants</v>
      </c>
      <c r="E23" s="17" t="str">
        <f ca="1">VLOOKUP('Spell Scrolls'!$W$6,'Spell List'!$A$2:$C$362,2)</f>
        <v>Ice Storm</v>
      </c>
      <c r="F23" s="17" t="str">
        <f ca="1">VLOOKUP('Spell Scrolls'!$W$7,'Spell List'!$A$2:$C$362,2)</f>
        <v>Circle of Power</v>
      </c>
      <c r="G23" s="17" t="str">
        <f ca="1">VLOOKUP('Spell Scrolls'!$W$8,'Spell List'!$A$2:$C$362,2)</f>
        <v>Word of Recall</v>
      </c>
      <c r="H23" s="17" t="str">
        <f ca="1">VLOOKUP('Spell Scrolls'!$W$9,'Spell List'!$A$2:$C$362,2)</f>
        <v>Etherealness</v>
      </c>
      <c r="I23" s="17" t="str">
        <f ca="1">VLOOKUP('Spell Scrolls'!$W$10,'Spell List'!$A$2:$C$362,2)</f>
        <v>Glibness</v>
      </c>
      <c r="J23" s="17" t="str">
        <f ca="1">VLOOKUP('Spell Scrolls'!$W$11,'Spell List'!$A$2:$C$362,2)</f>
        <v>Storm of Vengeance</v>
      </c>
      <c r="L23" s="40">
        <f t="shared" ca="1" si="2"/>
        <v>41</v>
      </c>
      <c r="M23" s="40">
        <f t="shared" ca="1" si="3"/>
        <v>5</v>
      </c>
      <c r="N23" s="40">
        <f t="shared" ca="1" si="4"/>
        <v>1</v>
      </c>
      <c r="O23" s="41"/>
    </row>
    <row r="24" spans="1:17" ht="24.75" customHeight="1" x14ac:dyDescent="0.25">
      <c r="A24" s="17" t="str">
        <f ca="1">VLOOKUP('Spell Scrolls'!$X$2,'Spell List'!$A$2:$C$362,2)</f>
        <v>Thaumaturgy</v>
      </c>
      <c r="B24" s="17" t="str">
        <f ca="1">VLOOKUP('Spell Scrolls'!$X$3,'Spell List'!$A$2:$C$362,2)</f>
        <v>Compelled Duel</v>
      </c>
      <c r="C24" s="17" t="str">
        <f ca="1">VLOOKUP('Spell Scrolls'!$X$4,'Spell List'!$A$2:$C$362,2)</f>
        <v>Spiritual Weapon</v>
      </c>
      <c r="D24" s="17" t="str">
        <f ca="1">VLOOKUP('Spell Scrolls'!$X$5,'Spell List'!$A$2:$C$362,2)</f>
        <v>Water Breathing</v>
      </c>
      <c r="E24" s="17" t="str">
        <f ca="1">VLOOKUP('Spell Scrolls'!$X$6,'Spell List'!$A$2:$C$362,2)</f>
        <v>Conjure Minor Elementals</v>
      </c>
      <c r="F24" s="17" t="str">
        <f ca="1">VLOOKUP('Spell Scrolls'!$X$7,'Spell List'!$A$2:$C$362,2)</f>
        <v>Insect Plague</v>
      </c>
      <c r="G24" s="17" t="str">
        <f ca="1">VLOOKUP('Spell Scrolls'!$X$8,'Spell List'!$A$2:$C$362,2)</f>
        <v>Mass Suggestion</v>
      </c>
      <c r="H24" s="17" t="str">
        <f ca="1">VLOOKUP('Spell Scrolls'!$X$9,'Spell List'!$A$2:$C$362,2)</f>
        <v>Finger of Death</v>
      </c>
      <c r="I24" s="17" t="str">
        <f ca="1">VLOOKUP('Spell Scrolls'!$X$10,'Spell List'!$A$2:$C$362,2)</f>
        <v>Dominate Monster</v>
      </c>
      <c r="J24" s="17" t="str">
        <f ca="1">VLOOKUP('Spell Scrolls'!$X$11,'Spell List'!$A$2:$C$362,2)</f>
        <v>Wish</v>
      </c>
    </row>
    <row r="25" spans="1:17" ht="24.75" customHeight="1" x14ac:dyDescent="0.25">
      <c r="A25" s="17" t="str">
        <f ca="1">VLOOKUP('Spell Scrolls'!$Y$2,'Spell List'!$A$2:$C$362,2)</f>
        <v>Eldritch Blast</v>
      </c>
      <c r="B25" s="17" t="str">
        <f ca="1">VLOOKUP('Spell Scrolls'!$Y$3,'Spell List'!$A$2:$C$362,2)</f>
        <v>Bane</v>
      </c>
      <c r="C25" s="17" t="str">
        <f ca="1">VLOOKUP('Spell Scrolls'!$Y$4,'Spell List'!$A$2:$C$362,2)</f>
        <v>Locate Object</v>
      </c>
      <c r="D25" s="17" t="str">
        <f ca="1">VLOOKUP('Spell Scrolls'!$Y$5,'Spell List'!$A$2:$C$362,2)</f>
        <v>Slow</v>
      </c>
      <c r="E25" s="17" t="str">
        <f ca="1">VLOOKUP('Spell Scrolls'!$Y$6,'Spell List'!$A$2:$C$362,2)</f>
        <v>Mordenkainen's Faithful Hound</v>
      </c>
      <c r="F25" s="17" t="str">
        <f ca="1">VLOOKUP('Spell Scrolls'!$Y$7,'Spell List'!$A$2:$C$362,2)</f>
        <v>Dispel Evil and Good</v>
      </c>
      <c r="G25" s="17" t="str">
        <f ca="1">VLOOKUP('Spell Scrolls'!$Y$8,'Spell List'!$A$2:$C$362,2)</f>
        <v>True Seeing</v>
      </c>
      <c r="H25" s="17" t="str">
        <f ca="1">VLOOKUP('Spell Scrolls'!$Y$9,'Spell List'!$A$2:$C$362,2)</f>
        <v>Conjure Celestial</v>
      </c>
      <c r="I25" s="17" t="str">
        <f ca="1">VLOOKUP('Spell Scrolls'!$Y$10,'Spell List'!$A$2:$C$362,2)</f>
        <v>Animal Shapes</v>
      </c>
      <c r="J25" s="17" t="str">
        <f ca="1">VLOOKUP('Spell Scrolls'!$Y$11,'Spell List'!$A$2:$C$362,2)</f>
        <v>True Resurrection</v>
      </c>
    </row>
    <row r="26" spans="1:17" ht="24.75" customHeight="1" x14ac:dyDescent="0.25">
      <c r="A26" s="17" t="str">
        <f ca="1">VLOOKUP('Spell Scrolls'!$Z$2,'Spell List'!$A$2:$C$362,2)</f>
        <v>Fire Bolt</v>
      </c>
      <c r="B26" s="17" t="str">
        <f ca="1">VLOOKUP('Spell Scrolls'!$Z$3,'Spell List'!$A$2:$C$362,2)</f>
        <v>Faerie Fire</v>
      </c>
      <c r="C26" s="17" t="str">
        <f ca="1">VLOOKUP('Spell Scrolls'!$Z$4,'Spell List'!$A$2:$C$362,2)</f>
        <v>Shatter</v>
      </c>
      <c r="D26" s="17" t="str">
        <f ca="1">VLOOKUP('Spell Scrolls'!$Z$5,'Spell List'!$A$2:$C$362,2)</f>
        <v>Lightning Bolt</v>
      </c>
      <c r="E26" s="17" t="str">
        <f ca="1">VLOOKUP('Spell Scrolls'!$Z$6,'Spell List'!$A$2:$C$362,2)</f>
        <v>Hallucinatory Terrain</v>
      </c>
      <c r="F26" s="17" t="str">
        <f ca="1">VLOOKUP('Spell Scrolls'!$Z$7,'Spell List'!$A$2:$C$362,2)</f>
        <v>Seeming</v>
      </c>
      <c r="G26" s="17" t="str">
        <f ca="1">VLOOKUP('Spell Scrolls'!$Z$8,'Spell List'!$A$2:$C$362,2)</f>
        <v>Blade Barrier</v>
      </c>
      <c r="H26" s="17" t="str">
        <f ca="1">VLOOKUP('Spell Scrolls'!$Z$9,'Spell List'!$A$2:$C$362,2)</f>
        <v>Regenerate</v>
      </c>
      <c r="I26" s="17" t="str">
        <f ca="1">VLOOKUP('Spell Scrolls'!$Z$10,'Spell List'!$A$2:$C$362,2)</f>
        <v>Demiplane</v>
      </c>
      <c r="J26" s="17" t="str">
        <f ca="1">VLOOKUP('Spell Scrolls'!$Z$11,'Spell List'!$A$2:$C$362,2)</f>
        <v>Prismatic Wall</v>
      </c>
    </row>
    <row r="27" spans="1:17" x14ac:dyDescent="0.25">
      <c r="A27"/>
      <c r="B27"/>
      <c r="E27" s="48"/>
      <c r="F27" s="48"/>
      <c r="G27" s="48">
        <v>5</v>
      </c>
      <c r="H27" s="48">
        <v>235</v>
      </c>
      <c r="I27" s="48">
        <v>276</v>
      </c>
      <c r="J27" s="48">
        <f t="shared" ref="J23:J31" ca="1" si="5">RANDBETWEEN(H27,I27)</f>
        <v>265</v>
      </c>
    </row>
    <row r="28" spans="1:17" x14ac:dyDescent="0.25">
      <c r="A28"/>
      <c r="B28"/>
      <c r="E28" s="48"/>
      <c r="F28" s="48"/>
      <c r="G28" s="48">
        <v>6</v>
      </c>
      <c r="H28" s="48">
        <v>277</v>
      </c>
      <c r="I28" s="48">
        <v>308</v>
      </c>
      <c r="J28" s="48">
        <f t="shared" ca="1" si="5"/>
        <v>300</v>
      </c>
    </row>
    <row r="29" spans="1:17" x14ac:dyDescent="0.25">
      <c r="A29"/>
      <c r="B29"/>
      <c r="E29" s="48"/>
      <c r="F29" s="48"/>
      <c r="G29" s="48">
        <v>7</v>
      </c>
      <c r="H29" s="48">
        <v>309</v>
      </c>
      <c r="I29" s="48">
        <v>328</v>
      </c>
      <c r="J29" s="48">
        <f t="shared" ca="1" si="5"/>
        <v>322</v>
      </c>
    </row>
    <row r="30" spans="1:17" x14ac:dyDescent="0.25">
      <c r="A30"/>
      <c r="B30"/>
      <c r="E30" s="48"/>
      <c r="F30" s="48"/>
      <c r="G30" s="48">
        <v>8</v>
      </c>
      <c r="H30" s="48">
        <v>329</v>
      </c>
      <c r="I30" s="48">
        <v>346</v>
      </c>
      <c r="J30" s="48">
        <f t="shared" ca="1" si="5"/>
        <v>344</v>
      </c>
    </row>
    <row r="31" spans="1:17" x14ac:dyDescent="0.25">
      <c r="A31"/>
      <c r="B31"/>
      <c r="E31" s="48"/>
      <c r="F31" s="48"/>
      <c r="G31" s="48">
        <v>9</v>
      </c>
      <c r="H31" s="48">
        <v>347</v>
      </c>
      <c r="I31" s="48">
        <v>362</v>
      </c>
      <c r="J31" s="48">
        <f t="shared" ca="1" si="5"/>
        <v>353</v>
      </c>
    </row>
  </sheetData>
  <mergeCells count="4">
    <mergeCell ref="L1:O1"/>
    <mergeCell ref="L4:O4"/>
    <mergeCell ref="N7:O7"/>
    <mergeCell ref="N8:O8"/>
  </mergeCells>
  <conditionalFormatting sqref="L3:O3">
    <cfRule type="cellIs" dxfId="9" priority="4" operator="greaterThan">
      <formula>0</formula>
    </cfRule>
  </conditionalFormatting>
  <conditionalFormatting sqref="L6:O6">
    <cfRule type="cellIs" dxfId="8" priority="2" operator="greaterThan">
      <formula>0</formula>
    </cfRule>
    <cfRule type="cellIs" dxfId="7" priority="3" operator="greaterThan">
      <formula>0</formula>
    </cfRule>
  </conditionalFormatting>
  <conditionalFormatting sqref="L8:O8">
    <cfRule type="cellIs" dxfId="6" priority="1" operator="greaterThan">
      <formula>0</formula>
    </cfRule>
  </conditionalFormatting>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1C114-070D-48AC-8847-ABDF6F0770D5}">
  <dimension ref="A1:Q27"/>
  <sheetViews>
    <sheetView workbookViewId="0">
      <selection activeCell="E25" sqref="E25"/>
    </sheetView>
  </sheetViews>
  <sheetFormatPr defaultRowHeight="18" customHeight="1" x14ac:dyDescent="0.25"/>
  <cols>
    <col min="1" max="1" width="4.140625" style="4" bestFit="1" customWidth="1"/>
    <col min="2" max="2" width="74.5703125" style="4" bestFit="1" customWidth="1"/>
    <col min="3" max="3" width="4.42578125" style="4" customWidth="1"/>
    <col min="4" max="4" width="4.140625" style="4" bestFit="1" customWidth="1"/>
    <col min="5" max="5" width="65" style="4" bestFit="1" customWidth="1"/>
    <col min="6" max="6" width="4" style="4" customWidth="1"/>
    <col min="7" max="7" width="4.140625" style="4" bestFit="1" customWidth="1"/>
    <col min="8" max="8" width="62.5703125" style="4" bestFit="1" customWidth="1"/>
    <col min="9" max="9" width="4.140625" style="4" customWidth="1"/>
    <col min="10" max="10" width="4.140625" style="4" bestFit="1" customWidth="1"/>
    <col min="11" max="11" width="62.5703125" style="4" bestFit="1" customWidth="1"/>
    <col min="12" max="12" width="4.5703125" style="4" customWidth="1"/>
    <col min="13" max="13" width="4.140625" style="4" bestFit="1" customWidth="1"/>
    <col min="14" max="14" width="66.7109375" style="4" bestFit="1" customWidth="1"/>
    <col min="15" max="15" width="4.42578125" style="4" customWidth="1"/>
    <col min="16" max="16" width="3.140625" style="4" bestFit="1" customWidth="1"/>
    <col min="17" max="17" width="60.85546875" style="4" bestFit="1" customWidth="1"/>
    <col min="18" max="23" width="9.140625" style="4"/>
    <col min="24" max="24" width="9.140625" style="4" customWidth="1"/>
    <col min="25" max="16384" width="9.140625" style="4"/>
  </cols>
  <sheetData>
    <row r="1" spans="1:17" ht="18" customHeight="1" thickBot="1" x14ac:dyDescent="0.3">
      <c r="A1" s="33" t="s">
        <v>1207</v>
      </c>
      <c r="B1" s="35"/>
      <c r="D1" s="33" t="s">
        <v>1208</v>
      </c>
      <c r="E1" s="35"/>
      <c r="G1" s="33" t="s">
        <v>1209</v>
      </c>
      <c r="H1" s="35"/>
      <c r="J1" s="33" t="s">
        <v>1212</v>
      </c>
      <c r="K1" s="35"/>
      <c r="M1" s="33" t="s">
        <v>1210</v>
      </c>
      <c r="N1" s="35"/>
      <c r="P1" s="33" t="s">
        <v>1211</v>
      </c>
      <c r="Q1" s="35"/>
    </row>
    <row r="2" spans="1:17" ht="18" customHeight="1" x14ac:dyDescent="0.25">
      <c r="A2" s="10" t="s">
        <v>1190</v>
      </c>
      <c r="B2" s="11" t="s">
        <v>1213</v>
      </c>
      <c r="D2" s="10" t="s">
        <v>1190</v>
      </c>
      <c r="E2" s="11" t="s">
        <v>1213</v>
      </c>
      <c r="G2" s="10" t="s">
        <v>1194</v>
      </c>
      <c r="H2" s="11" t="s">
        <v>1213</v>
      </c>
      <c r="J2" s="10" t="s">
        <v>1192</v>
      </c>
      <c r="K2" s="11" t="s">
        <v>1213</v>
      </c>
      <c r="M2" s="10" t="s">
        <v>1191</v>
      </c>
      <c r="N2" s="11" t="s">
        <v>1213</v>
      </c>
      <c r="P2" s="10" t="s">
        <v>1193</v>
      </c>
      <c r="Q2" s="11" t="s">
        <v>1213</v>
      </c>
    </row>
    <row r="3" spans="1:17" ht="18" customHeight="1" x14ac:dyDescent="0.25">
      <c r="A3" s="15">
        <v>1</v>
      </c>
      <c r="B3" s="5" t="s">
        <v>1307</v>
      </c>
      <c r="D3" s="15">
        <v>1</v>
      </c>
      <c r="E3" s="18" t="s">
        <v>1319</v>
      </c>
      <c r="G3" s="15">
        <v>1</v>
      </c>
      <c r="H3" s="5" t="s">
        <v>1279</v>
      </c>
      <c r="J3" s="15">
        <v>1</v>
      </c>
      <c r="K3" s="5" t="s">
        <v>1289</v>
      </c>
      <c r="M3" s="15">
        <v>1</v>
      </c>
      <c r="N3" s="5" t="s">
        <v>1295</v>
      </c>
      <c r="P3" s="15">
        <v>1</v>
      </c>
      <c r="Q3" s="5" t="s">
        <v>1303</v>
      </c>
    </row>
    <row r="4" spans="1:17" ht="18" customHeight="1" x14ac:dyDescent="0.25">
      <c r="A4" s="15">
        <v>2</v>
      </c>
      <c r="B4" s="5" t="s">
        <v>1308</v>
      </c>
      <c r="D4" s="15">
        <v>2</v>
      </c>
      <c r="E4" s="18" t="s">
        <v>1320</v>
      </c>
      <c r="G4" s="15">
        <v>2</v>
      </c>
      <c r="H4" s="5" t="s">
        <v>1280</v>
      </c>
      <c r="J4" s="15">
        <v>2</v>
      </c>
      <c r="K4" s="5" t="s">
        <v>1290</v>
      </c>
      <c r="M4" s="15">
        <v>2</v>
      </c>
      <c r="N4" s="5" t="s">
        <v>1296</v>
      </c>
      <c r="P4" s="15">
        <v>2</v>
      </c>
      <c r="Q4" s="5" t="s">
        <v>1304</v>
      </c>
    </row>
    <row r="5" spans="1:17" ht="18" customHeight="1" x14ac:dyDescent="0.25">
      <c r="A5" s="15">
        <v>3</v>
      </c>
      <c r="B5" s="5" t="s">
        <v>1309</v>
      </c>
      <c r="D5" s="15">
        <v>3</v>
      </c>
      <c r="E5" s="18" t="s">
        <v>1321</v>
      </c>
      <c r="G5" s="15">
        <v>3</v>
      </c>
      <c r="H5" s="5" t="s">
        <v>1281</v>
      </c>
      <c r="J5" s="15">
        <v>3</v>
      </c>
      <c r="K5" s="5" t="s">
        <v>1291</v>
      </c>
      <c r="M5" s="15">
        <v>3</v>
      </c>
      <c r="N5" s="5" t="s">
        <v>1297</v>
      </c>
      <c r="P5" s="15">
        <v>3</v>
      </c>
      <c r="Q5" s="5" t="s">
        <v>1305</v>
      </c>
    </row>
    <row r="6" spans="1:17" ht="18" customHeight="1" x14ac:dyDescent="0.25">
      <c r="A6" s="15">
        <v>4</v>
      </c>
      <c r="B6" s="5" t="s">
        <v>1310</v>
      </c>
      <c r="D6" s="15">
        <v>4</v>
      </c>
      <c r="E6" s="18" t="s">
        <v>1322</v>
      </c>
      <c r="G6" s="15">
        <v>4</v>
      </c>
      <c r="H6" s="5" t="s">
        <v>1282</v>
      </c>
      <c r="J6" s="15">
        <v>4</v>
      </c>
      <c r="K6" s="5" t="s">
        <v>1292</v>
      </c>
      <c r="M6" s="15">
        <v>4</v>
      </c>
      <c r="N6" s="5" t="s">
        <v>1298</v>
      </c>
      <c r="P6" s="15">
        <v>4</v>
      </c>
      <c r="Q6" s="5" t="s">
        <v>1306</v>
      </c>
    </row>
    <row r="7" spans="1:17" ht="18" customHeight="1" x14ac:dyDescent="0.25">
      <c r="A7" s="15">
        <v>5</v>
      </c>
      <c r="B7" s="5" t="s">
        <v>1311</v>
      </c>
      <c r="D7" s="15">
        <v>5</v>
      </c>
      <c r="E7" s="18" t="s">
        <v>1323</v>
      </c>
      <c r="G7" s="15">
        <v>5</v>
      </c>
      <c r="H7" s="5" t="s">
        <v>1283</v>
      </c>
      <c r="J7" s="15">
        <v>5</v>
      </c>
      <c r="K7" s="5" t="s">
        <v>1293</v>
      </c>
      <c r="M7" s="15">
        <v>5</v>
      </c>
      <c r="N7" s="5" t="s">
        <v>1299</v>
      </c>
    </row>
    <row r="8" spans="1:17" ht="18" customHeight="1" x14ac:dyDescent="0.25">
      <c r="A8" s="15">
        <v>6</v>
      </c>
      <c r="B8" s="5" t="s">
        <v>1312</v>
      </c>
      <c r="D8" s="15">
        <v>6</v>
      </c>
      <c r="E8" s="18" t="s">
        <v>1324</v>
      </c>
      <c r="G8" s="15">
        <v>6</v>
      </c>
      <c r="H8" s="5" t="s">
        <v>1284</v>
      </c>
      <c r="J8" s="15">
        <v>6</v>
      </c>
      <c r="K8" s="5" t="s">
        <v>1294</v>
      </c>
      <c r="M8" s="15">
        <v>6</v>
      </c>
      <c r="N8" s="5" t="s">
        <v>1300</v>
      </c>
    </row>
    <row r="9" spans="1:17" ht="18" customHeight="1" x14ac:dyDescent="0.25">
      <c r="A9" s="15">
        <v>7</v>
      </c>
      <c r="B9" s="5" t="s">
        <v>1313</v>
      </c>
      <c r="D9" s="15">
        <v>7</v>
      </c>
      <c r="E9" s="18" t="s">
        <v>1325</v>
      </c>
      <c r="G9" s="15">
        <v>7</v>
      </c>
      <c r="H9" s="5" t="s">
        <v>1285</v>
      </c>
      <c r="M9" s="15">
        <v>7</v>
      </c>
      <c r="N9" s="5" t="s">
        <v>1301</v>
      </c>
    </row>
    <row r="10" spans="1:17" ht="18" customHeight="1" x14ac:dyDescent="0.25">
      <c r="A10" s="15">
        <v>8</v>
      </c>
      <c r="B10" s="5" t="s">
        <v>1314</v>
      </c>
      <c r="D10" s="15">
        <v>8</v>
      </c>
      <c r="E10" s="18" t="s">
        <v>1326</v>
      </c>
      <c r="G10" s="15">
        <v>8</v>
      </c>
      <c r="H10" s="5" t="s">
        <v>1286</v>
      </c>
      <c r="M10" s="15">
        <v>8</v>
      </c>
      <c r="N10" s="5" t="s">
        <v>1302</v>
      </c>
    </row>
    <row r="11" spans="1:17" ht="18" customHeight="1" x14ac:dyDescent="0.25">
      <c r="A11" s="15">
        <v>9</v>
      </c>
      <c r="B11" s="5" t="s">
        <v>1315</v>
      </c>
      <c r="D11" s="15">
        <v>9</v>
      </c>
      <c r="E11" s="18" t="s">
        <v>1327</v>
      </c>
      <c r="G11" s="15">
        <v>9</v>
      </c>
      <c r="H11" s="5" t="s">
        <v>1287</v>
      </c>
    </row>
    <row r="12" spans="1:17" ht="18" customHeight="1" x14ac:dyDescent="0.25">
      <c r="A12" s="15">
        <v>10</v>
      </c>
      <c r="B12" s="5" t="s">
        <v>1316</v>
      </c>
      <c r="D12" s="15">
        <v>10</v>
      </c>
      <c r="E12" s="18" t="s">
        <v>1328</v>
      </c>
      <c r="G12" s="15">
        <v>10</v>
      </c>
      <c r="H12" s="5" t="s">
        <v>1288</v>
      </c>
    </row>
    <row r="13" spans="1:17" ht="18" customHeight="1" x14ac:dyDescent="0.25">
      <c r="A13" s="15">
        <v>11</v>
      </c>
      <c r="B13" s="5" t="s">
        <v>1317</v>
      </c>
      <c r="D13" s="15">
        <v>11</v>
      </c>
      <c r="E13" s="18" t="s">
        <v>1329</v>
      </c>
    </row>
    <row r="14" spans="1:17" ht="18" customHeight="1" x14ac:dyDescent="0.25">
      <c r="A14" s="15">
        <v>12</v>
      </c>
      <c r="B14" s="5" t="s">
        <v>1318</v>
      </c>
      <c r="D14" s="15">
        <v>12</v>
      </c>
      <c r="E14" s="18" t="s">
        <v>1330</v>
      </c>
    </row>
    <row r="15" spans="1:17" ht="18" customHeight="1" thickBot="1" x14ac:dyDescent="0.3"/>
    <row r="16" spans="1:17" ht="18" customHeight="1" thickBot="1" x14ac:dyDescent="0.3">
      <c r="A16" s="33" t="s">
        <v>1214</v>
      </c>
      <c r="B16" s="35"/>
      <c r="D16" s="33" t="s">
        <v>1215</v>
      </c>
      <c r="E16" s="35"/>
      <c r="G16" s="33" t="s">
        <v>1216</v>
      </c>
      <c r="H16" s="35"/>
      <c r="J16" s="33" t="s">
        <v>1218</v>
      </c>
      <c r="K16" s="35"/>
      <c r="M16" s="33" t="s">
        <v>1217</v>
      </c>
      <c r="N16" s="35"/>
    </row>
    <row r="17" spans="1:17" ht="18" customHeight="1" x14ac:dyDescent="0.25">
      <c r="A17" s="10" t="s">
        <v>1194</v>
      </c>
      <c r="B17" s="11" t="s">
        <v>1213</v>
      </c>
      <c r="D17" s="10" t="s">
        <v>1194</v>
      </c>
      <c r="E17" s="11" t="s">
        <v>1213</v>
      </c>
      <c r="G17" s="10" t="s">
        <v>1194</v>
      </c>
      <c r="H17" s="11" t="s">
        <v>1213</v>
      </c>
      <c r="J17" s="10" t="s">
        <v>1194</v>
      </c>
      <c r="K17" s="11" t="s">
        <v>1213</v>
      </c>
      <c r="M17" s="10" t="s">
        <v>1194</v>
      </c>
      <c r="N17" s="11" t="s">
        <v>1213</v>
      </c>
    </row>
    <row r="18" spans="1:17" ht="18" customHeight="1" x14ac:dyDescent="0.25">
      <c r="A18" s="15">
        <v>1</v>
      </c>
      <c r="B18" s="5" t="s">
        <v>1219</v>
      </c>
      <c r="D18" s="15">
        <v>1</v>
      </c>
      <c r="E18" s="5" t="s">
        <v>1220</v>
      </c>
      <c r="G18" s="15">
        <v>1</v>
      </c>
      <c r="H18" s="5" t="s">
        <v>1239</v>
      </c>
      <c r="J18" s="15">
        <v>1</v>
      </c>
      <c r="K18" s="5" t="s">
        <v>1240</v>
      </c>
      <c r="M18" s="15">
        <v>1</v>
      </c>
      <c r="N18" s="5" t="s">
        <v>1259</v>
      </c>
    </row>
    <row r="19" spans="1:17" ht="18" customHeight="1" x14ac:dyDescent="0.25">
      <c r="A19" s="15">
        <v>2</v>
      </c>
      <c r="B19" s="5" t="s">
        <v>1221</v>
      </c>
      <c r="D19" s="15">
        <v>2</v>
      </c>
      <c r="E19" s="5" t="s">
        <v>1222</v>
      </c>
      <c r="G19" s="15">
        <v>2</v>
      </c>
      <c r="H19" s="5" t="s">
        <v>1241</v>
      </c>
      <c r="J19" s="15">
        <v>2</v>
      </c>
      <c r="K19" s="5" t="s">
        <v>1242</v>
      </c>
      <c r="M19" s="15">
        <v>2</v>
      </c>
      <c r="N19" s="5" t="s">
        <v>1260</v>
      </c>
      <c r="P19" s="37"/>
      <c r="Q19" s="37"/>
    </row>
    <row r="20" spans="1:17" ht="18" customHeight="1" x14ac:dyDescent="0.25">
      <c r="A20" s="15">
        <v>3</v>
      </c>
      <c r="B20" s="5" t="s">
        <v>1223</v>
      </c>
      <c r="D20" s="15">
        <v>3</v>
      </c>
      <c r="E20" s="5" t="s">
        <v>1224</v>
      </c>
      <c r="G20" s="15">
        <v>3</v>
      </c>
      <c r="H20" s="5" t="s">
        <v>1243</v>
      </c>
      <c r="J20" s="15">
        <v>3</v>
      </c>
      <c r="K20" s="5" t="s">
        <v>1244</v>
      </c>
      <c r="M20" s="15">
        <v>3</v>
      </c>
      <c r="N20" s="5" t="s">
        <v>1261</v>
      </c>
    </row>
    <row r="21" spans="1:17" ht="18" customHeight="1" x14ac:dyDescent="0.25">
      <c r="A21" s="15">
        <v>4</v>
      </c>
      <c r="B21" s="5" t="s">
        <v>1225</v>
      </c>
      <c r="D21" s="15">
        <v>4</v>
      </c>
      <c r="E21" s="5" t="s">
        <v>1226</v>
      </c>
      <c r="G21" s="15">
        <v>4</v>
      </c>
      <c r="H21" s="5" t="s">
        <v>1245</v>
      </c>
      <c r="J21" s="15">
        <v>4</v>
      </c>
      <c r="K21" s="5" t="s">
        <v>1246</v>
      </c>
      <c r="M21" s="15">
        <v>4</v>
      </c>
      <c r="N21" s="5" t="s">
        <v>1262</v>
      </c>
    </row>
    <row r="22" spans="1:17" ht="18" customHeight="1" x14ac:dyDescent="0.25">
      <c r="A22" s="15">
        <v>5</v>
      </c>
      <c r="B22" s="5" t="s">
        <v>1227</v>
      </c>
      <c r="D22" s="15">
        <v>5</v>
      </c>
      <c r="E22" s="5" t="s">
        <v>1228</v>
      </c>
      <c r="G22" s="15">
        <v>5</v>
      </c>
      <c r="H22" s="5" t="s">
        <v>1247</v>
      </c>
      <c r="J22" s="15">
        <v>5</v>
      </c>
      <c r="K22" s="5" t="s">
        <v>1248</v>
      </c>
      <c r="M22" s="15">
        <v>5</v>
      </c>
      <c r="N22" s="5" t="s">
        <v>1263</v>
      </c>
    </row>
    <row r="23" spans="1:17" ht="18" customHeight="1" x14ac:dyDescent="0.25">
      <c r="A23" s="15">
        <v>6</v>
      </c>
      <c r="B23" s="5" t="s">
        <v>1229</v>
      </c>
      <c r="D23" s="15">
        <v>6</v>
      </c>
      <c r="E23" s="5" t="s">
        <v>1230</v>
      </c>
      <c r="G23" s="15">
        <v>6</v>
      </c>
      <c r="H23" s="5" t="s">
        <v>1249</v>
      </c>
      <c r="J23" s="15">
        <v>6</v>
      </c>
      <c r="K23" s="5" t="s">
        <v>1250</v>
      </c>
      <c r="M23" s="15">
        <v>6</v>
      </c>
      <c r="N23" s="5" t="s">
        <v>1264</v>
      </c>
    </row>
    <row r="24" spans="1:17" ht="18" customHeight="1" x14ac:dyDescent="0.25">
      <c r="A24" s="15">
        <v>7</v>
      </c>
      <c r="B24" s="5" t="s">
        <v>1231</v>
      </c>
      <c r="D24" s="15">
        <v>7</v>
      </c>
      <c r="E24" s="5" t="s">
        <v>1232</v>
      </c>
      <c r="G24" s="15">
        <v>7</v>
      </c>
      <c r="H24" s="5" t="s">
        <v>1251</v>
      </c>
      <c r="J24" s="15">
        <v>7</v>
      </c>
      <c r="K24" s="5" t="s">
        <v>1252</v>
      </c>
      <c r="M24" s="15">
        <v>7</v>
      </c>
      <c r="N24" s="5" t="s">
        <v>1265</v>
      </c>
    </row>
    <row r="25" spans="1:17" ht="18" customHeight="1" x14ac:dyDescent="0.25">
      <c r="A25" s="15">
        <v>8</v>
      </c>
      <c r="B25" s="5" t="s">
        <v>1233</v>
      </c>
      <c r="D25" s="15">
        <v>8</v>
      </c>
      <c r="E25" s="5" t="s">
        <v>1234</v>
      </c>
      <c r="G25" s="15">
        <v>8</v>
      </c>
      <c r="H25" s="5" t="s">
        <v>1253</v>
      </c>
      <c r="J25" s="15">
        <v>8</v>
      </c>
      <c r="K25" s="5" t="s">
        <v>1254</v>
      </c>
      <c r="M25" s="15">
        <v>8</v>
      </c>
      <c r="N25" s="5" t="s">
        <v>1266</v>
      </c>
    </row>
    <row r="26" spans="1:17" ht="18" customHeight="1" x14ac:dyDescent="0.25">
      <c r="A26" s="15">
        <v>9</v>
      </c>
      <c r="B26" s="5" t="s">
        <v>1235</v>
      </c>
      <c r="D26" s="15">
        <v>9</v>
      </c>
      <c r="E26" s="5" t="s">
        <v>1236</v>
      </c>
      <c r="G26" s="15">
        <v>9</v>
      </c>
      <c r="H26" s="5" t="s">
        <v>1255</v>
      </c>
      <c r="J26" s="15">
        <v>9</v>
      </c>
      <c r="K26" s="5" t="s">
        <v>1256</v>
      </c>
    </row>
    <row r="27" spans="1:17" ht="18" customHeight="1" x14ac:dyDescent="0.25">
      <c r="A27" s="15">
        <v>10</v>
      </c>
      <c r="B27" s="5" t="s">
        <v>1237</v>
      </c>
      <c r="D27" s="15">
        <v>10</v>
      </c>
      <c r="E27" s="5" t="s">
        <v>1238</v>
      </c>
      <c r="G27" s="15">
        <v>10</v>
      </c>
      <c r="H27" s="5" t="s">
        <v>1257</v>
      </c>
      <c r="J27" s="15">
        <v>10</v>
      </c>
      <c r="K27" s="5" t="s">
        <v>1258</v>
      </c>
    </row>
  </sheetData>
  <mergeCells count="12">
    <mergeCell ref="P19:Q19"/>
    <mergeCell ref="A1:B1"/>
    <mergeCell ref="D1:E1"/>
    <mergeCell ref="G1:H1"/>
    <mergeCell ref="J1:K1"/>
    <mergeCell ref="M1:N1"/>
    <mergeCell ref="P1:Q1"/>
    <mergeCell ref="A16:B16"/>
    <mergeCell ref="D16:E16"/>
    <mergeCell ref="G16:H16"/>
    <mergeCell ref="J16:K16"/>
    <mergeCell ref="M16:N1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04AC-50D6-4337-8E1C-017C8EEBFA29}">
  <dimension ref="A1:E520"/>
  <sheetViews>
    <sheetView topLeftCell="A427" workbookViewId="0">
      <selection activeCell="E13" sqref="E13"/>
    </sheetView>
  </sheetViews>
  <sheetFormatPr defaultRowHeight="15" x14ac:dyDescent="0.25"/>
  <cols>
    <col min="1" max="1" width="9.140625" style="4"/>
    <col min="2" max="2" width="37.5703125" style="5" customWidth="1"/>
    <col min="3" max="3" width="14.140625" style="4" customWidth="1"/>
    <col min="4" max="4" width="22.140625" style="4" customWidth="1"/>
    <col min="5" max="5" width="255.7109375" style="7" bestFit="1" customWidth="1"/>
  </cols>
  <sheetData>
    <row r="1" spans="1:5" ht="15.75" customHeight="1" x14ac:dyDescent="0.25">
      <c r="A1" s="4" t="s">
        <v>365</v>
      </c>
      <c r="B1" s="5" t="s">
        <v>366</v>
      </c>
      <c r="C1" s="4" t="s">
        <v>367</v>
      </c>
      <c r="D1" s="4" t="s">
        <v>368</v>
      </c>
      <c r="E1" s="6" t="s">
        <v>369</v>
      </c>
    </row>
    <row r="2" spans="1:5" x14ac:dyDescent="0.25">
      <c r="A2" s="4">
        <f t="shared" ref="A2:A65" si="0">IF(C2="Artifact",6,IF(C2="Legendary",5,IF(C2="Very Rare",4,IF(C2="Rare",3,IF(C2="Uncommon",2,IF(C2="Common",1,0))))))</f>
        <v>1</v>
      </c>
      <c r="B2" s="5" t="s">
        <v>370</v>
      </c>
      <c r="C2" s="4" t="s">
        <v>371</v>
      </c>
      <c r="D2" s="4" t="s">
        <v>372</v>
      </c>
      <c r="E2" s="7" t="s">
        <v>373</v>
      </c>
    </row>
    <row r="3" spans="1:5" x14ac:dyDescent="0.25">
      <c r="A3" s="4">
        <f t="shared" si="0"/>
        <v>1</v>
      </c>
      <c r="B3" s="5" t="s">
        <v>374</v>
      </c>
      <c r="C3" s="4" t="s">
        <v>371</v>
      </c>
      <c r="D3" s="4" t="s">
        <v>372</v>
      </c>
      <c r="E3" s="7" t="s">
        <v>375</v>
      </c>
    </row>
    <row r="4" spans="1:5" x14ac:dyDescent="0.25">
      <c r="A4" s="4">
        <f t="shared" si="0"/>
        <v>1</v>
      </c>
      <c r="B4" s="5" t="s">
        <v>376</v>
      </c>
      <c r="C4" s="4" t="s">
        <v>371</v>
      </c>
      <c r="D4" s="4" t="s">
        <v>372</v>
      </c>
      <c r="E4" s="7" t="s">
        <v>377</v>
      </c>
    </row>
    <row r="5" spans="1:5" x14ac:dyDescent="0.25">
      <c r="A5" s="4">
        <f t="shared" si="0"/>
        <v>1</v>
      </c>
      <c r="B5" s="5" t="s">
        <v>378</v>
      </c>
      <c r="C5" s="4" t="s">
        <v>371</v>
      </c>
      <c r="D5" s="4" t="s">
        <v>372</v>
      </c>
      <c r="E5" s="7" t="s">
        <v>379</v>
      </c>
    </row>
    <row r="6" spans="1:5" ht="45" x14ac:dyDescent="0.25">
      <c r="A6" s="4">
        <f t="shared" si="0"/>
        <v>1</v>
      </c>
      <c r="B6" s="5" t="s">
        <v>380</v>
      </c>
      <c r="C6" s="4" t="s">
        <v>371</v>
      </c>
      <c r="D6" s="4" t="s">
        <v>372</v>
      </c>
      <c r="E6" s="7" t="s">
        <v>381</v>
      </c>
    </row>
    <row r="7" spans="1:5" x14ac:dyDescent="0.25">
      <c r="A7" s="4">
        <f t="shared" si="0"/>
        <v>1</v>
      </c>
      <c r="B7" s="5" t="s">
        <v>382</v>
      </c>
      <c r="C7" s="4" t="s">
        <v>371</v>
      </c>
      <c r="D7" s="4" t="s">
        <v>372</v>
      </c>
      <c r="E7" s="7" t="s">
        <v>383</v>
      </c>
    </row>
    <row r="8" spans="1:5" x14ac:dyDescent="0.25">
      <c r="A8" s="4">
        <f t="shared" si="0"/>
        <v>1</v>
      </c>
      <c r="B8" s="5" t="s">
        <v>384</v>
      </c>
      <c r="C8" s="4" t="s">
        <v>371</v>
      </c>
      <c r="D8" s="4" t="s">
        <v>372</v>
      </c>
      <c r="E8" s="7" t="s">
        <v>385</v>
      </c>
    </row>
    <row r="9" spans="1:5" x14ac:dyDescent="0.25">
      <c r="A9" s="4">
        <f t="shared" si="0"/>
        <v>1</v>
      </c>
      <c r="B9" s="5" t="s">
        <v>386</v>
      </c>
      <c r="C9" s="4" t="s">
        <v>371</v>
      </c>
      <c r="D9" s="4" t="s">
        <v>387</v>
      </c>
      <c r="E9" s="7" t="s">
        <v>388</v>
      </c>
    </row>
    <row r="10" spans="1:5" x14ac:dyDescent="0.25">
      <c r="A10" s="4">
        <f t="shared" si="0"/>
        <v>1</v>
      </c>
      <c r="B10" s="5" t="s">
        <v>389</v>
      </c>
      <c r="C10" s="4" t="s">
        <v>371</v>
      </c>
      <c r="D10" s="4" t="s">
        <v>372</v>
      </c>
      <c r="E10" s="7" t="s">
        <v>390</v>
      </c>
    </row>
    <row r="11" spans="1:5" ht="30" x14ac:dyDescent="0.25">
      <c r="A11" s="4">
        <f t="shared" si="0"/>
        <v>1</v>
      </c>
      <c r="B11" s="5" t="s">
        <v>391</v>
      </c>
      <c r="C11" s="4" t="s">
        <v>371</v>
      </c>
      <c r="D11" s="4" t="s">
        <v>372</v>
      </c>
      <c r="E11" s="7" t="s">
        <v>392</v>
      </c>
    </row>
    <row r="12" spans="1:5" ht="45" x14ac:dyDescent="0.25">
      <c r="A12" s="4">
        <f t="shared" si="0"/>
        <v>1</v>
      </c>
      <c r="B12" s="5" t="s">
        <v>393</v>
      </c>
      <c r="C12" s="4" t="s">
        <v>371</v>
      </c>
      <c r="D12" s="4" t="s">
        <v>372</v>
      </c>
      <c r="E12" s="7" t="s">
        <v>394</v>
      </c>
    </row>
    <row r="13" spans="1:5" x14ac:dyDescent="0.25">
      <c r="A13" s="4">
        <f t="shared" si="0"/>
        <v>1</v>
      </c>
      <c r="B13" s="5" t="s">
        <v>395</v>
      </c>
      <c r="C13" s="4" t="s">
        <v>371</v>
      </c>
      <c r="D13" s="4" t="s">
        <v>372</v>
      </c>
      <c r="E13" s="7" t="s">
        <v>396</v>
      </c>
    </row>
    <row r="14" spans="1:5" x14ac:dyDescent="0.25">
      <c r="A14" s="4">
        <f t="shared" si="0"/>
        <v>1</v>
      </c>
      <c r="B14" s="5" t="s">
        <v>397</v>
      </c>
      <c r="C14" s="4" t="s">
        <v>371</v>
      </c>
      <c r="D14" s="4" t="s">
        <v>372</v>
      </c>
      <c r="E14" s="7" t="s">
        <v>398</v>
      </c>
    </row>
    <row r="15" spans="1:5" ht="75" x14ac:dyDescent="0.25">
      <c r="A15" s="4">
        <f t="shared" si="0"/>
        <v>1</v>
      </c>
      <c r="B15" s="5" t="s">
        <v>399</v>
      </c>
      <c r="C15" s="4" t="s">
        <v>371</v>
      </c>
      <c r="D15" s="4" t="s">
        <v>400</v>
      </c>
      <c r="E15" s="7" t="s">
        <v>401</v>
      </c>
    </row>
    <row r="16" spans="1:5" x14ac:dyDescent="0.25">
      <c r="A16" s="4">
        <f t="shared" si="0"/>
        <v>1</v>
      </c>
      <c r="B16" s="5" t="s">
        <v>402</v>
      </c>
      <c r="C16" s="4" t="s">
        <v>371</v>
      </c>
      <c r="D16" s="4" t="s">
        <v>372</v>
      </c>
      <c r="E16" s="7" t="s">
        <v>403</v>
      </c>
    </row>
    <row r="17" spans="1:5" x14ac:dyDescent="0.25">
      <c r="A17" s="4">
        <f t="shared" si="0"/>
        <v>1</v>
      </c>
      <c r="B17" s="5" t="s">
        <v>404</v>
      </c>
      <c r="C17" s="4" t="s">
        <v>371</v>
      </c>
      <c r="D17" s="4" t="s">
        <v>372</v>
      </c>
      <c r="E17" s="7" t="s">
        <v>405</v>
      </c>
    </row>
    <row r="18" spans="1:5" x14ac:dyDescent="0.25">
      <c r="A18" s="4">
        <f t="shared" si="0"/>
        <v>1</v>
      </c>
      <c r="B18" s="5" t="s">
        <v>406</v>
      </c>
      <c r="C18" s="4" t="s">
        <v>371</v>
      </c>
      <c r="D18" s="4" t="s">
        <v>372</v>
      </c>
      <c r="E18" s="7" t="s">
        <v>407</v>
      </c>
    </row>
    <row r="19" spans="1:5" x14ac:dyDescent="0.25">
      <c r="A19" s="4">
        <f t="shared" si="0"/>
        <v>1</v>
      </c>
      <c r="B19" s="5" t="s">
        <v>408</v>
      </c>
      <c r="C19" s="4" t="s">
        <v>371</v>
      </c>
      <c r="D19" s="4" t="s">
        <v>387</v>
      </c>
      <c r="E19" s="7" t="s">
        <v>409</v>
      </c>
    </row>
    <row r="20" spans="1:5" ht="30" x14ac:dyDescent="0.25">
      <c r="A20" s="4">
        <f t="shared" si="0"/>
        <v>1</v>
      </c>
      <c r="B20" s="5" t="s">
        <v>410</v>
      </c>
      <c r="C20" s="4" t="s">
        <v>371</v>
      </c>
      <c r="D20" s="4" t="s">
        <v>372</v>
      </c>
      <c r="E20" s="7" t="s">
        <v>411</v>
      </c>
    </row>
    <row r="21" spans="1:5" ht="75" x14ac:dyDescent="0.25">
      <c r="A21" s="4">
        <f t="shared" si="0"/>
        <v>1</v>
      </c>
      <c r="B21" s="5" t="s">
        <v>412</v>
      </c>
      <c r="C21" s="4" t="s">
        <v>371</v>
      </c>
      <c r="D21" s="4" t="s">
        <v>413</v>
      </c>
      <c r="E21" s="7" t="s">
        <v>414</v>
      </c>
    </row>
    <row r="22" spans="1:5" ht="30" x14ac:dyDescent="0.25">
      <c r="A22" s="4">
        <f t="shared" si="0"/>
        <v>1</v>
      </c>
      <c r="B22" s="5" t="s">
        <v>415</v>
      </c>
      <c r="C22" s="4" t="s">
        <v>371</v>
      </c>
      <c r="D22" s="4" t="s">
        <v>372</v>
      </c>
      <c r="E22" s="7" t="s">
        <v>416</v>
      </c>
    </row>
    <row r="23" spans="1:5" ht="30" x14ac:dyDescent="0.25">
      <c r="A23" s="4">
        <f t="shared" si="0"/>
        <v>1</v>
      </c>
      <c r="B23" s="5" t="s">
        <v>417</v>
      </c>
      <c r="C23" s="4" t="s">
        <v>371</v>
      </c>
      <c r="D23" s="4" t="s">
        <v>372</v>
      </c>
      <c r="E23" s="7" t="s">
        <v>418</v>
      </c>
    </row>
    <row r="24" spans="1:5" ht="135" x14ac:dyDescent="0.25">
      <c r="A24" s="4">
        <f t="shared" si="0"/>
        <v>1</v>
      </c>
      <c r="B24" s="5" t="s">
        <v>419</v>
      </c>
      <c r="C24" s="4" t="s">
        <v>371</v>
      </c>
      <c r="D24" s="4" t="s">
        <v>387</v>
      </c>
      <c r="E24" s="7" t="s">
        <v>420</v>
      </c>
    </row>
    <row r="25" spans="1:5" ht="30" x14ac:dyDescent="0.25">
      <c r="A25" s="4">
        <f t="shared" si="0"/>
        <v>1</v>
      </c>
      <c r="B25" s="5" t="s">
        <v>421</v>
      </c>
      <c r="C25" s="4" t="s">
        <v>371</v>
      </c>
      <c r="D25" s="4" t="s">
        <v>387</v>
      </c>
      <c r="E25" s="7" t="s">
        <v>422</v>
      </c>
    </row>
    <row r="26" spans="1:5" ht="60" x14ac:dyDescent="0.25">
      <c r="A26" s="4">
        <f t="shared" si="0"/>
        <v>1</v>
      </c>
      <c r="B26" s="5" t="s">
        <v>423</v>
      </c>
      <c r="C26" s="4" t="s">
        <v>371</v>
      </c>
      <c r="D26" s="4" t="s">
        <v>387</v>
      </c>
      <c r="E26" s="7" t="s">
        <v>424</v>
      </c>
    </row>
    <row r="27" spans="1:5" x14ac:dyDescent="0.25">
      <c r="A27" s="4">
        <f t="shared" si="0"/>
        <v>1</v>
      </c>
      <c r="B27" s="5" t="s">
        <v>425</v>
      </c>
      <c r="C27" s="4" t="s">
        <v>371</v>
      </c>
      <c r="D27" s="4" t="s">
        <v>372</v>
      </c>
      <c r="E27" s="7" t="s">
        <v>426</v>
      </c>
    </row>
    <row r="28" spans="1:5" ht="120" x14ac:dyDescent="0.25">
      <c r="A28" s="4">
        <f t="shared" si="0"/>
        <v>1</v>
      </c>
      <c r="B28" s="5" t="s">
        <v>427</v>
      </c>
      <c r="C28" s="4" t="s">
        <v>371</v>
      </c>
      <c r="D28" s="4" t="s">
        <v>387</v>
      </c>
      <c r="E28" s="7" t="s">
        <v>428</v>
      </c>
    </row>
    <row r="29" spans="1:5" ht="135" x14ac:dyDescent="0.25">
      <c r="A29" s="4">
        <f t="shared" si="0"/>
        <v>1</v>
      </c>
      <c r="B29" s="5" t="s">
        <v>429</v>
      </c>
      <c r="C29" s="4" t="s">
        <v>371</v>
      </c>
      <c r="D29" s="4" t="s">
        <v>372</v>
      </c>
      <c r="E29" s="7" t="s">
        <v>430</v>
      </c>
    </row>
    <row r="30" spans="1:5" x14ac:dyDescent="0.25">
      <c r="A30" s="4">
        <f t="shared" si="0"/>
        <v>1</v>
      </c>
      <c r="B30" s="5" t="s">
        <v>431</v>
      </c>
      <c r="C30" s="4" t="s">
        <v>371</v>
      </c>
      <c r="D30" s="4" t="s">
        <v>372</v>
      </c>
      <c r="E30" s="7" t="s">
        <v>432</v>
      </c>
    </row>
    <row r="31" spans="1:5" x14ac:dyDescent="0.25">
      <c r="A31" s="4">
        <f t="shared" si="0"/>
        <v>1</v>
      </c>
      <c r="B31" s="5" t="s">
        <v>433</v>
      </c>
      <c r="C31" s="4" t="s">
        <v>371</v>
      </c>
      <c r="D31" s="4" t="s">
        <v>372</v>
      </c>
      <c r="E31" s="7" t="s">
        <v>434</v>
      </c>
    </row>
    <row r="32" spans="1:5" x14ac:dyDescent="0.25">
      <c r="A32" s="4">
        <f t="shared" si="0"/>
        <v>1</v>
      </c>
      <c r="B32" s="5" t="s">
        <v>435</v>
      </c>
      <c r="C32" s="4" t="s">
        <v>371</v>
      </c>
      <c r="D32" s="4" t="s">
        <v>372</v>
      </c>
      <c r="E32" s="7" t="s">
        <v>436</v>
      </c>
    </row>
    <row r="33" spans="1:5" ht="30" x14ac:dyDescent="0.25">
      <c r="A33" s="4">
        <f t="shared" si="0"/>
        <v>1</v>
      </c>
      <c r="B33" s="5" t="s">
        <v>437</v>
      </c>
      <c r="C33" s="4" t="s">
        <v>371</v>
      </c>
      <c r="D33" s="4" t="s">
        <v>372</v>
      </c>
      <c r="E33" s="7" t="s">
        <v>438</v>
      </c>
    </row>
    <row r="34" spans="1:5" ht="30" x14ac:dyDescent="0.25">
      <c r="A34" s="4">
        <f t="shared" si="0"/>
        <v>1</v>
      </c>
      <c r="B34" s="5" t="s">
        <v>439</v>
      </c>
      <c r="C34" s="4" t="s">
        <v>371</v>
      </c>
      <c r="D34" s="4" t="s">
        <v>372</v>
      </c>
      <c r="E34" s="7" t="s">
        <v>440</v>
      </c>
    </row>
    <row r="35" spans="1:5" x14ac:dyDescent="0.25">
      <c r="A35" s="4">
        <f t="shared" si="0"/>
        <v>1</v>
      </c>
      <c r="B35" s="5" t="s">
        <v>441</v>
      </c>
      <c r="C35" s="4" t="s">
        <v>371</v>
      </c>
      <c r="D35" s="4" t="s">
        <v>372</v>
      </c>
      <c r="E35" s="7" t="s">
        <v>442</v>
      </c>
    </row>
    <row r="36" spans="1:5" ht="30" x14ac:dyDescent="0.25">
      <c r="A36" s="4">
        <f t="shared" si="0"/>
        <v>1</v>
      </c>
      <c r="B36" s="5" t="s">
        <v>443</v>
      </c>
      <c r="C36" s="4" t="s">
        <v>371</v>
      </c>
      <c r="D36" s="4" t="s">
        <v>372</v>
      </c>
      <c r="E36" s="7" t="s">
        <v>444</v>
      </c>
    </row>
    <row r="37" spans="1:5" ht="45" x14ac:dyDescent="0.25">
      <c r="A37" s="4">
        <f t="shared" si="0"/>
        <v>1</v>
      </c>
      <c r="B37" s="5" t="s">
        <v>445</v>
      </c>
      <c r="C37" s="4" t="s">
        <v>371</v>
      </c>
      <c r="D37" s="4" t="s">
        <v>372</v>
      </c>
      <c r="E37" s="7" t="s">
        <v>446</v>
      </c>
    </row>
    <row r="38" spans="1:5" ht="30" x14ac:dyDescent="0.25">
      <c r="A38" s="4">
        <f t="shared" si="0"/>
        <v>1</v>
      </c>
      <c r="B38" s="5" t="s">
        <v>447</v>
      </c>
      <c r="C38" s="4" t="s">
        <v>371</v>
      </c>
      <c r="E38" s="7" t="s">
        <v>448</v>
      </c>
    </row>
    <row r="39" spans="1:5" x14ac:dyDescent="0.25">
      <c r="A39" s="4">
        <f t="shared" si="0"/>
        <v>1</v>
      </c>
      <c r="B39" s="5" t="s">
        <v>449</v>
      </c>
      <c r="C39" s="4" t="s">
        <v>371</v>
      </c>
      <c r="E39" s="7" t="s">
        <v>450</v>
      </c>
    </row>
    <row r="40" spans="1:5" x14ac:dyDescent="0.25">
      <c r="A40" s="4">
        <f t="shared" si="0"/>
        <v>1</v>
      </c>
      <c r="B40" s="5" t="s">
        <v>451</v>
      </c>
      <c r="C40" s="4" t="s">
        <v>371</v>
      </c>
      <c r="D40" s="4" t="s">
        <v>372</v>
      </c>
      <c r="E40" s="7" t="s">
        <v>452</v>
      </c>
    </row>
    <row r="41" spans="1:5" ht="30" x14ac:dyDescent="0.25">
      <c r="A41" s="4">
        <f t="shared" si="0"/>
        <v>1</v>
      </c>
      <c r="B41" s="5" t="s">
        <v>453</v>
      </c>
      <c r="C41" s="4" t="s">
        <v>371</v>
      </c>
      <c r="D41" s="4" t="s">
        <v>372</v>
      </c>
      <c r="E41" s="7" t="s">
        <v>454</v>
      </c>
    </row>
    <row r="42" spans="1:5" ht="30" x14ac:dyDescent="0.25">
      <c r="A42" s="4">
        <f t="shared" si="0"/>
        <v>1</v>
      </c>
      <c r="B42" s="5" t="s">
        <v>455</v>
      </c>
      <c r="C42" s="4" t="s">
        <v>371</v>
      </c>
      <c r="D42" s="4" t="s">
        <v>456</v>
      </c>
      <c r="E42" s="7" t="s">
        <v>457</v>
      </c>
    </row>
    <row r="43" spans="1:5" x14ac:dyDescent="0.25">
      <c r="A43" s="4">
        <f t="shared" si="0"/>
        <v>1</v>
      </c>
      <c r="B43" s="5" t="s">
        <v>458</v>
      </c>
      <c r="C43" s="4" t="s">
        <v>371</v>
      </c>
      <c r="D43" s="4" t="s">
        <v>372</v>
      </c>
      <c r="E43" s="7" t="s">
        <v>459</v>
      </c>
    </row>
    <row r="44" spans="1:5" ht="240" x14ac:dyDescent="0.25">
      <c r="A44" s="4">
        <f t="shared" si="0"/>
        <v>1</v>
      </c>
      <c r="B44" s="5" t="s">
        <v>460</v>
      </c>
      <c r="C44" s="4" t="s">
        <v>371</v>
      </c>
      <c r="D44" s="4" t="s">
        <v>372</v>
      </c>
      <c r="E44" s="7" t="s">
        <v>461</v>
      </c>
    </row>
    <row r="45" spans="1:5" ht="45" x14ac:dyDescent="0.25">
      <c r="A45" s="4">
        <f t="shared" si="0"/>
        <v>1</v>
      </c>
      <c r="B45" s="5" t="s">
        <v>462</v>
      </c>
      <c r="C45" s="4" t="s">
        <v>371</v>
      </c>
      <c r="E45" s="7" t="s">
        <v>463</v>
      </c>
    </row>
    <row r="46" spans="1:5" ht="45" x14ac:dyDescent="0.25">
      <c r="A46" s="4">
        <f t="shared" si="0"/>
        <v>1</v>
      </c>
      <c r="B46" s="5" t="s">
        <v>464</v>
      </c>
      <c r="C46" s="4" t="s">
        <v>371</v>
      </c>
      <c r="E46" s="7" t="s">
        <v>465</v>
      </c>
    </row>
    <row r="47" spans="1:5" ht="60" x14ac:dyDescent="0.25">
      <c r="A47" s="4">
        <f t="shared" si="0"/>
        <v>1</v>
      </c>
      <c r="B47" s="5" t="s">
        <v>466</v>
      </c>
      <c r="C47" s="4" t="s">
        <v>371</v>
      </c>
      <c r="D47" s="4" t="s">
        <v>372</v>
      </c>
      <c r="E47" s="7" t="s">
        <v>467</v>
      </c>
    </row>
    <row r="48" spans="1:5" ht="60" x14ac:dyDescent="0.25">
      <c r="A48" s="4">
        <f t="shared" si="0"/>
        <v>1</v>
      </c>
      <c r="B48" s="5" t="s">
        <v>468</v>
      </c>
      <c r="C48" s="4" t="s">
        <v>371</v>
      </c>
      <c r="D48" s="4" t="s">
        <v>372</v>
      </c>
      <c r="E48" s="7" t="s">
        <v>467</v>
      </c>
    </row>
    <row r="49" spans="1:5" ht="60" x14ac:dyDescent="0.25">
      <c r="A49" s="4">
        <f t="shared" si="0"/>
        <v>1</v>
      </c>
      <c r="B49" s="5" t="s">
        <v>469</v>
      </c>
      <c r="C49" s="4" t="s">
        <v>371</v>
      </c>
      <c r="D49" s="4" t="s">
        <v>372</v>
      </c>
      <c r="E49" s="7" t="s">
        <v>470</v>
      </c>
    </row>
    <row r="50" spans="1:5" ht="90" x14ac:dyDescent="0.25">
      <c r="A50" s="4">
        <f t="shared" si="0"/>
        <v>1</v>
      </c>
      <c r="B50" s="5" t="s">
        <v>471</v>
      </c>
      <c r="C50" s="4" t="s">
        <v>371</v>
      </c>
      <c r="D50" s="4" t="s">
        <v>372</v>
      </c>
      <c r="E50" s="7" t="s">
        <v>472</v>
      </c>
    </row>
    <row r="51" spans="1:5" ht="45" x14ac:dyDescent="0.25">
      <c r="A51" s="4">
        <f t="shared" si="0"/>
        <v>1</v>
      </c>
      <c r="B51" s="5" t="s">
        <v>473</v>
      </c>
      <c r="C51" s="4" t="s">
        <v>371</v>
      </c>
      <c r="D51" s="4" t="s">
        <v>372</v>
      </c>
      <c r="E51" s="7" t="s">
        <v>474</v>
      </c>
    </row>
    <row r="52" spans="1:5" ht="30" x14ac:dyDescent="0.25">
      <c r="A52" s="4">
        <f t="shared" si="0"/>
        <v>1</v>
      </c>
      <c r="B52" s="5" t="s">
        <v>475</v>
      </c>
      <c r="C52" s="4" t="s">
        <v>371</v>
      </c>
      <c r="D52" s="4" t="s">
        <v>387</v>
      </c>
      <c r="E52" s="7" t="s">
        <v>476</v>
      </c>
    </row>
    <row r="53" spans="1:5" x14ac:dyDescent="0.25">
      <c r="A53" s="4">
        <f t="shared" si="0"/>
        <v>1</v>
      </c>
      <c r="B53" s="5" t="s">
        <v>477</v>
      </c>
      <c r="C53" s="4" t="s">
        <v>371</v>
      </c>
      <c r="D53" s="4" t="s">
        <v>372</v>
      </c>
      <c r="E53" s="7" t="s">
        <v>478</v>
      </c>
    </row>
    <row r="54" spans="1:5" x14ac:dyDescent="0.25">
      <c r="A54" s="4">
        <f t="shared" si="0"/>
        <v>1</v>
      </c>
      <c r="B54" s="5" t="s">
        <v>479</v>
      </c>
      <c r="C54" s="4" t="s">
        <v>371</v>
      </c>
      <c r="D54" s="4" t="s">
        <v>372</v>
      </c>
      <c r="E54" s="7" t="s">
        <v>480</v>
      </c>
    </row>
    <row r="55" spans="1:5" x14ac:dyDescent="0.25">
      <c r="A55" s="4">
        <f t="shared" si="0"/>
        <v>1</v>
      </c>
      <c r="B55" s="5" t="s">
        <v>481</v>
      </c>
      <c r="C55" s="4" t="s">
        <v>371</v>
      </c>
      <c r="D55" s="4" t="s">
        <v>372</v>
      </c>
      <c r="E55" s="7" t="s">
        <v>482</v>
      </c>
    </row>
    <row r="56" spans="1:5" ht="30" x14ac:dyDescent="0.25">
      <c r="A56" s="4">
        <f t="shared" si="0"/>
        <v>1</v>
      </c>
      <c r="B56" s="5" t="s">
        <v>483</v>
      </c>
      <c r="C56" s="4" t="s">
        <v>371</v>
      </c>
      <c r="D56" s="4" t="s">
        <v>372</v>
      </c>
      <c r="E56" s="7" t="s">
        <v>484</v>
      </c>
    </row>
    <row r="57" spans="1:5" ht="150" x14ac:dyDescent="0.25">
      <c r="A57" s="4">
        <f t="shared" si="0"/>
        <v>1</v>
      </c>
      <c r="B57" s="5" t="s">
        <v>485</v>
      </c>
      <c r="C57" s="4" t="s">
        <v>371</v>
      </c>
      <c r="D57" s="4" t="s">
        <v>372</v>
      </c>
      <c r="E57" s="7" t="s">
        <v>486</v>
      </c>
    </row>
    <row r="58" spans="1:5" ht="45" x14ac:dyDescent="0.25">
      <c r="A58" s="4">
        <f t="shared" si="0"/>
        <v>1</v>
      </c>
      <c r="B58" s="5" t="s">
        <v>487</v>
      </c>
      <c r="C58" s="4" t="s">
        <v>371</v>
      </c>
      <c r="D58" s="4" t="s">
        <v>372</v>
      </c>
      <c r="E58" s="7" t="s">
        <v>488</v>
      </c>
    </row>
    <row r="59" spans="1:5" ht="60" x14ac:dyDescent="0.25">
      <c r="A59" s="4">
        <f t="shared" si="0"/>
        <v>1</v>
      </c>
      <c r="B59" s="5" t="s">
        <v>489</v>
      </c>
      <c r="C59" s="4" t="s">
        <v>371</v>
      </c>
      <c r="D59" s="4" t="s">
        <v>372</v>
      </c>
      <c r="E59" s="7" t="s">
        <v>490</v>
      </c>
    </row>
    <row r="60" spans="1:5" ht="45" x14ac:dyDescent="0.25">
      <c r="A60" s="4">
        <f t="shared" si="0"/>
        <v>1</v>
      </c>
      <c r="B60" s="5" t="s">
        <v>491</v>
      </c>
      <c r="C60" s="4" t="s">
        <v>371</v>
      </c>
      <c r="D60" s="4" t="s">
        <v>372</v>
      </c>
      <c r="E60" s="7" t="s">
        <v>492</v>
      </c>
    </row>
    <row r="61" spans="1:5" ht="45" x14ac:dyDescent="0.25">
      <c r="A61" s="4">
        <f t="shared" si="0"/>
        <v>1</v>
      </c>
      <c r="B61" s="5" t="s">
        <v>493</v>
      </c>
      <c r="C61" s="4" t="s">
        <v>371</v>
      </c>
      <c r="D61" s="4" t="s">
        <v>372</v>
      </c>
      <c r="E61" s="7" t="s">
        <v>494</v>
      </c>
    </row>
    <row r="62" spans="1:5" x14ac:dyDescent="0.25">
      <c r="A62" s="4">
        <f t="shared" si="0"/>
        <v>2</v>
      </c>
      <c r="B62" s="5" t="s">
        <v>495</v>
      </c>
      <c r="C62" s="4" t="s">
        <v>496</v>
      </c>
      <c r="D62" s="4" t="s">
        <v>372</v>
      </c>
      <c r="E62" s="7" t="s">
        <v>497</v>
      </c>
    </row>
    <row r="63" spans="1:5" ht="90" x14ac:dyDescent="0.25">
      <c r="A63" s="4">
        <f t="shared" si="0"/>
        <v>2</v>
      </c>
      <c r="B63" s="5" t="s">
        <v>349</v>
      </c>
      <c r="C63" s="4" t="s">
        <v>496</v>
      </c>
      <c r="D63" s="4" t="s">
        <v>372</v>
      </c>
      <c r="E63" s="7" t="s">
        <v>498</v>
      </c>
    </row>
    <row r="64" spans="1:5" ht="90" x14ac:dyDescent="0.25">
      <c r="A64" s="4">
        <f t="shared" si="0"/>
        <v>2</v>
      </c>
      <c r="B64" s="5" t="s">
        <v>499</v>
      </c>
      <c r="C64" s="4" t="s">
        <v>496</v>
      </c>
      <c r="D64" s="4" t="s">
        <v>500</v>
      </c>
      <c r="E64" s="7" t="s">
        <v>501</v>
      </c>
    </row>
    <row r="65" spans="1:5" x14ac:dyDescent="0.25">
      <c r="A65" s="4">
        <f t="shared" si="0"/>
        <v>2</v>
      </c>
      <c r="B65" s="5" t="s">
        <v>502</v>
      </c>
      <c r="C65" s="4" t="s">
        <v>496</v>
      </c>
      <c r="D65" s="4" t="s">
        <v>372</v>
      </c>
      <c r="E65" s="7" t="s">
        <v>503</v>
      </c>
    </row>
    <row r="66" spans="1:5" x14ac:dyDescent="0.25">
      <c r="A66" s="4">
        <f t="shared" ref="A66:A129" si="1">IF(C66="Artifact",6,IF(C66="Legendary",5,IF(C66="Very Rare",4,IF(C66="Rare",3,IF(C66="Uncommon",2,IF(C66="Common",1,0))))))</f>
        <v>2</v>
      </c>
      <c r="B66" s="5" t="s">
        <v>54</v>
      </c>
      <c r="C66" s="4" t="s">
        <v>496</v>
      </c>
      <c r="D66" s="4" t="s">
        <v>504</v>
      </c>
      <c r="E66" s="7" t="s">
        <v>505</v>
      </c>
    </row>
    <row r="67" spans="1:5" ht="45" x14ac:dyDescent="0.25">
      <c r="A67" s="4">
        <f t="shared" si="1"/>
        <v>2</v>
      </c>
      <c r="B67" s="5" t="s">
        <v>506</v>
      </c>
      <c r="C67" s="4" t="s">
        <v>496</v>
      </c>
      <c r="D67" s="4" t="s">
        <v>507</v>
      </c>
      <c r="E67" s="7" t="s">
        <v>508</v>
      </c>
    </row>
    <row r="68" spans="1:5" x14ac:dyDescent="0.25">
      <c r="A68" s="4">
        <f t="shared" si="1"/>
        <v>2</v>
      </c>
      <c r="B68" s="5" t="s">
        <v>509</v>
      </c>
      <c r="C68" s="4" t="s">
        <v>496</v>
      </c>
      <c r="D68" s="4" t="s">
        <v>387</v>
      </c>
      <c r="E68" s="7" t="s">
        <v>510</v>
      </c>
    </row>
    <row r="69" spans="1:5" ht="45" x14ac:dyDescent="0.25">
      <c r="A69" s="4">
        <f t="shared" si="1"/>
        <v>2</v>
      </c>
      <c r="B69" s="5" t="s">
        <v>511</v>
      </c>
      <c r="C69" s="4" t="s">
        <v>496</v>
      </c>
      <c r="D69" s="4" t="s">
        <v>512</v>
      </c>
      <c r="E69" s="7" t="s">
        <v>513</v>
      </c>
    </row>
    <row r="70" spans="1:5" ht="75" x14ac:dyDescent="0.25">
      <c r="A70" s="4">
        <f t="shared" si="1"/>
        <v>2</v>
      </c>
      <c r="B70" s="5" t="s">
        <v>514</v>
      </c>
      <c r="C70" s="4" t="s">
        <v>496</v>
      </c>
      <c r="E70" s="7" t="s">
        <v>515</v>
      </c>
    </row>
    <row r="71" spans="1:5" ht="60" x14ac:dyDescent="0.25">
      <c r="A71" s="4">
        <f t="shared" si="1"/>
        <v>2</v>
      </c>
      <c r="B71" s="5" t="s">
        <v>516</v>
      </c>
      <c r="C71" s="4" t="s">
        <v>496</v>
      </c>
      <c r="E71" s="7" t="s">
        <v>517</v>
      </c>
    </row>
    <row r="72" spans="1:5" ht="105" x14ac:dyDescent="0.25">
      <c r="A72" s="4">
        <f t="shared" si="1"/>
        <v>2</v>
      </c>
      <c r="B72" s="5" t="s">
        <v>518</v>
      </c>
      <c r="C72" s="4" t="s">
        <v>496</v>
      </c>
      <c r="D72" s="4" t="s">
        <v>387</v>
      </c>
      <c r="E72" s="7" t="s">
        <v>519</v>
      </c>
    </row>
    <row r="73" spans="1:5" ht="60" x14ac:dyDescent="0.25">
      <c r="A73" s="4">
        <f t="shared" si="1"/>
        <v>2</v>
      </c>
      <c r="B73" s="5" t="s">
        <v>520</v>
      </c>
      <c r="C73" s="4" t="s">
        <v>496</v>
      </c>
      <c r="D73" s="4" t="s">
        <v>521</v>
      </c>
      <c r="E73" s="7" t="s">
        <v>522</v>
      </c>
    </row>
    <row r="74" spans="1:5" x14ac:dyDescent="0.25">
      <c r="A74" s="4">
        <f t="shared" si="1"/>
        <v>2</v>
      </c>
      <c r="B74" s="5" t="s">
        <v>55</v>
      </c>
      <c r="C74" s="4" t="s">
        <v>496</v>
      </c>
      <c r="E74" s="7" t="s">
        <v>523</v>
      </c>
    </row>
    <row r="75" spans="1:5" ht="30" x14ac:dyDescent="0.25">
      <c r="A75" s="4">
        <f t="shared" si="1"/>
        <v>2</v>
      </c>
      <c r="B75" s="5" t="s">
        <v>56</v>
      </c>
      <c r="C75" s="4" t="s">
        <v>496</v>
      </c>
      <c r="D75" s="4" t="s">
        <v>504</v>
      </c>
      <c r="E75" s="7" t="s">
        <v>524</v>
      </c>
    </row>
    <row r="76" spans="1:5" ht="30" x14ac:dyDescent="0.25">
      <c r="A76" s="4">
        <f t="shared" si="1"/>
        <v>2</v>
      </c>
      <c r="B76" s="5" t="s">
        <v>81</v>
      </c>
      <c r="C76" s="4" t="s">
        <v>496</v>
      </c>
      <c r="D76" s="4" t="s">
        <v>504</v>
      </c>
      <c r="E76" s="7" t="s">
        <v>525</v>
      </c>
    </row>
    <row r="77" spans="1:5" x14ac:dyDescent="0.25">
      <c r="A77" s="4">
        <f t="shared" si="1"/>
        <v>2</v>
      </c>
      <c r="B77" s="5" t="s">
        <v>57</v>
      </c>
      <c r="C77" s="4" t="s">
        <v>496</v>
      </c>
      <c r="D77" s="4" t="s">
        <v>504</v>
      </c>
      <c r="E77" s="7" t="s">
        <v>526</v>
      </c>
    </row>
    <row r="78" spans="1:5" ht="30" x14ac:dyDescent="0.25">
      <c r="A78" s="4">
        <f t="shared" si="1"/>
        <v>2</v>
      </c>
      <c r="B78" s="5" t="s">
        <v>527</v>
      </c>
      <c r="C78" s="4" t="s">
        <v>496</v>
      </c>
      <c r="D78" s="4" t="s">
        <v>387</v>
      </c>
      <c r="E78" s="7" t="s">
        <v>528</v>
      </c>
    </row>
    <row r="79" spans="1:5" x14ac:dyDescent="0.25">
      <c r="A79" s="4">
        <f t="shared" si="1"/>
        <v>2</v>
      </c>
      <c r="B79" s="5" t="s">
        <v>58</v>
      </c>
      <c r="C79" s="4" t="s">
        <v>496</v>
      </c>
      <c r="D79" s="4" t="s">
        <v>504</v>
      </c>
      <c r="E79" s="7" t="s">
        <v>529</v>
      </c>
    </row>
    <row r="80" spans="1:5" ht="45" x14ac:dyDescent="0.25">
      <c r="A80" s="4">
        <f t="shared" si="1"/>
        <v>2</v>
      </c>
      <c r="B80" s="5" t="s">
        <v>59</v>
      </c>
      <c r="C80" s="4" t="s">
        <v>496</v>
      </c>
      <c r="E80" s="7" t="s">
        <v>530</v>
      </c>
    </row>
    <row r="81" spans="1:5" ht="30" x14ac:dyDescent="0.25">
      <c r="A81" s="4">
        <f t="shared" si="1"/>
        <v>2</v>
      </c>
      <c r="B81" s="5" t="s">
        <v>531</v>
      </c>
      <c r="C81" s="4" t="s">
        <v>496</v>
      </c>
      <c r="E81" s="7" t="s">
        <v>532</v>
      </c>
    </row>
    <row r="82" spans="1:5" x14ac:dyDescent="0.25">
      <c r="A82" s="4">
        <f t="shared" si="1"/>
        <v>2</v>
      </c>
      <c r="B82" s="5" t="s">
        <v>82</v>
      </c>
      <c r="C82" s="4" t="s">
        <v>496</v>
      </c>
      <c r="E82" s="7" t="s">
        <v>533</v>
      </c>
    </row>
    <row r="83" spans="1:5" x14ac:dyDescent="0.25">
      <c r="A83" s="4">
        <f t="shared" si="1"/>
        <v>2</v>
      </c>
      <c r="B83" s="5" t="s">
        <v>60</v>
      </c>
      <c r="C83" s="4" t="s">
        <v>496</v>
      </c>
      <c r="D83" s="4" t="s">
        <v>504</v>
      </c>
      <c r="E83" s="7" t="s">
        <v>534</v>
      </c>
    </row>
    <row r="84" spans="1:5" x14ac:dyDescent="0.25">
      <c r="A84" s="4">
        <f t="shared" si="1"/>
        <v>2</v>
      </c>
      <c r="B84" s="5" t="s">
        <v>61</v>
      </c>
      <c r="C84" s="4" t="s">
        <v>496</v>
      </c>
      <c r="D84" s="4" t="s">
        <v>504</v>
      </c>
      <c r="E84" s="7" t="s">
        <v>535</v>
      </c>
    </row>
    <row r="85" spans="1:5" x14ac:dyDescent="0.25">
      <c r="A85" s="4">
        <f t="shared" si="1"/>
        <v>2</v>
      </c>
      <c r="B85" s="5" t="s">
        <v>351</v>
      </c>
      <c r="C85" s="4" t="s">
        <v>496</v>
      </c>
      <c r="E85" s="7" t="s">
        <v>536</v>
      </c>
    </row>
    <row r="86" spans="1:5" ht="135" x14ac:dyDescent="0.25">
      <c r="A86" s="4">
        <f t="shared" si="1"/>
        <v>2</v>
      </c>
      <c r="B86" s="5" t="s">
        <v>537</v>
      </c>
      <c r="C86" s="4" t="s">
        <v>496</v>
      </c>
      <c r="D86" s="4" t="s">
        <v>387</v>
      </c>
      <c r="E86" s="7" t="s">
        <v>538</v>
      </c>
    </row>
    <row r="87" spans="1:5" ht="60" x14ac:dyDescent="0.25">
      <c r="A87" s="4">
        <f t="shared" si="1"/>
        <v>2</v>
      </c>
      <c r="B87" s="5" t="s">
        <v>22</v>
      </c>
      <c r="C87" s="4" t="s">
        <v>496</v>
      </c>
      <c r="E87" s="7" t="s">
        <v>539</v>
      </c>
    </row>
    <row r="88" spans="1:5" ht="75" x14ac:dyDescent="0.25">
      <c r="A88" s="4">
        <f t="shared" si="1"/>
        <v>2</v>
      </c>
      <c r="B88" s="5" t="s">
        <v>83</v>
      </c>
      <c r="C88" s="4" t="s">
        <v>496</v>
      </c>
      <c r="E88" s="7" t="s">
        <v>540</v>
      </c>
    </row>
    <row r="89" spans="1:5" ht="60" x14ac:dyDescent="0.25">
      <c r="A89" s="4">
        <f t="shared" si="1"/>
        <v>2</v>
      </c>
      <c r="B89" s="5" t="s">
        <v>332</v>
      </c>
      <c r="C89" s="4" t="s">
        <v>496</v>
      </c>
      <c r="E89" s="7" t="s">
        <v>541</v>
      </c>
    </row>
    <row r="90" spans="1:5" ht="30" x14ac:dyDescent="0.25">
      <c r="A90" s="4">
        <f t="shared" si="1"/>
        <v>2</v>
      </c>
      <c r="B90" s="5" t="s">
        <v>542</v>
      </c>
      <c r="C90" s="4" t="s">
        <v>496</v>
      </c>
      <c r="D90" s="4" t="s">
        <v>372</v>
      </c>
      <c r="E90" s="7" t="s">
        <v>543</v>
      </c>
    </row>
    <row r="91" spans="1:5" ht="30" x14ac:dyDescent="0.25">
      <c r="A91" s="4">
        <f t="shared" si="1"/>
        <v>2</v>
      </c>
      <c r="B91" s="5" t="s">
        <v>344</v>
      </c>
      <c r="C91" s="4" t="s">
        <v>496</v>
      </c>
      <c r="E91" s="7" t="s">
        <v>544</v>
      </c>
    </row>
    <row r="92" spans="1:5" ht="45" x14ac:dyDescent="0.25">
      <c r="A92" s="4">
        <f t="shared" si="1"/>
        <v>2</v>
      </c>
      <c r="B92" s="5" t="s">
        <v>345</v>
      </c>
      <c r="C92" s="4" t="s">
        <v>496</v>
      </c>
      <c r="E92" s="7" t="s">
        <v>545</v>
      </c>
    </row>
    <row r="93" spans="1:5" ht="45" x14ac:dyDescent="0.25">
      <c r="A93" s="4">
        <f t="shared" si="1"/>
        <v>2</v>
      </c>
      <c r="B93" s="5" t="s">
        <v>346</v>
      </c>
      <c r="C93" s="4" t="s">
        <v>496</v>
      </c>
      <c r="E93" s="7" t="s">
        <v>546</v>
      </c>
    </row>
    <row r="94" spans="1:5" ht="135" x14ac:dyDescent="0.25">
      <c r="A94" s="4">
        <f t="shared" si="1"/>
        <v>2</v>
      </c>
      <c r="B94" s="5" t="s">
        <v>547</v>
      </c>
      <c r="C94" s="4" t="s">
        <v>496</v>
      </c>
      <c r="D94" s="4" t="s">
        <v>387</v>
      </c>
      <c r="E94" s="7" t="s">
        <v>548</v>
      </c>
    </row>
    <row r="95" spans="1:5" ht="30" x14ac:dyDescent="0.25">
      <c r="A95" s="4">
        <f t="shared" si="1"/>
        <v>2</v>
      </c>
      <c r="B95" s="5" t="s">
        <v>347</v>
      </c>
      <c r="C95" s="4" t="s">
        <v>496</v>
      </c>
      <c r="E95" s="7" t="s">
        <v>549</v>
      </c>
    </row>
    <row r="96" spans="1:5" ht="45" x14ac:dyDescent="0.25">
      <c r="A96" s="4">
        <f t="shared" si="1"/>
        <v>2</v>
      </c>
      <c r="B96" s="5" t="s">
        <v>84</v>
      </c>
      <c r="C96" s="4" t="s">
        <v>496</v>
      </c>
      <c r="E96" s="7" t="s">
        <v>550</v>
      </c>
    </row>
    <row r="97" spans="1:5" ht="30" x14ac:dyDescent="0.25">
      <c r="A97" s="4">
        <f t="shared" si="1"/>
        <v>2</v>
      </c>
      <c r="B97" s="5" t="s">
        <v>85</v>
      </c>
      <c r="C97" s="4" t="s">
        <v>496</v>
      </c>
      <c r="D97" s="4" t="s">
        <v>504</v>
      </c>
      <c r="E97" s="7" t="s">
        <v>551</v>
      </c>
    </row>
    <row r="98" spans="1:5" x14ac:dyDescent="0.25">
      <c r="A98" s="4">
        <f t="shared" si="1"/>
        <v>2</v>
      </c>
      <c r="B98" s="5" t="s">
        <v>23</v>
      </c>
      <c r="C98" s="4" t="s">
        <v>496</v>
      </c>
      <c r="E98" s="7" t="s">
        <v>552</v>
      </c>
    </row>
    <row r="99" spans="1:5" x14ac:dyDescent="0.25">
      <c r="A99" s="4">
        <f t="shared" si="1"/>
        <v>2</v>
      </c>
      <c r="B99" s="5" t="s">
        <v>86</v>
      </c>
      <c r="C99" s="4" t="s">
        <v>496</v>
      </c>
      <c r="D99" s="4" t="s">
        <v>504</v>
      </c>
      <c r="E99" s="7" t="s">
        <v>553</v>
      </c>
    </row>
    <row r="100" spans="1:5" ht="105" x14ac:dyDescent="0.25">
      <c r="A100" s="4">
        <f t="shared" si="1"/>
        <v>2</v>
      </c>
      <c r="B100" s="5" t="s">
        <v>554</v>
      </c>
      <c r="C100" s="4" t="s">
        <v>496</v>
      </c>
      <c r="D100" s="4" t="s">
        <v>521</v>
      </c>
      <c r="E100" s="7" t="s">
        <v>555</v>
      </c>
    </row>
    <row r="101" spans="1:5" ht="75" x14ac:dyDescent="0.25">
      <c r="A101" s="4">
        <f t="shared" si="1"/>
        <v>2</v>
      </c>
      <c r="B101" s="5" t="s">
        <v>87</v>
      </c>
      <c r="C101" s="4" t="s">
        <v>496</v>
      </c>
      <c r="E101" s="7" t="s">
        <v>556</v>
      </c>
    </row>
    <row r="102" spans="1:5" x14ac:dyDescent="0.25">
      <c r="A102" s="4">
        <f t="shared" si="1"/>
        <v>2</v>
      </c>
      <c r="B102" s="5" t="s">
        <v>62</v>
      </c>
      <c r="C102" s="4" t="s">
        <v>496</v>
      </c>
      <c r="D102" s="4" t="s">
        <v>504</v>
      </c>
      <c r="E102" s="7" t="s">
        <v>557</v>
      </c>
    </row>
    <row r="103" spans="1:5" ht="60" x14ac:dyDescent="0.25">
      <c r="A103" s="4">
        <f t="shared" si="1"/>
        <v>2</v>
      </c>
      <c r="B103" s="5" t="s">
        <v>88</v>
      </c>
      <c r="C103" s="4" t="s">
        <v>496</v>
      </c>
      <c r="E103" s="7" t="s">
        <v>558</v>
      </c>
    </row>
    <row r="104" spans="1:5" ht="30" x14ac:dyDescent="0.25">
      <c r="A104" s="4">
        <f t="shared" si="1"/>
        <v>2</v>
      </c>
      <c r="B104" s="5" t="s">
        <v>89</v>
      </c>
      <c r="C104" s="4" t="s">
        <v>496</v>
      </c>
      <c r="D104" s="4" t="s">
        <v>504</v>
      </c>
      <c r="E104" s="7" t="s">
        <v>559</v>
      </c>
    </row>
    <row r="105" spans="1:5" x14ac:dyDescent="0.25">
      <c r="A105" s="4">
        <f t="shared" si="1"/>
        <v>2</v>
      </c>
      <c r="B105" s="5" t="s">
        <v>90</v>
      </c>
      <c r="C105" s="4" t="s">
        <v>496</v>
      </c>
      <c r="D105" s="4" t="s">
        <v>504</v>
      </c>
      <c r="E105" s="7" t="s">
        <v>560</v>
      </c>
    </row>
    <row r="106" spans="1:5" x14ac:dyDescent="0.25">
      <c r="A106" s="4">
        <f t="shared" si="1"/>
        <v>2</v>
      </c>
      <c r="B106" s="5" t="s">
        <v>91</v>
      </c>
      <c r="C106" s="4" t="s">
        <v>496</v>
      </c>
      <c r="E106" s="7" t="s">
        <v>561</v>
      </c>
    </row>
    <row r="107" spans="1:5" x14ac:dyDescent="0.25">
      <c r="A107" s="4">
        <f t="shared" si="1"/>
        <v>2</v>
      </c>
      <c r="B107" s="5" t="s">
        <v>352</v>
      </c>
      <c r="C107" s="4" t="s">
        <v>496</v>
      </c>
      <c r="E107" s="7" t="s">
        <v>562</v>
      </c>
    </row>
    <row r="108" spans="1:5" ht="45" x14ac:dyDescent="0.25">
      <c r="A108" s="4">
        <f t="shared" si="1"/>
        <v>2</v>
      </c>
      <c r="B108" s="5" t="s">
        <v>563</v>
      </c>
      <c r="C108" s="4" t="s">
        <v>496</v>
      </c>
      <c r="D108" s="4" t="s">
        <v>387</v>
      </c>
      <c r="E108" s="7" t="s">
        <v>564</v>
      </c>
    </row>
    <row r="109" spans="1:5" ht="75" x14ac:dyDescent="0.25">
      <c r="A109" s="4">
        <f t="shared" si="1"/>
        <v>2</v>
      </c>
      <c r="B109" s="5" t="s">
        <v>565</v>
      </c>
      <c r="C109" s="4" t="s">
        <v>496</v>
      </c>
      <c r="D109" s="4" t="s">
        <v>387</v>
      </c>
      <c r="E109" s="7" t="s">
        <v>566</v>
      </c>
    </row>
    <row r="110" spans="1:5" x14ac:dyDescent="0.25">
      <c r="A110" s="4">
        <f t="shared" si="1"/>
        <v>2</v>
      </c>
      <c r="B110" s="5" t="s">
        <v>63</v>
      </c>
      <c r="C110" s="4" t="s">
        <v>496</v>
      </c>
      <c r="D110" s="4" t="s">
        <v>504</v>
      </c>
      <c r="E110" s="7" t="s">
        <v>567</v>
      </c>
    </row>
    <row r="111" spans="1:5" x14ac:dyDescent="0.25">
      <c r="A111" s="4">
        <f t="shared" si="1"/>
        <v>2</v>
      </c>
      <c r="B111" s="5" t="s">
        <v>92</v>
      </c>
      <c r="C111" s="4" t="s">
        <v>496</v>
      </c>
      <c r="D111" s="4" t="s">
        <v>504</v>
      </c>
      <c r="E111" s="7" t="s">
        <v>568</v>
      </c>
    </row>
    <row r="112" spans="1:5" x14ac:dyDescent="0.25">
      <c r="A112" s="4">
        <f t="shared" si="1"/>
        <v>2</v>
      </c>
      <c r="B112" s="5" t="s">
        <v>353</v>
      </c>
      <c r="C112" s="4" t="s">
        <v>496</v>
      </c>
      <c r="E112" s="7" t="s">
        <v>569</v>
      </c>
    </row>
    <row r="113" spans="1:5" ht="30" x14ac:dyDescent="0.25">
      <c r="A113" s="4">
        <f t="shared" si="1"/>
        <v>2</v>
      </c>
      <c r="B113" s="5" t="s">
        <v>93</v>
      </c>
      <c r="C113" s="4" t="s">
        <v>496</v>
      </c>
      <c r="D113" s="4" t="s">
        <v>504</v>
      </c>
      <c r="E113" s="7" t="s">
        <v>570</v>
      </c>
    </row>
    <row r="114" spans="1:5" ht="30" x14ac:dyDescent="0.25">
      <c r="A114" s="4">
        <f t="shared" si="1"/>
        <v>2</v>
      </c>
      <c r="B114" s="5" t="s">
        <v>354</v>
      </c>
      <c r="C114" s="4" t="s">
        <v>496</v>
      </c>
      <c r="E114" s="7" t="s">
        <v>571</v>
      </c>
    </row>
    <row r="115" spans="1:5" ht="150" x14ac:dyDescent="0.25">
      <c r="A115" s="4">
        <f t="shared" si="1"/>
        <v>2</v>
      </c>
      <c r="B115" s="5" t="s">
        <v>572</v>
      </c>
      <c r="C115" s="4" t="s">
        <v>496</v>
      </c>
      <c r="D115" s="4" t="s">
        <v>573</v>
      </c>
      <c r="E115" s="7" t="s">
        <v>574</v>
      </c>
    </row>
    <row r="116" spans="1:5" ht="150" x14ac:dyDescent="0.25">
      <c r="A116" s="4">
        <f t="shared" si="1"/>
        <v>2</v>
      </c>
      <c r="B116" s="5" t="s">
        <v>575</v>
      </c>
      <c r="C116" s="4" t="s">
        <v>496</v>
      </c>
      <c r="D116" s="4" t="s">
        <v>573</v>
      </c>
      <c r="E116" s="7" t="s">
        <v>576</v>
      </c>
    </row>
    <row r="117" spans="1:5" ht="150" x14ac:dyDescent="0.25">
      <c r="A117" s="4">
        <f t="shared" si="1"/>
        <v>2</v>
      </c>
      <c r="B117" s="5" t="s">
        <v>577</v>
      </c>
      <c r="C117" s="4" t="s">
        <v>496</v>
      </c>
      <c r="D117" s="4" t="s">
        <v>573</v>
      </c>
      <c r="E117" s="7" t="s">
        <v>578</v>
      </c>
    </row>
    <row r="118" spans="1:5" ht="45" x14ac:dyDescent="0.25">
      <c r="A118" s="4">
        <f t="shared" si="1"/>
        <v>2</v>
      </c>
      <c r="B118" s="5" t="s">
        <v>64</v>
      </c>
      <c r="C118" s="4" t="s">
        <v>496</v>
      </c>
      <c r="E118" s="7" t="s">
        <v>579</v>
      </c>
    </row>
    <row r="119" spans="1:5" ht="30" x14ac:dyDescent="0.25">
      <c r="A119" s="4">
        <f t="shared" si="1"/>
        <v>2</v>
      </c>
      <c r="B119" s="5" t="s">
        <v>580</v>
      </c>
      <c r="C119" s="4" t="s">
        <v>496</v>
      </c>
      <c r="E119" s="7" t="s">
        <v>581</v>
      </c>
    </row>
    <row r="120" spans="1:5" ht="30" x14ac:dyDescent="0.25">
      <c r="A120" s="4">
        <f t="shared" si="1"/>
        <v>2</v>
      </c>
      <c r="B120" s="5" t="s">
        <v>355</v>
      </c>
      <c r="C120" s="4" t="s">
        <v>496</v>
      </c>
      <c r="E120" s="7" t="s">
        <v>582</v>
      </c>
    </row>
    <row r="121" spans="1:5" ht="240" x14ac:dyDescent="0.25">
      <c r="A121" s="4">
        <f t="shared" si="1"/>
        <v>2</v>
      </c>
      <c r="B121" s="5" t="s">
        <v>583</v>
      </c>
      <c r="C121" s="4" t="s">
        <v>496</v>
      </c>
      <c r="E121" s="7" t="s">
        <v>584</v>
      </c>
    </row>
    <row r="122" spans="1:5" x14ac:dyDescent="0.25">
      <c r="A122" s="4">
        <f t="shared" si="1"/>
        <v>2</v>
      </c>
      <c r="B122" s="5" t="s">
        <v>97</v>
      </c>
      <c r="C122" s="4" t="s">
        <v>496</v>
      </c>
      <c r="D122" s="4" t="s">
        <v>504</v>
      </c>
      <c r="E122" s="7" t="s">
        <v>585</v>
      </c>
    </row>
    <row r="123" spans="1:5" x14ac:dyDescent="0.25">
      <c r="A123" s="4">
        <f t="shared" si="1"/>
        <v>2</v>
      </c>
      <c r="B123" s="5" t="s">
        <v>357</v>
      </c>
      <c r="C123" s="4" t="s">
        <v>496</v>
      </c>
      <c r="E123" s="7" t="s">
        <v>586</v>
      </c>
    </row>
    <row r="124" spans="1:5" ht="90" x14ac:dyDescent="0.25">
      <c r="A124" s="4">
        <f t="shared" si="1"/>
        <v>2</v>
      </c>
      <c r="B124" s="5" t="s">
        <v>587</v>
      </c>
      <c r="C124" s="4" t="s">
        <v>496</v>
      </c>
      <c r="D124" s="4" t="s">
        <v>588</v>
      </c>
      <c r="E124" s="7" t="s">
        <v>589</v>
      </c>
    </row>
    <row r="125" spans="1:5" ht="45" x14ac:dyDescent="0.25">
      <c r="A125" s="4">
        <f t="shared" si="1"/>
        <v>2</v>
      </c>
      <c r="B125" s="5" t="s">
        <v>590</v>
      </c>
      <c r="C125" s="4" t="s">
        <v>496</v>
      </c>
      <c r="D125" s="4" t="s">
        <v>387</v>
      </c>
      <c r="E125" s="7" t="s">
        <v>591</v>
      </c>
    </row>
    <row r="126" spans="1:5" x14ac:dyDescent="0.25">
      <c r="A126" s="4">
        <f t="shared" si="1"/>
        <v>2</v>
      </c>
      <c r="B126" s="5" t="s">
        <v>98</v>
      </c>
      <c r="C126" s="4" t="s">
        <v>496</v>
      </c>
      <c r="D126" s="4" t="s">
        <v>504</v>
      </c>
      <c r="E126" s="7" t="s">
        <v>592</v>
      </c>
    </row>
    <row r="127" spans="1:5" ht="30" x14ac:dyDescent="0.25">
      <c r="A127" s="4">
        <f t="shared" si="1"/>
        <v>2</v>
      </c>
      <c r="B127" s="5" t="s">
        <v>343</v>
      </c>
      <c r="C127" s="4" t="s">
        <v>496</v>
      </c>
      <c r="E127" s="7" t="s">
        <v>593</v>
      </c>
    </row>
    <row r="128" spans="1:5" x14ac:dyDescent="0.25">
      <c r="A128" s="4">
        <f t="shared" si="1"/>
        <v>2</v>
      </c>
      <c r="B128" s="5" t="s">
        <v>594</v>
      </c>
      <c r="C128" s="4" t="s">
        <v>496</v>
      </c>
      <c r="D128" s="4" t="s">
        <v>504</v>
      </c>
      <c r="E128" s="7" t="s">
        <v>595</v>
      </c>
    </row>
    <row r="129" spans="1:5" x14ac:dyDescent="0.25">
      <c r="A129" s="4">
        <f t="shared" si="1"/>
        <v>2</v>
      </c>
      <c r="B129" s="5" t="s">
        <v>28</v>
      </c>
      <c r="C129" s="4" t="s">
        <v>496</v>
      </c>
      <c r="E129" s="7" t="s">
        <v>596</v>
      </c>
    </row>
    <row r="130" spans="1:5" x14ac:dyDescent="0.25">
      <c r="A130" s="4">
        <f t="shared" ref="A130:A193" si="2">IF(C130="Artifact",6,IF(C130="Legendary",5,IF(C130="Very Rare",4,IF(C130="Rare",3,IF(C130="Uncommon",2,IF(C130="Common",1,0))))))</f>
        <v>2</v>
      </c>
      <c r="B130" s="5" t="s">
        <v>99</v>
      </c>
      <c r="C130" s="4" t="s">
        <v>496</v>
      </c>
      <c r="D130" s="4" t="s">
        <v>504</v>
      </c>
      <c r="E130" s="7" t="s">
        <v>597</v>
      </c>
    </row>
    <row r="131" spans="1:5" ht="30" x14ac:dyDescent="0.25">
      <c r="A131" s="4">
        <f t="shared" si="2"/>
        <v>2</v>
      </c>
      <c r="B131" s="5" t="s">
        <v>598</v>
      </c>
      <c r="C131" s="4" t="s">
        <v>496</v>
      </c>
      <c r="E131" s="7" t="s">
        <v>599</v>
      </c>
    </row>
    <row r="132" spans="1:5" ht="45" x14ac:dyDescent="0.25">
      <c r="A132" s="4">
        <f t="shared" si="2"/>
        <v>2</v>
      </c>
      <c r="B132" s="5" t="s">
        <v>100</v>
      </c>
      <c r="C132" s="4" t="s">
        <v>496</v>
      </c>
      <c r="E132" s="7" t="s">
        <v>600</v>
      </c>
    </row>
    <row r="133" spans="1:5" ht="90" x14ac:dyDescent="0.25">
      <c r="A133" s="4">
        <f t="shared" si="2"/>
        <v>2</v>
      </c>
      <c r="B133" s="5" t="s">
        <v>101</v>
      </c>
      <c r="C133" s="4" t="s">
        <v>496</v>
      </c>
      <c r="D133" s="4" t="s">
        <v>504</v>
      </c>
      <c r="E133" s="7" t="s">
        <v>601</v>
      </c>
    </row>
    <row r="134" spans="1:5" x14ac:dyDescent="0.25">
      <c r="A134" s="4">
        <f t="shared" si="2"/>
        <v>2</v>
      </c>
      <c r="B134" s="5" t="s">
        <v>337</v>
      </c>
      <c r="C134" s="4" t="s">
        <v>496</v>
      </c>
      <c r="E134" s="7" t="s">
        <v>602</v>
      </c>
    </row>
    <row r="135" spans="1:5" ht="30" x14ac:dyDescent="0.25">
      <c r="A135" s="4">
        <f t="shared" si="2"/>
        <v>2</v>
      </c>
      <c r="B135" s="5" t="s">
        <v>603</v>
      </c>
      <c r="C135" s="4" t="s">
        <v>496</v>
      </c>
      <c r="E135" s="7" t="s">
        <v>604</v>
      </c>
    </row>
    <row r="136" spans="1:5" ht="30" x14ac:dyDescent="0.25">
      <c r="A136" s="4">
        <f t="shared" si="2"/>
        <v>2</v>
      </c>
      <c r="B136" s="5" t="s">
        <v>605</v>
      </c>
      <c r="C136" s="4" t="s">
        <v>496</v>
      </c>
      <c r="E136" s="7" t="s">
        <v>606</v>
      </c>
    </row>
    <row r="137" spans="1:5" x14ac:dyDescent="0.25">
      <c r="A137" s="4">
        <f t="shared" si="2"/>
        <v>2</v>
      </c>
      <c r="B137" s="5" t="s">
        <v>333</v>
      </c>
      <c r="C137" s="4" t="s">
        <v>496</v>
      </c>
      <c r="E137" s="7" t="s">
        <v>607</v>
      </c>
    </row>
    <row r="138" spans="1:5" ht="30" x14ac:dyDescent="0.25">
      <c r="A138" s="4">
        <f t="shared" si="2"/>
        <v>2</v>
      </c>
      <c r="B138" s="5" t="s">
        <v>339</v>
      </c>
      <c r="C138" s="4" t="s">
        <v>496</v>
      </c>
      <c r="E138" s="7" t="s">
        <v>608</v>
      </c>
    </row>
    <row r="139" spans="1:5" ht="45" x14ac:dyDescent="0.25">
      <c r="A139" s="4">
        <f t="shared" si="2"/>
        <v>2</v>
      </c>
      <c r="B139" s="5" t="s">
        <v>338</v>
      </c>
      <c r="C139" s="4" t="s">
        <v>496</v>
      </c>
      <c r="D139" s="4" t="s">
        <v>372</v>
      </c>
      <c r="E139" s="7" t="s">
        <v>609</v>
      </c>
    </row>
    <row r="140" spans="1:5" ht="45" x14ac:dyDescent="0.25">
      <c r="A140" s="4">
        <f t="shared" si="2"/>
        <v>2</v>
      </c>
      <c r="B140" s="5" t="s">
        <v>358</v>
      </c>
      <c r="C140" s="4" t="s">
        <v>496</v>
      </c>
      <c r="E140" s="7" t="s">
        <v>610</v>
      </c>
    </row>
    <row r="141" spans="1:5" x14ac:dyDescent="0.25">
      <c r="A141" s="4">
        <f t="shared" si="2"/>
        <v>2</v>
      </c>
      <c r="B141" s="5" t="s">
        <v>611</v>
      </c>
      <c r="C141" s="4" t="s">
        <v>496</v>
      </c>
      <c r="E141" s="7" t="s">
        <v>612</v>
      </c>
    </row>
    <row r="142" spans="1:5" x14ac:dyDescent="0.25">
      <c r="A142" s="4">
        <f t="shared" si="2"/>
        <v>2</v>
      </c>
      <c r="B142" s="5" t="s">
        <v>340</v>
      </c>
      <c r="C142" s="4" t="s">
        <v>496</v>
      </c>
      <c r="E142" s="7" t="s">
        <v>613</v>
      </c>
    </row>
    <row r="143" spans="1:5" ht="30" x14ac:dyDescent="0.25">
      <c r="A143" s="4">
        <f t="shared" si="2"/>
        <v>2</v>
      </c>
      <c r="B143" s="5" t="s">
        <v>106</v>
      </c>
      <c r="C143" s="4" t="s">
        <v>496</v>
      </c>
      <c r="E143" s="7" t="s">
        <v>614</v>
      </c>
    </row>
    <row r="144" spans="1:5" ht="45" x14ac:dyDescent="0.25">
      <c r="A144" s="4">
        <f t="shared" si="2"/>
        <v>2</v>
      </c>
      <c r="B144" s="5" t="s">
        <v>615</v>
      </c>
      <c r="C144" s="4" t="s">
        <v>496</v>
      </c>
      <c r="D144" s="4" t="s">
        <v>616</v>
      </c>
      <c r="E144" s="7" t="s">
        <v>617</v>
      </c>
    </row>
    <row r="145" spans="1:5" x14ac:dyDescent="0.25">
      <c r="A145" s="4">
        <f t="shared" si="2"/>
        <v>2</v>
      </c>
      <c r="B145" s="5" t="s">
        <v>102</v>
      </c>
      <c r="C145" s="4" t="s">
        <v>496</v>
      </c>
      <c r="D145" s="4" t="s">
        <v>504</v>
      </c>
      <c r="E145" s="7" t="s">
        <v>618</v>
      </c>
    </row>
    <row r="146" spans="1:5" ht="45" x14ac:dyDescent="0.25">
      <c r="A146" s="4">
        <f t="shared" si="2"/>
        <v>2</v>
      </c>
      <c r="B146" s="5" t="s">
        <v>103</v>
      </c>
      <c r="C146" s="4" t="s">
        <v>496</v>
      </c>
      <c r="D146" s="4" t="s">
        <v>504</v>
      </c>
      <c r="E146" s="7" t="s">
        <v>619</v>
      </c>
    </row>
    <row r="147" spans="1:5" ht="30" x14ac:dyDescent="0.25">
      <c r="A147" s="4">
        <f t="shared" si="2"/>
        <v>2</v>
      </c>
      <c r="B147" s="5" t="s">
        <v>620</v>
      </c>
      <c r="C147" s="4" t="s">
        <v>496</v>
      </c>
      <c r="D147" s="4" t="s">
        <v>387</v>
      </c>
      <c r="E147" s="7" t="s">
        <v>621</v>
      </c>
    </row>
    <row r="148" spans="1:5" x14ac:dyDescent="0.25">
      <c r="A148" s="4">
        <f t="shared" si="2"/>
        <v>2</v>
      </c>
      <c r="B148" s="5" t="s">
        <v>359</v>
      </c>
      <c r="C148" s="4" t="s">
        <v>496</v>
      </c>
      <c r="E148" s="7" t="s">
        <v>622</v>
      </c>
    </row>
    <row r="149" spans="1:5" x14ac:dyDescent="0.25">
      <c r="A149" s="4">
        <f t="shared" si="2"/>
        <v>2</v>
      </c>
      <c r="B149" s="5" t="s">
        <v>104</v>
      </c>
      <c r="C149" s="4" t="s">
        <v>496</v>
      </c>
      <c r="D149" s="4" t="s">
        <v>504</v>
      </c>
      <c r="E149" s="7" t="s">
        <v>623</v>
      </c>
    </row>
    <row r="150" spans="1:5" x14ac:dyDescent="0.25">
      <c r="A150" s="4">
        <f t="shared" si="2"/>
        <v>2</v>
      </c>
      <c r="B150" s="5" t="s">
        <v>105</v>
      </c>
      <c r="C150" s="4" t="s">
        <v>496</v>
      </c>
      <c r="E150" s="7" t="s">
        <v>624</v>
      </c>
    </row>
    <row r="151" spans="1:5" ht="75" x14ac:dyDescent="0.25">
      <c r="A151" s="4">
        <f t="shared" si="2"/>
        <v>2</v>
      </c>
      <c r="B151" s="5" t="s">
        <v>360</v>
      </c>
      <c r="C151" s="4" t="s">
        <v>496</v>
      </c>
      <c r="E151" s="7" t="s">
        <v>625</v>
      </c>
    </row>
    <row r="152" spans="1:5" ht="60" x14ac:dyDescent="0.25">
      <c r="A152" s="4">
        <f t="shared" si="2"/>
        <v>2</v>
      </c>
      <c r="B152" s="5" t="s">
        <v>626</v>
      </c>
      <c r="C152" s="4" t="s">
        <v>496</v>
      </c>
      <c r="D152" s="4" t="s">
        <v>387</v>
      </c>
      <c r="E152" s="7" t="s">
        <v>627</v>
      </c>
    </row>
    <row r="153" spans="1:5" ht="45" x14ac:dyDescent="0.25">
      <c r="A153" s="4">
        <f t="shared" si="2"/>
        <v>2</v>
      </c>
      <c r="B153" s="5" t="s">
        <v>628</v>
      </c>
      <c r="C153" s="4" t="s">
        <v>496</v>
      </c>
      <c r="D153" s="4" t="s">
        <v>504</v>
      </c>
      <c r="E153" s="7" t="s">
        <v>629</v>
      </c>
    </row>
    <row r="154" spans="1:5" ht="60" x14ac:dyDescent="0.25">
      <c r="A154" s="4">
        <f t="shared" si="2"/>
        <v>2</v>
      </c>
      <c r="B154" s="5" t="s">
        <v>361</v>
      </c>
      <c r="C154" s="4" t="s">
        <v>496</v>
      </c>
      <c r="E154" s="7" t="s">
        <v>630</v>
      </c>
    </row>
    <row r="155" spans="1:5" x14ac:dyDescent="0.25">
      <c r="A155" s="4">
        <f t="shared" si="2"/>
        <v>2</v>
      </c>
      <c r="B155" s="5" t="s">
        <v>362</v>
      </c>
      <c r="C155" s="4" t="s">
        <v>496</v>
      </c>
      <c r="E155" s="7" t="s">
        <v>631</v>
      </c>
    </row>
    <row r="156" spans="1:5" ht="60" x14ac:dyDescent="0.25">
      <c r="A156" s="4">
        <f t="shared" si="2"/>
        <v>2</v>
      </c>
      <c r="B156" s="5" t="s">
        <v>632</v>
      </c>
      <c r="C156" s="4" t="s">
        <v>496</v>
      </c>
      <c r="E156" s="7" t="s">
        <v>633</v>
      </c>
    </row>
    <row r="157" spans="1:5" x14ac:dyDescent="0.25">
      <c r="A157" s="4">
        <f t="shared" si="2"/>
        <v>2</v>
      </c>
      <c r="B157" s="5" t="s">
        <v>53</v>
      </c>
      <c r="C157" s="4" t="s">
        <v>496</v>
      </c>
      <c r="E157" s="7" t="s">
        <v>634</v>
      </c>
    </row>
    <row r="158" spans="1:5" x14ac:dyDescent="0.25">
      <c r="A158" s="4">
        <f t="shared" si="2"/>
        <v>2</v>
      </c>
      <c r="B158" s="5" t="s">
        <v>635</v>
      </c>
      <c r="C158" s="4" t="s">
        <v>496</v>
      </c>
      <c r="E158" s="7" t="s">
        <v>636</v>
      </c>
    </row>
    <row r="159" spans="1:5" ht="30" x14ac:dyDescent="0.25">
      <c r="A159" s="4">
        <f t="shared" si="2"/>
        <v>2</v>
      </c>
      <c r="B159" s="5" t="s">
        <v>66</v>
      </c>
      <c r="C159" s="4" t="s">
        <v>496</v>
      </c>
      <c r="D159" s="4" t="s">
        <v>504</v>
      </c>
      <c r="E159" s="7" t="s">
        <v>637</v>
      </c>
    </row>
    <row r="160" spans="1:5" ht="45" x14ac:dyDescent="0.25">
      <c r="A160" s="4">
        <f t="shared" si="2"/>
        <v>2</v>
      </c>
      <c r="B160" s="5" t="s">
        <v>638</v>
      </c>
      <c r="C160" s="4" t="s">
        <v>496</v>
      </c>
      <c r="E160" s="7" t="s">
        <v>639</v>
      </c>
    </row>
    <row r="161" spans="1:5" ht="45" x14ac:dyDescent="0.25">
      <c r="A161" s="4">
        <f t="shared" si="2"/>
        <v>2</v>
      </c>
      <c r="B161" s="5" t="s">
        <v>640</v>
      </c>
      <c r="C161" s="4" t="s">
        <v>496</v>
      </c>
      <c r="E161" s="7" t="s">
        <v>641</v>
      </c>
    </row>
    <row r="162" spans="1:5" ht="60" x14ac:dyDescent="0.25">
      <c r="A162" s="4">
        <f t="shared" si="2"/>
        <v>2</v>
      </c>
      <c r="B162" s="5" t="s">
        <v>642</v>
      </c>
      <c r="C162" s="4" t="s">
        <v>496</v>
      </c>
      <c r="D162" s="4" t="s">
        <v>372</v>
      </c>
      <c r="E162" s="7" t="s">
        <v>467</v>
      </c>
    </row>
    <row r="163" spans="1:5" ht="60" x14ac:dyDescent="0.25">
      <c r="A163" s="4">
        <f t="shared" si="2"/>
        <v>2</v>
      </c>
      <c r="B163" s="5" t="s">
        <v>643</v>
      </c>
      <c r="C163" s="4" t="s">
        <v>496</v>
      </c>
      <c r="D163" s="4" t="s">
        <v>372</v>
      </c>
      <c r="E163" s="7" t="s">
        <v>467</v>
      </c>
    </row>
    <row r="164" spans="1:5" ht="105" x14ac:dyDescent="0.25">
      <c r="A164" s="4">
        <f t="shared" si="2"/>
        <v>2</v>
      </c>
      <c r="B164" s="5" t="s">
        <v>67</v>
      </c>
      <c r="C164" s="4" t="s">
        <v>496</v>
      </c>
      <c r="D164" s="4" t="s">
        <v>504</v>
      </c>
      <c r="E164" s="7" t="s">
        <v>644</v>
      </c>
    </row>
    <row r="165" spans="1:5" ht="45" x14ac:dyDescent="0.25">
      <c r="A165" s="4">
        <f t="shared" si="2"/>
        <v>2</v>
      </c>
      <c r="B165" s="5" t="s">
        <v>68</v>
      </c>
      <c r="C165" s="4" t="s">
        <v>496</v>
      </c>
      <c r="D165" s="4" t="s">
        <v>504</v>
      </c>
      <c r="E165" s="7" t="s">
        <v>645</v>
      </c>
    </row>
    <row r="166" spans="1:5" x14ac:dyDescent="0.25">
      <c r="A166" s="4">
        <f t="shared" si="2"/>
        <v>2</v>
      </c>
      <c r="B166" s="5" t="s">
        <v>646</v>
      </c>
      <c r="C166" s="4" t="s">
        <v>496</v>
      </c>
      <c r="D166" s="4" t="s">
        <v>504</v>
      </c>
      <c r="E166" s="7" t="s">
        <v>647</v>
      </c>
    </row>
    <row r="167" spans="1:5" ht="240" x14ac:dyDescent="0.25">
      <c r="A167" s="4">
        <f t="shared" si="2"/>
        <v>2</v>
      </c>
      <c r="B167" s="5" t="s">
        <v>69</v>
      </c>
      <c r="C167" s="4" t="s">
        <v>496</v>
      </c>
      <c r="D167" s="4" t="s">
        <v>504</v>
      </c>
      <c r="E167" s="7" t="s">
        <v>648</v>
      </c>
    </row>
    <row r="168" spans="1:5" x14ac:dyDescent="0.25">
      <c r="A168" s="4">
        <f t="shared" si="2"/>
        <v>2</v>
      </c>
      <c r="B168" s="5" t="s">
        <v>70</v>
      </c>
      <c r="C168" s="4" t="s">
        <v>496</v>
      </c>
      <c r="D168" s="4" t="s">
        <v>504</v>
      </c>
      <c r="E168" s="7" t="s">
        <v>649</v>
      </c>
    </row>
    <row r="169" spans="1:5" x14ac:dyDescent="0.25">
      <c r="A169" s="4">
        <f t="shared" si="2"/>
        <v>2</v>
      </c>
      <c r="B169" s="5" t="s">
        <v>363</v>
      </c>
      <c r="C169" s="4" t="s">
        <v>496</v>
      </c>
      <c r="E169" s="7" t="s">
        <v>650</v>
      </c>
    </row>
    <row r="170" spans="1:5" ht="30" x14ac:dyDescent="0.25">
      <c r="A170" s="4">
        <f t="shared" si="2"/>
        <v>2</v>
      </c>
      <c r="B170" s="5" t="s">
        <v>71</v>
      </c>
      <c r="C170" s="4" t="s">
        <v>496</v>
      </c>
      <c r="E170" s="7" t="s">
        <v>651</v>
      </c>
    </row>
    <row r="171" spans="1:5" x14ac:dyDescent="0.25">
      <c r="A171" s="4">
        <f t="shared" si="2"/>
        <v>2</v>
      </c>
      <c r="B171" s="5" t="s">
        <v>652</v>
      </c>
      <c r="C171" s="4" t="s">
        <v>496</v>
      </c>
      <c r="E171" s="7" t="s">
        <v>653</v>
      </c>
    </row>
    <row r="172" spans="1:5" x14ac:dyDescent="0.25">
      <c r="A172" s="4">
        <f t="shared" si="2"/>
        <v>2</v>
      </c>
      <c r="B172" s="5" t="s">
        <v>654</v>
      </c>
      <c r="C172" s="4" t="s">
        <v>496</v>
      </c>
      <c r="D172" s="4" t="s">
        <v>504</v>
      </c>
      <c r="E172" s="7" t="s">
        <v>655</v>
      </c>
    </row>
    <row r="173" spans="1:5" ht="30" x14ac:dyDescent="0.25">
      <c r="A173" s="4">
        <f t="shared" si="2"/>
        <v>2</v>
      </c>
      <c r="B173" s="5" t="s">
        <v>73</v>
      </c>
      <c r="C173" s="4" t="s">
        <v>496</v>
      </c>
      <c r="D173" s="4" t="s">
        <v>504</v>
      </c>
      <c r="E173" s="7" t="s">
        <v>656</v>
      </c>
    </row>
    <row r="174" spans="1:5" x14ac:dyDescent="0.25">
      <c r="A174" s="4">
        <f t="shared" si="2"/>
        <v>2</v>
      </c>
      <c r="B174" s="5" t="s">
        <v>657</v>
      </c>
      <c r="C174" s="4" t="s">
        <v>496</v>
      </c>
      <c r="E174" s="7" t="s">
        <v>658</v>
      </c>
    </row>
    <row r="175" spans="1:5" ht="409.5" x14ac:dyDescent="0.25">
      <c r="A175" s="4">
        <f t="shared" si="2"/>
        <v>2</v>
      </c>
      <c r="B175" s="5" t="s">
        <v>74</v>
      </c>
      <c r="C175" s="4" t="s">
        <v>496</v>
      </c>
      <c r="D175" s="4" t="s">
        <v>504</v>
      </c>
      <c r="E175" s="7" t="s">
        <v>659</v>
      </c>
    </row>
    <row r="176" spans="1:5" ht="30" x14ac:dyDescent="0.25">
      <c r="A176" s="4">
        <f t="shared" si="2"/>
        <v>2</v>
      </c>
      <c r="B176" s="5" t="s">
        <v>108</v>
      </c>
      <c r="C176" s="4" t="s">
        <v>496</v>
      </c>
      <c r="E176" s="7" t="s">
        <v>660</v>
      </c>
    </row>
    <row r="177" spans="1:5" ht="30" x14ac:dyDescent="0.25">
      <c r="A177" s="4">
        <f t="shared" si="2"/>
        <v>2</v>
      </c>
      <c r="B177" s="5" t="s">
        <v>109</v>
      </c>
      <c r="C177" s="4" t="s">
        <v>496</v>
      </c>
      <c r="D177" s="4" t="s">
        <v>504</v>
      </c>
      <c r="E177" s="7" t="s">
        <v>661</v>
      </c>
    </row>
    <row r="178" spans="1:5" ht="180" x14ac:dyDescent="0.25">
      <c r="A178" s="4">
        <f t="shared" si="2"/>
        <v>3</v>
      </c>
      <c r="B178" s="5" t="s">
        <v>662</v>
      </c>
      <c r="C178" s="4" t="s">
        <v>663</v>
      </c>
      <c r="D178" s="4" t="s">
        <v>387</v>
      </c>
      <c r="E178" s="7" t="s">
        <v>664</v>
      </c>
    </row>
    <row r="179" spans="1:5" ht="150" x14ac:dyDescent="0.25">
      <c r="A179" s="4">
        <f t="shared" si="2"/>
        <v>3</v>
      </c>
      <c r="B179" s="5" t="s">
        <v>665</v>
      </c>
      <c r="C179" s="4" t="s">
        <v>663</v>
      </c>
      <c r="D179" s="4" t="s">
        <v>387</v>
      </c>
      <c r="E179" s="7" t="s">
        <v>666</v>
      </c>
    </row>
    <row r="180" spans="1:5" ht="90" x14ac:dyDescent="0.25">
      <c r="A180" s="4">
        <f t="shared" si="2"/>
        <v>3</v>
      </c>
      <c r="B180" s="5" t="s">
        <v>667</v>
      </c>
      <c r="C180" s="4" t="s">
        <v>663</v>
      </c>
      <c r="D180" s="4" t="s">
        <v>500</v>
      </c>
      <c r="E180" s="7" t="s">
        <v>668</v>
      </c>
    </row>
    <row r="181" spans="1:5" x14ac:dyDescent="0.25">
      <c r="A181" s="4">
        <f t="shared" si="2"/>
        <v>3</v>
      </c>
      <c r="B181" s="5" t="s">
        <v>669</v>
      </c>
      <c r="C181" s="4" t="s">
        <v>663</v>
      </c>
      <c r="D181" s="4" t="s">
        <v>372</v>
      </c>
      <c r="E181" s="7" t="s">
        <v>670</v>
      </c>
    </row>
    <row r="182" spans="1:5" x14ac:dyDescent="0.25">
      <c r="A182" s="4">
        <f t="shared" si="2"/>
        <v>3</v>
      </c>
      <c r="B182" s="5" t="s">
        <v>119</v>
      </c>
      <c r="C182" s="4" t="s">
        <v>663</v>
      </c>
      <c r="D182" s="4" t="s">
        <v>504</v>
      </c>
      <c r="E182" s="7" t="s">
        <v>671</v>
      </c>
    </row>
    <row r="183" spans="1:5" ht="45" x14ac:dyDescent="0.25">
      <c r="A183" s="4">
        <f t="shared" si="2"/>
        <v>3</v>
      </c>
      <c r="B183" s="5" t="s">
        <v>672</v>
      </c>
      <c r="C183" s="4" t="s">
        <v>663</v>
      </c>
      <c r="D183" s="4" t="s">
        <v>507</v>
      </c>
      <c r="E183" s="7" t="s">
        <v>673</v>
      </c>
    </row>
    <row r="184" spans="1:5" ht="45" x14ac:dyDescent="0.25">
      <c r="A184" s="4">
        <f t="shared" si="2"/>
        <v>3</v>
      </c>
      <c r="B184" s="5" t="s">
        <v>674</v>
      </c>
      <c r="C184" s="4" t="s">
        <v>663</v>
      </c>
      <c r="D184" s="4" t="s">
        <v>512</v>
      </c>
      <c r="E184" s="7" t="s">
        <v>675</v>
      </c>
    </row>
    <row r="185" spans="1:5" x14ac:dyDescent="0.25">
      <c r="A185" s="4">
        <f t="shared" si="2"/>
        <v>3</v>
      </c>
      <c r="B185" s="5" t="s">
        <v>676</v>
      </c>
      <c r="C185" s="4" t="s">
        <v>663</v>
      </c>
      <c r="D185" s="4" t="s">
        <v>372</v>
      </c>
      <c r="E185" s="7" t="s">
        <v>677</v>
      </c>
    </row>
    <row r="186" spans="1:5" x14ac:dyDescent="0.25">
      <c r="A186" s="4">
        <f t="shared" si="2"/>
        <v>3</v>
      </c>
      <c r="B186" s="5" t="s">
        <v>678</v>
      </c>
      <c r="C186" s="4" t="s">
        <v>663</v>
      </c>
      <c r="D186" s="4" t="s">
        <v>504</v>
      </c>
      <c r="E186" s="7" t="s">
        <v>679</v>
      </c>
    </row>
    <row r="187" spans="1:5" ht="45" x14ac:dyDescent="0.25">
      <c r="A187" s="4">
        <f t="shared" si="2"/>
        <v>3</v>
      </c>
      <c r="B187" s="5" t="s">
        <v>120</v>
      </c>
      <c r="C187" s="4" t="s">
        <v>663</v>
      </c>
      <c r="D187" s="4" t="s">
        <v>504</v>
      </c>
      <c r="E187" s="7" t="s">
        <v>680</v>
      </c>
    </row>
    <row r="188" spans="1:5" ht="30" x14ac:dyDescent="0.25">
      <c r="A188" s="4">
        <f t="shared" si="2"/>
        <v>3</v>
      </c>
      <c r="B188" s="5" t="s">
        <v>121</v>
      </c>
      <c r="C188" s="4" t="s">
        <v>663</v>
      </c>
      <c r="E188" s="7" t="s">
        <v>681</v>
      </c>
    </row>
    <row r="189" spans="1:5" ht="60" x14ac:dyDescent="0.25">
      <c r="A189" s="4">
        <f t="shared" si="2"/>
        <v>3</v>
      </c>
      <c r="B189" s="5" t="s">
        <v>682</v>
      </c>
      <c r="C189" s="4" t="s">
        <v>663</v>
      </c>
      <c r="D189" s="4" t="s">
        <v>387</v>
      </c>
      <c r="E189" s="7" t="s">
        <v>683</v>
      </c>
    </row>
    <row r="190" spans="1:5" ht="150" x14ac:dyDescent="0.25">
      <c r="A190" s="4">
        <f t="shared" si="2"/>
        <v>3</v>
      </c>
      <c r="B190" s="5" t="s">
        <v>684</v>
      </c>
      <c r="C190" s="4" t="s">
        <v>663</v>
      </c>
      <c r="D190" s="4" t="s">
        <v>387</v>
      </c>
      <c r="E190" s="7" t="s">
        <v>685</v>
      </c>
    </row>
    <row r="191" spans="1:5" ht="135" x14ac:dyDescent="0.25">
      <c r="A191" s="4">
        <f t="shared" si="2"/>
        <v>3</v>
      </c>
      <c r="B191" s="5" t="s">
        <v>686</v>
      </c>
      <c r="C191" s="4" t="s">
        <v>663</v>
      </c>
      <c r="D191" s="4" t="s">
        <v>387</v>
      </c>
      <c r="E191" s="7" t="s">
        <v>687</v>
      </c>
    </row>
    <row r="192" spans="1:5" ht="45" x14ac:dyDescent="0.25">
      <c r="A192" s="4">
        <f t="shared" si="2"/>
        <v>3</v>
      </c>
      <c r="B192" s="5" t="s">
        <v>19</v>
      </c>
      <c r="C192" s="4" t="s">
        <v>663</v>
      </c>
      <c r="E192" s="7" t="s">
        <v>688</v>
      </c>
    </row>
    <row r="193" spans="1:5" ht="105" x14ac:dyDescent="0.25">
      <c r="A193" s="4">
        <f t="shared" si="2"/>
        <v>3</v>
      </c>
      <c r="B193" s="5" t="s">
        <v>689</v>
      </c>
      <c r="C193" s="4" t="s">
        <v>663</v>
      </c>
      <c r="D193" s="4" t="s">
        <v>387</v>
      </c>
      <c r="E193" s="7" t="s">
        <v>690</v>
      </c>
    </row>
    <row r="194" spans="1:5" ht="45" x14ac:dyDescent="0.25">
      <c r="A194" s="4">
        <f t="shared" ref="A194:A257" si="3">IF(C194="Artifact",6,IF(C194="Legendary",5,IF(C194="Very Rare",4,IF(C194="Rare",3,IF(C194="Uncommon",2,IF(C194="Common",1,0))))))</f>
        <v>3</v>
      </c>
      <c r="B194" s="5" t="s">
        <v>691</v>
      </c>
      <c r="C194" s="4" t="s">
        <v>663</v>
      </c>
      <c r="D194" s="4" t="s">
        <v>372</v>
      </c>
      <c r="E194" s="7" t="s">
        <v>692</v>
      </c>
    </row>
    <row r="195" spans="1:5" ht="60" x14ac:dyDescent="0.25">
      <c r="A195" s="4">
        <f t="shared" si="3"/>
        <v>3</v>
      </c>
      <c r="B195" s="5" t="s">
        <v>20</v>
      </c>
      <c r="C195" s="4" t="s">
        <v>663</v>
      </c>
      <c r="E195" s="7" t="s">
        <v>693</v>
      </c>
    </row>
    <row r="196" spans="1:5" ht="105" x14ac:dyDescent="0.25">
      <c r="A196" s="4">
        <f t="shared" si="3"/>
        <v>3</v>
      </c>
      <c r="B196" s="5" t="s">
        <v>694</v>
      </c>
      <c r="C196" s="4" t="s">
        <v>663</v>
      </c>
      <c r="D196" s="4" t="s">
        <v>387</v>
      </c>
      <c r="E196" s="7" t="s">
        <v>695</v>
      </c>
    </row>
    <row r="197" spans="1:5" ht="45" x14ac:dyDescent="0.25">
      <c r="A197" s="4">
        <f t="shared" si="3"/>
        <v>3</v>
      </c>
      <c r="B197" s="5" t="s">
        <v>122</v>
      </c>
      <c r="C197" s="4" t="s">
        <v>663</v>
      </c>
      <c r="D197" s="4" t="s">
        <v>504</v>
      </c>
      <c r="E197" s="7" t="s">
        <v>696</v>
      </c>
    </row>
    <row r="198" spans="1:5" x14ac:dyDescent="0.25">
      <c r="A198" s="4">
        <f t="shared" si="3"/>
        <v>3</v>
      </c>
      <c r="B198" s="5" t="s">
        <v>697</v>
      </c>
      <c r="C198" s="4" t="s">
        <v>663</v>
      </c>
      <c r="D198" s="4" t="s">
        <v>504</v>
      </c>
      <c r="E198" s="7" t="s">
        <v>698</v>
      </c>
    </row>
    <row r="199" spans="1:5" ht="75" x14ac:dyDescent="0.25">
      <c r="A199" s="4">
        <f t="shared" si="3"/>
        <v>3</v>
      </c>
      <c r="B199" s="5" t="s">
        <v>124</v>
      </c>
      <c r="C199" s="4" t="s">
        <v>663</v>
      </c>
      <c r="D199" s="4" t="s">
        <v>504</v>
      </c>
      <c r="E199" s="7" t="s">
        <v>699</v>
      </c>
    </row>
    <row r="200" spans="1:5" ht="60" x14ac:dyDescent="0.25">
      <c r="A200" s="4">
        <f t="shared" si="3"/>
        <v>3</v>
      </c>
      <c r="B200" s="5" t="s">
        <v>700</v>
      </c>
      <c r="C200" s="4" t="s">
        <v>663</v>
      </c>
      <c r="D200" s="4" t="s">
        <v>521</v>
      </c>
      <c r="E200" s="7" t="s">
        <v>701</v>
      </c>
    </row>
    <row r="201" spans="1:5" x14ac:dyDescent="0.25">
      <c r="A201" s="4">
        <f t="shared" si="3"/>
        <v>3</v>
      </c>
      <c r="B201" s="5" t="s">
        <v>125</v>
      </c>
      <c r="C201" s="4" t="s">
        <v>663</v>
      </c>
      <c r="D201" s="4" t="s">
        <v>504</v>
      </c>
      <c r="E201" s="7" t="s">
        <v>702</v>
      </c>
    </row>
    <row r="202" spans="1:5" ht="30" x14ac:dyDescent="0.25">
      <c r="A202" s="4">
        <f t="shared" si="3"/>
        <v>3</v>
      </c>
      <c r="B202" s="5" t="s">
        <v>126</v>
      </c>
      <c r="C202" s="4" t="s">
        <v>663</v>
      </c>
      <c r="D202" s="4" t="s">
        <v>504</v>
      </c>
      <c r="E202" s="7" t="s">
        <v>703</v>
      </c>
    </row>
    <row r="203" spans="1:5" ht="30" x14ac:dyDescent="0.25">
      <c r="A203" s="4">
        <f t="shared" si="3"/>
        <v>3</v>
      </c>
      <c r="B203" s="5" t="s">
        <v>127</v>
      </c>
      <c r="C203" s="4" t="s">
        <v>663</v>
      </c>
      <c r="E203" s="7" t="s">
        <v>704</v>
      </c>
    </row>
    <row r="204" spans="1:5" x14ac:dyDescent="0.25">
      <c r="A204" s="4">
        <f t="shared" si="3"/>
        <v>3</v>
      </c>
      <c r="B204" s="5" t="s">
        <v>128</v>
      </c>
      <c r="C204" s="4" t="s">
        <v>663</v>
      </c>
      <c r="D204" s="4" t="s">
        <v>504</v>
      </c>
      <c r="E204" s="7" t="s">
        <v>705</v>
      </c>
    </row>
    <row r="205" spans="1:5" x14ac:dyDescent="0.25">
      <c r="A205" s="4">
        <f t="shared" si="3"/>
        <v>3</v>
      </c>
      <c r="B205" s="5" t="s">
        <v>129</v>
      </c>
      <c r="C205" s="4" t="s">
        <v>663</v>
      </c>
      <c r="E205" s="7" t="s">
        <v>706</v>
      </c>
    </row>
    <row r="206" spans="1:5" ht="60" x14ac:dyDescent="0.25">
      <c r="A206" s="4">
        <f t="shared" si="3"/>
        <v>3</v>
      </c>
      <c r="B206" s="5" t="s">
        <v>707</v>
      </c>
      <c r="C206" s="4" t="s">
        <v>663</v>
      </c>
      <c r="D206" s="4" t="s">
        <v>387</v>
      </c>
      <c r="E206" s="7" t="s">
        <v>708</v>
      </c>
    </row>
    <row r="207" spans="1:5" ht="30" x14ac:dyDescent="0.25">
      <c r="A207" s="4">
        <f t="shared" si="3"/>
        <v>3</v>
      </c>
      <c r="B207" s="5" t="s">
        <v>130</v>
      </c>
      <c r="C207" s="4" t="s">
        <v>663</v>
      </c>
      <c r="E207" s="7" t="s">
        <v>709</v>
      </c>
    </row>
    <row r="208" spans="1:5" ht="30" x14ac:dyDescent="0.25">
      <c r="A208" s="4">
        <f t="shared" si="3"/>
        <v>3</v>
      </c>
      <c r="B208" s="5" t="s">
        <v>131</v>
      </c>
      <c r="C208" s="4" t="s">
        <v>663</v>
      </c>
      <c r="E208" s="7" t="s">
        <v>710</v>
      </c>
    </row>
    <row r="209" spans="1:5" ht="30" x14ac:dyDescent="0.25">
      <c r="A209" s="4">
        <f t="shared" si="3"/>
        <v>3</v>
      </c>
      <c r="B209" s="5" t="s">
        <v>21</v>
      </c>
      <c r="C209" s="4" t="s">
        <v>663</v>
      </c>
      <c r="E209" s="7" t="s">
        <v>711</v>
      </c>
    </row>
    <row r="210" spans="1:5" ht="30" x14ac:dyDescent="0.25">
      <c r="A210" s="4">
        <f t="shared" si="3"/>
        <v>3</v>
      </c>
      <c r="B210" s="5" t="s">
        <v>136</v>
      </c>
      <c r="C210" s="4" t="s">
        <v>663</v>
      </c>
      <c r="D210" s="4" t="s">
        <v>504</v>
      </c>
      <c r="E210" s="7" t="s">
        <v>712</v>
      </c>
    </row>
    <row r="211" spans="1:5" ht="45" x14ac:dyDescent="0.25">
      <c r="A211" s="4">
        <f t="shared" si="3"/>
        <v>3</v>
      </c>
      <c r="B211" s="5" t="s">
        <v>137</v>
      </c>
      <c r="C211" s="4" t="s">
        <v>663</v>
      </c>
      <c r="D211" s="4" t="s">
        <v>504</v>
      </c>
      <c r="E211" s="7" t="s">
        <v>713</v>
      </c>
    </row>
    <row r="212" spans="1:5" ht="45" x14ac:dyDescent="0.25">
      <c r="A212" s="4">
        <f t="shared" si="3"/>
        <v>3</v>
      </c>
      <c r="B212" s="5" t="s">
        <v>714</v>
      </c>
      <c r="C212" s="4" t="s">
        <v>663</v>
      </c>
      <c r="D212" s="4" t="s">
        <v>387</v>
      </c>
      <c r="E212" s="7" t="s">
        <v>715</v>
      </c>
    </row>
    <row r="213" spans="1:5" ht="30" x14ac:dyDescent="0.25">
      <c r="A213" s="4">
        <f t="shared" si="3"/>
        <v>3</v>
      </c>
      <c r="B213" s="5" t="s">
        <v>138</v>
      </c>
      <c r="C213" s="4" t="s">
        <v>663</v>
      </c>
      <c r="D213" s="4" t="s">
        <v>504</v>
      </c>
      <c r="E213" s="7" t="s">
        <v>716</v>
      </c>
    </row>
    <row r="214" spans="1:5" ht="90" x14ac:dyDescent="0.25">
      <c r="A214" s="4">
        <f t="shared" si="3"/>
        <v>3</v>
      </c>
      <c r="B214" s="5" t="s">
        <v>717</v>
      </c>
      <c r="C214" s="4" t="s">
        <v>663</v>
      </c>
      <c r="E214" s="7" t="s">
        <v>718</v>
      </c>
    </row>
    <row r="215" spans="1:5" ht="30" x14ac:dyDescent="0.25">
      <c r="A215" s="4">
        <f t="shared" si="3"/>
        <v>3</v>
      </c>
      <c r="B215" s="5" t="s">
        <v>140</v>
      </c>
      <c r="C215" s="4" t="s">
        <v>663</v>
      </c>
      <c r="E215" s="7" t="s">
        <v>719</v>
      </c>
    </row>
    <row r="216" spans="1:5" ht="60" x14ac:dyDescent="0.25">
      <c r="A216" s="4">
        <f t="shared" si="3"/>
        <v>3</v>
      </c>
      <c r="B216" s="5" t="s">
        <v>720</v>
      </c>
      <c r="C216" s="4" t="s">
        <v>663</v>
      </c>
      <c r="D216" s="4" t="s">
        <v>387</v>
      </c>
      <c r="E216" s="7" t="s">
        <v>721</v>
      </c>
    </row>
    <row r="217" spans="1:5" ht="45" x14ac:dyDescent="0.25">
      <c r="A217" s="4">
        <f t="shared" si="3"/>
        <v>3</v>
      </c>
      <c r="B217" s="5" t="s">
        <v>141</v>
      </c>
      <c r="C217" s="4" t="s">
        <v>663</v>
      </c>
      <c r="E217" s="7" t="s">
        <v>722</v>
      </c>
    </row>
    <row r="218" spans="1:5" ht="30" x14ac:dyDescent="0.25">
      <c r="A218" s="4">
        <f t="shared" si="3"/>
        <v>3</v>
      </c>
      <c r="B218" s="5" t="s">
        <v>142</v>
      </c>
      <c r="C218" s="4" t="s">
        <v>663</v>
      </c>
      <c r="E218" s="7" t="s">
        <v>723</v>
      </c>
    </row>
    <row r="219" spans="1:5" ht="150" x14ac:dyDescent="0.25">
      <c r="A219" s="4">
        <f t="shared" si="3"/>
        <v>3</v>
      </c>
      <c r="B219" s="5" t="s">
        <v>724</v>
      </c>
      <c r="C219" s="4" t="s">
        <v>663</v>
      </c>
      <c r="D219" s="4" t="s">
        <v>387</v>
      </c>
      <c r="E219" s="7" t="s">
        <v>725</v>
      </c>
    </row>
    <row r="220" spans="1:5" ht="90" x14ac:dyDescent="0.25">
      <c r="A220" s="4">
        <f t="shared" si="3"/>
        <v>3</v>
      </c>
      <c r="B220" s="5" t="s">
        <v>726</v>
      </c>
      <c r="C220" s="4" t="s">
        <v>663</v>
      </c>
      <c r="D220" s="4" t="s">
        <v>521</v>
      </c>
      <c r="E220" s="7" t="s">
        <v>727</v>
      </c>
    </row>
    <row r="221" spans="1:5" ht="90" x14ac:dyDescent="0.25">
      <c r="A221" s="4">
        <f t="shared" si="3"/>
        <v>3</v>
      </c>
      <c r="B221" s="5" t="s">
        <v>728</v>
      </c>
      <c r="C221" s="4" t="s">
        <v>663</v>
      </c>
      <c r="D221" s="4" t="s">
        <v>521</v>
      </c>
      <c r="E221" s="7" t="s">
        <v>729</v>
      </c>
    </row>
    <row r="222" spans="1:5" ht="90" x14ac:dyDescent="0.25">
      <c r="A222" s="4">
        <f t="shared" si="3"/>
        <v>3</v>
      </c>
      <c r="B222" s="5" t="s">
        <v>730</v>
      </c>
      <c r="C222" s="4" t="s">
        <v>663</v>
      </c>
      <c r="D222" s="4" t="s">
        <v>521</v>
      </c>
      <c r="E222" s="7" t="s">
        <v>731</v>
      </c>
    </row>
    <row r="223" spans="1:5" ht="105" x14ac:dyDescent="0.25">
      <c r="A223" s="4">
        <f t="shared" si="3"/>
        <v>3</v>
      </c>
      <c r="B223" s="5" t="s">
        <v>732</v>
      </c>
      <c r="C223" s="4" t="s">
        <v>663</v>
      </c>
      <c r="D223" s="4" t="s">
        <v>387</v>
      </c>
      <c r="E223" s="7" t="s">
        <v>733</v>
      </c>
    </row>
    <row r="224" spans="1:5" x14ac:dyDescent="0.25">
      <c r="A224" s="4">
        <f t="shared" si="3"/>
        <v>3</v>
      </c>
      <c r="B224" s="5" t="s">
        <v>14</v>
      </c>
      <c r="C224" s="4" t="s">
        <v>663</v>
      </c>
      <c r="E224" s="7" t="s">
        <v>734</v>
      </c>
    </row>
    <row r="225" spans="1:5" x14ac:dyDescent="0.25">
      <c r="A225" s="4">
        <f t="shared" si="3"/>
        <v>3</v>
      </c>
      <c r="B225" s="5" t="s">
        <v>143</v>
      </c>
      <c r="C225" s="4" t="s">
        <v>663</v>
      </c>
      <c r="E225" s="7" t="s">
        <v>735</v>
      </c>
    </row>
    <row r="226" spans="1:5" ht="75" x14ac:dyDescent="0.25">
      <c r="A226" s="4">
        <f t="shared" si="3"/>
        <v>3</v>
      </c>
      <c r="B226" s="5" t="s">
        <v>736</v>
      </c>
      <c r="C226" s="4" t="s">
        <v>663</v>
      </c>
      <c r="D226" s="4" t="s">
        <v>387</v>
      </c>
      <c r="E226" s="7" t="s">
        <v>737</v>
      </c>
    </row>
    <row r="227" spans="1:5" ht="75" x14ac:dyDescent="0.25">
      <c r="A227" s="4">
        <f t="shared" si="3"/>
        <v>3</v>
      </c>
      <c r="B227" s="5" t="s">
        <v>738</v>
      </c>
      <c r="C227" s="4" t="s">
        <v>663</v>
      </c>
      <c r="E227" s="7" t="s">
        <v>739</v>
      </c>
    </row>
    <row r="228" spans="1:5" ht="90" x14ac:dyDescent="0.25">
      <c r="A228" s="4">
        <f t="shared" si="3"/>
        <v>3</v>
      </c>
      <c r="B228" s="5" t="s">
        <v>740</v>
      </c>
      <c r="C228" s="4" t="s">
        <v>663</v>
      </c>
      <c r="E228" s="7" t="s">
        <v>741</v>
      </c>
    </row>
    <row r="229" spans="1:5" ht="75" x14ac:dyDescent="0.25">
      <c r="A229" s="4">
        <f t="shared" si="3"/>
        <v>3</v>
      </c>
      <c r="B229" s="5" t="s">
        <v>742</v>
      </c>
      <c r="C229" s="4" t="s">
        <v>663</v>
      </c>
      <c r="E229" s="7" t="s">
        <v>743</v>
      </c>
    </row>
    <row r="230" spans="1:5" ht="150" x14ac:dyDescent="0.25">
      <c r="A230" s="4">
        <f t="shared" si="3"/>
        <v>3</v>
      </c>
      <c r="B230" s="5" t="s">
        <v>744</v>
      </c>
      <c r="C230" s="4" t="s">
        <v>663</v>
      </c>
      <c r="E230" s="7" t="s">
        <v>745</v>
      </c>
    </row>
    <row r="231" spans="1:5" ht="75" x14ac:dyDescent="0.25">
      <c r="A231" s="4">
        <f t="shared" si="3"/>
        <v>3</v>
      </c>
      <c r="B231" s="5" t="s">
        <v>746</v>
      </c>
      <c r="C231" s="4" t="s">
        <v>663</v>
      </c>
      <c r="E231" s="7" t="s">
        <v>747</v>
      </c>
    </row>
    <row r="232" spans="1:5" ht="75" x14ac:dyDescent="0.25">
      <c r="A232" s="4">
        <f t="shared" si="3"/>
        <v>3</v>
      </c>
      <c r="B232" s="5" t="s">
        <v>748</v>
      </c>
      <c r="C232" s="4" t="s">
        <v>663</v>
      </c>
      <c r="E232" s="7" t="s">
        <v>749</v>
      </c>
    </row>
    <row r="233" spans="1:5" ht="75" x14ac:dyDescent="0.25">
      <c r="A233" s="4">
        <f t="shared" si="3"/>
        <v>3</v>
      </c>
      <c r="B233" s="5" t="s">
        <v>750</v>
      </c>
      <c r="C233" s="4" t="s">
        <v>663</v>
      </c>
      <c r="E233" s="7" t="s">
        <v>751</v>
      </c>
    </row>
    <row r="234" spans="1:5" ht="30" x14ac:dyDescent="0.25">
      <c r="A234" s="4">
        <f t="shared" si="3"/>
        <v>3</v>
      </c>
      <c r="B234" s="5" t="s">
        <v>144</v>
      </c>
      <c r="C234" s="4" t="s">
        <v>663</v>
      </c>
      <c r="D234" s="4" t="s">
        <v>504</v>
      </c>
      <c r="E234" s="7" t="s">
        <v>752</v>
      </c>
    </row>
    <row r="235" spans="1:5" ht="75" x14ac:dyDescent="0.25">
      <c r="A235" s="4">
        <f t="shared" si="3"/>
        <v>3</v>
      </c>
      <c r="B235" s="5" t="s">
        <v>24</v>
      </c>
      <c r="C235" s="4" t="s">
        <v>663</v>
      </c>
      <c r="E235" s="7" t="s">
        <v>753</v>
      </c>
    </row>
    <row r="236" spans="1:5" ht="135" x14ac:dyDescent="0.25">
      <c r="A236" s="4">
        <f t="shared" si="3"/>
        <v>3</v>
      </c>
      <c r="B236" s="5" t="s">
        <v>754</v>
      </c>
      <c r="C236" s="4" t="s">
        <v>663</v>
      </c>
      <c r="D236" s="4" t="s">
        <v>387</v>
      </c>
      <c r="E236" s="7" t="s">
        <v>755</v>
      </c>
    </row>
    <row r="237" spans="1:5" x14ac:dyDescent="0.25">
      <c r="A237" s="4">
        <f t="shared" si="3"/>
        <v>3</v>
      </c>
      <c r="B237" s="5" t="s">
        <v>145</v>
      </c>
      <c r="C237" s="4" t="s">
        <v>663</v>
      </c>
      <c r="D237" s="4" t="s">
        <v>504</v>
      </c>
      <c r="E237" s="7" t="s">
        <v>756</v>
      </c>
    </row>
    <row r="238" spans="1:5" ht="30" x14ac:dyDescent="0.25">
      <c r="A238" s="4">
        <f t="shared" si="3"/>
        <v>3</v>
      </c>
      <c r="B238" s="5" t="s">
        <v>146</v>
      </c>
      <c r="C238" s="4" t="s">
        <v>663</v>
      </c>
      <c r="E238" s="7" t="s">
        <v>757</v>
      </c>
    </row>
    <row r="239" spans="1:5" ht="30" x14ac:dyDescent="0.25">
      <c r="A239" s="4">
        <f t="shared" si="3"/>
        <v>3</v>
      </c>
      <c r="B239" s="5" t="s">
        <v>758</v>
      </c>
      <c r="C239" s="4" t="s">
        <v>663</v>
      </c>
      <c r="E239" s="7" t="s">
        <v>759</v>
      </c>
    </row>
    <row r="240" spans="1:5" ht="120" x14ac:dyDescent="0.25">
      <c r="A240" s="4">
        <f t="shared" si="3"/>
        <v>3</v>
      </c>
      <c r="B240" s="5" t="s">
        <v>760</v>
      </c>
      <c r="C240" s="4" t="s">
        <v>663</v>
      </c>
      <c r="D240" s="4" t="s">
        <v>387</v>
      </c>
      <c r="E240" s="7" t="s">
        <v>761</v>
      </c>
    </row>
    <row r="241" spans="1:5" x14ac:dyDescent="0.25">
      <c r="A241" s="4">
        <f t="shared" si="3"/>
        <v>3</v>
      </c>
      <c r="B241" s="5" t="s">
        <v>148</v>
      </c>
      <c r="C241" s="4" t="s">
        <v>663</v>
      </c>
      <c r="D241" s="4" t="s">
        <v>504</v>
      </c>
      <c r="E241" s="7" t="s">
        <v>762</v>
      </c>
    </row>
    <row r="242" spans="1:5" ht="90" x14ac:dyDescent="0.25">
      <c r="A242" s="4">
        <f t="shared" si="3"/>
        <v>3</v>
      </c>
      <c r="B242" s="5" t="s">
        <v>763</v>
      </c>
      <c r="C242" s="4" t="s">
        <v>663</v>
      </c>
      <c r="E242" s="7" t="s">
        <v>764</v>
      </c>
    </row>
    <row r="243" spans="1:5" ht="45" x14ac:dyDescent="0.25">
      <c r="A243" s="4">
        <f t="shared" si="3"/>
        <v>3</v>
      </c>
      <c r="B243" s="5" t="s">
        <v>149</v>
      </c>
      <c r="C243" s="4" t="s">
        <v>663</v>
      </c>
      <c r="E243" s="7" t="s">
        <v>765</v>
      </c>
    </row>
    <row r="244" spans="1:5" ht="45" x14ac:dyDescent="0.25">
      <c r="A244" s="4">
        <f t="shared" si="3"/>
        <v>3</v>
      </c>
      <c r="B244" s="5" t="s">
        <v>766</v>
      </c>
      <c r="C244" s="4" t="s">
        <v>663</v>
      </c>
      <c r="E244" s="7" t="s">
        <v>767</v>
      </c>
    </row>
    <row r="245" spans="1:5" ht="45" x14ac:dyDescent="0.25">
      <c r="A245" s="4">
        <f t="shared" si="3"/>
        <v>3</v>
      </c>
      <c r="B245" s="5" t="s">
        <v>768</v>
      </c>
      <c r="C245" s="4" t="s">
        <v>663</v>
      </c>
      <c r="E245" s="7" t="s">
        <v>769</v>
      </c>
    </row>
    <row r="246" spans="1:5" ht="90" x14ac:dyDescent="0.25">
      <c r="A246" s="4">
        <f t="shared" si="3"/>
        <v>3</v>
      </c>
      <c r="B246" s="5" t="s">
        <v>770</v>
      </c>
      <c r="C246" s="4" t="s">
        <v>663</v>
      </c>
      <c r="D246" s="4" t="s">
        <v>372</v>
      </c>
      <c r="E246" s="7" t="s">
        <v>771</v>
      </c>
    </row>
    <row r="247" spans="1:5" ht="90" x14ac:dyDescent="0.25">
      <c r="A247" s="4">
        <f t="shared" si="3"/>
        <v>3</v>
      </c>
      <c r="B247" s="5" t="s">
        <v>772</v>
      </c>
      <c r="C247" s="4" t="s">
        <v>663</v>
      </c>
      <c r="D247" s="4" t="s">
        <v>372</v>
      </c>
      <c r="E247" s="7" t="s">
        <v>773</v>
      </c>
    </row>
    <row r="248" spans="1:5" x14ac:dyDescent="0.25">
      <c r="A248" s="4">
        <f t="shared" si="3"/>
        <v>3</v>
      </c>
      <c r="B248" s="5" t="s">
        <v>26</v>
      </c>
      <c r="C248" s="4" t="s">
        <v>663</v>
      </c>
      <c r="E248" s="7" t="s">
        <v>774</v>
      </c>
    </row>
    <row r="249" spans="1:5" ht="150" x14ac:dyDescent="0.25">
      <c r="A249" s="4">
        <f t="shared" si="3"/>
        <v>3</v>
      </c>
      <c r="B249" s="5" t="s">
        <v>775</v>
      </c>
      <c r="C249" s="4" t="s">
        <v>663</v>
      </c>
      <c r="D249" s="4" t="s">
        <v>573</v>
      </c>
      <c r="E249" s="7" t="s">
        <v>776</v>
      </c>
    </row>
    <row r="250" spans="1:5" ht="150" x14ac:dyDescent="0.25">
      <c r="A250" s="4">
        <f t="shared" si="3"/>
        <v>3</v>
      </c>
      <c r="B250" s="5" t="s">
        <v>777</v>
      </c>
      <c r="C250" s="4" t="s">
        <v>663</v>
      </c>
      <c r="D250" s="4" t="s">
        <v>573</v>
      </c>
      <c r="E250" s="7" t="s">
        <v>778</v>
      </c>
    </row>
    <row r="251" spans="1:5" ht="45" x14ac:dyDescent="0.25">
      <c r="A251" s="4">
        <f t="shared" si="3"/>
        <v>3</v>
      </c>
      <c r="B251" s="5" t="s">
        <v>779</v>
      </c>
      <c r="C251" s="4" t="s">
        <v>663</v>
      </c>
      <c r="D251" s="4" t="s">
        <v>504</v>
      </c>
      <c r="E251" s="7" t="s">
        <v>780</v>
      </c>
    </row>
    <row r="252" spans="1:5" ht="45" x14ac:dyDescent="0.25">
      <c r="A252" s="4">
        <f t="shared" si="3"/>
        <v>3</v>
      </c>
      <c r="B252" s="5" t="s">
        <v>781</v>
      </c>
      <c r="C252" s="4" t="s">
        <v>663</v>
      </c>
      <c r="D252" s="4" t="s">
        <v>504</v>
      </c>
      <c r="E252" s="7" t="s">
        <v>782</v>
      </c>
    </row>
    <row r="253" spans="1:5" ht="90" x14ac:dyDescent="0.25">
      <c r="A253" s="4">
        <f t="shared" si="3"/>
        <v>3</v>
      </c>
      <c r="B253" s="5" t="s">
        <v>783</v>
      </c>
      <c r="C253" s="4" t="s">
        <v>663</v>
      </c>
      <c r="D253" s="4" t="s">
        <v>504</v>
      </c>
      <c r="E253" s="7" t="s">
        <v>784</v>
      </c>
    </row>
    <row r="254" spans="1:5" ht="45" x14ac:dyDescent="0.25">
      <c r="A254" s="4">
        <f t="shared" si="3"/>
        <v>3</v>
      </c>
      <c r="B254" s="5" t="s">
        <v>785</v>
      </c>
      <c r="C254" s="4" t="s">
        <v>663</v>
      </c>
      <c r="D254" s="4" t="s">
        <v>504</v>
      </c>
      <c r="E254" s="7" t="s">
        <v>786</v>
      </c>
    </row>
    <row r="255" spans="1:5" ht="60" x14ac:dyDescent="0.25">
      <c r="A255" s="4">
        <f t="shared" si="3"/>
        <v>3</v>
      </c>
      <c r="B255" s="5" t="s">
        <v>787</v>
      </c>
      <c r="C255" s="4" t="s">
        <v>663</v>
      </c>
      <c r="E255" s="7" t="s">
        <v>788</v>
      </c>
    </row>
    <row r="256" spans="1:5" ht="150" x14ac:dyDescent="0.25">
      <c r="A256" s="4">
        <f t="shared" si="3"/>
        <v>3</v>
      </c>
      <c r="B256" s="5" t="s">
        <v>789</v>
      </c>
      <c r="C256" s="4" t="s">
        <v>663</v>
      </c>
      <c r="D256" s="4" t="s">
        <v>387</v>
      </c>
      <c r="E256" s="7" t="s">
        <v>790</v>
      </c>
    </row>
    <row r="257" spans="1:5" ht="60" x14ac:dyDescent="0.25">
      <c r="A257" s="4">
        <f t="shared" si="3"/>
        <v>3</v>
      </c>
      <c r="B257" s="5" t="s">
        <v>791</v>
      </c>
      <c r="C257" s="4" t="s">
        <v>663</v>
      </c>
      <c r="D257" s="4" t="s">
        <v>387</v>
      </c>
      <c r="E257" s="7" t="s">
        <v>792</v>
      </c>
    </row>
    <row r="258" spans="1:5" ht="30" x14ac:dyDescent="0.25">
      <c r="A258" s="4">
        <f t="shared" ref="A258:A321" si="4">IF(C258="Artifact",6,IF(C258="Legendary",5,IF(C258="Very Rare",4,IF(C258="Rare",3,IF(C258="Uncommon",2,IF(C258="Common",1,0))))))</f>
        <v>3</v>
      </c>
      <c r="B258" s="5" t="s">
        <v>160</v>
      </c>
      <c r="C258" s="4" t="s">
        <v>663</v>
      </c>
      <c r="D258" s="4" t="s">
        <v>504</v>
      </c>
      <c r="E258" s="7" t="s">
        <v>793</v>
      </c>
    </row>
    <row r="259" spans="1:5" ht="30" x14ac:dyDescent="0.25">
      <c r="A259" s="4">
        <f t="shared" si="4"/>
        <v>3</v>
      </c>
      <c r="B259" s="5" t="s">
        <v>161</v>
      </c>
      <c r="C259" s="4" t="s">
        <v>663</v>
      </c>
      <c r="E259" s="7" t="s">
        <v>794</v>
      </c>
    </row>
    <row r="260" spans="1:5" ht="45" x14ac:dyDescent="0.25">
      <c r="A260" s="4">
        <f t="shared" si="4"/>
        <v>3</v>
      </c>
      <c r="B260" s="5" t="s">
        <v>162</v>
      </c>
      <c r="C260" s="4" t="s">
        <v>663</v>
      </c>
      <c r="D260" s="4" t="s">
        <v>504</v>
      </c>
      <c r="E260" s="7" t="s">
        <v>795</v>
      </c>
    </row>
    <row r="261" spans="1:5" x14ac:dyDescent="0.25">
      <c r="A261" s="4">
        <f t="shared" si="4"/>
        <v>3</v>
      </c>
      <c r="B261" s="5" t="s">
        <v>163</v>
      </c>
      <c r="C261" s="4" t="s">
        <v>663</v>
      </c>
      <c r="D261" s="4" t="s">
        <v>504</v>
      </c>
      <c r="E261" s="7" t="s">
        <v>796</v>
      </c>
    </row>
    <row r="262" spans="1:5" ht="90" x14ac:dyDescent="0.25">
      <c r="A262" s="4">
        <f t="shared" si="4"/>
        <v>3</v>
      </c>
      <c r="B262" s="5" t="s">
        <v>797</v>
      </c>
      <c r="C262" s="4" t="s">
        <v>663</v>
      </c>
      <c r="D262" s="4" t="s">
        <v>588</v>
      </c>
      <c r="E262" s="7" t="s">
        <v>798</v>
      </c>
    </row>
    <row r="263" spans="1:5" ht="30" x14ac:dyDescent="0.25">
      <c r="A263" s="4">
        <f t="shared" si="4"/>
        <v>3</v>
      </c>
      <c r="B263" s="5" t="s">
        <v>27</v>
      </c>
      <c r="C263" s="4" t="s">
        <v>663</v>
      </c>
      <c r="E263" s="7" t="s">
        <v>799</v>
      </c>
    </row>
    <row r="264" spans="1:5" ht="60" x14ac:dyDescent="0.25">
      <c r="A264" s="4">
        <f t="shared" si="4"/>
        <v>3</v>
      </c>
      <c r="B264" s="5" t="s">
        <v>164</v>
      </c>
      <c r="C264" s="4" t="s">
        <v>663</v>
      </c>
      <c r="D264" s="4" t="s">
        <v>504</v>
      </c>
      <c r="E264" s="7" t="s">
        <v>800</v>
      </c>
    </row>
    <row r="265" spans="1:5" ht="120" x14ac:dyDescent="0.25">
      <c r="A265" s="4">
        <f t="shared" si="4"/>
        <v>3</v>
      </c>
      <c r="B265" s="5" t="s">
        <v>801</v>
      </c>
      <c r="C265" s="4" t="s">
        <v>663</v>
      </c>
      <c r="D265" s="4" t="s">
        <v>387</v>
      </c>
      <c r="E265" s="7" t="s">
        <v>802</v>
      </c>
    </row>
    <row r="266" spans="1:5" ht="30" x14ac:dyDescent="0.25">
      <c r="A266" s="4">
        <f t="shared" si="4"/>
        <v>3</v>
      </c>
      <c r="B266" s="5" t="s">
        <v>15</v>
      </c>
      <c r="C266" s="4" t="s">
        <v>663</v>
      </c>
      <c r="E266" s="7" t="s">
        <v>803</v>
      </c>
    </row>
    <row r="267" spans="1:5" ht="75" x14ac:dyDescent="0.25">
      <c r="A267" s="4">
        <f t="shared" si="4"/>
        <v>3</v>
      </c>
      <c r="B267" s="5" t="s">
        <v>804</v>
      </c>
      <c r="C267" s="4" t="s">
        <v>663</v>
      </c>
      <c r="D267" s="4" t="s">
        <v>521</v>
      </c>
      <c r="E267" s="7" t="s">
        <v>805</v>
      </c>
    </row>
    <row r="268" spans="1:5" ht="75" x14ac:dyDescent="0.25">
      <c r="A268" s="4">
        <f t="shared" si="4"/>
        <v>3</v>
      </c>
      <c r="B268" s="5" t="s">
        <v>806</v>
      </c>
      <c r="C268" s="4" t="s">
        <v>663</v>
      </c>
      <c r="D268" s="4" t="s">
        <v>387</v>
      </c>
      <c r="E268" s="7" t="s">
        <v>807</v>
      </c>
    </row>
    <row r="269" spans="1:5" ht="75" x14ac:dyDescent="0.25">
      <c r="A269" s="4">
        <f t="shared" si="4"/>
        <v>3</v>
      </c>
      <c r="B269" s="5" t="s">
        <v>808</v>
      </c>
      <c r="C269" s="4" t="s">
        <v>663</v>
      </c>
      <c r="D269" s="4" t="s">
        <v>521</v>
      </c>
      <c r="E269" s="7" t="s">
        <v>809</v>
      </c>
    </row>
    <row r="270" spans="1:5" ht="75" x14ac:dyDescent="0.25">
      <c r="A270" s="4">
        <f t="shared" si="4"/>
        <v>3</v>
      </c>
      <c r="B270" s="5" t="s">
        <v>810</v>
      </c>
      <c r="C270" s="4" t="s">
        <v>663</v>
      </c>
      <c r="D270" s="4" t="s">
        <v>521</v>
      </c>
      <c r="E270" s="7" t="s">
        <v>811</v>
      </c>
    </row>
    <row r="271" spans="1:5" x14ac:dyDescent="0.25">
      <c r="A271" s="4">
        <f t="shared" si="4"/>
        <v>3</v>
      </c>
      <c r="B271" s="5" t="s">
        <v>165</v>
      </c>
      <c r="C271" s="4" t="s">
        <v>663</v>
      </c>
      <c r="E271" s="7" t="s">
        <v>812</v>
      </c>
    </row>
    <row r="272" spans="1:5" ht="135" x14ac:dyDescent="0.25">
      <c r="A272" s="4">
        <f t="shared" si="4"/>
        <v>3</v>
      </c>
      <c r="B272" s="5" t="s">
        <v>813</v>
      </c>
      <c r="C272" s="4" t="s">
        <v>663</v>
      </c>
      <c r="D272" s="4" t="s">
        <v>387</v>
      </c>
      <c r="E272" s="7" t="s">
        <v>814</v>
      </c>
    </row>
    <row r="273" spans="1:5" ht="90" x14ac:dyDescent="0.25">
      <c r="A273" s="4">
        <f t="shared" si="4"/>
        <v>3</v>
      </c>
      <c r="B273" s="5" t="s">
        <v>45</v>
      </c>
      <c r="C273" s="4" t="s">
        <v>663</v>
      </c>
      <c r="E273" s="7" t="s">
        <v>815</v>
      </c>
    </row>
    <row r="274" spans="1:5" x14ac:dyDescent="0.25">
      <c r="A274" s="4">
        <f t="shared" si="4"/>
        <v>3</v>
      </c>
      <c r="B274" s="5" t="s">
        <v>5</v>
      </c>
      <c r="C274" s="4" t="s">
        <v>663</v>
      </c>
      <c r="E274" s="7" t="s">
        <v>816</v>
      </c>
    </row>
    <row r="275" spans="1:5" ht="30" x14ac:dyDescent="0.25">
      <c r="A275" s="4">
        <f t="shared" si="4"/>
        <v>3</v>
      </c>
      <c r="B275" s="5" t="s">
        <v>6</v>
      </c>
      <c r="C275" s="4" t="s">
        <v>663</v>
      </c>
      <c r="E275" s="7" t="s">
        <v>817</v>
      </c>
    </row>
    <row r="276" spans="1:5" ht="45" x14ac:dyDescent="0.25">
      <c r="A276" s="4">
        <f t="shared" si="4"/>
        <v>3</v>
      </c>
      <c r="B276" s="5" t="s">
        <v>16</v>
      </c>
      <c r="C276" s="4" t="s">
        <v>663</v>
      </c>
      <c r="D276" s="4" t="s">
        <v>372</v>
      </c>
      <c r="E276" s="7" t="s">
        <v>818</v>
      </c>
    </row>
    <row r="277" spans="1:5" ht="45" x14ac:dyDescent="0.25">
      <c r="A277" s="4">
        <f t="shared" si="4"/>
        <v>3</v>
      </c>
      <c r="B277" s="5" t="s">
        <v>8</v>
      </c>
      <c r="C277" s="4" t="s">
        <v>663</v>
      </c>
      <c r="D277" s="4" t="s">
        <v>372</v>
      </c>
      <c r="E277" s="7" t="s">
        <v>819</v>
      </c>
    </row>
    <row r="278" spans="1:5" x14ac:dyDescent="0.25">
      <c r="A278" s="4">
        <f t="shared" si="4"/>
        <v>3</v>
      </c>
      <c r="B278" s="5" t="s">
        <v>7</v>
      </c>
      <c r="C278" s="4" t="s">
        <v>663</v>
      </c>
      <c r="E278" s="7" t="s">
        <v>820</v>
      </c>
    </row>
    <row r="279" spans="1:5" ht="30" x14ac:dyDescent="0.25">
      <c r="A279" s="4">
        <f t="shared" si="4"/>
        <v>3</v>
      </c>
      <c r="B279" s="5" t="s">
        <v>821</v>
      </c>
      <c r="C279" s="4" t="s">
        <v>663</v>
      </c>
      <c r="E279" s="7" t="s">
        <v>822</v>
      </c>
    </row>
    <row r="280" spans="1:5" ht="30" x14ac:dyDescent="0.25">
      <c r="A280" s="4">
        <f t="shared" si="4"/>
        <v>3</v>
      </c>
      <c r="B280" s="5" t="s">
        <v>823</v>
      </c>
      <c r="C280" s="4" t="s">
        <v>663</v>
      </c>
      <c r="E280" s="7" t="s">
        <v>824</v>
      </c>
    </row>
    <row r="281" spans="1:5" x14ac:dyDescent="0.25">
      <c r="A281" s="4">
        <f t="shared" si="4"/>
        <v>3</v>
      </c>
      <c r="B281" s="5" t="s">
        <v>10</v>
      </c>
      <c r="C281" s="4" t="s">
        <v>663</v>
      </c>
      <c r="E281" s="7" t="s">
        <v>825</v>
      </c>
    </row>
    <row r="282" spans="1:5" x14ac:dyDescent="0.25">
      <c r="A282" s="4">
        <f t="shared" si="4"/>
        <v>3</v>
      </c>
      <c r="B282" s="5" t="s">
        <v>11</v>
      </c>
      <c r="C282" s="4" t="s">
        <v>663</v>
      </c>
      <c r="E282" s="7" t="s">
        <v>826</v>
      </c>
    </row>
    <row r="283" spans="1:5" ht="45" x14ac:dyDescent="0.25">
      <c r="A283" s="4">
        <f t="shared" si="4"/>
        <v>3</v>
      </c>
      <c r="B283" s="5" t="s">
        <v>827</v>
      </c>
      <c r="C283" s="4" t="s">
        <v>663</v>
      </c>
      <c r="D283" s="4" t="s">
        <v>372</v>
      </c>
      <c r="E283" s="7" t="s">
        <v>828</v>
      </c>
    </row>
    <row r="284" spans="1:5" x14ac:dyDescent="0.25">
      <c r="A284" s="4">
        <f t="shared" si="4"/>
        <v>3</v>
      </c>
      <c r="B284" s="5" t="s">
        <v>12</v>
      </c>
      <c r="C284" s="4" t="s">
        <v>663</v>
      </c>
      <c r="E284" s="7" t="s">
        <v>829</v>
      </c>
    </row>
    <row r="285" spans="1:5" ht="45" x14ac:dyDescent="0.25">
      <c r="A285" s="4">
        <f t="shared" si="4"/>
        <v>3</v>
      </c>
      <c r="B285" s="5" t="s">
        <v>9</v>
      </c>
      <c r="C285" s="4" t="s">
        <v>663</v>
      </c>
      <c r="D285" s="4" t="s">
        <v>372</v>
      </c>
      <c r="E285" s="7" t="s">
        <v>830</v>
      </c>
    </row>
    <row r="286" spans="1:5" x14ac:dyDescent="0.25">
      <c r="A286" s="4">
        <f t="shared" si="4"/>
        <v>3</v>
      </c>
      <c r="B286" s="5" t="s">
        <v>2</v>
      </c>
      <c r="C286" s="4" t="s">
        <v>663</v>
      </c>
      <c r="E286" s="7" t="s">
        <v>831</v>
      </c>
    </row>
    <row r="287" spans="1:5" ht="135" x14ac:dyDescent="0.25">
      <c r="A287" s="4">
        <f t="shared" si="4"/>
        <v>3</v>
      </c>
      <c r="B287" s="5" t="s">
        <v>832</v>
      </c>
      <c r="C287" s="4" t="s">
        <v>663</v>
      </c>
      <c r="D287" s="4" t="s">
        <v>387</v>
      </c>
      <c r="E287" s="7" t="s">
        <v>833</v>
      </c>
    </row>
    <row r="288" spans="1:5" ht="165" x14ac:dyDescent="0.25">
      <c r="A288" s="4">
        <f t="shared" si="4"/>
        <v>3</v>
      </c>
      <c r="B288" s="5" t="s">
        <v>834</v>
      </c>
      <c r="C288" s="4" t="s">
        <v>663</v>
      </c>
      <c r="E288" s="7" t="s">
        <v>835</v>
      </c>
    </row>
    <row r="289" spans="1:5" ht="60" x14ac:dyDescent="0.25">
      <c r="A289" s="4">
        <f t="shared" si="4"/>
        <v>3</v>
      </c>
      <c r="B289" s="5" t="s">
        <v>836</v>
      </c>
      <c r="C289" s="4" t="s">
        <v>663</v>
      </c>
      <c r="D289" s="4" t="s">
        <v>387</v>
      </c>
      <c r="E289" s="7" t="s">
        <v>837</v>
      </c>
    </row>
    <row r="290" spans="1:5" ht="45" x14ac:dyDescent="0.25">
      <c r="A290" s="4">
        <f t="shared" si="4"/>
        <v>3</v>
      </c>
      <c r="B290" s="5" t="s">
        <v>838</v>
      </c>
      <c r="C290" s="4" t="s">
        <v>663</v>
      </c>
      <c r="D290" s="4" t="s">
        <v>616</v>
      </c>
      <c r="E290" s="7" t="s">
        <v>839</v>
      </c>
    </row>
    <row r="291" spans="1:5" ht="30" x14ac:dyDescent="0.25">
      <c r="A291" s="4">
        <f t="shared" si="4"/>
        <v>3</v>
      </c>
      <c r="B291" s="5" t="s">
        <v>166</v>
      </c>
      <c r="C291" s="4" t="s">
        <v>663</v>
      </c>
      <c r="E291" s="7" t="s">
        <v>840</v>
      </c>
    </row>
    <row r="292" spans="1:5" x14ac:dyDescent="0.25">
      <c r="A292" s="4">
        <f t="shared" si="4"/>
        <v>3</v>
      </c>
      <c r="B292" s="5" t="s">
        <v>167</v>
      </c>
      <c r="C292" s="4" t="s">
        <v>663</v>
      </c>
      <c r="D292" s="4" t="s">
        <v>504</v>
      </c>
      <c r="E292" s="7" t="s">
        <v>841</v>
      </c>
    </row>
    <row r="293" spans="1:5" x14ac:dyDescent="0.25">
      <c r="A293" s="4">
        <f t="shared" si="4"/>
        <v>3</v>
      </c>
      <c r="B293" s="5" t="s">
        <v>168</v>
      </c>
      <c r="C293" s="4" t="s">
        <v>663</v>
      </c>
      <c r="D293" s="4" t="s">
        <v>504</v>
      </c>
      <c r="E293" s="7" t="s">
        <v>842</v>
      </c>
    </row>
    <row r="294" spans="1:5" x14ac:dyDescent="0.25">
      <c r="A294" s="4">
        <f t="shared" si="4"/>
        <v>3</v>
      </c>
      <c r="B294" s="5" t="s">
        <v>169</v>
      </c>
      <c r="C294" s="4" t="s">
        <v>663</v>
      </c>
      <c r="D294" s="4" t="s">
        <v>504</v>
      </c>
      <c r="E294" s="7" t="s">
        <v>843</v>
      </c>
    </row>
    <row r="295" spans="1:5" x14ac:dyDescent="0.25">
      <c r="A295" s="4">
        <f t="shared" si="4"/>
        <v>3</v>
      </c>
      <c r="B295" s="5" t="s">
        <v>170</v>
      </c>
      <c r="C295" s="4" t="s">
        <v>663</v>
      </c>
      <c r="D295" s="4" t="s">
        <v>504</v>
      </c>
      <c r="E295" s="7" t="s">
        <v>844</v>
      </c>
    </row>
    <row r="296" spans="1:5" x14ac:dyDescent="0.25">
      <c r="A296" s="4">
        <f t="shared" si="4"/>
        <v>3</v>
      </c>
      <c r="B296" s="5" t="s">
        <v>171</v>
      </c>
      <c r="C296" s="4" t="s">
        <v>663</v>
      </c>
      <c r="D296" s="4" t="s">
        <v>504</v>
      </c>
      <c r="E296" s="7" t="s">
        <v>845</v>
      </c>
    </row>
    <row r="297" spans="1:5" ht="45" x14ac:dyDescent="0.25">
      <c r="A297" s="4">
        <f t="shared" si="4"/>
        <v>3</v>
      </c>
      <c r="B297" s="5" t="s">
        <v>172</v>
      </c>
      <c r="C297" s="4" t="s">
        <v>663</v>
      </c>
      <c r="D297" s="4" t="s">
        <v>504</v>
      </c>
      <c r="E297" s="7" t="s">
        <v>846</v>
      </c>
    </row>
    <row r="298" spans="1:5" ht="30" x14ac:dyDescent="0.25">
      <c r="A298" s="4">
        <f t="shared" si="4"/>
        <v>3</v>
      </c>
      <c r="B298" s="5" t="s">
        <v>847</v>
      </c>
      <c r="C298" s="4" t="s">
        <v>663</v>
      </c>
      <c r="D298" s="4" t="s">
        <v>387</v>
      </c>
      <c r="E298" s="7" t="s">
        <v>848</v>
      </c>
    </row>
    <row r="299" spans="1:5" ht="45" x14ac:dyDescent="0.25">
      <c r="A299" s="4">
        <f t="shared" si="4"/>
        <v>3</v>
      </c>
      <c r="B299" s="5" t="s">
        <v>173</v>
      </c>
      <c r="C299" s="4" t="s">
        <v>663</v>
      </c>
      <c r="D299" s="4" t="s">
        <v>504</v>
      </c>
      <c r="E299" s="7" t="s">
        <v>849</v>
      </c>
    </row>
    <row r="300" spans="1:5" ht="45" x14ac:dyDescent="0.25">
      <c r="A300" s="4">
        <f t="shared" si="4"/>
        <v>3</v>
      </c>
      <c r="B300" s="5" t="s">
        <v>850</v>
      </c>
      <c r="C300" s="4" t="s">
        <v>663</v>
      </c>
      <c r="D300" s="4" t="s">
        <v>504</v>
      </c>
      <c r="E300" s="7" t="s">
        <v>851</v>
      </c>
    </row>
    <row r="301" spans="1:5" ht="45" x14ac:dyDescent="0.25">
      <c r="A301" s="4">
        <f t="shared" si="4"/>
        <v>3</v>
      </c>
      <c r="B301" s="5" t="s">
        <v>175</v>
      </c>
      <c r="C301" s="4" t="s">
        <v>663</v>
      </c>
      <c r="D301" s="4" t="s">
        <v>504</v>
      </c>
      <c r="E301" s="7" t="s">
        <v>852</v>
      </c>
    </row>
    <row r="302" spans="1:5" ht="30" x14ac:dyDescent="0.25">
      <c r="A302" s="4">
        <f t="shared" si="4"/>
        <v>3</v>
      </c>
      <c r="B302" s="5" t="s">
        <v>176</v>
      </c>
      <c r="C302" s="4" t="s">
        <v>663</v>
      </c>
      <c r="D302" s="4" t="s">
        <v>504</v>
      </c>
      <c r="E302" s="7" t="s">
        <v>853</v>
      </c>
    </row>
    <row r="303" spans="1:5" ht="45" x14ac:dyDescent="0.25">
      <c r="A303" s="4">
        <f t="shared" si="4"/>
        <v>3</v>
      </c>
      <c r="B303" s="5" t="s">
        <v>854</v>
      </c>
      <c r="C303" s="4" t="s">
        <v>663</v>
      </c>
      <c r="D303" s="4" t="s">
        <v>504</v>
      </c>
      <c r="E303" s="7" t="s">
        <v>855</v>
      </c>
    </row>
    <row r="304" spans="1:5" ht="45" x14ac:dyDescent="0.25">
      <c r="A304" s="4">
        <f t="shared" si="4"/>
        <v>3</v>
      </c>
      <c r="B304" s="5" t="s">
        <v>177</v>
      </c>
      <c r="C304" s="4" t="s">
        <v>663</v>
      </c>
      <c r="E304" s="7" t="s">
        <v>856</v>
      </c>
    </row>
    <row r="305" spans="1:5" ht="45" x14ac:dyDescent="0.25">
      <c r="A305" s="4">
        <f t="shared" si="4"/>
        <v>3</v>
      </c>
      <c r="B305" s="5" t="s">
        <v>857</v>
      </c>
      <c r="C305" s="4" t="s">
        <v>663</v>
      </c>
      <c r="E305" s="7" t="s">
        <v>858</v>
      </c>
    </row>
    <row r="306" spans="1:5" ht="30" x14ac:dyDescent="0.25">
      <c r="A306" s="4">
        <f t="shared" si="4"/>
        <v>3</v>
      </c>
      <c r="B306" s="5" t="s">
        <v>859</v>
      </c>
      <c r="C306" s="4" t="s">
        <v>663</v>
      </c>
      <c r="E306" s="7" t="s">
        <v>860</v>
      </c>
    </row>
    <row r="307" spans="1:5" ht="45" x14ac:dyDescent="0.25">
      <c r="A307" s="4">
        <f t="shared" si="4"/>
        <v>3</v>
      </c>
      <c r="B307" s="5" t="s">
        <v>861</v>
      </c>
      <c r="C307" s="4" t="s">
        <v>663</v>
      </c>
      <c r="E307" s="7" t="s">
        <v>862</v>
      </c>
    </row>
    <row r="308" spans="1:5" ht="45" x14ac:dyDescent="0.25">
      <c r="A308" s="4">
        <f t="shared" si="4"/>
        <v>3</v>
      </c>
      <c r="B308" s="5" t="s">
        <v>863</v>
      </c>
      <c r="C308" s="4" t="s">
        <v>663</v>
      </c>
      <c r="E308" s="7" t="s">
        <v>864</v>
      </c>
    </row>
    <row r="309" spans="1:5" ht="30" x14ac:dyDescent="0.25">
      <c r="A309" s="4">
        <f t="shared" si="4"/>
        <v>3</v>
      </c>
      <c r="B309" s="5" t="s">
        <v>865</v>
      </c>
      <c r="C309" s="4" t="s">
        <v>663</v>
      </c>
      <c r="E309" s="7" t="s">
        <v>866</v>
      </c>
    </row>
    <row r="310" spans="1:5" ht="30" x14ac:dyDescent="0.25">
      <c r="A310" s="4">
        <f t="shared" si="4"/>
        <v>3</v>
      </c>
      <c r="B310" s="5" t="s">
        <v>867</v>
      </c>
      <c r="C310" s="4" t="s">
        <v>663</v>
      </c>
      <c r="E310" s="7" t="s">
        <v>868</v>
      </c>
    </row>
    <row r="311" spans="1:5" ht="30" x14ac:dyDescent="0.25">
      <c r="A311" s="4">
        <f t="shared" si="4"/>
        <v>3</v>
      </c>
      <c r="B311" s="5" t="s">
        <v>869</v>
      </c>
      <c r="C311" s="4" t="s">
        <v>663</v>
      </c>
      <c r="E311" s="7" t="s">
        <v>870</v>
      </c>
    </row>
    <row r="312" spans="1:5" ht="30" x14ac:dyDescent="0.25">
      <c r="A312" s="4">
        <f t="shared" si="4"/>
        <v>3</v>
      </c>
      <c r="B312" s="5" t="s">
        <v>871</v>
      </c>
      <c r="C312" s="4" t="s">
        <v>663</v>
      </c>
      <c r="E312" s="7" t="s">
        <v>872</v>
      </c>
    </row>
    <row r="313" spans="1:5" ht="120" x14ac:dyDescent="0.25">
      <c r="A313" s="4">
        <f t="shared" si="4"/>
        <v>3</v>
      </c>
      <c r="B313" s="5" t="s">
        <v>873</v>
      </c>
      <c r="C313" s="4" t="s">
        <v>663</v>
      </c>
      <c r="D313" s="4" t="s">
        <v>387</v>
      </c>
      <c r="E313" s="7" t="s">
        <v>874</v>
      </c>
    </row>
    <row r="314" spans="1:5" ht="75" x14ac:dyDescent="0.25">
      <c r="A314" s="4">
        <f t="shared" si="4"/>
        <v>3</v>
      </c>
      <c r="B314" s="5" t="s">
        <v>875</v>
      </c>
      <c r="C314" s="4" t="s">
        <v>663</v>
      </c>
      <c r="D314" s="4" t="s">
        <v>387</v>
      </c>
      <c r="E314" s="7" t="s">
        <v>876</v>
      </c>
    </row>
    <row r="315" spans="1:5" x14ac:dyDescent="0.25">
      <c r="A315" s="4">
        <f t="shared" si="4"/>
        <v>3</v>
      </c>
      <c r="B315" s="5" t="s">
        <v>877</v>
      </c>
      <c r="C315" s="4" t="s">
        <v>663</v>
      </c>
      <c r="E315" s="7" t="s">
        <v>878</v>
      </c>
    </row>
    <row r="316" spans="1:5" ht="30" x14ac:dyDescent="0.25">
      <c r="A316" s="4">
        <f t="shared" si="4"/>
        <v>3</v>
      </c>
      <c r="B316" s="5" t="s">
        <v>181</v>
      </c>
      <c r="C316" s="4" t="s">
        <v>663</v>
      </c>
      <c r="D316" s="4" t="s">
        <v>504</v>
      </c>
      <c r="E316" s="7" t="s">
        <v>879</v>
      </c>
    </row>
    <row r="317" spans="1:5" ht="45" x14ac:dyDescent="0.25">
      <c r="A317" s="4">
        <f t="shared" si="4"/>
        <v>3</v>
      </c>
      <c r="B317" s="5" t="s">
        <v>880</v>
      </c>
      <c r="C317" s="4" t="s">
        <v>663</v>
      </c>
      <c r="E317" s="7" t="s">
        <v>881</v>
      </c>
    </row>
    <row r="318" spans="1:5" ht="45" x14ac:dyDescent="0.25">
      <c r="A318" s="4">
        <f t="shared" si="4"/>
        <v>3</v>
      </c>
      <c r="B318" s="5" t="s">
        <v>882</v>
      </c>
      <c r="C318" s="4" t="s">
        <v>663</v>
      </c>
      <c r="E318" s="7" t="s">
        <v>883</v>
      </c>
    </row>
    <row r="319" spans="1:5" ht="60" x14ac:dyDescent="0.25">
      <c r="A319" s="4">
        <f t="shared" si="4"/>
        <v>3</v>
      </c>
      <c r="B319" s="5" t="s">
        <v>884</v>
      </c>
      <c r="C319" s="4" t="s">
        <v>663</v>
      </c>
      <c r="D319" s="4" t="s">
        <v>372</v>
      </c>
      <c r="E319" s="7" t="s">
        <v>467</v>
      </c>
    </row>
    <row r="320" spans="1:5" ht="60" x14ac:dyDescent="0.25">
      <c r="A320" s="4">
        <f t="shared" si="4"/>
        <v>3</v>
      </c>
      <c r="B320" s="5" t="s">
        <v>885</v>
      </c>
      <c r="C320" s="4" t="s">
        <v>663</v>
      </c>
      <c r="D320" s="4" t="s">
        <v>372</v>
      </c>
      <c r="E320" s="7" t="s">
        <v>467</v>
      </c>
    </row>
    <row r="321" spans="1:5" ht="60" x14ac:dyDescent="0.25">
      <c r="A321" s="4">
        <f t="shared" si="4"/>
        <v>3</v>
      </c>
      <c r="B321" s="5" t="s">
        <v>182</v>
      </c>
      <c r="C321" s="4" t="s">
        <v>663</v>
      </c>
      <c r="D321" s="4" t="s">
        <v>504</v>
      </c>
      <c r="E321" s="7" t="s">
        <v>886</v>
      </c>
    </row>
    <row r="322" spans="1:5" ht="30" x14ac:dyDescent="0.25">
      <c r="A322" s="4">
        <f t="shared" ref="A322:A385" si="5">IF(C322="Artifact",6,IF(C322="Legendary",5,IF(C322="Very Rare",4,IF(C322="Rare",3,IF(C322="Uncommon",2,IF(C322="Common",1,0))))))</f>
        <v>3</v>
      </c>
      <c r="B322" s="5" t="s">
        <v>183</v>
      </c>
      <c r="C322" s="4" t="s">
        <v>663</v>
      </c>
      <c r="D322" s="4" t="s">
        <v>504</v>
      </c>
      <c r="E322" s="7" t="s">
        <v>887</v>
      </c>
    </row>
    <row r="323" spans="1:5" ht="60" x14ac:dyDescent="0.25">
      <c r="A323" s="4">
        <f t="shared" si="5"/>
        <v>3</v>
      </c>
      <c r="B323" s="5" t="s">
        <v>184</v>
      </c>
      <c r="C323" s="4" t="s">
        <v>663</v>
      </c>
      <c r="D323" s="4" t="s">
        <v>504</v>
      </c>
      <c r="E323" s="7" t="s">
        <v>888</v>
      </c>
    </row>
    <row r="324" spans="1:5" ht="45" x14ac:dyDescent="0.25">
      <c r="A324" s="4">
        <f t="shared" si="5"/>
        <v>3</v>
      </c>
      <c r="B324" s="5" t="s">
        <v>889</v>
      </c>
      <c r="C324" s="4" t="s">
        <v>663</v>
      </c>
      <c r="D324" s="4" t="s">
        <v>387</v>
      </c>
      <c r="E324" s="7" t="s">
        <v>890</v>
      </c>
    </row>
    <row r="325" spans="1:5" ht="75" x14ac:dyDescent="0.25">
      <c r="A325" s="4">
        <f t="shared" si="5"/>
        <v>3</v>
      </c>
      <c r="B325" s="5" t="s">
        <v>185</v>
      </c>
      <c r="C325" s="4" t="s">
        <v>663</v>
      </c>
      <c r="D325" s="4" t="s">
        <v>504</v>
      </c>
      <c r="E325" s="7" t="s">
        <v>891</v>
      </c>
    </row>
    <row r="326" spans="1:5" ht="30" x14ac:dyDescent="0.25">
      <c r="A326" s="4">
        <f t="shared" si="5"/>
        <v>3</v>
      </c>
      <c r="B326" s="5" t="s">
        <v>186</v>
      </c>
      <c r="C326" s="4" t="s">
        <v>663</v>
      </c>
      <c r="D326" s="4" t="s">
        <v>504</v>
      </c>
      <c r="E326" s="7" t="s">
        <v>892</v>
      </c>
    </row>
    <row r="327" spans="1:5" x14ac:dyDescent="0.25">
      <c r="A327" s="4">
        <f t="shared" si="5"/>
        <v>3</v>
      </c>
      <c r="B327" s="5" t="s">
        <v>893</v>
      </c>
      <c r="C327" s="4" t="s">
        <v>663</v>
      </c>
      <c r="E327" s="7" t="s">
        <v>894</v>
      </c>
    </row>
    <row r="328" spans="1:5" ht="60" x14ac:dyDescent="0.25">
      <c r="A328" s="4">
        <f t="shared" si="5"/>
        <v>3</v>
      </c>
      <c r="B328" s="5" t="s">
        <v>188</v>
      </c>
      <c r="C328" s="4" t="s">
        <v>663</v>
      </c>
      <c r="D328" s="4" t="s">
        <v>504</v>
      </c>
      <c r="E328" s="7" t="s">
        <v>895</v>
      </c>
    </row>
    <row r="329" spans="1:5" x14ac:dyDescent="0.25">
      <c r="A329" s="4">
        <f t="shared" si="5"/>
        <v>3</v>
      </c>
      <c r="B329" s="5" t="s">
        <v>189</v>
      </c>
      <c r="C329" s="4" t="s">
        <v>663</v>
      </c>
      <c r="D329" s="4" t="s">
        <v>504</v>
      </c>
      <c r="E329" s="7" t="s">
        <v>896</v>
      </c>
    </row>
    <row r="330" spans="1:5" ht="45" x14ac:dyDescent="0.25">
      <c r="A330" s="4">
        <f t="shared" si="5"/>
        <v>3</v>
      </c>
      <c r="B330" s="5" t="s">
        <v>190</v>
      </c>
      <c r="C330" s="4" t="s">
        <v>663</v>
      </c>
      <c r="D330" s="4" t="s">
        <v>504</v>
      </c>
      <c r="E330" s="7" t="s">
        <v>897</v>
      </c>
    </row>
    <row r="331" spans="1:5" ht="45" x14ac:dyDescent="0.25">
      <c r="A331" s="4">
        <f t="shared" si="5"/>
        <v>3</v>
      </c>
      <c r="B331" s="5" t="s">
        <v>191</v>
      </c>
      <c r="C331" s="4" t="s">
        <v>663</v>
      </c>
      <c r="D331" s="4" t="s">
        <v>504</v>
      </c>
      <c r="E331" s="7" t="s">
        <v>898</v>
      </c>
    </row>
    <row r="332" spans="1:5" x14ac:dyDescent="0.25">
      <c r="A332" s="4">
        <f t="shared" si="5"/>
        <v>3</v>
      </c>
      <c r="B332" s="5" t="s">
        <v>192</v>
      </c>
      <c r="C332" s="4" t="s">
        <v>663</v>
      </c>
      <c r="E332" s="7" t="s">
        <v>899</v>
      </c>
    </row>
    <row r="333" spans="1:5" ht="45" x14ac:dyDescent="0.25">
      <c r="A333" s="4">
        <f t="shared" si="5"/>
        <v>3</v>
      </c>
      <c r="B333" s="5" t="s">
        <v>193</v>
      </c>
      <c r="C333" s="4" t="s">
        <v>663</v>
      </c>
      <c r="D333" s="4" t="s">
        <v>504</v>
      </c>
      <c r="E333" s="7" t="s">
        <v>900</v>
      </c>
    </row>
    <row r="334" spans="1:5" ht="45" x14ac:dyDescent="0.25">
      <c r="A334" s="4">
        <f t="shared" si="5"/>
        <v>3</v>
      </c>
      <c r="B334" s="5" t="s">
        <v>194</v>
      </c>
      <c r="C334" s="4" t="s">
        <v>663</v>
      </c>
      <c r="D334" s="4" t="s">
        <v>504</v>
      </c>
      <c r="E334" s="7" t="s">
        <v>901</v>
      </c>
    </row>
    <row r="335" spans="1:5" ht="60" x14ac:dyDescent="0.25">
      <c r="A335" s="4">
        <f t="shared" si="5"/>
        <v>3</v>
      </c>
      <c r="B335" s="5" t="s">
        <v>195</v>
      </c>
      <c r="C335" s="4" t="s">
        <v>663</v>
      </c>
      <c r="D335" s="4" t="s">
        <v>504</v>
      </c>
      <c r="E335" s="7" t="s">
        <v>902</v>
      </c>
    </row>
    <row r="336" spans="1:5" ht="30" x14ac:dyDescent="0.25">
      <c r="A336" s="4">
        <f t="shared" si="5"/>
        <v>3</v>
      </c>
      <c r="B336" s="5" t="s">
        <v>196</v>
      </c>
      <c r="C336" s="4" t="s">
        <v>663</v>
      </c>
      <c r="D336" s="4" t="s">
        <v>504</v>
      </c>
      <c r="E336" s="7" t="s">
        <v>903</v>
      </c>
    </row>
    <row r="337" spans="1:5" ht="30" x14ac:dyDescent="0.25">
      <c r="A337" s="4">
        <f t="shared" si="5"/>
        <v>3</v>
      </c>
      <c r="B337" s="5" t="s">
        <v>197</v>
      </c>
      <c r="C337" s="4" t="s">
        <v>663</v>
      </c>
      <c r="D337" s="4" t="s">
        <v>504</v>
      </c>
      <c r="E337" s="7" t="s">
        <v>904</v>
      </c>
    </row>
    <row r="338" spans="1:5" ht="30" x14ac:dyDescent="0.25">
      <c r="A338" s="4">
        <f t="shared" si="5"/>
        <v>3</v>
      </c>
      <c r="B338" s="5" t="s">
        <v>198</v>
      </c>
      <c r="C338" s="4" t="s">
        <v>663</v>
      </c>
      <c r="D338" s="4" t="s">
        <v>504</v>
      </c>
      <c r="E338" s="7" t="s">
        <v>905</v>
      </c>
    </row>
    <row r="339" spans="1:5" x14ac:dyDescent="0.25">
      <c r="A339" s="4">
        <f t="shared" si="5"/>
        <v>3</v>
      </c>
      <c r="B339" s="5" t="s">
        <v>906</v>
      </c>
      <c r="C339" s="4" t="s">
        <v>663</v>
      </c>
      <c r="D339" s="4" t="s">
        <v>504</v>
      </c>
      <c r="E339" s="7" t="s">
        <v>907</v>
      </c>
    </row>
    <row r="340" spans="1:5" ht="105" x14ac:dyDescent="0.25">
      <c r="A340" s="4">
        <f t="shared" si="5"/>
        <v>3</v>
      </c>
      <c r="B340" s="5" t="s">
        <v>199</v>
      </c>
      <c r="C340" s="4" t="s">
        <v>663</v>
      </c>
      <c r="D340" s="4" t="s">
        <v>504</v>
      </c>
      <c r="E340" s="7" t="s">
        <v>908</v>
      </c>
    </row>
    <row r="341" spans="1:5" x14ac:dyDescent="0.25">
      <c r="A341" s="4">
        <f t="shared" si="5"/>
        <v>3</v>
      </c>
      <c r="B341" s="5" t="s">
        <v>909</v>
      </c>
      <c r="C341" s="4" t="s">
        <v>663</v>
      </c>
      <c r="E341" s="7" t="s">
        <v>910</v>
      </c>
    </row>
    <row r="342" spans="1:5" x14ac:dyDescent="0.25">
      <c r="A342" s="4">
        <f t="shared" si="5"/>
        <v>3</v>
      </c>
      <c r="B342" s="5" t="s">
        <v>911</v>
      </c>
      <c r="C342" s="4" t="s">
        <v>663</v>
      </c>
      <c r="D342" s="4" t="s">
        <v>372</v>
      </c>
      <c r="E342" s="7" t="s">
        <v>912</v>
      </c>
    </row>
    <row r="343" spans="1:5" ht="30" x14ac:dyDescent="0.25">
      <c r="A343" s="4">
        <f t="shared" si="5"/>
        <v>3</v>
      </c>
      <c r="B343" s="5" t="s">
        <v>200</v>
      </c>
      <c r="C343" s="4" t="s">
        <v>663</v>
      </c>
      <c r="D343" s="4" t="s">
        <v>504</v>
      </c>
      <c r="E343" s="7" t="s">
        <v>913</v>
      </c>
    </row>
    <row r="344" spans="1:5" ht="105" x14ac:dyDescent="0.25">
      <c r="A344" s="4">
        <f t="shared" si="5"/>
        <v>4</v>
      </c>
      <c r="B344" s="5" t="s">
        <v>914</v>
      </c>
      <c r="C344" s="4" t="s">
        <v>915</v>
      </c>
      <c r="D344" s="4" t="s">
        <v>387</v>
      </c>
      <c r="E344" s="7" t="s">
        <v>916</v>
      </c>
    </row>
    <row r="345" spans="1:5" ht="90" x14ac:dyDescent="0.25">
      <c r="A345" s="4">
        <f t="shared" si="5"/>
        <v>4</v>
      </c>
      <c r="B345" s="5" t="s">
        <v>917</v>
      </c>
      <c r="C345" s="4" t="s">
        <v>915</v>
      </c>
      <c r="D345" s="4" t="s">
        <v>500</v>
      </c>
      <c r="E345" s="7" t="s">
        <v>918</v>
      </c>
    </row>
    <row r="346" spans="1:5" x14ac:dyDescent="0.25">
      <c r="A346" s="4">
        <f t="shared" si="5"/>
        <v>4</v>
      </c>
      <c r="B346" s="5" t="s">
        <v>919</v>
      </c>
      <c r="C346" s="4" t="s">
        <v>915</v>
      </c>
      <c r="D346" s="4" t="s">
        <v>372</v>
      </c>
      <c r="E346" s="7" t="s">
        <v>920</v>
      </c>
    </row>
    <row r="347" spans="1:5" ht="30" x14ac:dyDescent="0.25">
      <c r="A347" s="4">
        <f t="shared" si="5"/>
        <v>4</v>
      </c>
      <c r="B347" s="5" t="s">
        <v>921</v>
      </c>
      <c r="C347" s="4" t="s">
        <v>915</v>
      </c>
      <c r="D347" s="4" t="s">
        <v>507</v>
      </c>
      <c r="E347" s="7" t="s">
        <v>922</v>
      </c>
    </row>
    <row r="348" spans="1:5" ht="30" x14ac:dyDescent="0.25">
      <c r="A348" s="4">
        <f t="shared" si="5"/>
        <v>4</v>
      </c>
      <c r="B348" s="5" t="s">
        <v>203</v>
      </c>
      <c r="C348" s="4" t="s">
        <v>915</v>
      </c>
      <c r="D348" s="4" t="s">
        <v>504</v>
      </c>
      <c r="E348" s="7" t="s">
        <v>923</v>
      </c>
    </row>
    <row r="349" spans="1:5" ht="30" x14ac:dyDescent="0.25">
      <c r="A349" s="4">
        <f t="shared" si="5"/>
        <v>4</v>
      </c>
      <c r="B349" s="5" t="s">
        <v>227</v>
      </c>
      <c r="C349" s="4" t="s">
        <v>915</v>
      </c>
      <c r="D349" s="4" t="s">
        <v>504</v>
      </c>
      <c r="E349" s="7" t="s">
        <v>924</v>
      </c>
    </row>
    <row r="350" spans="1:5" ht="225" x14ac:dyDescent="0.25">
      <c r="A350" s="4">
        <f t="shared" si="5"/>
        <v>4</v>
      </c>
      <c r="B350" s="5" t="s">
        <v>925</v>
      </c>
      <c r="C350" s="4" t="s">
        <v>915</v>
      </c>
      <c r="D350" s="4" t="s">
        <v>372</v>
      </c>
      <c r="E350" s="7" t="s">
        <v>926</v>
      </c>
    </row>
    <row r="351" spans="1:5" ht="45" x14ac:dyDescent="0.25">
      <c r="A351" s="4">
        <f t="shared" si="5"/>
        <v>4</v>
      </c>
      <c r="B351" s="5" t="s">
        <v>927</v>
      </c>
      <c r="C351" s="4" t="s">
        <v>915</v>
      </c>
      <c r="D351" s="4" t="s">
        <v>512</v>
      </c>
      <c r="E351" s="7" t="s">
        <v>928</v>
      </c>
    </row>
    <row r="352" spans="1:5" x14ac:dyDescent="0.25">
      <c r="A352" s="4">
        <f t="shared" si="5"/>
        <v>4</v>
      </c>
      <c r="B352" s="5" t="s">
        <v>929</v>
      </c>
      <c r="C352" s="4" t="s">
        <v>915</v>
      </c>
      <c r="D352" s="4" t="s">
        <v>372</v>
      </c>
      <c r="E352" s="7" t="s">
        <v>930</v>
      </c>
    </row>
    <row r="353" spans="1:5" ht="45" x14ac:dyDescent="0.25">
      <c r="A353" s="4">
        <f t="shared" si="5"/>
        <v>4</v>
      </c>
      <c r="B353" s="5" t="s">
        <v>49</v>
      </c>
      <c r="C353" s="4" t="s">
        <v>915</v>
      </c>
      <c r="E353" s="7" t="s">
        <v>931</v>
      </c>
    </row>
    <row r="354" spans="1:5" ht="75" x14ac:dyDescent="0.25">
      <c r="A354" s="4">
        <f t="shared" si="5"/>
        <v>4</v>
      </c>
      <c r="B354" s="5" t="s">
        <v>44</v>
      </c>
      <c r="C354" s="4" t="s">
        <v>915</v>
      </c>
      <c r="E354" s="7" t="s">
        <v>932</v>
      </c>
    </row>
    <row r="355" spans="1:5" ht="105" x14ac:dyDescent="0.25">
      <c r="A355" s="4">
        <f t="shared" si="5"/>
        <v>4</v>
      </c>
      <c r="B355" s="5" t="s">
        <v>933</v>
      </c>
      <c r="C355" s="4" t="s">
        <v>915</v>
      </c>
      <c r="D355" s="4" t="s">
        <v>387</v>
      </c>
      <c r="E355" s="7" t="s">
        <v>934</v>
      </c>
    </row>
    <row r="356" spans="1:5" x14ac:dyDescent="0.25">
      <c r="A356" s="4">
        <f t="shared" si="5"/>
        <v>4</v>
      </c>
      <c r="B356" s="5" t="s">
        <v>228</v>
      </c>
      <c r="C356" s="4" t="s">
        <v>915</v>
      </c>
      <c r="D356" s="4" t="s">
        <v>387</v>
      </c>
      <c r="E356" s="7" t="s">
        <v>935</v>
      </c>
    </row>
    <row r="357" spans="1:5" x14ac:dyDescent="0.25">
      <c r="A357" s="4">
        <f t="shared" si="5"/>
        <v>4</v>
      </c>
      <c r="B357" s="5" t="s">
        <v>936</v>
      </c>
      <c r="C357" s="4" t="s">
        <v>915</v>
      </c>
      <c r="D357" s="4" t="s">
        <v>504</v>
      </c>
      <c r="E357" s="7" t="s">
        <v>937</v>
      </c>
    </row>
    <row r="358" spans="1:5" x14ac:dyDescent="0.25">
      <c r="A358" s="4">
        <f t="shared" si="5"/>
        <v>4</v>
      </c>
      <c r="B358" s="5" t="s">
        <v>938</v>
      </c>
      <c r="C358" s="4" t="s">
        <v>915</v>
      </c>
      <c r="D358" s="4" t="s">
        <v>504</v>
      </c>
      <c r="E358" s="7" t="s">
        <v>939</v>
      </c>
    </row>
    <row r="359" spans="1:5" ht="90" x14ac:dyDescent="0.25">
      <c r="A359" s="4">
        <f t="shared" si="5"/>
        <v>4</v>
      </c>
      <c r="B359" s="5" t="s">
        <v>940</v>
      </c>
      <c r="C359" s="4" t="s">
        <v>915</v>
      </c>
      <c r="D359" s="4" t="s">
        <v>387</v>
      </c>
      <c r="E359" s="7" t="s">
        <v>941</v>
      </c>
    </row>
    <row r="360" spans="1:5" ht="60" x14ac:dyDescent="0.25">
      <c r="A360" s="4">
        <f t="shared" si="5"/>
        <v>4</v>
      </c>
      <c r="B360" s="5" t="s">
        <v>942</v>
      </c>
      <c r="C360" s="4" t="s">
        <v>915</v>
      </c>
      <c r="D360" s="4" t="s">
        <v>521</v>
      </c>
      <c r="E360" s="7" t="s">
        <v>943</v>
      </c>
    </row>
    <row r="361" spans="1:5" ht="60" x14ac:dyDescent="0.25">
      <c r="A361" s="4">
        <f t="shared" si="5"/>
        <v>4</v>
      </c>
      <c r="B361" s="5" t="s">
        <v>232</v>
      </c>
      <c r="C361" s="4" t="s">
        <v>915</v>
      </c>
      <c r="D361" s="4" t="s">
        <v>504</v>
      </c>
      <c r="E361" s="7" t="s">
        <v>944</v>
      </c>
    </row>
    <row r="362" spans="1:5" ht="45" x14ac:dyDescent="0.25">
      <c r="A362" s="4">
        <f t="shared" si="5"/>
        <v>4</v>
      </c>
      <c r="B362" s="5" t="s">
        <v>204</v>
      </c>
      <c r="C362" s="4" t="s">
        <v>915</v>
      </c>
      <c r="E362" s="7" t="s">
        <v>945</v>
      </c>
    </row>
    <row r="363" spans="1:5" ht="105" x14ac:dyDescent="0.25">
      <c r="A363" s="4">
        <f t="shared" si="5"/>
        <v>4</v>
      </c>
      <c r="B363" s="5" t="s">
        <v>946</v>
      </c>
      <c r="C363" s="4" t="s">
        <v>915</v>
      </c>
      <c r="D363" s="4" t="s">
        <v>387</v>
      </c>
      <c r="E363" s="7" t="s">
        <v>947</v>
      </c>
    </row>
    <row r="364" spans="1:5" ht="45" x14ac:dyDescent="0.25">
      <c r="A364" s="4">
        <f t="shared" si="5"/>
        <v>4</v>
      </c>
      <c r="B364" s="5" t="s">
        <v>235</v>
      </c>
      <c r="C364" s="4" t="s">
        <v>915</v>
      </c>
      <c r="D364" s="4" t="s">
        <v>504</v>
      </c>
      <c r="E364" s="7" t="s">
        <v>948</v>
      </c>
    </row>
    <row r="365" spans="1:5" x14ac:dyDescent="0.25">
      <c r="A365" s="4">
        <f t="shared" si="5"/>
        <v>4</v>
      </c>
      <c r="B365" s="5" t="s">
        <v>949</v>
      </c>
      <c r="C365" s="4" t="s">
        <v>915</v>
      </c>
      <c r="D365" s="4" t="s">
        <v>504</v>
      </c>
      <c r="E365" s="7" t="s">
        <v>950</v>
      </c>
    </row>
    <row r="366" spans="1:5" ht="150" x14ac:dyDescent="0.25">
      <c r="A366" s="4">
        <f t="shared" si="5"/>
        <v>4</v>
      </c>
      <c r="B366" s="5" t="s">
        <v>951</v>
      </c>
      <c r="C366" s="4" t="s">
        <v>915</v>
      </c>
      <c r="D366" s="4" t="s">
        <v>387</v>
      </c>
      <c r="E366" s="7" t="s">
        <v>952</v>
      </c>
    </row>
    <row r="367" spans="1:5" ht="60" x14ac:dyDescent="0.25">
      <c r="A367" s="4">
        <f t="shared" si="5"/>
        <v>4</v>
      </c>
      <c r="B367" s="5" t="s">
        <v>236</v>
      </c>
      <c r="C367" s="4" t="s">
        <v>915</v>
      </c>
      <c r="D367" s="4" t="s">
        <v>504</v>
      </c>
      <c r="E367" s="7" t="s">
        <v>953</v>
      </c>
    </row>
    <row r="368" spans="1:5" ht="45" x14ac:dyDescent="0.25">
      <c r="A368" s="4">
        <f t="shared" si="5"/>
        <v>4</v>
      </c>
      <c r="B368" s="5" t="s">
        <v>237</v>
      </c>
      <c r="C368" s="4" t="s">
        <v>915</v>
      </c>
      <c r="D368" s="4" t="s">
        <v>504</v>
      </c>
      <c r="E368" s="7" t="s">
        <v>954</v>
      </c>
    </row>
    <row r="369" spans="1:5" x14ac:dyDescent="0.25">
      <c r="A369" s="4">
        <f t="shared" si="5"/>
        <v>4</v>
      </c>
      <c r="B369" s="5" t="s">
        <v>955</v>
      </c>
      <c r="C369" s="4" t="s">
        <v>915</v>
      </c>
      <c r="D369" s="4" t="s">
        <v>372</v>
      </c>
      <c r="E369" s="7" t="s">
        <v>956</v>
      </c>
    </row>
    <row r="370" spans="1:5" ht="60" x14ac:dyDescent="0.25">
      <c r="A370" s="4">
        <f t="shared" si="5"/>
        <v>4</v>
      </c>
      <c r="B370" s="5" t="s">
        <v>238</v>
      </c>
      <c r="C370" s="4" t="s">
        <v>915</v>
      </c>
      <c r="D370" s="4" t="s">
        <v>504</v>
      </c>
      <c r="E370" s="7" t="s">
        <v>957</v>
      </c>
    </row>
    <row r="371" spans="1:5" ht="120" x14ac:dyDescent="0.25">
      <c r="A371" s="4">
        <f t="shared" si="5"/>
        <v>4</v>
      </c>
      <c r="B371" s="5" t="s">
        <v>958</v>
      </c>
      <c r="C371" s="4" t="s">
        <v>915</v>
      </c>
      <c r="D371" s="4" t="s">
        <v>387</v>
      </c>
      <c r="E371" s="7" t="s">
        <v>959</v>
      </c>
    </row>
    <row r="372" spans="1:5" x14ac:dyDescent="0.25">
      <c r="A372" s="4">
        <f t="shared" si="5"/>
        <v>4</v>
      </c>
      <c r="B372" s="5" t="s">
        <v>239</v>
      </c>
      <c r="C372" s="4" t="s">
        <v>915</v>
      </c>
      <c r="E372" s="7" t="s">
        <v>960</v>
      </c>
    </row>
    <row r="373" spans="1:5" ht="30" x14ac:dyDescent="0.25">
      <c r="A373" s="4">
        <f t="shared" si="5"/>
        <v>4</v>
      </c>
      <c r="B373" s="5" t="s">
        <v>240</v>
      </c>
      <c r="C373" s="4" t="s">
        <v>915</v>
      </c>
      <c r="D373" s="4" t="s">
        <v>504</v>
      </c>
      <c r="E373" s="7" t="s">
        <v>961</v>
      </c>
    </row>
    <row r="374" spans="1:5" ht="60" x14ac:dyDescent="0.25">
      <c r="A374" s="4">
        <f t="shared" si="5"/>
        <v>4</v>
      </c>
      <c r="B374" s="5" t="s">
        <v>241</v>
      </c>
      <c r="C374" s="4" t="s">
        <v>915</v>
      </c>
      <c r="E374" s="7" t="s">
        <v>962</v>
      </c>
    </row>
    <row r="375" spans="1:5" ht="90" x14ac:dyDescent="0.25">
      <c r="A375" s="4">
        <f t="shared" si="5"/>
        <v>4</v>
      </c>
      <c r="B375" s="5" t="s">
        <v>242</v>
      </c>
      <c r="C375" s="4" t="s">
        <v>915</v>
      </c>
      <c r="E375" s="7" t="s">
        <v>963</v>
      </c>
    </row>
    <row r="376" spans="1:5" ht="30" x14ac:dyDescent="0.25">
      <c r="A376" s="4">
        <f t="shared" si="5"/>
        <v>4</v>
      </c>
      <c r="B376" s="5" t="s">
        <v>243</v>
      </c>
      <c r="C376" s="4" t="s">
        <v>915</v>
      </c>
      <c r="D376" s="4" t="s">
        <v>504</v>
      </c>
      <c r="E376" s="7" t="s">
        <v>964</v>
      </c>
    </row>
    <row r="377" spans="1:5" ht="180" x14ac:dyDescent="0.25">
      <c r="A377" s="4">
        <f t="shared" si="5"/>
        <v>4</v>
      </c>
      <c r="B377" s="5" t="s">
        <v>965</v>
      </c>
      <c r="C377" s="4" t="s">
        <v>915</v>
      </c>
      <c r="D377" s="4" t="s">
        <v>387</v>
      </c>
      <c r="E377" s="7" t="s">
        <v>966</v>
      </c>
    </row>
    <row r="378" spans="1:5" ht="105" x14ac:dyDescent="0.25">
      <c r="A378" s="4">
        <f t="shared" si="5"/>
        <v>4</v>
      </c>
      <c r="B378" s="5" t="s">
        <v>244</v>
      </c>
      <c r="C378" s="4" t="s">
        <v>915</v>
      </c>
      <c r="D378" s="4" t="s">
        <v>504</v>
      </c>
      <c r="E378" s="7" t="s">
        <v>967</v>
      </c>
    </row>
    <row r="379" spans="1:5" ht="45" x14ac:dyDescent="0.25">
      <c r="A379" s="4">
        <f t="shared" si="5"/>
        <v>4</v>
      </c>
      <c r="B379" s="5" t="s">
        <v>968</v>
      </c>
      <c r="C379" s="4" t="s">
        <v>915</v>
      </c>
      <c r="E379" s="7" t="s">
        <v>969</v>
      </c>
    </row>
    <row r="380" spans="1:5" ht="90" x14ac:dyDescent="0.25">
      <c r="A380" s="4">
        <f t="shared" si="5"/>
        <v>4</v>
      </c>
      <c r="B380" s="5" t="s">
        <v>970</v>
      </c>
      <c r="C380" s="4" t="s">
        <v>915</v>
      </c>
      <c r="D380" s="4" t="s">
        <v>372</v>
      </c>
      <c r="E380" s="7" t="s">
        <v>971</v>
      </c>
    </row>
    <row r="381" spans="1:5" ht="30" x14ac:dyDescent="0.25">
      <c r="A381" s="4">
        <f t="shared" si="5"/>
        <v>4</v>
      </c>
      <c r="B381" s="5" t="s">
        <v>42</v>
      </c>
      <c r="C381" s="4" t="s">
        <v>915</v>
      </c>
      <c r="E381" s="7" t="s">
        <v>972</v>
      </c>
    </row>
    <row r="382" spans="1:5" ht="75" x14ac:dyDescent="0.25">
      <c r="A382" s="4">
        <f t="shared" si="5"/>
        <v>4</v>
      </c>
      <c r="B382" s="5" t="s">
        <v>973</v>
      </c>
      <c r="C382" s="4" t="s">
        <v>915</v>
      </c>
      <c r="D382" s="4" t="s">
        <v>387</v>
      </c>
      <c r="E382" s="7" t="s">
        <v>974</v>
      </c>
    </row>
    <row r="383" spans="1:5" ht="150" x14ac:dyDescent="0.25">
      <c r="A383" s="4">
        <f t="shared" si="5"/>
        <v>4</v>
      </c>
      <c r="B383" s="5" t="s">
        <v>975</v>
      </c>
      <c r="C383" s="4" t="s">
        <v>915</v>
      </c>
      <c r="D383" s="4" t="s">
        <v>573</v>
      </c>
      <c r="E383" s="7" t="s">
        <v>976</v>
      </c>
    </row>
    <row r="384" spans="1:5" ht="75" x14ac:dyDescent="0.25">
      <c r="A384" s="4">
        <f t="shared" si="5"/>
        <v>4</v>
      </c>
      <c r="B384" s="5" t="s">
        <v>977</v>
      </c>
      <c r="C384" s="4" t="s">
        <v>915</v>
      </c>
      <c r="D384" s="4" t="s">
        <v>504</v>
      </c>
      <c r="E384" s="7" t="s">
        <v>978</v>
      </c>
    </row>
    <row r="385" spans="1:5" ht="60" x14ac:dyDescent="0.25">
      <c r="A385" s="4">
        <f t="shared" si="5"/>
        <v>4</v>
      </c>
      <c r="B385" s="5" t="s">
        <v>979</v>
      </c>
      <c r="C385" s="4" t="s">
        <v>915</v>
      </c>
      <c r="D385" s="4" t="s">
        <v>504</v>
      </c>
      <c r="E385" s="7" t="s">
        <v>980</v>
      </c>
    </row>
    <row r="386" spans="1:5" ht="60" x14ac:dyDescent="0.25">
      <c r="A386" s="4">
        <f t="shared" ref="A386:A449" si="6">IF(C386="Artifact",6,IF(C386="Legendary",5,IF(C386="Very Rare",4,IF(C386="Rare",3,IF(C386="Uncommon",2,IF(C386="Common",1,0))))))</f>
        <v>4</v>
      </c>
      <c r="B386" s="5" t="s">
        <v>981</v>
      </c>
      <c r="C386" s="4" t="s">
        <v>915</v>
      </c>
      <c r="D386" s="4" t="s">
        <v>504</v>
      </c>
      <c r="E386" s="7" t="s">
        <v>982</v>
      </c>
    </row>
    <row r="387" spans="1:5" ht="60" x14ac:dyDescent="0.25">
      <c r="A387" s="4">
        <f t="shared" si="6"/>
        <v>4</v>
      </c>
      <c r="B387" s="5" t="s">
        <v>983</v>
      </c>
      <c r="C387" s="4" t="s">
        <v>915</v>
      </c>
      <c r="D387" s="4" t="s">
        <v>504</v>
      </c>
      <c r="E387" s="7" t="s">
        <v>984</v>
      </c>
    </row>
    <row r="388" spans="1:5" ht="60" x14ac:dyDescent="0.25">
      <c r="A388" s="4">
        <f t="shared" si="6"/>
        <v>4</v>
      </c>
      <c r="B388" s="5" t="s">
        <v>985</v>
      </c>
      <c r="C388" s="4" t="s">
        <v>915</v>
      </c>
      <c r="D388" s="4" t="s">
        <v>504</v>
      </c>
      <c r="E388" s="7" t="s">
        <v>986</v>
      </c>
    </row>
    <row r="389" spans="1:5" ht="60" x14ac:dyDescent="0.25">
      <c r="A389" s="4">
        <f t="shared" si="6"/>
        <v>4</v>
      </c>
      <c r="B389" s="5" t="s">
        <v>987</v>
      </c>
      <c r="C389" s="4" t="s">
        <v>915</v>
      </c>
      <c r="D389" s="4" t="s">
        <v>504</v>
      </c>
      <c r="E389" s="7" t="s">
        <v>988</v>
      </c>
    </row>
    <row r="390" spans="1:5" ht="60" x14ac:dyDescent="0.25">
      <c r="A390" s="4">
        <f t="shared" si="6"/>
        <v>4</v>
      </c>
      <c r="B390" s="5" t="s">
        <v>989</v>
      </c>
      <c r="C390" s="4" t="s">
        <v>915</v>
      </c>
      <c r="D390" s="4" t="s">
        <v>504</v>
      </c>
      <c r="E390" s="7" t="s">
        <v>990</v>
      </c>
    </row>
    <row r="391" spans="1:5" ht="270" x14ac:dyDescent="0.25">
      <c r="A391" s="4">
        <f t="shared" si="6"/>
        <v>4</v>
      </c>
      <c r="B391" s="5" t="s">
        <v>991</v>
      </c>
      <c r="C391" s="4" t="s">
        <v>915</v>
      </c>
      <c r="D391" s="4" t="s">
        <v>372</v>
      </c>
      <c r="E391" s="7" t="s">
        <v>992</v>
      </c>
    </row>
    <row r="392" spans="1:5" ht="120" x14ac:dyDescent="0.25">
      <c r="A392" s="4">
        <f t="shared" si="6"/>
        <v>4</v>
      </c>
      <c r="B392" s="5" t="s">
        <v>993</v>
      </c>
      <c r="C392" s="4" t="s">
        <v>915</v>
      </c>
      <c r="D392" s="4" t="s">
        <v>387</v>
      </c>
      <c r="E392" s="7" t="s">
        <v>994</v>
      </c>
    </row>
    <row r="393" spans="1:5" ht="30" x14ac:dyDescent="0.25">
      <c r="A393" s="4">
        <f t="shared" si="6"/>
        <v>4</v>
      </c>
      <c r="B393" s="5" t="s">
        <v>255</v>
      </c>
      <c r="C393" s="4" t="s">
        <v>915</v>
      </c>
      <c r="E393" s="7" t="s">
        <v>995</v>
      </c>
    </row>
    <row r="394" spans="1:5" ht="30" x14ac:dyDescent="0.25">
      <c r="A394" s="4">
        <f t="shared" si="6"/>
        <v>4</v>
      </c>
      <c r="B394" s="5" t="s">
        <v>256</v>
      </c>
      <c r="C394" s="4" t="s">
        <v>915</v>
      </c>
      <c r="E394" s="7" t="s">
        <v>996</v>
      </c>
    </row>
    <row r="395" spans="1:5" ht="60" x14ac:dyDescent="0.25">
      <c r="A395" s="4">
        <f t="shared" si="6"/>
        <v>4</v>
      </c>
      <c r="B395" s="5" t="s">
        <v>257</v>
      </c>
      <c r="C395" s="4" t="s">
        <v>915</v>
      </c>
      <c r="E395" s="7" t="s">
        <v>997</v>
      </c>
    </row>
    <row r="396" spans="1:5" ht="30" x14ac:dyDescent="0.25">
      <c r="A396" s="4">
        <f t="shared" si="6"/>
        <v>4</v>
      </c>
      <c r="B396" s="5" t="s">
        <v>258</v>
      </c>
      <c r="C396" s="4" t="s">
        <v>915</v>
      </c>
      <c r="E396" s="7" t="s">
        <v>998</v>
      </c>
    </row>
    <row r="397" spans="1:5" ht="120" x14ac:dyDescent="0.25">
      <c r="A397" s="4">
        <f t="shared" si="6"/>
        <v>4</v>
      </c>
      <c r="B397" s="5" t="s">
        <v>259</v>
      </c>
      <c r="C397" s="4" t="s">
        <v>915</v>
      </c>
      <c r="E397" s="7" t="s">
        <v>999</v>
      </c>
    </row>
    <row r="398" spans="1:5" ht="90" x14ac:dyDescent="0.25">
      <c r="A398" s="4">
        <f t="shared" si="6"/>
        <v>4</v>
      </c>
      <c r="B398" s="5" t="s">
        <v>1000</v>
      </c>
      <c r="C398" s="4" t="s">
        <v>915</v>
      </c>
      <c r="D398" s="4" t="s">
        <v>588</v>
      </c>
      <c r="E398" s="7" t="s">
        <v>1001</v>
      </c>
    </row>
    <row r="399" spans="1:5" ht="30" x14ac:dyDescent="0.25">
      <c r="A399" s="4">
        <f t="shared" si="6"/>
        <v>4</v>
      </c>
      <c r="B399" s="5" t="s">
        <v>260</v>
      </c>
      <c r="C399" s="4" t="s">
        <v>915</v>
      </c>
      <c r="D399" s="4" t="s">
        <v>504</v>
      </c>
      <c r="E399" s="7" t="s">
        <v>1002</v>
      </c>
    </row>
    <row r="400" spans="1:5" ht="75" x14ac:dyDescent="0.25">
      <c r="A400" s="4">
        <f t="shared" si="6"/>
        <v>4</v>
      </c>
      <c r="B400" s="5" t="s">
        <v>1003</v>
      </c>
      <c r="C400" s="4" t="s">
        <v>915</v>
      </c>
      <c r="E400" s="7" t="s">
        <v>1004</v>
      </c>
    </row>
    <row r="401" spans="1:5" ht="60" x14ac:dyDescent="0.25">
      <c r="A401" s="4">
        <f t="shared" si="6"/>
        <v>4</v>
      </c>
      <c r="B401" s="5" t="s">
        <v>261</v>
      </c>
      <c r="C401" s="4" t="s">
        <v>915</v>
      </c>
      <c r="D401" s="4" t="s">
        <v>504</v>
      </c>
      <c r="E401" s="7" t="s">
        <v>1005</v>
      </c>
    </row>
    <row r="402" spans="1:5" ht="30" x14ac:dyDescent="0.25">
      <c r="A402" s="4">
        <f t="shared" si="6"/>
        <v>4</v>
      </c>
      <c r="B402" s="5" t="s">
        <v>36</v>
      </c>
      <c r="C402" s="4" t="s">
        <v>915</v>
      </c>
      <c r="E402" s="7" t="s">
        <v>1006</v>
      </c>
    </row>
    <row r="403" spans="1:5" ht="105" x14ac:dyDescent="0.25">
      <c r="A403" s="4">
        <f t="shared" si="6"/>
        <v>4</v>
      </c>
      <c r="B403" s="5" t="s">
        <v>1007</v>
      </c>
      <c r="C403" s="4" t="s">
        <v>915</v>
      </c>
      <c r="D403" s="4" t="s">
        <v>387</v>
      </c>
      <c r="E403" s="7" t="s">
        <v>1008</v>
      </c>
    </row>
    <row r="404" spans="1:5" ht="45" x14ac:dyDescent="0.25">
      <c r="A404" s="4">
        <f t="shared" si="6"/>
        <v>4</v>
      </c>
      <c r="B404" s="5" t="s">
        <v>38</v>
      </c>
      <c r="C404" s="4" t="s">
        <v>915</v>
      </c>
      <c r="D404" s="4" t="s">
        <v>372</v>
      </c>
      <c r="E404" s="7" t="s">
        <v>1009</v>
      </c>
    </row>
    <row r="405" spans="1:5" ht="30" x14ac:dyDescent="0.25">
      <c r="A405" s="4">
        <f t="shared" si="6"/>
        <v>4</v>
      </c>
      <c r="B405" s="5" t="s">
        <v>37</v>
      </c>
      <c r="C405" s="4" t="s">
        <v>915</v>
      </c>
      <c r="E405" s="7" t="s">
        <v>1010</v>
      </c>
    </row>
    <row r="406" spans="1:5" ht="30" x14ac:dyDescent="0.25">
      <c r="A406" s="4">
        <f t="shared" si="6"/>
        <v>4</v>
      </c>
      <c r="B406" s="5" t="s">
        <v>1011</v>
      </c>
      <c r="C406" s="4" t="s">
        <v>915</v>
      </c>
      <c r="E406" s="7" t="s">
        <v>1012</v>
      </c>
    </row>
    <row r="407" spans="1:5" x14ac:dyDescent="0.25">
      <c r="A407" s="4">
        <f t="shared" si="6"/>
        <v>4</v>
      </c>
      <c r="B407" s="5" t="s">
        <v>32</v>
      </c>
      <c r="C407" s="4" t="s">
        <v>915</v>
      </c>
      <c r="E407" s="7" t="s">
        <v>1013</v>
      </c>
    </row>
    <row r="408" spans="1:5" ht="30" x14ac:dyDescent="0.25">
      <c r="A408" s="4">
        <f t="shared" si="6"/>
        <v>4</v>
      </c>
      <c r="B408" s="5" t="s">
        <v>39</v>
      </c>
      <c r="C408" s="4" t="s">
        <v>915</v>
      </c>
      <c r="E408" s="7" t="s">
        <v>1014</v>
      </c>
    </row>
    <row r="409" spans="1:5" ht="120" x14ac:dyDescent="0.25">
      <c r="A409" s="4">
        <f t="shared" si="6"/>
        <v>4</v>
      </c>
      <c r="B409" s="5" t="s">
        <v>1015</v>
      </c>
      <c r="C409" s="4" t="s">
        <v>915</v>
      </c>
      <c r="D409" s="4" t="s">
        <v>372</v>
      </c>
      <c r="E409" s="7" t="s">
        <v>1016</v>
      </c>
    </row>
    <row r="410" spans="1:5" x14ac:dyDescent="0.25">
      <c r="A410" s="4">
        <f t="shared" si="6"/>
        <v>4</v>
      </c>
      <c r="B410" s="5" t="s">
        <v>33</v>
      </c>
      <c r="C410" s="4" t="s">
        <v>915</v>
      </c>
      <c r="E410" s="7" t="s">
        <v>1017</v>
      </c>
    </row>
    <row r="411" spans="1:5" x14ac:dyDescent="0.25">
      <c r="A411" s="4">
        <f t="shared" si="6"/>
        <v>4</v>
      </c>
      <c r="B411" s="5" t="s">
        <v>31</v>
      </c>
      <c r="C411" s="4" t="s">
        <v>915</v>
      </c>
      <c r="E411" s="7" t="s">
        <v>1018</v>
      </c>
    </row>
    <row r="412" spans="1:5" ht="30" x14ac:dyDescent="0.25">
      <c r="A412" s="4">
        <f t="shared" si="6"/>
        <v>4</v>
      </c>
      <c r="B412" s="5" t="s">
        <v>40</v>
      </c>
      <c r="C412" s="4" t="s">
        <v>915</v>
      </c>
      <c r="E412" s="7" t="s">
        <v>1019</v>
      </c>
    </row>
    <row r="413" spans="1:5" x14ac:dyDescent="0.25">
      <c r="A413" s="4">
        <f t="shared" si="6"/>
        <v>4</v>
      </c>
      <c r="B413" s="5" t="s">
        <v>1020</v>
      </c>
      <c r="C413" s="4" t="s">
        <v>915</v>
      </c>
      <c r="D413" s="4" t="s">
        <v>372</v>
      </c>
      <c r="E413" s="7" t="s">
        <v>1021</v>
      </c>
    </row>
    <row r="414" spans="1:5" ht="45" x14ac:dyDescent="0.25">
      <c r="A414" s="4">
        <f t="shared" si="6"/>
        <v>4</v>
      </c>
      <c r="B414" s="5" t="s">
        <v>1022</v>
      </c>
      <c r="C414" s="4" t="s">
        <v>915</v>
      </c>
      <c r="D414" s="4" t="s">
        <v>616</v>
      </c>
      <c r="E414" s="7" t="s">
        <v>1023</v>
      </c>
    </row>
    <row r="415" spans="1:5" x14ac:dyDescent="0.25">
      <c r="A415" s="4">
        <f t="shared" si="6"/>
        <v>4</v>
      </c>
      <c r="B415" s="5" t="s">
        <v>206</v>
      </c>
      <c r="C415" s="4" t="s">
        <v>915</v>
      </c>
      <c r="D415" s="4" t="s">
        <v>504</v>
      </c>
      <c r="E415" s="7" t="s">
        <v>1024</v>
      </c>
    </row>
    <row r="416" spans="1:5" ht="90" x14ac:dyDescent="0.25">
      <c r="A416" s="4">
        <f t="shared" si="6"/>
        <v>4</v>
      </c>
      <c r="B416" s="5" t="s">
        <v>207</v>
      </c>
      <c r="C416" s="4" t="s">
        <v>915</v>
      </c>
      <c r="D416" s="4" t="s">
        <v>504</v>
      </c>
      <c r="E416" s="7" t="s">
        <v>1025</v>
      </c>
    </row>
    <row r="417" spans="1:5" x14ac:dyDescent="0.25">
      <c r="A417" s="4">
        <f t="shared" si="6"/>
        <v>4</v>
      </c>
      <c r="B417" s="5" t="s">
        <v>208</v>
      </c>
      <c r="C417" s="4" t="s">
        <v>915</v>
      </c>
      <c r="D417" s="4" t="s">
        <v>504</v>
      </c>
      <c r="E417" s="7" t="s">
        <v>1026</v>
      </c>
    </row>
    <row r="418" spans="1:5" ht="45" x14ac:dyDescent="0.25">
      <c r="A418" s="4">
        <f t="shared" si="6"/>
        <v>4</v>
      </c>
      <c r="B418" s="5" t="s">
        <v>209</v>
      </c>
      <c r="C418" s="4" t="s">
        <v>915</v>
      </c>
      <c r="D418" s="4" t="s">
        <v>504</v>
      </c>
      <c r="E418" s="7" t="s">
        <v>1027</v>
      </c>
    </row>
    <row r="419" spans="1:5" ht="45" x14ac:dyDescent="0.25">
      <c r="A419" s="4">
        <f t="shared" si="6"/>
        <v>4</v>
      </c>
      <c r="B419" s="5" t="s">
        <v>210</v>
      </c>
      <c r="C419" s="4" t="s">
        <v>915</v>
      </c>
      <c r="D419" s="4" t="s">
        <v>504</v>
      </c>
      <c r="E419" s="7" t="s">
        <v>1028</v>
      </c>
    </row>
    <row r="420" spans="1:5" ht="75" x14ac:dyDescent="0.25">
      <c r="A420" s="4">
        <f t="shared" si="6"/>
        <v>4</v>
      </c>
      <c r="B420" s="5" t="s">
        <v>211</v>
      </c>
      <c r="C420" s="4" t="s">
        <v>915</v>
      </c>
      <c r="D420" s="4" t="s">
        <v>504</v>
      </c>
      <c r="E420" s="7" t="s">
        <v>1029</v>
      </c>
    </row>
    <row r="421" spans="1:5" ht="60" x14ac:dyDescent="0.25">
      <c r="A421" s="4">
        <f t="shared" si="6"/>
        <v>4</v>
      </c>
      <c r="B421" s="5" t="s">
        <v>212</v>
      </c>
      <c r="C421" s="4" t="s">
        <v>915</v>
      </c>
      <c r="D421" s="4" t="s">
        <v>504</v>
      </c>
      <c r="E421" s="7" t="s">
        <v>1030</v>
      </c>
    </row>
    <row r="422" spans="1:5" ht="75" x14ac:dyDescent="0.25">
      <c r="A422" s="4">
        <f t="shared" si="6"/>
        <v>4</v>
      </c>
      <c r="B422" s="5" t="s">
        <v>213</v>
      </c>
      <c r="C422" s="4" t="s">
        <v>915</v>
      </c>
      <c r="E422" s="7" t="s">
        <v>1031</v>
      </c>
    </row>
    <row r="423" spans="1:5" ht="45" x14ac:dyDescent="0.25">
      <c r="A423" s="4">
        <f t="shared" si="6"/>
        <v>4</v>
      </c>
      <c r="B423" s="5" t="s">
        <v>1032</v>
      </c>
      <c r="C423" s="4" t="s">
        <v>915</v>
      </c>
      <c r="D423" s="4" t="s">
        <v>504</v>
      </c>
      <c r="E423" s="7" t="s">
        <v>1033</v>
      </c>
    </row>
    <row r="424" spans="1:5" x14ac:dyDescent="0.25">
      <c r="A424" s="4">
        <f t="shared" si="6"/>
        <v>4</v>
      </c>
      <c r="B424" s="5" t="s">
        <v>215</v>
      </c>
      <c r="C424" s="4" t="s">
        <v>915</v>
      </c>
      <c r="D424" s="4" t="s">
        <v>504</v>
      </c>
      <c r="E424" s="7" t="s">
        <v>1034</v>
      </c>
    </row>
    <row r="425" spans="1:5" x14ac:dyDescent="0.25">
      <c r="A425" s="4">
        <f t="shared" si="6"/>
        <v>4</v>
      </c>
      <c r="B425" s="5" t="s">
        <v>1035</v>
      </c>
      <c r="C425" s="4" t="s">
        <v>915</v>
      </c>
      <c r="E425" s="7" t="s">
        <v>1036</v>
      </c>
    </row>
    <row r="426" spans="1:5" ht="45" x14ac:dyDescent="0.25">
      <c r="A426" s="4">
        <f t="shared" si="6"/>
        <v>4</v>
      </c>
      <c r="B426" s="5" t="s">
        <v>1037</v>
      </c>
      <c r="C426" s="4" t="s">
        <v>915</v>
      </c>
      <c r="E426" s="7" t="s">
        <v>1038</v>
      </c>
    </row>
    <row r="427" spans="1:5" ht="45" x14ac:dyDescent="0.25">
      <c r="A427" s="4">
        <f t="shared" si="6"/>
        <v>4</v>
      </c>
      <c r="B427" s="5" t="s">
        <v>1039</v>
      </c>
      <c r="C427" s="4" t="s">
        <v>915</v>
      </c>
      <c r="E427" s="7" t="s">
        <v>1040</v>
      </c>
    </row>
    <row r="428" spans="1:5" ht="45" x14ac:dyDescent="0.25">
      <c r="A428" s="4">
        <f t="shared" si="6"/>
        <v>4</v>
      </c>
      <c r="B428" s="5" t="s">
        <v>41</v>
      </c>
      <c r="C428" s="4" t="s">
        <v>915</v>
      </c>
      <c r="E428" s="7" t="s">
        <v>1041</v>
      </c>
    </row>
    <row r="429" spans="1:5" x14ac:dyDescent="0.25">
      <c r="A429" s="4">
        <f t="shared" si="6"/>
        <v>4</v>
      </c>
      <c r="B429" s="5" t="s">
        <v>263</v>
      </c>
      <c r="C429" s="4" t="s">
        <v>915</v>
      </c>
      <c r="D429" s="4" t="s">
        <v>504</v>
      </c>
      <c r="E429" s="7" t="s">
        <v>1042</v>
      </c>
    </row>
    <row r="430" spans="1:5" ht="90" x14ac:dyDescent="0.25">
      <c r="A430" s="4">
        <f t="shared" si="6"/>
        <v>4</v>
      </c>
      <c r="B430" s="5" t="s">
        <v>1043</v>
      </c>
      <c r="C430" s="4" t="s">
        <v>915</v>
      </c>
      <c r="D430" s="4" t="s">
        <v>387</v>
      </c>
      <c r="E430" s="7" t="s">
        <v>1044</v>
      </c>
    </row>
    <row r="431" spans="1:5" ht="30" x14ac:dyDescent="0.25">
      <c r="A431" s="4">
        <f t="shared" si="6"/>
        <v>4</v>
      </c>
      <c r="B431" s="5" t="s">
        <v>217</v>
      </c>
      <c r="C431" s="4" t="s">
        <v>915</v>
      </c>
      <c r="D431" s="4" t="s">
        <v>504</v>
      </c>
      <c r="E431" s="7" t="s">
        <v>1045</v>
      </c>
    </row>
    <row r="432" spans="1:5" ht="30" x14ac:dyDescent="0.25">
      <c r="A432" s="4">
        <f t="shared" si="6"/>
        <v>4</v>
      </c>
      <c r="B432" s="5" t="s">
        <v>218</v>
      </c>
      <c r="C432" s="4" t="s">
        <v>915</v>
      </c>
      <c r="D432" s="4" t="s">
        <v>504</v>
      </c>
      <c r="E432" s="7" t="s">
        <v>1046</v>
      </c>
    </row>
    <row r="433" spans="1:5" ht="120" x14ac:dyDescent="0.25">
      <c r="A433" s="4">
        <f t="shared" si="6"/>
        <v>4</v>
      </c>
      <c r="B433" s="5" t="s">
        <v>219</v>
      </c>
      <c r="C433" s="4" t="s">
        <v>915</v>
      </c>
      <c r="D433" s="4" t="s">
        <v>504</v>
      </c>
      <c r="E433" s="7" t="s">
        <v>1047</v>
      </c>
    </row>
    <row r="434" spans="1:5" ht="30" x14ac:dyDescent="0.25">
      <c r="A434" s="4">
        <f t="shared" si="6"/>
        <v>4</v>
      </c>
      <c r="B434" s="5" t="s">
        <v>220</v>
      </c>
      <c r="C434" s="4" t="s">
        <v>915</v>
      </c>
      <c r="D434" s="4" t="s">
        <v>504</v>
      </c>
      <c r="E434" s="7" t="s">
        <v>1048</v>
      </c>
    </row>
    <row r="435" spans="1:5" ht="90" x14ac:dyDescent="0.25">
      <c r="A435" s="4">
        <f t="shared" si="6"/>
        <v>4</v>
      </c>
      <c r="B435" s="5" t="s">
        <v>221</v>
      </c>
      <c r="C435" s="4" t="s">
        <v>915</v>
      </c>
      <c r="D435" s="4" t="s">
        <v>504</v>
      </c>
      <c r="E435" s="7" t="s">
        <v>1049</v>
      </c>
    </row>
    <row r="436" spans="1:5" ht="45" x14ac:dyDescent="0.25">
      <c r="A436" s="4">
        <f t="shared" si="6"/>
        <v>4</v>
      </c>
      <c r="B436" s="5" t="s">
        <v>222</v>
      </c>
      <c r="C436" s="4" t="s">
        <v>915</v>
      </c>
      <c r="D436" s="4" t="s">
        <v>504</v>
      </c>
      <c r="E436" s="7" t="s">
        <v>1050</v>
      </c>
    </row>
    <row r="437" spans="1:5" ht="30" x14ac:dyDescent="0.25">
      <c r="A437" s="4">
        <f t="shared" si="6"/>
        <v>4</v>
      </c>
      <c r="B437" s="5" t="s">
        <v>268</v>
      </c>
      <c r="C437" s="4" t="s">
        <v>915</v>
      </c>
      <c r="E437" s="7" t="s">
        <v>1051</v>
      </c>
    </row>
    <row r="438" spans="1:5" ht="30" x14ac:dyDescent="0.25">
      <c r="A438" s="4">
        <f t="shared" si="6"/>
        <v>4</v>
      </c>
      <c r="B438" s="5" t="s">
        <v>269</v>
      </c>
      <c r="C438" s="4" t="s">
        <v>915</v>
      </c>
      <c r="E438" s="7" t="s">
        <v>1052</v>
      </c>
    </row>
    <row r="439" spans="1:5" ht="30" x14ac:dyDescent="0.25">
      <c r="A439" s="4">
        <f t="shared" si="6"/>
        <v>4</v>
      </c>
      <c r="B439" s="5" t="s">
        <v>270</v>
      </c>
      <c r="C439" s="4" t="s">
        <v>915</v>
      </c>
      <c r="E439" s="7" t="s">
        <v>1053</v>
      </c>
    </row>
    <row r="440" spans="1:5" ht="30" x14ac:dyDescent="0.25">
      <c r="A440" s="4">
        <f t="shared" si="6"/>
        <v>4</v>
      </c>
      <c r="B440" s="5" t="s">
        <v>223</v>
      </c>
      <c r="C440" s="4" t="s">
        <v>915</v>
      </c>
      <c r="D440" s="4" t="s">
        <v>504</v>
      </c>
      <c r="E440" s="7" t="s">
        <v>1054</v>
      </c>
    </row>
    <row r="441" spans="1:5" x14ac:dyDescent="0.25">
      <c r="A441" s="4">
        <f t="shared" si="6"/>
        <v>4</v>
      </c>
      <c r="B441" s="5" t="s">
        <v>1055</v>
      </c>
      <c r="C441" s="4" t="s">
        <v>915</v>
      </c>
      <c r="D441" s="4" t="s">
        <v>504</v>
      </c>
      <c r="E441" s="7" t="s">
        <v>1056</v>
      </c>
    </row>
    <row r="442" spans="1:5" x14ac:dyDescent="0.25">
      <c r="A442" s="4">
        <f t="shared" si="6"/>
        <v>4</v>
      </c>
      <c r="B442" s="5" t="s">
        <v>1057</v>
      </c>
      <c r="C442" s="4" t="s">
        <v>915</v>
      </c>
      <c r="E442" s="7" t="s">
        <v>1058</v>
      </c>
    </row>
    <row r="443" spans="1:5" ht="30" x14ac:dyDescent="0.25">
      <c r="A443" s="4">
        <f t="shared" si="6"/>
        <v>5</v>
      </c>
      <c r="B443" s="5" t="s">
        <v>301</v>
      </c>
      <c r="C443" s="4" t="s">
        <v>1059</v>
      </c>
      <c r="D443" s="4" t="s">
        <v>372</v>
      </c>
      <c r="E443" s="7" t="s">
        <v>1060</v>
      </c>
    </row>
    <row r="444" spans="1:5" x14ac:dyDescent="0.25">
      <c r="A444" s="4">
        <f t="shared" si="6"/>
        <v>5</v>
      </c>
      <c r="B444" s="5" t="s">
        <v>1061</v>
      </c>
      <c r="C444" s="4" t="s">
        <v>1059</v>
      </c>
      <c r="D444" s="4" t="s">
        <v>372</v>
      </c>
      <c r="E444" s="7" t="s">
        <v>1062</v>
      </c>
    </row>
    <row r="445" spans="1:5" ht="30" x14ac:dyDescent="0.25">
      <c r="A445" s="4">
        <f t="shared" si="6"/>
        <v>5</v>
      </c>
      <c r="B445" s="5" t="s">
        <v>302</v>
      </c>
      <c r="C445" s="4" t="s">
        <v>1059</v>
      </c>
      <c r="D445" s="4" t="s">
        <v>504</v>
      </c>
      <c r="E445" s="7" t="s">
        <v>1063</v>
      </c>
    </row>
    <row r="446" spans="1:5" x14ac:dyDescent="0.25">
      <c r="A446" s="4">
        <f t="shared" si="6"/>
        <v>5</v>
      </c>
      <c r="B446" s="5" t="s">
        <v>283</v>
      </c>
      <c r="C446" s="4" t="s">
        <v>1059</v>
      </c>
      <c r="D446" s="4" t="s">
        <v>387</v>
      </c>
      <c r="E446" s="7" t="s">
        <v>1064</v>
      </c>
    </row>
    <row r="447" spans="1:5" x14ac:dyDescent="0.25">
      <c r="A447" s="4">
        <f t="shared" si="6"/>
        <v>5</v>
      </c>
      <c r="B447" s="5" t="s">
        <v>1065</v>
      </c>
      <c r="C447" s="4" t="s">
        <v>1059</v>
      </c>
      <c r="D447" s="4" t="s">
        <v>504</v>
      </c>
      <c r="E447" s="7" t="s">
        <v>1066</v>
      </c>
    </row>
    <row r="448" spans="1:5" x14ac:dyDescent="0.25">
      <c r="A448" s="4">
        <f t="shared" si="6"/>
        <v>5</v>
      </c>
      <c r="B448" s="5" t="s">
        <v>1067</v>
      </c>
      <c r="C448" s="4" t="s">
        <v>1059</v>
      </c>
      <c r="D448" s="4" t="s">
        <v>504</v>
      </c>
      <c r="E448" s="7" t="s">
        <v>1068</v>
      </c>
    </row>
    <row r="449" spans="1:5" ht="135" x14ac:dyDescent="0.25">
      <c r="A449" s="4">
        <f t="shared" si="6"/>
        <v>5</v>
      </c>
      <c r="B449" s="5" t="s">
        <v>1069</v>
      </c>
      <c r="C449" s="4" t="s">
        <v>1059</v>
      </c>
      <c r="D449" s="4" t="s">
        <v>387</v>
      </c>
      <c r="E449" s="7" t="s">
        <v>1070</v>
      </c>
    </row>
    <row r="450" spans="1:5" ht="60" x14ac:dyDescent="0.25">
      <c r="A450" s="4">
        <f t="shared" ref="A450:A513" si="7">IF(C450="Artifact",6,IF(C450="Legendary",5,IF(C450="Very Rare",4,IF(C450="Rare",3,IF(C450="Uncommon",2,IF(C450="Common",1,0))))))</f>
        <v>5</v>
      </c>
      <c r="B450" s="5" t="s">
        <v>287</v>
      </c>
      <c r="C450" s="4" t="s">
        <v>1059</v>
      </c>
      <c r="D450" s="4" t="s">
        <v>504</v>
      </c>
      <c r="E450" s="7" t="s">
        <v>1071</v>
      </c>
    </row>
    <row r="451" spans="1:5" ht="30" x14ac:dyDescent="0.25">
      <c r="A451" s="4">
        <f t="shared" si="7"/>
        <v>5</v>
      </c>
      <c r="B451" s="5" t="s">
        <v>1072</v>
      </c>
      <c r="C451" s="4" t="s">
        <v>1059</v>
      </c>
      <c r="D451" s="4" t="s">
        <v>504</v>
      </c>
      <c r="E451" s="7" t="s">
        <v>1073</v>
      </c>
    </row>
    <row r="452" spans="1:5" ht="45" x14ac:dyDescent="0.25">
      <c r="A452" s="4">
        <f t="shared" si="7"/>
        <v>5</v>
      </c>
      <c r="B452" s="5" t="s">
        <v>1074</v>
      </c>
      <c r="C452" s="4" t="s">
        <v>1059</v>
      </c>
      <c r="D452" s="4" t="s">
        <v>504</v>
      </c>
      <c r="E452" s="7" t="s">
        <v>1075</v>
      </c>
    </row>
    <row r="453" spans="1:5" ht="30" x14ac:dyDescent="0.25">
      <c r="A453" s="4">
        <f t="shared" si="7"/>
        <v>5</v>
      </c>
      <c r="B453" s="5" t="s">
        <v>1076</v>
      </c>
      <c r="C453" s="4" t="s">
        <v>1059</v>
      </c>
      <c r="D453" s="4" t="s">
        <v>504</v>
      </c>
      <c r="E453" s="7" t="s">
        <v>1077</v>
      </c>
    </row>
    <row r="454" spans="1:5" ht="45" x14ac:dyDescent="0.25">
      <c r="A454" s="4">
        <f t="shared" si="7"/>
        <v>5</v>
      </c>
      <c r="B454" s="5" t="s">
        <v>304</v>
      </c>
      <c r="C454" s="4" t="s">
        <v>1059</v>
      </c>
      <c r="E454" s="7" t="s">
        <v>1078</v>
      </c>
    </row>
    <row r="455" spans="1:5" ht="165" x14ac:dyDescent="0.25">
      <c r="A455" s="4">
        <f t="shared" si="7"/>
        <v>5</v>
      </c>
      <c r="B455" s="5" t="s">
        <v>1079</v>
      </c>
      <c r="C455" s="4" t="s">
        <v>1059</v>
      </c>
      <c r="D455" s="4" t="s">
        <v>387</v>
      </c>
      <c r="E455" s="7" t="s">
        <v>1080</v>
      </c>
    </row>
    <row r="456" spans="1:5" ht="60" x14ac:dyDescent="0.25">
      <c r="A456" s="4">
        <f t="shared" si="7"/>
        <v>5</v>
      </c>
      <c r="B456" s="5" t="s">
        <v>305</v>
      </c>
      <c r="C456" s="4" t="s">
        <v>1059</v>
      </c>
      <c r="E456" s="7" t="s">
        <v>1081</v>
      </c>
    </row>
    <row r="457" spans="1:5" ht="30" x14ac:dyDescent="0.25">
      <c r="A457" s="4">
        <f t="shared" si="7"/>
        <v>5</v>
      </c>
      <c r="B457" s="5" t="s">
        <v>272</v>
      </c>
      <c r="C457" s="4" t="s">
        <v>1059</v>
      </c>
      <c r="D457" s="4" t="s">
        <v>504</v>
      </c>
      <c r="E457" s="7" t="s">
        <v>1082</v>
      </c>
    </row>
    <row r="458" spans="1:5" ht="75" x14ac:dyDescent="0.25">
      <c r="A458" s="4">
        <f t="shared" si="7"/>
        <v>5</v>
      </c>
      <c r="B458" s="5" t="s">
        <v>306</v>
      </c>
      <c r="C458" s="4" t="s">
        <v>1059</v>
      </c>
      <c r="D458" s="4" t="s">
        <v>504</v>
      </c>
      <c r="E458" s="7" t="s">
        <v>1083</v>
      </c>
    </row>
    <row r="459" spans="1:5" ht="195" x14ac:dyDescent="0.25">
      <c r="A459" s="4">
        <f t="shared" si="7"/>
        <v>5</v>
      </c>
      <c r="B459" s="5" t="s">
        <v>1084</v>
      </c>
      <c r="C459" s="4" t="s">
        <v>1059</v>
      </c>
      <c r="D459" s="4" t="s">
        <v>387</v>
      </c>
      <c r="E459" s="7" t="s">
        <v>1085</v>
      </c>
    </row>
    <row r="460" spans="1:5" ht="60" x14ac:dyDescent="0.25">
      <c r="A460" s="4">
        <f t="shared" si="7"/>
        <v>5</v>
      </c>
      <c r="B460" s="5" t="s">
        <v>1086</v>
      </c>
      <c r="C460" s="4" t="s">
        <v>1059</v>
      </c>
      <c r="D460" s="4" t="s">
        <v>1087</v>
      </c>
      <c r="E460" s="7" t="s">
        <v>1088</v>
      </c>
    </row>
    <row r="461" spans="1:5" ht="210" x14ac:dyDescent="0.25">
      <c r="A461" s="4">
        <f t="shared" si="7"/>
        <v>5</v>
      </c>
      <c r="B461" s="5" t="s">
        <v>1089</v>
      </c>
      <c r="C461" s="4" t="s">
        <v>1059</v>
      </c>
      <c r="D461" s="4" t="s">
        <v>387</v>
      </c>
      <c r="E461" s="7" t="s">
        <v>1090</v>
      </c>
    </row>
    <row r="462" spans="1:5" ht="30" x14ac:dyDescent="0.25">
      <c r="A462" s="4">
        <f t="shared" si="7"/>
        <v>5</v>
      </c>
      <c r="B462" s="5" t="s">
        <v>1091</v>
      </c>
      <c r="C462" s="4" t="s">
        <v>1059</v>
      </c>
      <c r="D462" s="4" t="s">
        <v>504</v>
      </c>
      <c r="E462" s="7" t="s">
        <v>1092</v>
      </c>
    </row>
    <row r="463" spans="1:5" ht="45" x14ac:dyDescent="0.25">
      <c r="A463" s="4">
        <f t="shared" si="7"/>
        <v>5</v>
      </c>
      <c r="B463" s="5" t="s">
        <v>1093</v>
      </c>
      <c r="C463" s="4" t="s">
        <v>1059</v>
      </c>
      <c r="E463" s="7" t="s">
        <v>1094</v>
      </c>
    </row>
    <row r="464" spans="1:5" ht="90" x14ac:dyDescent="0.25">
      <c r="A464" s="4">
        <f t="shared" si="7"/>
        <v>5</v>
      </c>
      <c r="B464" s="5" t="s">
        <v>1095</v>
      </c>
      <c r="C464" s="4" t="s">
        <v>1059</v>
      </c>
      <c r="D464" s="4" t="s">
        <v>372</v>
      </c>
      <c r="E464" s="7" t="s">
        <v>1096</v>
      </c>
    </row>
    <row r="465" spans="1:5" ht="195" x14ac:dyDescent="0.25">
      <c r="A465" s="4">
        <f t="shared" si="7"/>
        <v>5</v>
      </c>
      <c r="B465" s="5" t="s">
        <v>1097</v>
      </c>
      <c r="C465" s="4" t="s">
        <v>1059</v>
      </c>
      <c r="D465" s="4" t="s">
        <v>387</v>
      </c>
      <c r="E465" s="7" t="s">
        <v>1098</v>
      </c>
    </row>
    <row r="466" spans="1:5" ht="150" x14ac:dyDescent="0.25">
      <c r="A466" s="4">
        <f t="shared" si="7"/>
        <v>5</v>
      </c>
      <c r="B466" s="5" t="s">
        <v>1099</v>
      </c>
      <c r="C466" s="4" t="s">
        <v>1059</v>
      </c>
      <c r="D466" s="4" t="s">
        <v>573</v>
      </c>
      <c r="E466" s="7" t="s">
        <v>1100</v>
      </c>
    </row>
    <row r="467" spans="1:5" ht="75" x14ac:dyDescent="0.25">
      <c r="A467" s="4">
        <f t="shared" si="7"/>
        <v>5</v>
      </c>
      <c r="B467" s="5" t="s">
        <v>1101</v>
      </c>
      <c r="C467" s="4" t="s">
        <v>1059</v>
      </c>
      <c r="D467" s="4" t="s">
        <v>504</v>
      </c>
      <c r="E467" s="7" t="s">
        <v>1102</v>
      </c>
    </row>
    <row r="468" spans="1:5" ht="60" x14ac:dyDescent="0.25">
      <c r="A468" s="4">
        <f t="shared" si="7"/>
        <v>5</v>
      </c>
      <c r="B468" s="5" t="s">
        <v>1103</v>
      </c>
      <c r="C468" s="4" t="s">
        <v>1059</v>
      </c>
      <c r="D468" s="4" t="s">
        <v>504</v>
      </c>
      <c r="E468" s="7" t="s">
        <v>1104</v>
      </c>
    </row>
    <row r="469" spans="1:5" ht="60" x14ac:dyDescent="0.25">
      <c r="A469" s="4">
        <f t="shared" si="7"/>
        <v>5</v>
      </c>
      <c r="B469" s="5" t="s">
        <v>1105</v>
      </c>
      <c r="C469" s="4" t="s">
        <v>1059</v>
      </c>
      <c r="D469" s="4" t="s">
        <v>504</v>
      </c>
      <c r="E469" s="7" t="s">
        <v>1106</v>
      </c>
    </row>
    <row r="470" spans="1:5" ht="90" x14ac:dyDescent="0.25">
      <c r="A470" s="4">
        <f t="shared" si="7"/>
        <v>5</v>
      </c>
      <c r="B470" s="5" t="s">
        <v>290</v>
      </c>
      <c r="C470" s="4" t="s">
        <v>1059</v>
      </c>
      <c r="E470" s="7" t="s">
        <v>1107</v>
      </c>
    </row>
    <row r="471" spans="1:5" ht="45" x14ac:dyDescent="0.25">
      <c r="A471" s="4">
        <f t="shared" si="7"/>
        <v>5</v>
      </c>
      <c r="B471" s="5" t="s">
        <v>1108</v>
      </c>
      <c r="C471" s="4" t="s">
        <v>1059</v>
      </c>
      <c r="D471" s="4" t="s">
        <v>504</v>
      </c>
      <c r="E471" s="7" t="s">
        <v>1109</v>
      </c>
    </row>
    <row r="472" spans="1:5" ht="150" x14ac:dyDescent="0.25">
      <c r="A472" s="4">
        <f t="shared" si="7"/>
        <v>5</v>
      </c>
      <c r="B472" s="5" t="s">
        <v>1110</v>
      </c>
      <c r="C472" s="4" t="s">
        <v>1059</v>
      </c>
      <c r="D472" s="4" t="s">
        <v>372</v>
      </c>
      <c r="E472" s="7" t="s">
        <v>1111</v>
      </c>
    </row>
    <row r="473" spans="1:5" ht="30" x14ac:dyDescent="0.25">
      <c r="A473" s="4">
        <f t="shared" si="7"/>
        <v>5</v>
      </c>
      <c r="B473" s="5" t="s">
        <v>1112</v>
      </c>
      <c r="C473" s="4" t="s">
        <v>1059</v>
      </c>
      <c r="D473" s="4" t="s">
        <v>387</v>
      </c>
      <c r="E473" s="7" t="s">
        <v>1113</v>
      </c>
    </row>
    <row r="474" spans="1:5" ht="30" x14ac:dyDescent="0.25">
      <c r="A474" s="4">
        <f t="shared" si="7"/>
        <v>5</v>
      </c>
      <c r="B474" s="5" t="s">
        <v>313</v>
      </c>
      <c r="C474" s="4" t="s">
        <v>1059</v>
      </c>
      <c r="D474" s="4" t="s">
        <v>504</v>
      </c>
      <c r="E474" s="7" t="s">
        <v>1114</v>
      </c>
    </row>
    <row r="475" spans="1:5" ht="30" x14ac:dyDescent="0.25">
      <c r="A475" s="4">
        <f t="shared" si="7"/>
        <v>5</v>
      </c>
      <c r="B475" s="5" t="s">
        <v>1115</v>
      </c>
      <c r="C475" s="4" t="s">
        <v>1059</v>
      </c>
      <c r="E475" s="7" t="s">
        <v>1116</v>
      </c>
    </row>
    <row r="476" spans="1:5" ht="45" x14ac:dyDescent="0.25">
      <c r="A476" s="4">
        <f t="shared" si="7"/>
        <v>5</v>
      </c>
      <c r="B476" s="5" t="s">
        <v>46</v>
      </c>
      <c r="C476" s="4" t="s">
        <v>1059</v>
      </c>
      <c r="D476" s="4" t="s">
        <v>372</v>
      </c>
      <c r="E476" s="7" t="s">
        <v>1117</v>
      </c>
    </row>
    <row r="477" spans="1:5" ht="60" x14ac:dyDescent="0.25">
      <c r="A477" s="4">
        <f t="shared" si="7"/>
        <v>5</v>
      </c>
      <c r="B477" s="5" t="s">
        <v>315</v>
      </c>
      <c r="C477" s="4" t="s">
        <v>1059</v>
      </c>
      <c r="D477" s="4" t="s">
        <v>504</v>
      </c>
      <c r="E477" s="7" t="s">
        <v>1118</v>
      </c>
    </row>
    <row r="478" spans="1:5" ht="45" x14ac:dyDescent="0.25">
      <c r="A478" s="4">
        <f t="shared" si="7"/>
        <v>5</v>
      </c>
      <c r="B478" s="5" t="s">
        <v>1119</v>
      </c>
      <c r="C478" s="4" t="s">
        <v>1059</v>
      </c>
      <c r="D478" s="4" t="s">
        <v>504</v>
      </c>
      <c r="E478" s="7" t="s">
        <v>1120</v>
      </c>
    </row>
    <row r="479" spans="1:5" ht="75" x14ac:dyDescent="0.25">
      <c r="A479" s="4">
        <f t="shared" si="7"/>
        <v>5</v>
      </c>
      <c r="B479" s="5" t="s">
        <v>1121</v>
      </c>
      <c r="C479" s="4" t="s">
        <v>1059</v>
      </c>
      <c r="D479" s="4" t="s">
        <v>504</v>
      </c>
      <c r="E479" s="7" t="s">
        <v>1122</v>
      </c>
    </row>
    <row r="480" spans="1:5" ht="60" x14ac:dyDescent="0.25">
      <c r="A480" s="4">
        <f t="shared" si="7"/>
        <v>5</v>
      </c>
      <c r="B480" s="5" t="s">
        <v>317</v>
      </c>
      <c r="C480" s="4" t="s">
        <v>1059</v>
      </c>
      <c r="D480" s="4" t="s">
        <v>504</v>
      </c>
      <c r="E480" s="7" t="s">
        <v>1123</v>
      </c>
    </row>
    <row r="481" spans="1:5" x14ac:dyDescent="0.25">
      <c r="A481" s="4">
        <f t="shared" si="7"/>
        <v>5</v>
      </c>
      <c r="B481" s="5" t="s">
        <v>1124</v>
      </c>
      <c r="C481" s="4" t="s">
        <v>1059</v>
      </c>
      <c r="D481" s="4" t="s">
        <v>504</v>
      </c>
      <c r="E481" s="7" t="s">
        <v>1125</v>
      </c>
    </row>
    <row r="482" spans="1:5" ht="30" x14ac:dyDescent="0.25">
      <c r="A482" s="4">
        <f t="shared" si="7"/>
        <v>5</v>
      </c>
      <c r="B482" s="5" t="s">
        <v>1126</v>
      </c>
      <c r="C482" s="4" t="s">
        <v>1059</v>
      </c>
      <c r="D482" s="4" t="s">
        <v>504</v>
      </c>
      <c r="E482" s="7" t="s">
        <v>1127</v>
      </c>
    </row>
    <row r="483" spans="1:5" x14ac:dyDescent="0.25">
      <c r="A483" s="4">
        <f t="shared" si="7"/>
        <v>5</v>
      </c>
      <c r="B483" s="5" t="s">
        <v>318</v>
      </c>
      <c r="C483" s="4" t="s">
        <v>1059</v>
      </c>
      <c r="E483" s="7" t="s">
        <v>1128</v>
      </c>
    </row>
    <row r="484" spans="1:5" ht="75" x14ac:dyDescent="0.25">
      <c r="A484" s="4">
        <f t="shared" si="7"/>
        <v>5</v>
      </c>
      <c r="B484" s="5" t="s">
        <v>319</v>
      </c>
      <c r="C484" s="4" t="s">
        <v>1059</v>
      </c>
      <c r="D484" s="4" t="s">
        <v>504</v>
      </c>
      <c r="E484" s="7" t="s">
        <v>1129</v>
      </c>
    </row>
    <row r="485" spans="1:5" ht="45" x14ac:dyDescent="0.25">
      <c r="A485" s="4">
        <f t="shared" si="7"/>
        <v>5</v>
      </c>
      <c r="B485" s="5" t="s">
        <v>293</v>
      </c>
      <c r="C485" s="4" t="s">
        <v>1059</v>
      </c>
      <c r="D485" s="4" t="s">
        <v>504</v>
      </c>
      <c r="E485" s="7" t="s">
        <v>1130</v>
      </c>
    </row>
    <row r="486" spans="1:5" ht="165" x14ac:dyDescent="0.25">
      <c r="A486" s="4">
        <f t="shared" si="7"/>
        <v>5</v>
      </c>
      <c r="B486" s="5" t="s">
        <v>280</v>
      </c>
      <c r="C486" s="4" t="s">
        <v>1059</v>
      </c>
      <c r="D486" s="4" t="s">
        <v>504</v>
      </c>
      <c r="E486" s="7" t="s">
        <v>1131</v>
      </c>
    </row>
    <row r="487" spans="1:5" ht="45" x14ac:dyDescent="0.25">
      <c r="A487" s="4">
        <f t="shared" si="7"/>
        <v>5</v>
      </c>
      <c r="B487" s="5" t="s">
        <v>294</v>
      </c>
      <c r="C487" s="4" t="s">
        <v>1059</v>
      </c>
      <c r="D487" s="4" t="s">
        <v>504</v>
      </c>
      <c r="E487" s="7" t="s">
        <v>1132</v>
      </c>
    </row>
    <row r="488" spans="1:5" ht="30" x14ac:dyDescent="0.25">
      <c r="A488" s="4">
        <f t="shared" si="7"/>
        <v>5</v>
      </c>
      <c r="B488" s="5" t="s">
        <v>295</v>
      </c>
      <c r="C488" s="4" t="s">
        <v>1059</v>
      </c>
      <c r="D488" s="4" t="s">
        <v>504</v>
      </c>
      <c r="E488" s="7" t="s">
        <v>1133</v>
      </c>
    </row>
    <row r="489" spans="1:5" ht="30" x14ac:dyDescent="0.25">
      <c r="A489" s="4">
        <f t="shared" si="7"/>
        <v>5</v>
      </c>
      <c r="B489" s="5" t="s">
        <v>50</v>
      </c>
      <c r="C489" s="4" t="s">
        <v>1059</v>
      </c>
      <c r="E489" s="7" t="s">
        <v>1134</v>
      </c>
    </row>
    <row r="490" spans="1:5" ht="120" x14ac:dyDescent="0.25">
      <c r="A490" s="4">
        <f t="shared" si="7"/>
        <v>5</v>
      </c>
      <c r="B490" s="5" t="s">
        <v>1135</v>
      </c>
      <c r="C490" s="4" t="s">
        <v>1059</v>
      </c>
      <c r="D490" s="4" t="s">
        <v>387</v>
      </c>
      <c r="E490" s="7" t="s">
        <v>1136</v>
      </c>
    </row>
    <row r="491" spans="1:5" ht="45" x14ac:dyDescent="0.25">
      <c r="A491" s="4">
        <f t="shared" si="7"/>
        <v>5</v>
      </c>
      <c r="B491" s="5" t="s">
        <v>51</v>
      </c>
      <c r="C491" s="4" t="s">
        <v>1059</v>
      </c>
      <c r="E491" s="7" t="s">
        <v>1137</v>
      </c>
    </row>
    <row r="492" spans="1:5" ht="105" x14ac:dyDescent="0.25">
      <c r="A492" s="4">
        <f t="shared" si="7"/>
        <v>5</v>
      </c>
      <c r="B492" s="5" t="s">
        <v>320</v>
      </c>
      <c r="C492" s="4" t="s">
        <v>1059</v>
      </c>
      <c r="E492" s="7" t="s">
        <v>1138</v>
      </c>
    </row>
    <row r="493" spans="1:5" ht="135" x14ac:dyDescent="0.25">
      <c r="A493" s="4">
        <f t="shared" si="7"/>
        <v>5</v>
      </c>
      <c r="B493" s="5" t="s">
        <v>281</v>
      </c>
      <c r="C493" s="4" t="s">
        <v>1059</v>
      </c>
      <c r="D493" s="4" t="s">
        <v>504</v>
      </c>
      <c r="E493" s="7" t="s">
        <v>1139</v>
      </c>
    </row>
    <row r="494" spans="1:5" ht="255" x14ac:dyDescent="0.25">
      <c r="A494" s="4">
        <f t="shared" si="7"/>
        <v>5</v>
      </c>
      <c r="B494" s="5" t="s">
        <v>1140</v>
      </c>
      <c r="C494" s="4" t="s">
        <v>1059</v>
      </c>
      <c r="D494" s="4" t="s">
        <v>387</v>
      </c>
      <c r="E494" s="7" t="s">
        <v>1141</v>
      </c>
    </row>
    <row r="495" spans="1:5" ht="180" x14ac:dyDescent="0.25">
      <c r="A495" s="4">
        <f t="shared" si="7"/>
        <v>5</v>
      </c>
      <c r="B495" s="5" t="s">
        <v>1142</v>
      </c>
      <c r="C495" s="4" t="s">
        <v>1059</v>
      </c>
      <c r="D495" s="4" t="s">
        <v>504</v>
      </c>
      <c r="E495" s="7" t="s">
        <v>1143</v>
      </c>
    </row>
    <row r="496" spans="1:5" ht="60" x14ac:dyDescent="0.25">
      <c r="A496" s="4">
        <f t="shared" si="7"/>
        <v>5</v>
      </c>
      <c r="B496" s="5" t="s">
        <v>321</v>
      </c>
      <c r="C496" s="4" t="s">
        <v>1059</v>
      </c>
      <c r="D496" s="4" t="s">
        <v>504</v>
      </c>
      <c r="E496" s="7" t="s">
        <v>1144</v>
      </c>
    </row>
    <row r="497" spans="1:5" ht="30" x14ac:dyDescent="0.25">
      <c r="A497" s="4">
        <f t="shared" si="7"/>
        <v>5</v>
      </c>
      <c r="B497" s="5" t="s">
        <v>322</v>
      </c>
      <c r="C497" s="4" t="s">
        <v>1059</v>
      </c>
      <c r="D497" s="4" t="s">
        <v>504</v>
      </c>
      <c r="E497" s="7" t="s">
        <v>1145</v>
      </c>
    </row>
    <row r="498" spans="1:5" ht="60" x14ac:dyDescent="0.25">
      <c r="A498" s="4">
        <f t="shared" si="7"/>
        <v>5</v>
      </c>
      <c r="B498" s="5" t="s">
        <v>323</v>
      </c>
      <c r="C498" s="4" t="s">
        <v>1059</v>
      </c>
      <c r="D498" s="4" t="s">
        <v>504</v>
      </c>
      <c r="E498" s="7" t="s">
        <v>1146</v>
      </c>
    </row>
    <row r="499" spans="1:5" ht="135" x14ac:dyDescent="0.25">
      <c r="A499" s="4">
        <f t="shared" si="7"/>
        <v>5</v>
      </c>
      <c r="B499" s="5" t="s">
        <v>324</v>
      </c>
      <c r="C499" s="4" t="s">
        <v>1059</v>
      </c>
      <c r="D499" s="4" t="s">
        <v>504</v>
      </c>
      <c r="E499" s="7" t="s">
        <v>1147</v>
      </c>
    </row>
    <row r="500" spans="1:5" x14ac:dyDescent="0.25">
      <c r="A500" s="4">
        <f t="shared" si="7"/>
        <v>5</v>
      </c>
      <c r="B500" s="5" t="s">
        <v>48</v>
      </c>
      <c r="C500" s="4" t="s">
        <v>1059</v>
      </c>
      <c r="E500" s="7" t="s">
        <v>1148</v>
      </c>
    </row>
    <row r="501" spans="1:5" ht="210" x14ac:dyDescent="0.25">
      <c r="A501" s="4">
        <f t="shared" si="7"/>
        <v>5</v>
      </c>
      <c r="B501" s="5" t="s">
        <v>1149</v>
      </c>
      <c r="C501" s="4" t="s">
        <v>1059</v>
      </c>
      <c r="D501" s="4" t="s">
        <v>387</v>
      </c>
      <c r="E501" s="7" t="s">
        <v>1150</v>
      </c>
    </row>
    <row r="502" spans="1:5" ht="45" x14ac:dyDescent="0.25">
      <c r="A502" s="4">
        <f t="shared" si="7"/>
        <v>5</v>
      </c>
      <c r="B502" s="5" t="s">
        <v>282</v>
      </c>
      <c r="C502" s="4" t="s">
        <v>1059</v>
      </c>
      <c r="D502" s="4" t="s">
        <v>504</v>
      </c>
      <c r="E502" s="7" t="s">
        <v>1151</v>
      </c>
    </row>
    <row r="503" spans="1:5" ht="30" x14ac:dyDescent="0.25">
      <c r="A503" s="4">
        <f t="shared" si="7"/>
        <v>5</v>
      </c>
      <c r="B503" s="5" t="s">
        <v>298</v>
      </c>
      <c r="C503" s="4" t="s">
        <v>1059</v>
      </c>
      <c r="E503" s="7" t="s">
        <v>1152</v>
      </c>
    </row>
    <row r="504" spans="1:5" ht="195" x14ac:dyDescent="0.25">
      <c r="A504" s="4">
        <f t="shared" si="7"/>
        <v>5</v>
      </c>
      <c r="B504" s="5" t="s">
        <v>1153</v>
      </c>
      <c r="C504" s="4" t="s">
        <v>1059</v>
      </c>
      <c r="D504" s="4" t="s">
        <v>387</v>
      </c>
      <c r="E504" s="7" t="s">
        <v>1154</v>
      </c>
    </row>
    <row r="505" spans="1:5" ht="330" x14ac:dyDescent="0.25">
      <c r="A505" s="4">
        <f t="shared" si="7"/>
        <v>6</v>
      </c>
      <c r="B505" s="5" t="s">
        <v>1155</v>
      </c>
      <c r="C505" s="4" t="s">
        <v>1156</v>
      </c>
      <c r="D505" s="4" t="s">
        <v>504</v>
      </c>
      <c r="E505" s="7" t="s">
        <v>1157</v>
      </c>
    </row>
    <row r="506" spans="1:5" ht="409.5" x14ac:dyDescent="0.25">
      <c r="A506" s="4">
        <f t="shared" si="7"/>
        <v>6</v>
      </c>
      <c r="B506" s="5" t="s">
        <v>1158</v>
      </c>
      <c r="C506" s="4" t="s">
        <v>1156</v>
      </c>
      <c r="D506" s="4" t="s">
        <v>387</v>
      </c>
      <c r="E506" s="7" t="s">
        <v>1159</v>
      </c>
    </row>
    <row r="507" spans="1:5" ht="390" x14ac:dyDescent="0.25">
      <c r="A507" s="4">
        <f t="shared" si="7"/>
        <v>6</v>
      </c>
      <c r="B507" s="5" t="s">
        <v>1160</v>
      </c>
      <c r="C507" s="4" t="s">
        <v>1156</v>
      </c>
      <c r="D507" s="4" t="s">
        <v>504</v>
      </c>
      <c r="E507" s="7" t="s">
        <v>1161</v>
      </c>
    </row>
    <row r="508" spans="1:5" ht="409.5" x14ac:dyDescent="0.25">
      <c r="A508" s="4">
        <f t="shared" si="7"/>
        <v>6</v>
      </c>
      <c r="B508" s="5" t="s">
        <v>1162</v>
      </c>
      <c r="C508" s="4" t="s">
        <v>1156</v>
      </c>
      <c r="D508" s="4" t="s">
        <v>504</v>
      </c>
      <c r="E508" s="7" t="s">
        <v>1163</v>
      </c>
    </row>
    <row r="509" spans="1:5" ht="409.5" x14ac:dyDescent="0.25">
      <c r="A509" s="4">
        <f t="shared" si="7"/>
        <v>6</v>
      </c>
      <c r="B509" s="5" t="s">
        <v>1164</v>
      </c>
      <c r="C509" s="4" t="s">
        <v>1156</v>
      </c>
      <c r="D509" s="4" t="s">
        <v>504</v>
      </c>
      <c r="E509" s="7" t="s">
        <v>1165</v>
      </c>
    </row>
    <row r="510" spans="1:5" ht="270" x14ac:dyDescent="0.25">
      <c r="A510" s="4">
        <f t="shared" si="7"/>
        <v>6</v>
      </c>
      <c r="B510" s="5" t="s">
        <v>1166</v>
      </c>
      <c r="C510" s="4" t="s">
        <v>1156</v>
      </c>
      <c r="D510" s="4" t="s">
        <v>387</v>
      </c>
      <c r="E510" s="7" t="s">
        <v>1167</v>
      </c>
    </row>
    <row r="511" spans="1:5" ht="360" x14ac:dyDescent="0.25">
      <c r="A511" s="4">
        <f t="shared" si="7"/>
        <v>6</v>
      </c>
      <c r="B511" s="5" t="s">
        <v>1168</v>
      </c>
      <c r="C511" s="4" t="s">
        <v>1156</v>
      </c>
      <c r="D511" s="4" t="s">
        <v>387</v>
      </c>
      <c r="E511" s="7" t="s">
        <v>1169</v>
      </c>
    </row>
    <row r="512" spans="1:5" ht="330" x14ac:dyDescent="0.25">
      <c r="A512" s="4">
        <f t="shared" si="7"/>
        <v>6</v>
      </c>
      <c r="B512" s="5" t="s">
        <v>1170</v>
      </c>
      <c r="C512" s="4" t="s">
        <v>1156</v>
      </c>
      <c r="D512" s="4" t="s">
        <v>387</v>
      </c>
      <c r="E512" s="7" t="s">
        <v>1171</v>
      </c>
    </row>
    <row r="513" spans="1:5" ht="409.5" x14ac:dyDescent="0.25">
      <c r="A513" s="4">
        <f t="shared" si="7"/>
        <v>6</v>
      </c>
      <c r="B513" s="5" t="s">
        <v>1172</v>
      </c>
      <c r="C513" s="4" t="s">
        <v>1156</v>
      </c>
      <c r="D513" s="4" t="s">
        <v>387</v>
      </c>
      <c r="E513" s="7" t="s">
        <v>1173</v>
      </c>
    </row>
    <row r="514" spans="1:5" ht="345" x14ac:dyDescent="0.25">
      <c r="A514" s="4">
        <f t="shared" ref="A514:A520" si="8">IF(C514="Artifact",6,IF(C514="Legendary",5,IF(C514="Very Rare",4,IF(C514="Rare",3,IF(C514="Uncommon",2,IF(C514="Common",1,0))))))</f>
        <v>6</v>
      </c>
      <c r="B514" s="5" t="s">
        <v>1174</v>
      </c>
      <c r="C514" s="4" t="s">
        <v>1156</v>
      </c>
      <c r="D514" s="4" t="s">
        <v>504</v>
      </c>
      <c r="E514" s="7" t="s">
        <v>1175</v>
      </c>
    </row>
    <row r="515" spans="1:5" ht="375" x14ac:dyDescent="0.25">
      <c r="A515" s="4">
        <f t="shared" si="8"/>
        <v>6</v>
      </c>
      <c r="B515" s="5" t="s">
        <v>1176</v>
      </c>
      <c r="C515" s="4" t="s">
        <v>1156</v>
      </c>
      <c r="D515" s="4" t="s">
        <v>504</v>
      </c>
      <c r="E515" s="7" t="s">
        <v>1177</v>
      </c>
    </row>
    <row r="516" spans="1:5" ht="330" x14ac:dyDescent="0.25">
      <c r="A516" s="4">
        <f t="shared" si="8"/>
        <v>6</v>
      </c>
      <c r="B516" s="5" t="s">
        <v>1178</v>
      </c>
      <c r="C516" s="4" t="s">
        <v>1156</v>
      </c>
      <c r="D516" s="4" t="s">
        <v>504</v>
      </c>
      <c r="E516" s="7" t="s">
        <v>1179</v>
      </c>
    </row>
    <row r="517" spans="1:5" ht="120" x14ac:dyDescent="0.25">
      <c r="A517" s="4">
        <f t="shared" si="8"/>
        <v>6</v>
      </c>
      <c r="B517" s="5" t="s">
        <v>1180</v>
      </c>
      <c r="C517" s="4" t="s">
        <v>1156</v>
      </c>
      <c r="D517" s="4" t="s">
        <v>387</v>
      </c>
      <c r="E517" s="7" t="s">
        <v>1181</v>
      </c>
    </row>
    <row r="518" spans="1:5" ht="409.5" x14ac:dyDescent="0.25">
      <c r="A518" s="4">
        <f t="shared" si="8"/>
        <v>6</v>
      </c>
      <c r="B518" s="5" t="s">
        <v>1182</v>
      </c>
      <c r="C518" s="4" t="s">
        <v>1156</v>
      </c>
      <c r="D518" s="4" t="s">
        <v>504</v>
      </c>
      <c r="E518" s="7" t="s">
        <v>1183</v>
      </c>
    </row>
    <row r="519" spans="1:5" ht="270" x14ac:dyDescent="0.25">
      <c r="A519" s="4">
        <f t="shared" si="8"/>
        <v>6</v>
      </c>
      <c r="B519" s="5" t="s">
        <v>1184</v>
      </c>
      <c r="C519" s="4" t="s">
        <v>1156</v>
      </c>
      <c r="D519" s="4" t="s">
        <v>504</v>
      </c>
      <c r="E519" s="7" t="s">
        <v>1185</v>
      </c>
    </row>
    <row r="520" spans="1:5" ht="300" x14ac:dyDescent="0.25">
      <c r="A520" s="4">
        <f t="shared" si="8"/>
        <v>6</v>
      </c>
      <c r="B520" s="5" t="s">
        <v>1186</v>
      </c>
      <c r="C520" s="4" t="s">
        <v>1156</v>
      </c>
      <c r="D520" s="4" t="s">
        <v>504</v>
      </c>
      <c r="E520" s="7" t="s">
        <v>1187</v>
      </c>
    </row>
  </sheetData>
  <conditionalFormatting sqref="A1:A1048576">
    <cfRule type="cellIs" dxfId="5" priority="1" operator="equal">
      <formula>6</formula>
    </cfRule>
    <cfRule type="cellIs" dxfId="4" priority="2" operator="equal">
      <formula>5</formula>
    </cfRule>
    <cfRule type="cellIs" dxfId="3" priority="3" operator="equal">
      <formula>4</formula>
    </cfRule>
    <cfRule type="cellIs" dxfId="2" priority="4" operator="equal">
      <formula>3</formula>
    </cfRule>
    <cfRule type="cellIs" dxfId="1" priority="5" operator="equal">
      <formula>2</formula>
    </cfRule>
    <cfRule type="cellIs" dxfId="0" priority="6"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3624C-8D2D-4D6C-811F-FD2D67AAB4A1}">
  <dimension ref="A1:B101"/>
  <sheetViews>
    <sheetView topLeftCell="A22" zoomScale="70" zoomScaleNormal="70" workbookViewId="0">
      <selection sqref="A1:B101"/>
    </sheetView>
  </sheetViews>
  <sheetFormatPr defaultRowHeight="15" x14ac:dyDescent="0.25"/>
  <sheetData>
    <row r="1" spans="1:2" x14ac:dyDescent="0.25">
      <c r="A1" t="s">
        <v>0</v>
      </c>
      <c r="B1" t="s">
        <v>1</v>
      </c>
    </row>
    <row r="2" spans="1:2" x14ac:dyDescent="0.25">
      <c r="A2">
        <v>1</v>
      </c>
      <c r="B2" t="s">
        <v>325</v>
      </c>
    </row>
    <row r="3" spans="1:2" x14ac:dyDescent="0.25">
      <c r="A3">
        <v>2</v>
      </c>
      <c r="B3" t="s">
        <v>325</v>
      </c>
    </row>
    <row r="4" spans="1:2" x14ac:dyDescent="0.25">
      <c r="A4">
        <v>3</v>
      </c>
      <c r="B4" t="s">
        <v>325</v>
      </c>
    </row>
    <row r="5" spans="1:2" x14ac:dyDescent="0.25">
      <c r="A5">
        <v>4</v>
      </c>
      <c r="B5" t="s">
        <v>325</v>
      </c>
    </row>
    <row r="6" spans="1:2" x14ac:dyDescent="0.25">
      <c r="A6">
        <v>5</v>
      </c>
      <c r="B6" t="s">
        <v>325</v>
      </c>
    </row>
    <row r="7" spans="1:2" x14ac:dyDescent="0.25">
      <c r="A7">
        <v>6</v>
      </c>
      <c r="B7" t="s">
        <v>325</v>
      </c>
    </row>
    <row r="8" spans="1:2" x14ac:dyDescent="0.25">
      <c r="A8">
        <v>7</v>
      </c>
      <c r="B8" t="s">
        <v>325</v>
      </c>
    </row>
    <row r="9" spans="1:2" x14ac:dyDescent="0.25">
      <c r="A9">
        <v>8</v>
      </c>
      <c r="B9" t="s">
        <v>325</v>
      </c>
    </row>
    <row r="10" spans="1:2" x14ac:dyDescent="0.25">
      <c r="A10">
        <v>9</v>
      </c>
      <c r="B10" t="s">
        <v>325</v>
      </c>
    </row>
    <row r="11" spans="1:2" x14ac:dyDescent="0.25">
      <c r="A11">
        <v>10</v>
      </c>
      <c r="B11" t="s">
        <v>325</v>
      </c>
    </row>
    <row r="12" spans="1:2" x14ac:dyDescent="0.25">
      <c r="A12">
        <v>11</v>
      </c>
      <c r="B12" t="s">
        <v>325</v>
      </c>
    </row>
    <row r="13" spans="1:2" x14ac:dyDescent="0.25">
      <c r="A13">
        <v>12</v>
      </c>
      <c r="B13" t="s">
        <v>325</v>
      </c>
    </row>
    <row r="14" spans="1:2" x14ac:dyDescent="0.25">
      <c r="A14">
        <v>13</v>
      </c>
      <c r="B14" t="s">
        <v>325</v>
      </c>
    </row>
    <row r="15" spans="1:2" x14ac:dyDescent="0.25">
      <c r="A15">
        <v>14</v>
      </c>
      <c r="B15" t="s">
        <v>325</v>
      </c>
    </row>
    <row r="16" spans="1:2" x14ac:dyDescent="0.25">
      <c r="A16">
        <v>15</v>
      </c>
      <c r="B16" t="s">
        <v>325</v>
      </c>
    </row>
    <row r="17" spans="1:2" x14ac:dyDescent="0.25">
      <c r="A17">
        <v>16</v>
      </c>
      <c r="B17" t="s">
        <v>325</v>
      </c>
    </row>
    <row r="18" spans="1:2" x14ac:dyDescent="0.25">
      <c r="A18">
        <v>17</v>
      </c>
      <c r="B18" t="s">
        <v>325</v>
      </c>
    </row>
    <row r="19" spans="1:2" x14ac:dyDescent="0.25">
      <c r="A19">
        <v>18</v>
      </c>
      <c r="B19" t="s">
        <v>325</v>
      </c>
    </row>
    <row r="20" spans="1:2" x14ac:dyDescent="0.25">
      <c r="A20">
        <v>19</v>
      </c>
      <c r="B20" t="s">
        <v>325</v>
      </c>
    </row>
    <row r="21" spans="1:2" x14ac:dyDescent="0.25">
      <c r="A21">
        <v>20</v>
      </c>
      <c r="B21" t="s">
        <v>325</v>
      </c>
    </row>
    <row r="22" spans="1:2" x14ac:dyDescent="0.25">
      <c r="A22">
        <v>21</v>
      </c>
      <c r="B22" t="s">
        <v>325</v>
      </c>
    </row>
    <row r="23" spans="1:2" x14ac:dyDescent="0.25">
      <c r="A23">
        <v>22</v>
      </c>
      <c r="B23" t="s">
        <v>325</v>
      </c>
    </row>
    <row r="24" spans="1:2" x14ac:dyDescent="0.25">
      <c r="A24">
        <v>23</v>
      </c>
      <c r="B24" t="s">
        <v>325</v>
      </c>
    </row>
    <row r="25" spans="1:2" x14ac:dyDescent="0.25">
      <c r="A25">
        <v>24</v>
      </c>
      <c r="B25" t="s">
        <v>325</v>
      </c>
    </row>
    <row r="26" spans="1:2" x14ac:dyDescent="0.25">
      <c r="A26">
        <v>25</v>
      </c>
      <c r="B26" t="s">
        <v>325</v>
      </c>
    </row>
    <row r="27" spans="1:2" x14ac:dyDescent="0.25">
      <c r="A27">
        <v>26</v>
      </c>
      <c r="B27" t="s">
        <v>325</v>
      </c>
    </row>
    <row r="28" spans="1:2" x14ac:dyDescent="0.25">
      <c r="A28">
        <v>27</v>
      </c>
      <c r="B28" t="s">
        <v>325</v>
      </c>
    </row>
    <row r="29" spans="1:2" x14ac:dyDescent="0.25">
      <c r="A29">
        <v>28</v>
      </c>
      <c r="B29" t="s">
        <v>325</v>
      </c>
    </row>
    <row r="30" spans="1:2" x14ac:dyDescent="0.25">
      <c r="A30">
        <v>29</v>
      </c>
      <c r="B30" t="s">
        <v>325</v>
      </c>
    </row>
    <row r="31" spans="1:2" x14ac:dyDescent="0.25">
      <c r="A31">
        <v>30</v>
      </c>
      <c r="B31" t="s">
        <v>325</v>
      </c>
    </row>
    <row r="32" spans="1:2" x14ac:dyDescent="0.25">
      <c r="A32">
        <v>31</v>
      </c>
      <c r="B32" t="s">
        <v>325</v>
      </c>
    </row>
    <row r="33" spans="1:2" x14ac:dyDescent="0.25">
      <c r="A33">
        <v>32</v>
      </c>
      <c r="B33" t="s">
        <v>325</v>
      </c>
    </row>
    <row r="34" spans="1:2" x14ac:dyDescent="0.25">
      <c r="A34">
        <v>33</v>
      </c>
      <c r="B34" t="s">
        <v>325</v>
      </c>
    </row>
    <row r="35" spans="1:2" x14ac:dyDescent="0.25">
      <c r="A35">
        <v>34</v>
      </c>
      <c r="B35" t="s">
        <v>325</v>
      </c>
    </row>
    <row r="36" spans="1:2" x14ac:dyDescent="0.25">
      <c r="A36">
        <v>35</v>
      </c>
      <c r="B36" t="s">
        <v>325</v>
      </c>
    </row>
    <row r="37" spans="1:2" x14ac:dyDescent="0.25">
      <c r="A37">
        <v>36</v>
      </c>
      <c r="B37" t="s">
        <v>325</v>
      </c>
    </row>
    <row r="38" spans="1:2" x14ac:dyDescent="0.25">
      <c r="A38">
        <v>37</v>
      </c>
      <c r="B38" t="s">
        <v>325</v>
      </c>
    </row>
    <row r="39" spans="1:2" x14ac:dyDescent="0.25">
      <c r="A39">
        <v>38</v>
      </c>
      <c r="B39" t="s">
        <v>325</v>
      </c>
    </row>
    <row r="40" spans="1:2" x14ac:dyDescent="0.25">
      <c r="A40">
        <v>39</v>
      </c>
      <c r="B40" t="s">
        <v>325</v>
      </c>
    </row>
    <row r="41" spans="1:2" x14ac:dyDescent="0.25">
      <c r="A41">
        <v>40</v>
      </c>
      <c r="B41" t="s">
        <v>325</v>
      </c>
    </row>
    <row r="42" spans="1:2" x14ac:dyDescent="0.25">
      <c r="A42">
        <v>41</v>
      </c>
      <c r="B42" t="s">
        <v>325</v>
      </c>
    </row>
    <row r="43" spans="1:2" x14ac:dyDescent="0.25">
      <c r="A43">
        <v>42</v>
      </c>
      <c r="B43" t="s">
        <v>325</v>
      </c>
    </row>
    <row r="44" spans="1:2" x14ac:dyDescent="0.25">
      <c r="A44">
        <v>43</v>
      </c>
      <c r="B44" t="s">
        <v>325</v>
      </c>
    </row>
    <row r="45" spans="1:2" x14ac:dyDescent="0.25">
      <c r="A45">
        <v>44</v>
      </c>
      <c r="B45" t="s">
        <v>325</v>
      </c>
    </row>
    <row r="46" spans="1:2" x14ac:dyDescent="0.25">
      <c r="A46">
        <v>45</v>
      </c>
      <c r="B46" t="s">
        <v>325</v>
      </c>
    </row>
    <row r="47" spans="1:2" x14ac:dyDescent="0.25">
      <c r="A47">
        <v>46</v>
      </c>
      <c r="B47" t="s">
        <v>325</v>
      </c>
    </row>
    <row r="48" spans="1:2" x14ac:dyDescent="0.25">
      <c r="A48">
        <v>47</v>
      </c>
      <c r="B48" t="s">
        <v>325</v>
      </c>
    </row>
    <row r="49" spans="1:2" x14ac:dyDescent="0.25">
      <c r="A49">
        <v>48</v>
      </c>
      <c r="B49" t="s">
        <v>325</v>
      </c>
    </row>
    <row r="50" spans="1:2" x14ac:dyDescent="0.25">
      <c r="A50">
        <v>49</v>
      </c>
      <c r="B50" t="s">
        <v>325</v>
      </c>
    </row>
    <row r="51" spans="1:2" x14ac:dyDescent="0.25">
      <c r="A51">
        <v>50</v>
      </c>
      <c r="B51" t="s">
        <v>325</v>
      </c>
    </row>
    <row r="52" spans="1:2" x14ac:dyDescent="0.25">
      <c r="A52">
        <v>51</v>
      </c>
      <c r="B52" t="s">
        <v>326</v>
      </c>
    </row>
    <row r="53" spans="1:2" x14ac:dyDescent="0.25">
      <c r="A53">
        <v>52</v>
      </c>
      <c r="B53" t="s">
        <v>326</v>
      </c>
    </row>
    <row r="54" spans="1:2" x14ac:dyDescent="0.25">
      <c r="A54">
        <v>53</v>
      </c>
      <c r="B54" t="s">
        <v>326</v>
      </c>
    </row>
    <row r="55" spans="1:2" x14ac:dyDescent="0.25">
      <c r="A55">
        <v>54</v>
      </c>
      <c r="B55" t="s">
        <v>326</v>
      </c>
    </row>
    <row r="56" spans="1:2" x14ac:dyDescent="0.25">
      <c r="A56">
        <v>55</v>
      </c>
      <c r="B56" t="s">
        <v>326</v>
      </c>
    </row>
    <row r="57" spans="1:2" x14ac:dyDescent="0.25">
      <c r="A57">
        <v>56</v>
      </c>
      <c r="B57" t="s">
        <v>326</v>
      </c>
    </row>
    <row r="58" spans="1:2" x14ac:dyDescent="0.25">
      <c r="A58">
        <v>57</v>
      </c>
      <c r="B58" t="s">
        <v>326</v>
      </c>
    </row>
    <row r="59" spans="1:2" x14ac:dyDescent="0.25">
      <c r="A59">
        <v>58</v>
      </c>
      <c r="B59" t="s">
        <v>326</v>
      </c>
    </row>
    <row r="60" spans="1:2" x14ac:dyDescent="0.25">
      <c r="A60">
        <v>59</v>
      </c>
      <c r="B60" t="s">
        <v>326</v>
      </c>
    </row>
    <row r="61" spans="1:2" x14ac:dyDescent="0.25">
      <c r="A61">
        <v>60</v>
      </c>
      <c r="B61" t="s">
        <v>326</v>
      </c>
    </row>
    <row r="62" spans="1:2" x14ac:dyDescent="0.25">
      <c r="A62">
        <v>61</v>
      </c>
      <c r="B62" t="s">
        <v>327</v>
      </c>
    </row>
    <row r="63" spans="1:2" x14ac:dyDescent="0.25">
      <c r="A63">
        <v>62</v>
      </c>
      <c r="B63" t="s">
        <v>327</v>
      </c>
    </row>
    <row r="64" spans="1:2" x14ac:dyDescent="0.25">
      <c r="A64">
        <v>63</v>
      </c>
      <c r="B64" t="s">
        <v>327</v>
      </c>
    </row>
    <row r="65" spans="1:2" x14ac:dyDescent="0.25">
      <c r="A65">
        <v>64</v>
      </c>
      <c r="B65" t="s">
        <v>327</v>
      </c>
    </row>
    <row r="66" spans="1:2" x14ac:dyDescent="0.25">
      <c r="A66">
        <v>65</v>
      </c>
      <c r="B66" t="s">
        <v>327</v>
      </c>
    </row>
    <row r="67" spans="1:2" x14ac:dyDescent="0.25">
      <c r="A67">
        <v>66</v>
      </c>
      <c r="B67" t="s">
        <v>327</v>
      </c>
    </row>
    <row r="68" spans="1:2" x14ac:dyDescent="0.25">
      <c r="A68">
        <v>67</v>
      </c>
      <c r="B68" t="s">
        <v>327</v>
      </c>
    </row>
    <row r="69" spans="1:2" x14ac:dyDescent="0.25">
      <c r="A69">
        <v>68</v>
      </c>
      <c r="B69" t="s">
        <v>327</v>
      </c>
    </row>
    <row r="70" spans="1:2" x14ac:dyDescent="0.25">
      <c r="A70">
        <v>69</v>
      </c>
      <c r="B70" t="s">
        <v>327</v>
      </c>
    </row>
    <row r="71" spans="1:2" x14ac:dyDescent="0.25">
      <c r="A71">
        <v>70</v>
      </c>
      <c r="B71" t="s">
        <v>327</v>
      </c>
    </row>
    <row r="72" spans="1:2" x14ac:dyDescent="0.25">
      <c r="A72">
        <v>71</v>
      </c>
      <c r="B72" t="s">
        <v>328</v>
      </c>
    </row>
    <row r="73" spans="1:2" x14ac:dyDescent="0.25">
      <c r="A73">
        <v>72</v>
      </c>
      <c r="B73" t="s">
        <v>328</v>
      </c>
    </row>
    <row r="74" spans="1:2" x14ac:dyDescent="0.25">
      <c r="A74">
        <v>73</v>
      </c>
      <c r="B74" t="s">
        <v>328</v>
      </c>
    </row>
    <row r="75" spans="1:2" x14ac:dyDescent="0.25">
      <c r="A75">
        <v>74</v>
      </c>
      <c r="B75" t="s">
        <v>328</v>
      </c>
    </row>
    <row r="76" spans="1:2" x14ac:dyDescent="0.25">
      <c r="A76">
        <v>75</v>
      </c>
      <c r="B76" t="s">
        <v>328</v>
      </c>
    </row>
    <row r="77" spans="1:2" x14ac:dyDescent="0.25">
      <c r="A77">
        <v>76</v>
      </c>
      <c r="B77" t="s">
        <v>328</v>
      </c>
    </row>
    <row r="78" spans="1:2" x14ac:dyDescent="0.25">
      <c r="A78">
        <v>77</v>
      </c>
      <c r="B78" t="s">
        <v>328</v>
      </c>
    </row>
    <row r="79" spans="1:2" x14ac:dyDescent="0.25">
      <c r="A79">
        <v>78</v>
      </c>
      <c r="B79" t="s">
        <v>328</v>
      </c>
    </row>
    <row r="80" spans="1:2" x14ac:dyDescent="0.25">
      <c r="A80">
        <v>79</v>
      </c>
      <c r="B80" t="s">
        <v>328</v>
      </c>
    </row>
    <row r="81" spans="1:2" x14ac:dyDescent="0.25">
      <c r="A81">
        <v>80</v>
      </c>
      <c r="B81" t="s">
        <v>328</v>
      </c>
    </row>
    <row r="82" spans="1:2" x14ac:dyDescent="0.25">
      <c r="A82">
        <v>81</v>
      </c>
      <c r="B82" t="s">
        <v>328</v>
      </c>
    </row>
    <row r="83" spans="1:2" x14ac:dyDescent="0.25">
      <c r="A83">
        <v>82</v>
      </c>
      <c r="B83" t="s">
        <v>328</v>
      </c>
    </row>
    <row r="84" spans="1:2" x14ac:dyDescent="0.25">
      <c r="A84">
        <v>83</v>
      </c>
      <c r="B84" t="s">
        <v>328</v>
      </c>
    </row>
    <row r="85" spans="1:2" x14ac:dyDescent="0.25">
      <c r="A85">
        <v>84</v>
      </c>
      <c r="B85" t="s">
        <v>328</v>
      </c>
    </row>
    <row r="86" spans="1:2" x14ac:dyDescent="0.25">
      <c r="A86">
        <v>85</v>
      </c>
      <c r="B86" t="s">
        <v>328</v>
      </c>
    </row>
    <row r="87" spans="1:2" x14ac:dyDescent="0.25">
      <c r="A87">
        <v>86</v>
      </c>
      <c r="B87" t="s">
        <v>328</v>
      </c>
    </row>
    <row r="88" spans="1:2" x14ac:dyDescent="0.25">
      <c r="A88">
        <v>87</v>
      </c>
      <c r="B88" t="s">
        <v>328</v>
      </c>
    </row>
    <row r="89" spans="1:2" x14ac:dyDescent="0.25">
      <c r="A89">
        <v>88</v>
      </c>
      <c r="B89" t="s">
        <v>328</v>
      </c>
    </row>
    <row r="90" spans="1:2" x14ac:dyDescent="0.25">
      <c r="A90">
        <v>89</v>
      </c>
      <c r="B90" t="s">
        <v>328</v>
      </c>
    </row>
    <row r="91" spans="1:2" x14ac:dyDescent="0.25">
      <c r="A91">
        <v>90</v>
      </c>
      <c r="B91" t="s">
        <v>328</v>
      </c>
    </row>
    <row r="92" spans="1:2" x14ac:dyDescent="0.25">
      <c r="A92">
        <v>91</v>
      </c>
      <c r="B92" t="s">
        <v>329</v>
      </c>
    </row>
    <row r="93" spans="1:2" x14ac:dyDescent="0.25">
      <c r="A93">
        <v>92</v>
      </c>
      <c r="B93" t="s">
        <v>329</v>
      </c>
    </row>
    <row r="94" spans="1:2" x14ac:dyDescent="0.25">
      <c r="A94">
        <v>93</v>
      </c>
      <c r="B94" t="s">
        <v>329</v>
      </c>
    </row>
    <row r="95" spans="1:2" x14ac:dyDescent="0.25">
      <c r="A95">
        <v>94</v>
      </c>
      <c r="B95" t="s">
        <v>329</v>
      </c>
    </row>
    <row r="96" spans="1:2" x14ac:dyDescent="0.25">
      <c r="A96">
        <v>95</v>
      </c>
      <c r="B96" t="s">
        <v>330</v>
      </c>
    </row>
    <row r="97" spans="1:2" x14ac:dyDescent="0.25">
      <c r="A97">
        <v>96</v>
      </c>
      <c r="B97" t="s">
        <v>330</v>
      </c>
    </row>
    <row r="98" spans="1:2" x14ac:dyDescent="0.25">
      <c r="A98">
        <v>97</v>
      </c>
      <c r="B98" t="s">
        <v>330</v>
      </c>
    </row>
    <row r="99" spans="1:2" x14ac:dyDescent="0.25">
      <c r="A99">
        <v>98</v>
      </c>
      <c r="B99" t="s">
        <v>330</v>
      </c>
    </row>
    <row r="100" spans="1:2" x14ac:dyDescent="0.25">
      <c r="A100">
        <v>99</v>
      </c>
      <c r="B100" t="s">
        <v>331</v>
      </c>
    </row>
    <row r="101" spans="1:2" x14ac:dyDescent="0.25">
      <c r="A101">
        <v>100</v>
      </c>
      <c r="B101" t="s">
        <v>332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9EF4D-FE76-4D6B-A353-6E7D7A136B65}">
  <dimension ref="A1:B101"/>
  <sheetViews>
    <sheetView topLeftCell="A53" workbookViewId="0">
      <selection activeCell="D6" sqref="D6"/>
    </sheetView>
  </sheetViews>
  <sheetFormatPr defaultRowHeight="15" x14ac:dyDescent="0.25"/>
  <sheetData>
    <row r="1" spans="1:2" x14ac:dyDescent="0.25">
      <c r="A1" t="s">
        <v>0</v>
      </c>
      <c r="B1" t="s">
        <v>1</v>
      </c>
    </row>
    <row r="2" spans="1:2" x14ac:dyDescent="0.25">
      <c r="A2">
        <v>1</v>
      </c>
      <c r="B2" t="s">
        <v>333</v>
      </c>
    </row>
    <row r="3" spans="1:2" x14ac:dyDescent="0.25">
      <c r="A3">
        <v>2</v>
      </c>
      <c r="B3" t="s">
        <v>333</v>
      </c>
    </row>
    <row r="4" spans="1:2" x14ac:dyDescent="0.25">
      <c r="A4">
        <v>3</v>
      </c>
      <c r="B4" t="s">
        <v>333</v>
      </c>
    </row>
    <row r="5" spans="1:2" x14ac:dyDescent="0.25">
      <c r="A5">
        <v>4</v>
      </c>
      <c r="B5" t="s">
        <v>333</v>
      </c>
    </row>
    <row r="6" spans="1:2" x14ac:dyDescent="0.25">
      <c r="A6">
        <v>5</v>
      </c>
      <c r="B6" t="s">
        <v>333</v>
      </c>
    </row>
    <row r="7" spans="1:2" x14ac:dyDescent="0.25">
      <c r="A7">
        <v>6</v>
      </c>
      <c r="B7" t="s">
        <v>333</v>
      </c>
    </row>
    <row r="8" spans="1:2" x14ac:dyDescent="0.25">
      <c r="A8">
        <v>7</v>
      </c>
      <c r="B8" t="s">
        <v>333</v>
      </c>
    </row>
    <row r="9" spans="1:2" x14ac:dyDescent="0.25">
      <c r="A9">
        <v>8</v>
      </c>
      <c r="B9" t="s">
        <v>333</v>
      </c>
    </row>
    <row r="10" spans="1:2" x14ac:dyDescent="0.25">
      <c r="A10">
        <v>9</v>
      </c>
      <c r="B10" t="s">
        <v>333</v>
      </c>
    </row>
    <row r="11" spans="1:2" x14ac:dyDescent="0.25">
      <c r="A11">
        <v>10</v>
      </c>
      <c r="B11" t="s">
        <v>333</v>
      </c>
    </row>
    <row r="12" spans="1:2" x14ac:dyDescent="0.25">
      <c r="A12">
        <v>11</v>
      </c>
      <c r="B12" t="s">
        <v>333</v>
      </c>
    </row>
    <row r="13" spans="1:2" x14ac:dyDescent="0.25">
      <c r="A13">
        <v>12</v>
      </c>
      <c r="B13" t="s">
        <v>333</v>
      </c>
    </row>
    <row r="14" spans="1:2" x14ac:dyDescent="0.25">
      <c r="A14">
        <v>13</v>
      </c>
      <c r="B14" t="s">
        <v>333</v>
      </c>
    </row>
    <row r="15" spans="1:2" x14ac:dyDescent="0.25">
      <c r="A15">
        <v>14</v>
      </c>
      <c r="B15" t="s">
        <v>333</v>
      </c>
    </row>
    <row r="16" spans="1:2" x14ac:dyDescent="0.25">
      <c r="A16">
        <v>15</v>
      </c>
      <c r="B16" t="s">
        <v>333</v>
      </c>
    </row>
    <row r="17" spans="1:2" x14ac:dyDescent="0.25">
      <c r="A17">
        <v>16</v>
      </c>
      <c r="B17" t="s">
        <v>334</v>
      </c>
    </row>
    <row r="18" spans="1:2" x14ac:dyDescent="0.25">
      <c r="A18">
        <v>17</v>
      </c>
      <c r="B18" t="s">
        <v>334</v>
      </c>
    </row>
    <row r="19" spans="1:2" x14ac:dyDescent="0.25">
      <c r="A19">
        <v>18</v>
      </c>
      <c r="B19" t="s">
        <v>334</v>
      </c>
    </row>
    <row r="20" spans="1:2" x14ac:dyDescent="0.25">
      <c r="A20">
        <v>19</v>
      </c>
      <c r="B20" t="s">
        <v>334</v>
      </c>
    </row>
    <row r="21" spans="1:2" x14ac:dyDescent="0.25">
      <c r="A21">
        <v>20</v>
      </c>
      <c r="B21" t="s">
        <v>334</v>
      </c>
    </row>
    <row r="22" spans="1:2" x14ac:dyDescent="0.25">
      <c r="A22">
        <v>21</v>
      </c>
      <c r="B22" t="s">
        <v>334</v>
      </c>
    </row>
    <row r="23" spans="1:2" x14ac:dyDescent="0.25">
      <c r="A23">
        <v>22</v>
      </c>
      <c r="B23" t="s">
        <v>334</v>
      </c>
    </row>
    <row r="24" spans="1:2" x14ac:dyDescent="0.25">
      <c r="A24">
        <v>23</v>
      </c>
      <c r="B24" t="s">
        <v>335</v>
      </c>
    </row>
    <row r="25" spans="1:2" x14ac:dyDescent="0.25">
      <c r="A25">
        <v>24</v>
      </c>
      <c r="B25" t="s">
        <v>335</v>
      </c>
    </row>
    <row r="26" spans="1:2" x14ac:dyDescent="0.25">
      <c r="A26">
        <v>25</v>
      </c>
      <c r="B26" t="s">
        <v>335</v>
      </c>
    </row>
    <row r="27" spans="1:2" x14ac:dyDescent="0.25">
      <c r="A27">
        <v>26</v>
      </c>
      <c r="B27" t="s">
        <v>335</v>
      </c>
    </row>
    <row r="28" spans="1:2" x14ac:dyDescent="0.25">
      <c r="A28">
        <v>27</v>
      </c>
      <c r="B28" t="s">
        <v>335</v>
      </c>
    </row>
    <row r="29" spans="1:2" x14ac:dyDescent="0.25">
      <c r="A29">
        <v>28</v>
      </c>
      <c r="B29" t="s">
        <v>335</v>
      </c>
    </row>
    <row r="30" spans="1:2" x14ac:dyDescent="0.25">
      <c r="A30">
        <v>29</v>
      </c>
      <c r="B30" t="s">
        <v>335</v>
      </c>
    </row>
    <row r="31" spans="1:2" x14ac:dyDescent="0.25">
      <c r="A31">
        <v>30</v>
      </c>
      <c r="B31" t="s">
        <v>336</v>
      </c>
    </row>
    <row r="32" spans="1:2" x14ac:dyDescent="0.25">
      <c r="A32">
        <v>31</v>
      </c>
      <c r="B32" t="s">
        <v>336</v>
      </c>
    </row>
    <row r="33" spans="1:2" x14ac:dyDescent="0.25">
      <c r="A33">
        <v>32</v>
      </c>
      <c r="B33" t="s">
        <v>336</v>
      </c>
    </row>
    <row r="34" spans="1:2" x14ac:dyDescent="0.25">
      <c r="A34">
        <v>33</v>
      </c>
      <c r="B34" t="s">
        <v>336</v>
      </c>
    </row>
    <row r="35" spans="1:2" x14ac:dyDescent="0.25">
      <c r="A35">
        <v>34</v>
      </c>
      <c r="B35" t="s">
        <v>336</v>
      </c>
    </row>
    <row r="36" spans="1:2" x14ac:dyDescent="0.25">
      <c r="A36">
        <v>35</v>
      </c>
      <c r="B36" t="s">
        <v>337</v>
      </c>
    </row>
    <row r="37" spans="1:2" x14ac:dyDescent="0.25">
      <c r="A37">
        <v>36</v>
      </c>
      <c r="B37" t="s">
        <v>337</v>
      </c>
    </row>
    <row r="38" spans="1:2" x14ac:dyDescent="0.25">
      <c r="A38">
        <v>37</v>
      </c>
      <c r="B38" t="s">
        <v>337</v>
      </c>
    </row>
    <row r="39" spans="1:2" x14ac:dyDescent="0.25">
      <c r="A39">
        <v>38</v>
      </c>
      <c r="B39" t="s">
        <v>337</v>
      </c>
    </row>
    <row r="40" spans="1:2" x14ac:dyDescent="0.25">
      <c r="A40">
        <v>39</v>
      </c>
      <c r="B40" t="s">
        <v>337</v>
      </c>
    </row>
    <row r="41" spans="1:2" x14ac:dyDescent="0.25">
      <c r="A41">
        <v>40</v>
      </c>
      <c r="B41" t="s">
        <v>338</v>
      </c>
    </row>
    <row r="42" spans="1:2" x14ac:dyDescent="0.25">
      <c r="A42">
        <v>41</v>
      </c>
      <c r="B42" t="s">
        <v>338</v>
      </c>
    </row>
    <row r="43" spans="1:2" x14ac:dyDescent="0.25">
      <c r="A43">
        <v>42</v>
      </c>
      <c r="B43" t="s">
        <v>338</v>
      </c>
    </row>
    <row r="44" spans="1:2" x14ac:dyDescent="0.25">
      <c r="A44">
        <v>43</v>
      </c>
      <c r="B44" t="s">
        <v>338</v>
      </c>
    </row>
    <row r="45" spans="1:2" x14ac:dyDescent="0.25">
      <c r="A45">
        <v>44</v>
      </c>
      <c r="B45" t="s">
        <v>338</v>
      </c>
    </row>
    <row r="46" spans="1:2" x14ac:dyDescent="0.25">
      <c r="A46">
        <v>45</v>
      </c>
      <c r="B46" t="s">
        <v>339</v>
      </c>
    </row>
    <row r="47" spans="1:2" x14ac:dyDescent="0.25">
      <c r="A47">
        <v>46</v>
      </c>
      <c r="B47" t="s">
        <v>339</v>
      </c>
    </row>
    <row r="48" spans="1:2" x14ac:dyDescent="0.25">
      <c r="A48">
        <v>47</v>
      </c>
      <c r="B48" t="s">
        <v>339</v>
      </c>
    </row>
    <row r="49" spans="1:2" x14ac:dyDescent="0.25">
      <c r="A49">
        <v>48</v>
      </c>
      <c r="B49" t="s">
        <v>339</v>
      </c>
    </row>
    <row r="50" spans="1:2" x14ac:dyDescent="0.25">
      <c r="A50">
        <v>49</v>
      </c>
      <c r="B50" t="s">
        <v>339</v>
      </c>
    </row>
    <row r="51" spans="1:2" x14ac:dyDescent="0.25">
      <c r="A51">
        <v>50</v>
      </c>
      <c r="B51" t="s">
        <v>340</v>
      </c>
    </row>
    <row r="52" spans="1:2" x14ac:dyDescent="0.25">
      <c r="A52">
        <v>51</v>
      </c>
      <c r="B52" t="s">
        <v>340</v>
      </c>
    </row>
    <row r="53" spans="1:2" x14ac:dyDescent="0.25">
      <c r="A53">
        <v>52</v>
      </c>
      <c r="B53" t="s">
        <v>340</v>
      </c>
    </row>
    <row r="54" spans="1:2" x14ac:dyDescent="0.25">
      <c r="A54">
        <v>53</v>
      </c>
      <c r="B54" t="s">
        <v>340</v>
      </c>
    </row>
    <row r="55" spans="1:2" x14ac:dyDescent="0.25">
      <c r="A55">
        <v>54</v>
      </c>
      <c r="B55" t="s">
        <v>340</v>
      </c>
    </row>
    <row r="56" spans="1:2" x14ac:dyDescent="0.25">
      <c r="A56">
        <v>55</v>
      </c>
      <c r="B56" t="s">
        <v>329</v>
      </c>
    </row>
    <row r="57" spans="1:2" x14ac:dyDescent="0.25">
      <c r="A57">
        <v>56</v>
      </c>
      <c r="B57" t="s">
        <v>329</v>
      </c>
    </row>
    <row r="58" spans="1:2" x14ac:dyDescent="0.25">
      <c r="A58">
        <v>57</v>
      </c>
      <c r="B58" t="s">
        <v>329</v>
      </c>
    </row>
    <row r="59" spans="1:2" x14ac:dyDescent="0.25">
      <c r="A59">
        <v>58</v>
      </c>
      <c r="B59" t="s">
        <v>329</v>
      </c>
    </row>
    <row r="60" spans="1:2" x14ac:dyDescent="0.25">
      <c r="A60">
        <v>59</v>
      </c>
      <c r="B60" t="s">
        <v>329</v>
      </c>
    </row>
    <row r="61" spans="1:2" x14ac:dyDescent="0.25">
      <c r="A61">
        <v>60</v>
      </c>
      <c r="B61" t="s">
        <v>341</v>
      </c>
    </row>
    <row r="62" spans="1:2" x14ac:dyDescent="0.25">
      <c r="A62">
        <v>61</v>
      </c>
      <c r="B62" t="s">
        <v>341</v>
      </c>
    </row>
    <row r="63" spans="1:2" x14ac:dyDescent="0.25">
      <c r="A63">
        <v>62</v>
      </c>
      <c r="B63" t="s">
        <v>341</v>
      </c>
    </row>
    <row r="64" spans="1:2" x14ac:dyDescent="0.25">
      <c r="A64">
        <v>63</v>
      </c>
      <c r="B64" t="s">
        <v>341</v>
      </c>
    </row>
    <row r="65" spans="1:2" x14ac:dyDescent="0.25">
      <c r="A65">
        <v>64</v>
      </c>
      <c r="B65" t="s">
        <v>341</v>
      </c>
    </row>
    <row r="66" spans="1:2" x14ac:dyDescent="0.25">
      <c r="A66">
        <v>65</v>
      </c>
      <c r="B66" t="s">
        <v>331</v>
      </c>
    </row>
    <row r="67" spans="1:2" x14ac:dyDescent="0.25">
      <c r="A67">
        <v>66</v>
      </c>
      <c r="B67" t="s">
        <v>331</v>
      </c>
    </row>
    <row r="68" spans="1:2" x14ac:dyDescent="0.25">
      <c r="A68">
        <v>67</v>
      </c>
      <c r="B68" t="s">
        <v>331</v>
      </c>
    </row>
    <row r="69" spans="1:2" x14ac:dyDescent="0.25">
      <c r="A69">
        <v>68</v>
      </c>
      <c r="B69" t="s">
        <v>342</v>
      </c>
    </row>
    <row r="70" spans="1:2" x14ac:dyDescent="0.25">
      <c r="A70">
        <v>69</v>
      </c>
      <c r="B70" t="s">
        <v>342</v>
      </c>
    </row>
    <row r="71" spans="1:2" x14ac:dyDescent="0.25">
      <c r="A71">
        <v>70</v>
      </c>
      <c r="B71" t="s">
        <v>342</v>
      </c>
    </row>
    <row r="72" spans="1:2" x14ac:dyDescent="0.25">
      <c r="A72">
        <v>71</v>
      </c>
      <c r="B72" t="s">
        <v>343</v>
      </c>
    </row>
    <row r="73" spans="1:2" x14ac:dyDescent="0.25">
      <c r="A73">
        <v>72</v>
      </c>
      <c r="B73" t="s">
        <v>343</v>
      </c>
    </row>
    <row r="74" spans="1:2" x14ac:dyDescent="0.25">
      <c r="A74">
        <v>73</v>
      </c>
      <c r="B74" t="s">
        <v>343</v>
      </c>
    </row>
    <row r="75" spans="1:2" x14ac:dyDescent="0.25">
      <c r="A75">
        <v>74</v>
      </c>
      <c r="B75" t="s">
        <v>344</v>
      </c>
    </row>
    <row r="76" spans="1:2" x14ac:dyDescent="0.25">
      <c r="A76">
        <v>75</v>
      </c>
      <c r="B76" t="s">
        <v>344</v>
      </c>
    </row>
    <row r="77" spans="1:2" x14ac:dyDescent="0.25">
      <c r="A77">
        <v>76</v>
      </c>
      <c r="B77" t="s">
        <v>345</v>
      </c>
    </row>
    <row r="78" spans="1:2" x14ac:dyDescent="0.25">
      <c r="A78">
        <v>77</v>
      </c>
      <c r="B78" t="s">
        <v>345</v>
      </c>
    </row>
    <row r="79" spans="1:2" x14ac:dyDescent="0.25">
      <c r="A79">
        <v>78</v>
      </c>
      <c r="B79" t="s">
        <v>346</v>
      </c>
    </row>
    <row r="80" spans="1:2" x14ac:dyDescent="0.25">
      <c r="A80">
        <v>79</v>
      </c>
      <c r="B80" t="s">
        <v>346</v>
      </c>
    </row>
    <row r="81" spans="1:2" x14ac:dyDescent="0.25">
      <c r="A81">
        <v>80</v>
      </c>
      <c r="B81" t="s">
        <v>347</v>
      </c>
    </row>
    <row r="82" spans="1:2" x14ac:dyDescent="0.25">
      <c r="A82">
        <v>81</v>
      </c>
      <c r="B82" t="s">
        <v>347</v>
      </c>
    </row>
    <row r="83" spans="1:2" x14ac:dyDescent="0.25">
      <c r="A83">
        <v>82</v>
      </c>
      <c r="B83" t="s">
        <v>348</v>
      </c>
    </row>
    <row r="84" spans="1:2" x14ac:dyDescent="0.25">
      <c r="A84">
        <v>83</v>
      </c>
      <c r="B84" t="s">
        <v>348</v>
      </c>
    </row>
    <row r="85" spans="1:2" x14ac:dyDescent="0.25">
      <c r="A85">
        <v>84</v>
      </c>
      <c r="B85" t="s">
        <v>349</v>
      </c>
    </row>
    <row r="86" spans="1:2" x14ac:dyDescent="0.25">
      <c r="A86">
        <v>85</v>
      </c>
      <c r="B86" t="s">
        <v>350</v>
      </c>
    </row>
    <row r="87" spans="1:2" x14ac:dyDescent="0.25">
      <c r="A87">
        <v>86</v>
      </c>
      <c r="B87" t="s">
        <v>351</v>
      </c>
    </row>
    <row r="88" spans="1:2" x14ac:dyDescent="0.25">
      <c r="A88">
        <v>87</v>
      </c>
      <c r="B88" t="s">
        <v>332</v>
      </c>
    </row>
    <row r="89" spans="1:2" x14ac:dyDescent="0.25">
      <c r="A89">
        <v>88</v>
      </c>
      <c r="B89" t="s">
        <v>352</v>
      </c>
    </row>
    <row r="90" spans="1:2" x14ac:dyDescent="0.25">
      <c r="A90">
        <v>89</v>
      </c>
      <c r="B90" t="s">
        <v>353</v>
      </c>
    </row>
    <row r="91" spans="1:2" x14ac:dyDescent="0.25">
      <c r="A91">
        <v>90</v>
      </c>
      <c r="B91" t="s">
        <v>354</v>
      </c>
    </row>
    <row r="92" spans="1:2" x14ac:dyDescent="0.25">
      <c r="A92">
        <v>91</v>
      </c>
      <c r="B92" t="s">
        <v>355</v>
      </c>
    </row>
    <row r="93" spans="1:2" x14ac:dyDescent="0.25">
      <c r="A93">
        <v>92</v>
      </c>
      <c r="B93" t="s">
        <v>356</v>
      </c>
    </row>
    <row r="94" spans="1:2" x14ac:dyDescent="0.25">
      <c r="A94">
        <v>93</v>
      </c>
      <c r="B94" t="s">
        <v>357</v>
      </c>
    </row>
    <row r="95" spans="1:2" x14ac:dyDescent="0.25">
      <c r="A95">
        <v>94</v>
      </c>
      <c r="B95" t="s">
        <v>358</v>
      </c>
    </row>
    <row r="96" spans="1:2" x14ac:dyDescent="0.25">
      <c r="A96">
        <v>95</v>
      </c>
      <c r="B96" t="s">
        <v>359</v>
      </c>
    </row>
    <row r="97" spans="1:2" x14ac:dyDescent="0.25">
      <c r="A97">
        <v>96</v>
      </c>
      <c r="B97" t="s">
        <v>360</v>
      </c>
    </row>
    <row r="98" spans="1:2" x14ac:dyDescent="0.25">
      <c r="A98">
        <v>97</v>
      </c>
      <c r="B98" t="s">
        <v>361</v>
      </c>
    </row>
    <row r="99" spans="1:2" x14ac:dyDescent="0.25">
      <c r="A99">
        <v>98</v>
      </c>
      <c r="B99" t="s">
        <v>362</v>
      </c>
    </row>
    <row r="100" spans="1:2" x14ac:dyDescent="0.25">
      <c r="A100">
        <v>99</v>
      </c>
      <c r="B100" t="s">
        <v>363</v>
      </c>
    </row>
    <row r="101" spans="1:2" x14ac:dyDescent="0.25">
      <c r="A101">
        <v>100</v>
      </c>
      <c r="B101" t="s">
        <v>364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9452-843F-483C-80F0-3AFE7B7DB8A8}">
  <dimension ref="A1:D101"/>
  <sheetViews>
    <sheetView topLeftCell="A77" workbookViewId="0">
      <selection activeCell="G12" sqref="G12"/>
    </sheetView>
  </sheetViews>
  <sheetFormatPr defaultRowHeight="15" x14ac:dyDescent="0.25"/>
  <sheetData>
    <row r="1" spans="1:4" x14ac:dyDescent="0.25">
      <c r="A1" t="s">
        <v>0</v>
      </c>
      <c r="B1" t="s">
        <v>1</v>
      </c>
      <c r="D1" t="s">
        <v>202</v>
      </c>
    </row>
    <row r="2" spans="1:4" x14ac:dyDescent="0.25">
      <c r="A2">
        <v>1</v>
      </c>
      <c r="B2" t="s">
        <v>2</v>
      </c>
    </row>
    <row r="3" spans="1:4" x14ac:dyDescent="0.25">
      <c r="A3">
        <v>2</v>
      </c>
      <c r="B3" t="s">
        <v>2</v>
      </c>
    </row>
    <row r="4" spans="1:4" x14ac:dyDescent="0.25">
      <c r="A4">
        <v>3</v>
      </c>
      <c r="B4" t="s">
        <v>2</v>
      </c>
    </row>
    <row r="5" spans="1:4" x14ac:dyDescent="0.25">
      <c r="A5">
        <v>4</v>
      </c>
      <c r="B5" t="s">
        <v>2</v>
      </c>
    </row>
    <row r="6" spans="1:4" x14ac:dyDescent="0.25">
      <c r="A6">
        <v>5</v>
      </c>
      <c r="B6" t="s">
        <v>2</v>
      </c>
    </row>
    <row r="7" spans="1:4" x14ac:dyDescent="0.25">
      <c r="A7">
        <v>6</v>
      </c>
      <c r="B7" t="s">
        <v>2</v>
      </c>
    </row>
    <row r="8" spans="1:4" x14ac:dyDescent="0.25">
      <c r="A8">
        <v>7</v>
      </c>
      <c r="B8" t="s">
        <v>2</v>
      </c>
    </row>
    <row r="9" spans="1:4" x14ac:dyDescent="0.25">
      <c r="A9">
        <v>8</v>
      </c>
      <c r="B9" t="s">
        <v>2</v>
      </c>
    </row>
    <row r="10" spans="1:4" x14ac:dyDescent="0.25">
      <c r="A10">
        <v>9</v>
      </c>
      <c r="B10" t="s">
        <v>2</v>
      </c>
    </row>
    <row r="11" spans="1:4" x14ac:dyDescent="0.25">
      <c r="A11">
        <v>10</v>
      </c>
      <c r="B11" t="s">
        <v>2</v>
      </c>
    </row>
    <row r="12" spans="1:4" x14ac:dyDescent="0.25">
      <c r="A12">
        <v>11</v>
      </c>
      <c r="B12" t="s">
        <v>2</v>
      </c>
    </row>
    <row r="13" spans="1:4" x14ac:dyDescent="0.25">
      <c r="A13">
        <v>12</v>
      </c>
      <c r="B13" t="s">
        <v>2</v>
      </c>
    </row>
    <row r="14" spans="1:4" x14ac:dyDescent="0.25">
      <c r="A14">
        <v>13</v>
      </c>
      <c r="B14" t="s">
        <v>2</v>
      </c>
    </row>
    <row r="15" spans="1:4" x14ac:dyDescent="0.25">
      <c r="A15">
        <v>14</v>
      </c>
      <c r="B15" t="s">
        <v>2</v>
      </c>
    </row>
    <row r="16" spans="1:4" x14ac:dyDescent="0.25">
      <c r="A16">
        <v>15</v>
      </c>
      <c r="B16" t="s">
        <v>2</v>
      </c>
    </row>
    <row r="17" spans="1:2" x14ac:dyDescent="0.25">
      <c r="A17">
        <v>16</v>
      </c>
      <c r="B17" t="s">
        <v>3</v>
      </c>
    </row>
    <row r="18" spans="1:2" x14ac:dyDescent="0.25">
      <c r="A18">
        <v>17</v>
      </c>
      <c r="B18" t="s">
        <v>3</v>
      </c>
    </row>
    <row r="19" spans="1:2" x14ac:dyDescent="0.25">
      <c r="A19">
        <v>18</v>
      </c>
      <c r="B19" t="s">
        <v>3</v>
      </c>
    </row>
    <row r="20" spans="1:2" x14ac:dyDescent="0.25">
      <c r="A20">
        <v>19</v>
      </c>
      <c r="B20" t="s">
        <v>3</v>
      </c>
    </row>
    <row r="21" spans="1:2" x14ac:dyDescent="0.25">
      <c r="A21">
        <v>20</v>
      </c>
      <c r="B21" t="s">
        <v>3</v>
      </c>
    </row>
    <row r="22" spans="1:2" x14ac:dyDescent="0.25">
      <c r="A22">
        <v>21</v>
      </c>
      <c r="B22" t="s">
        <v>3</v>
      </c>
    </row>
    <row r="23" spans="1:2" x14ac:dyDescent="0.25">
      <c r="A23">
        <v>22</v>
      </c>
      <c r="B23" t="s">
        <v>3</v>
      </c>
    </row>
    <row r="24" spans="1:2" x14ac:dyDescent="0.25">
      <c r="A24">
        <v>23</v>
      </c>
      <c r="B24" t="s">
        <v>4</v>
      </c>
    </row>
    <row r="25" spans="1:2" x14ac:dyDescent="0.25">
      <c r="A25">
        <v>24</v>
      </c>
      <c r="B25" t="s">
        <v>4</v>
      </c>
    </row>
    <row r="26" spans="1:2" x14ac:dyDescent="0.25">
      <c r="A26">
        <v>25</v>
      </c>
      <c r="B26" t="s">
        <v>4</v>
      </c>
    </row>
    <row r="27" spans="1:2" x14ac:dyDescent="0.25">
      <c r="A27">
        <v>26</v>
      </c>
      <c r="B27" t="s">
        <v>4</v>
      </c>
    </row>
    <row r="28" spans="1:2" x14ac:dyDescent="0.25">
      <c r="A28">
        <v>27</v>
      </c>
      <c r="B28" t="s">
        <v>4</v>
      </c>
    </row>
    <row r="29" spans="1:2" x14ac:dyDescent="0.25">
      <c r="A29">
        <v>28</v>
      </c>
      <c r="B29" t="s">
        <v>5</v>
      </c>
    </row>
    <row r="30" spans="1:2" x14ac:dyDescent="0.25">
      <c r="A30">
        <v>29</v>
      </c>
      <c r="B30" t="s">
        <v>5</v>
      </c>
    </row>
    <row r="31" spans="1:2" x14ac:dyDescent="0.25">
      <c r="A31">
        <v>30</v>
      </c>
      <c r="B31" t="s">
        <v>5</v>
      </c>
    </row>
    <row r="32" spans="1:2" x14ac:dyDescent="0.25">
      <c r="A32">
        <v>31</v>
      </c>
      <c r="B32" t="s">
        <v>5</v>
      </c>
    </row>
    <row r="33" spans="1:2" x14ac:dyDescent="0.25">
      <c r="A33">
        <v>32</v>
      </c>
      <c r="B33" t="s">
        <v>5</v>
      </c>
    </row>
    <row r="34" spans="1:2" x14ac:dyDescent="0.25">
      <c r="A34">
        <v>33</v>
      </c>
      <c r="B34" t="s">
        <v>6</v>
      </c>
    </row>
    <row r="35" spans="1:2" x14ac:dyDescent="0.25">
      <c r="A35">
        <v>34</v>
      </c>
      <c r="B35" t="s">
        <v>6</v>
      </c>
    </row>
    <row r="36" spans="1:2" x14ac:dyDescent="0.25">
      <c r="A36">
        <v>35</v>
      </c>
      <c r="B36" t="s">
        <v>6</v>
      </c>
    </row>
    <row r="37" spans="1:2" x14ac:dyDescent="0.25">
      <c r="A37">
        <v>36</v>
      </c>
      <c r="B37" t="s">
        <v>6</v>
      </c>
    </row>
    <row r="38" spans="1:2" x14ac:dyDescent="0.25">
      <c r="A38">
        <v>37</v>
      </c>
      <c r="B38" t="s">
        <v>6</v>
      </c>
    </row>
    <row r="39" spans="1:2" x14ac:dyDescent="0.25">
      <c r="A39">
        <v>38</v>
      </c>
      <c r="B39" t="s">
        <v>7</v>
      </c>
    </row>
    <row r="40" spans="1:2" x14ac:dyDescent="0.25">
      <c r="A40">
        <v>39</v>
      </c>
      <c r="B40" t="s">
        <v>7</v>
      </c>
    </row>
    <row r="41" spans="1:2" x14ac:dyDescent="0.25">
      <c r="A41">
        <v>40</v>
      </c>
      <c r="B41" t="s">
        <v>7</v>
      </c>
    </row>
    <row r="42" spans="1:2" x14ac:dyDescent="0.25">
      <c r="A42">
        <v>41</v>
      </c>
      <c r="B42" t="s">
        <v>7</v>
      </c>
    </row>
    <row r="43" spans="1:2" x14ac:dyDescent="0.25">
      <c r="A43">
        <v>42</v>
      </c>
      <c r="B43" t="s">
        <v>7</v>
      </c>
    </row>
    <row r="44" spans="1:2" x14ac:dyDescent="0.25">
      <c r="A44">
        <v>43</v>
      </c>
      <c r="B44" t="s">
        <v>8</v>
      </c>
    </row>
    <row r="45" spans="1:2" x14ac:dyDescent="0.25">
      <c r="A45">
        <v>44</v>
      </c>
      <c r="B45" t="s">
        <v>8</v>
      </c>
    </row>
    <row r="46" spans="1:2" x14ac:dyDescent="0.25">
      <c r="A46">
        <v>45</v>
      </c>
      <c r="B46" t="s">
        <v>8</v>
      </c>
    </row>
    <row r="47" spans="1:2" x14ac:dyDescent="0.25">
      <c r="A47">
        <v>46</v>
      </c>
      <c r="B47" t="s">
        <v>8</v>
      </c>
    </row>
    <row r="48" spans="1:2" x14ac:dyDescent="0.25">
      <c r="A48">
        <v>47</v>
      </c>
      <c r="B48" t="s">
        <v>8</v>
      </c>
    </row>
    <row r="49" spans="1:2" x14ac:dyDescent="0.25">
      <c r="A49">
        <v>48</v>
      </c>
      <c r="B49" t="s">
        <v>9</v>
      </c>
    </row>
    <row r="50" spans="1:2" x14ac:dyDescent="0.25">
      <c r="A50">
        <v>49</v>
      </c>
      <c r="B50" t="s">
        <v>9</v>
      </c>
    </row>
    <row r="51" spans="1:2" x14ac:dyDescent="0.25">
      <c r="A51">
        <v>50</v>
      </c>
      <c r="B51" t="s">
        <v>9</v>
      </c>
    </row>
    <row r="52" spans="1:2" x14ac:dyDescent="0.25">
      <c r="A52">
        <v>51</v>
      </c>
      <c r="B52" t="s">
        <v>9</v>
      </c>
    </row>
    <row r="53" spans="1:2" x14ac:dyDescent="0.25">
      <c r="A53">
        <v>52</v>
      </c>
      <c r="B53" t="s">
        <v>9</v>
      </c>
    </row>
    <row r="54" spans="1:2" x14ac:dyDescent="0.25">
      <c r="A54">
        <v>53</v>
      </c>
      <c r="B54" t="s">
        <v>10</v>
      </c>
    </row>
    <row r="55" spans="1:2" x14ac:dyDescent="0.25">
      <c r="A55">
        <v>54</v>
      </c>
      <c r="B55" t="s">
        <v>10</v>
      </c>
    </row>
    <row r="56" spans="1:2" x14ac:dyDescent="0.25">
      <c r="A56">
        <v>55</v>
      </c>
      <c r="B56" t="s">
        <v>10</v>
      </c>
    </row>
    <row r="57" spans="1:2" x14ac:dyDescent="0.25">
      <c r="A57">
        <v>56</v>
      </c>
      <c r="B57" t="s">
        <v>10</v>
      </c>
    </row>
    <row r="58" spans="1:2" x14ac:dyDescent="0.25">
      <c r="A58">
        <v>57</v>
      </c>
      <c r="B58" t="s">
        <v>10</v>
      </c>
    </row>
    <row r="59" spans="1:2" x14ac:dyDescent="0.25">
      <c r="A59">
        <v>58</v>
      </c>
      <c r="B59" t="s">
        <v>11</v>
      </c>
    </row>
    <row r="60" spans="1:2" x14ac:dyDescent="0.25">
      <c r="A60">
        <v>59</v>
      </c>
      <c r="B60" t="s">
        <v>11</v>
      </c>
    </row>
    <row r="61" spans="1:2" x14ac:dyDescent="0.25">
      <c r="A61">
        <v>60</v>
      </c>
      <c r="B61" t="s">
        <v>11</v>
      </c>
    </row>
    <row r="62" spans="1:2" x14ac:dyDescent="0.25">
      <c r="A62">
        <v>61</v>
      </c>
      <c r="B62" t="s">
        <v>11</v>
      </c>
    </row>
    <row r="63" spans="1:2" x14ac:dyDescent="0.25">
      <c r="A63">
        <v>62</v>
      </c>
      <c r="B63" t="s">
        <v>11</v>
      </c>
    </row>
    <row r="64" spans="1:2" x14ac:dyDescent="0.25">
      <c r="A64">
        <v>63</v>
      </c>
      <c r="B64" t="s">
        <v>12</v>
      </c>
    </row>
    <row r="65" spans="1:2" x14ac:dyDescent="0.25">
      <c r="A65">
        <v>64</v>
      </c>
      <c r="B65" t="s">
        <v>12</v>
      </c>
    </row>
    <row r="66" spans="1:2" x14ac:dyDescent="0.25">
      <c r="A66">
        <v>65</v>
      </c>
      <c r="B66" t="s">
        <v>12</v>
      </c>
    </row>
    <row r="67" spans="1:2" x14ac:dyDescent="0.25">
      <c r="A67">
        <v>66</v>
      </c>
      <c r="B67" t="s">
        <v>12</v>
      </c>
    </row>
    <row r="68" spans="1:2" x14ac:dyDescent="0.25">
      <c r="A68">
        <v>67</v>
      </c>
      <c r="B68" t="s">
        <v>12</v>
      </c>
    </row>
    <row r="69" spans="1:2" x14ac:dyDescent="0.25">
      <c r="A69">
        <v>68</v>
      </c>
      <c r="B69" t="s">
        <v>13</v>
      </c>
    </row>
    <row r="70" spans="1:2" x14ac:dyDescent="0.25">
      <c r="A70">
        <v>69</v>
      </c>
      <c r="B70" t="s">
        <v>13</v>
      </c>
    </row>
    <row r="71" spans="1:2" x14ac:dyDescent="0.25">
      <c r="A71">
        <v>70</v>
      </c>
      <c r="B71" t="s">
        <v>13</v>
      </c>
    </row>
    <row r="72" spans="1:2" x14ac:dyDescent="0.25">
      <c r="A72">
        <v>71</v>
      </c>
      <c r="B72" t="s">
        <v>13</v>
      </c>
    </row>
    <row r="73" spans="1:2" x14ac:dyDescent="0.25">
      <c r="A73">
        <v>72</v>
      </c>
      <c r="B73" t="s">
        <v>13</v>
      </c>
    </row>
    <row r="74" spans="1:2" x14ac:dyDescent="0.25">
      <c r="A74">
        <v>73</v>
      </c>
      <c r="B74" t="s">
        <v>14</v>
      </c>
    </row>
    <row r="75" spans="1:2" x14ac:dyDescent="0.25">
      <c r="A75">
        <v>74</v>
      </c>
      <c r="B75" t="s">
        <v>14</v>
      </c>
    </row>
    <row r="76" spans="1:2" x14ac:dyDescent="0.25">
      <c r="A76">
        <v>75</v>
      </c>
      <c r="B76" t="s">
        <v>14</v>
      </c>
    </row>
    <row r="77" spans="1:2" x14ac:dyDescent="0.25">
      <c r="A77">
        <v>76</v>
      </c>
      <c r="B77" t="s">
        <v>15</v>
      </c>
    </row>
    <row r="78" spans="1:2" x14ac:dyDescent="0.25">
      <c r="A78">
        <v>77</v>
      </c>
      <c r="B78" t="s">
        <v>15</v>
      </c>
    </row>
    <row r="79" spans="1:2" x14ac:dyDescent="0.25">
      <c r="A79">
        <v>78</v>
      </c>
      <c r="B79" t="s">
        <v>15</v>
      </c>
    </row>
    <row r="80" spans="1:2" x14ac:dyDescent="0.25">
      <c r="A80">
        <v>79</v>
      </c>
      <c r="B80" t="s">
        <v>16</v>
      </c>
    </row>
    <row r="81" spans="1:2" x14ac:dyDescent="0.25">
      <c r="A81">
        <v>80</v>
      </c>
      <c r="B81" t="s">
        <v>16</v>
      </c>
    </row>
    <row r="82" spans="1:2" x14ac:dyDescent="0.25">
      <c r="A82">
        <v>81</v>
      </c>
      <c r="B82" t="s">
        <v>16</v>
      </c>
    </row>
    <row r="83" spans="1:2" x14ac:dyDescent="0.25">
      <c r="A83">
        <v>82</v>
      </c>
      <c r="B83" t="s">
        <v>17</v>
      </c>
    </row>
    <row r="84" spans="1:2" x14ac:dyDescent="0.25">
      <c r="A84">
        <v>83</v>
      </c>
      <c r="B84" t="s">
        <v>17</v>
      </c>
    </row>
    <row r="85" spans="1:2" x14ac:dyDescent="0.25">
      <c r="A85">
        <v>84</v>
      </c>
      <c r="B85" t="s">
        <v>17</v>
      </c>
    </row>
    <row r="86" spans="1:2" x14ac:dyDescent="0.25">
      <c r="A86">
        <v>85</v>
      </c>
      <c r="B86" t="s">
        <v>18</v>
      </c>
    </row>
    <row r="87" spans="1:2" x14ac:dyDescent="0.25">
      <c r="A87">
        <v>86</v>
      </c>
      <c r="B87" t="s">
        <v>18</v>
      </c>
    </row>
    <row r="88" spans="1:2" x14ac:dyDescent="0.25">
      <c r="A88">
        <v>87</v>
      </c>
      <c r="B88" t="s">
        <v>18</v>
      </c>
    </row>
    <row r="89" spans="1:2" x14ac:dyDescent="0.25">
      <c r="A89">
        <v>88</v>
      </c>
      <c r="B89" t="s">
        <v>19</v>
      </c>
    </row>
    <row r="90" spans="1:2" x14ac:dyDescent="0.25">
      <c r="A90">
        <v>89</v>
      </c>
      <c r="B90" t="s">
        <v>19</v>
      </c>
    </row>
    <row r="91" spans="1:2" x14ac:dyDescent="0.25">
      <c r="A91">
        <v>90</v>
      </c>
      <c r="B91" t="s">
        <v>20</v>
      </c>
    </row>
    <row r="92" spans="1:2" x14ac:dyDescent="0.25">
      <c r="A92">
        <v>91</v>
      </c>
      <c r="B92" t="s">
        <v>20</v>
      </c>
    </row>
    <row r="93" spans="1:2" x14ac:dyDescent="0.25">
      <c r="A93">
        <v>92</v>
      </c>
      <c r="B93" t="s">
        <v>21</v>
      </c>
    </row>
    <row r="94" spans="1:2" x14ac:dyDescent="0.25">
      <c r="A94">
        <v>93</v>
      </c>
      <c r="B94" t="s">
        <v>22</v>
      </c>
    </row>
    <row r="95" spans="1:2" x14ac:dyDescent="0.25">
      <c r="A95">
        <v>94</v>
      </c>
      <c r="B95" t="s">
        <v>23</v>
      </c>
    </row>
    <row r="96" spans="1:2" x14ac:dyDescent="0.25">
      <c r="A96">
        <v>95</v>
      </c>
      <c r="B96" t="s">
        <v>24</v>
      </c>
    </row>
    <row r="97" spans="1:2" x14ac:dyDescent="0.25">
      <c r="A97">
        <v>96</v>
      </c>
      <c r="B97" t="s">
        <v>25</v>
      </c>
    </row>
    <row r="98" spans="1:2" x14ac:dyDescent="0.25">
      <c r="A98">
        <v>97</v>
      </c>
      <c r="B98" t="s">
        <v>26</v>
      </c>
    </row>
    <row r="99" spans="1:2" x14ac:dyDescent="0.25">
      <c r="A99">
        <v>98</v>
      </c>
      <c r="B99" t="s">
        <v>27</v>
      </c>
    </row>
    <row r="100" spans="1:2" x14ac:dyDescent="0.25">
      <c r="A100">
        <v>99</v>
      </c>
      <c r="B100" t="s">
        <v>28</v>
      </c>
    </row>
    <row r="101" spans="1:2" x14ac:dyDescent="0.25">
      <c r="A101">
        <v>100</v>
      </c>
      <c r="B101" t="s">
        <v>29</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 0-4</vt:lpstr>
      <vt:lpstr>CR 5-10</vt:lpstr>
      <vt:lpstr>CR 11-16</vt:lpstr>
      <vt:lpstr>CR 17+</vt:lpstr>
      <vt:lpstr>Gems and Art</vt:lpstr>
      <vt:lpstr>All Magic Items</vt:lpstr>
      <vt:lpstr>Magic Item Table A</vt:lpstr>
      <vt:lpstr>Magic Item Table B</vt:lpstr>
      <vt:lpstr>Magic Item Table C</vt:lpstr>
      <vt:lpstr>Magic Item Table D</vt:lpstr>
      <vt:lpstr>Magic Item Table E</vt:lpstr>
      <vt:lpstr>Magic Item Table F</vt:lpstr>
      <vt:lpstr>Magic Item Table G</vt:lpstr>
      <vt:lpstr>Magic Item Table H</vt:lpstr>
      <vt:lpstr>Magic Item Table I</vt:lpstr>
      <vt:lpstr>Spell List</vt:lpstr>
      <vt:lpstr>Spell Scrolls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Chavez</dc:creator>
  <cp:lastModifiedBy>Ethan Chavez</cp:lastModifiedBy>
  <dcterms:created xsi:type="dcterms:W3CDTF">2021-02-20T01:54:17Z</dcterms:created>
  <dcterms:modified xsi:type="dcterms:W3CDTF">2021-02-22T07:58:36Z</dcterms:modified>
</cp:coreProperties>
</file>