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meraz\Documents\Trabajo INE\2017\Hogares Junio 2017\CD\simple\Docs\"/>
    </mc:Choice>
  </mc:AlternateContent>
  <bookViews>
    <workbookView xWindow="0" yWindow="0" windowWidth="28800" windowHeight="12435" tabRatio="592"/>
  </bookViews>
  <sheets>
    <sheet name="Portada" sheetId="9" r:id="rId1"/>
    <sheet name="C01" sheetId="33" r:id="rId2"/>
    <sheet name="C02" sheetId="21" r:id="rId3"/>
    <sheet name="C02 (2)" sheetId="34" r:id="rId4"/>
    <sheet name="C03" sheetId="24" r:id="rId5"/>
    <sheet name="C04" sheetId="5" r:id="rId6"/>
    <sheet name="C05" sheetId="15" r:id="rId7"/>
    <sheet name="C06" sheetId="16" r:id="rId8"/>
  </sheets>
  <externalReferences>
    <externalReference r:id="rId9"/>
    <externalReference r:id="rId10"/>
    <externalReference r:id="rId11"/>
    <externalReference r:id="rId12"/>
  </externalReferences>
  <calcPr calcId="152511" iterate="1" iterateCount="1000"/>
</workbook>
</file>

<file path=xl/calcChain.xml><?xml version="1.0" encoding="utf-8"?>
<calcChain xmlns="http://schemas.openxmlformats.org/spreadsheetml/2006/main">
  <c r="G103" i="16" l="1"/>
  <c r="F103" i="16"/>
  <c r="E103" i="16"/>
  <c r="D103" i="16"/>
  <c r="C103" i="16"/>
  <c r="B103" i="16"/>
  <c r="G102" i="16"/>
  <c r="F102" i="16"/>
  <c r="E102" i="16"/>
  <c r="D102" i="16"/>
  <c r="C102" i="16"/>
  <c r="B102" i="16"/>
  <c r="G101" i="16"/>
  <c r="F101" i="16"/>
  <c r="E101" i="16"/>
  <c r="D101" i="16"/>
  <c r="C101" i="16"/>
  <c r="B101" i="16"/>
  <c r="G100" i="16"/>
  <c r="F100" i="16"/>
  <c r="E100" i="16"/>
  <c r="D100" i="16"/>
  <c r="C100" i="16"/>
  <c r="B100" i="16"/>
  <c r="G99" i="16"/>
  <c r="F99" i="16"/>
  <c r="E99" i="16"/>
  <c r="D99" i="16"/>
  <c r="C99" i="16"/>
  <c r="B99" i="16"/>
  <c r="G98" i="16"/>
  <c r="F98" i="16"/>
  <c r="E98" i="16"/>
  <c r="D98" i="16"/>
  <c r="C98" i="16"/>
  <c r="B98" i="16"/>
  <c r="G97" i="16"/>
  <c r="F97" i="16"/>
  <c r="E97" i="16"/>
  <c r="D97" i="16"/>
  <c r="C97" i="16"/>
  <c r="B97" i="16"/>
  <c r="G96" i="16"/>
  <c r="F96" i="16"/>
  <c r="E96" i="16"/>
  <c r="D96" i="16"/>
  <c r="C96" i="16"/>
  <c r="B96" i="16"/>
  <c r="G95" i="16"/>
  <c r="F95" i="16"/>
  <c r="E95" i="16"/>
  <c r="D95" i="16"/>
  <c r="C95" i="16"/>
  <c r="B95" i="16"/>
  <c r="G94" i="16"/>
  <c r="F94" i="16"/>
  <c r="E94" i="16"/>
  <c r="D94" i="16"/>
  <c r="C94" i="16"/>
  <c r="B94" i="16"/>
  <c r="G93" i="16"/>
  <c r="F93" i="16"/>
  <c r="E93" i="16"/>
  <c r="D93" i="16"/>
  <c r="C93" i="16"/>
  <c r="B93" i="16"/>
  <c r="G92" i="16"/>
  <c r="F92" i="16"/>
  <c r="E92" i="16"/>
  <c r="D92" i="16"/>
  <c r="C92" i="16"/>
  <c r="B92" i="16"/>
  <c r="G89" i="16"/>
  <c r="F89" i="16"/>
  <c r="E89" i="16"/>
  <c r="D89" i="16"/>
  <c r="C89" i="16"/>
  <c r="B89" i="16"/>
  <c r="G88" i="16"/>
  <c r="F88" i="16"/>
  <c r="E88" i="16"/>
  <c r="D88" i="16"/>
  <c r="C88" i="16"/>
  <c r="B88" i="16"/>
  <c r="G87" i="16"/>
  <c r="F87" i="16"/>
  <c r="E87" i="16"/>
  <c r="D87" i="16"/>
  <c r="C87" i="16"/>
  <c r="B87" i="16"/>
  <c r="G86" i="16"/>
  <c r="F86" i="16"/>
  <c r="E86" i="16"/>
  <c r="D86" i="16"/>
  <c r="C86" i="16"/>
  <c r="B86" i="16"/>
  <c r="G85" i="16"/>
  <c r="F85" i="16"/>
  <c r="E85" i="16"/>
  <c r="D85" i="16"/>
  <c r="C85" i="16"/>
  <c r="B85" i="16"/>
  <c r="G84" i="16"/>
  <c r="F84" i="16"/>
  <c r="E84" i="16"/>
  <c r="D84" i="16"/>
  <c r="C84" i="16"/>
  <c r="B84" i="16"/>
  <c r="G83" i="16"/>
  <c r="F83" i="16"/>
  <c r="E83" i="16"/>
  <c r="D83" i="16"/>
  <c r="C83" i="16"/>
  <c r="B83" i="16"/>
  <c r="G82" i="16"/>
  <c r="F82" i="16"/>
  <c r="E82" i="16"/>
  <c r="D82" i="16"/>
  <c r="C82" i="16"/>
  <c r="B82" i="16"/>
  <c r="G81" i="16"/>
  <c r="F81" i="16"/>
  <c r="E81" i="16"/>
  <c r="D81" i="16"/>
  <c r="C81" i="16"/>
  <c r="B81" i="16"/>
  <c r="G80" i="16"/>
  <c r="F80" i="16"/>
  <c r="E80" i="16"/>
  <c r="D80" i="16"/>
  <c r="C80" i="16"/>
  <c r="B80" i="16"/>
  <c r="G79" i="16"/>
  <c r="F79" i="16"/>
  <c r="E79" i="16"/>
  <c r="D79" i="16"/>
  <c r="C79" i="16"/>
  <c r="B79" i="16"/>
  <c r="G78" i="16"/>
  <c r="F78" i="16"/>
  <c r="E78" i="16"/>
  <c r="D78" i="16"/>
  <c r="C78" i="16"/>
  <c r="B78" i="16"/>
  <c r="G77" i="16"/>
  <c r="F77" i="16"/>
  <c r="E77" i="16"/>
  <c r="D77" i="16"/>
  <c r="C77" i="16"/>
  <c r="B77" i="16"/>
  <c r="G76" i="16"/>
  <c r="F76" i="16"/>
  <c r="E76" i="16"/>
  <c r="D76" i="16"/>
  <c r="C76" i="16"/>
  <c r="B76" i="16"/>
  <c r="G75" i="16"/>
  <c r="F75" i="16"/>
  <c r="E75" i="16"/>
  <c r="D75" i="16"/>
  <c r="C75" i="16"/>
  <c r="B75" i="16"/>
  <c r="G74" i="16"/>
  <c r="F74" i="16"/>
  <c r="E74" i="16"/>
  <c r="D74" i="16"/>
  <c r="C74" i="16"/>
  <c r="B74" i="16"/>
  <c r="G73" i="16"/>
  <c r="F73" i="16"/>
  <c r="E73" i="16"/>
  <c r="D73" i="16"/>
  <c r="C73" i="16"/>
  <c r="B73" i="16"/>
  <c r="G72" i="16"/>
  <c r="F72" i="16"/>
  <c r="E72" i="16"/>
  <c r="D72" i="16"/>
  <c r="C72" i="16"/>
  <c r="B72" i="16"/>
  <c r="G71" i="16"/>
  <c r="F71" i="16"/>
  <c r="E71" i="16"/>
  <c r="D71" i="16"/>
  <c r="C71" i="16"/>
  <c r="B71" i="16"/>
  <c r="G70" i="16"/>
  <c r="F70" i="16"/>
  <c r="E70" i="16"/>
  <c r="D70" i="16"/>
  <c r="C70" i="16"/>
  <c r="B70" i="16"/>
  <c r="G69" i="16"/>
  <c r="F69" i="16"/>
  <c r="E69" i="16"/>
  <c r="D69" i="16"/>
  <c r="C69" i="16"/>
  <c r="B69" i="16"/>
  <c r="G68" i="16"/>
  <c r="F68" i="16"/>
  <c r="E68" i="16"/>
  <c r="D68" i="16"/>
  <c r="C68" i="16"/>
  <c r="B68" i="16"/>
  <c r="G67" i="16"/>
  <c r="F67" i="16"/>
  <c r="E67" i="16"/>
  <c r="D67" i="16"/>
  <c r="C67" i="16"/>
  <c r="B67" i="16"/>
  <c r="G51" i="16"/>
  <c r="F51" i="16"/>
  <c r="E51" i="16"/>
  <c r="D51" i="16"/>
  <c r="C51" i="16"/>
  <c r="B51" i="16"/>
  <c r="G50" i="16"/>
  <c r="F50" i="16"/>
  <c r="E50" i="16"/>
  <c r="D50" i="16"/>
  <c r="C50" i="16"/>
  <c r="B50" i="16"/>
  <c r="G49" i="16"/>
  <c r="F49" i="16"/>
  <c r="E49" i="16"/>
  <c r="D49" i="16"/>
  <c r="C49" i="16"/>
  <c r="B49" i="16"/>
  <c r="G48" i="16"/>
  <c r="F48" i="16"/>
  <c r="E48" i="16"/>
  <c r="D48" i="16"/>
  <c r="C48" i="16"/>
  <c r="B48" i="16"/>
  <c r="G45" i="16"/>
  <c r="F45" i="16"/>
  <c r="E45" i="16"/>
  <c r="D45" i="16"/>
  <c r="C45" i="16"/>
  <c r="B45" i="16"/>
  <c r="G44" i="16"/>
  <c r="F44" i="16"/>
  <c r="E44" i="16"/>
  <c r="D44" i="16"/>
  <c r="C44" i="16"/>
  <c r="B44" i="16"/>
  <c r="G43" i="16"/>
  <c r="F43" i="16"/>
  <c r="E43" i="16"/>
  <c r="D43" i="16"/>
  <c r="C43" i="16"/>
  <c r="B43" i="16"/>
  <c r="G42" i="16"/>
  <c r="F42" i="16"/>
  <c r="E42" i="16"/>
  <c r="D42" i="16"/>
  <c r="C42" i="16"/>
  <c r="B42" i="16"/>
  <c r="G41" i="16"/>
  <c r="F41" i="16"/>
  <c r="E41" i="16"/>
  <c r="D41" i="16"/>
  <c r="C41" i="16"/>
  <c r="B41" i="16"/>
  <c r="G40" i="16"/>
  <c r="F40" i="16"/>
  <c r="E40" i="16"/>
  <c r="D40" i="16"/>
  <c r="C40" i="16"/>
  <c r="B40" i="16"/>
  <c r="G39" i="16"/>
  <c r="F39" i="16"/>
  <c r="E39" i="16"/>
  <c r="D39" i="16"/>
  <c r="C39" i="16"/>
  <c r="B39" i="16"/>
  <c r="G38" i="16"/>
  <c r="F38" i="16"/>
  <c r="E38" i="16"/>
  <c r="D38" i="16"/>
  <c r="C38" i="16"/>
  <c r="B38" i="16"/>
  <c r="G35" i="16"/>
  <c r="F35" i="16"/>
  <c r="E35" i="16"/>
  <c r="D35" i="16"/>
  <c r="C35" i="16"/>
  <c r="B35" i="16"/>
  <c r="G34" i="16"/>
  <c r="F34" i="16"/>
  <c r="E34" i="16"/>
  <c r="D34" i="16"/>
  <c r="C34" i="16"/>
  <c r="B34" i="16"/>
  <c r="G31" i="16"/>
  <c r="F31" i="16"/>
  <c r="E31" i="16"/>
  <c r="D31" i="16"/>
  <c r="C31" i="16"/>
  <c r="B31" i="16"/>
  <c r="G30" i="16"/>
  <c r="F30" i="16"/>
  <c r="E30" i="16"/>
  <c r="D30" i="16"/>
  <c r="C30" i="16"/>
  <c r="B30" i="16"/>
  <c r="G29" i="16"/>
  <c r="F29" i="16"/>
  <c r="E29" i="16"/>
  <c r="D29" i="16"/>
  <c r="C29" i="16"/>
  <c r="B29" i="16"/>
  <c r="G28" i="16"/>
  <c r="F28" i="16"/>
  <c r="E28" i="16"/>
  <c r="D28" i="16"/>
  <c r="C28" i="16"/>
  <c r="B28" i="16"/>
  <c r="G27" i="16"/>
  <c r="F27" i="16"/>
  <c r="E27" i="16"/>
  <c r="D27" i="16"/>
  <c r="C27" i="16"/>
  <c r="B27" i="16"/>
  <c r="G26" i="16"/>
  <c r="F26" i="16"/>
  <c r="E26" i="16"/>
  <c r="D26" i="16"/>
  <c r="C26" i="16"/>
  <c r="B26" i="16"/>
  <c r="G25" i="16"/>
  <c r="F25" i="16"/>
  <c r="E25" i="16"/>
  <c r="D25" i="16"/>
  <c r="C25" i="16"/>
  <c r="B25" i="16"/>
  <c r="G24" i="16"/>
  <c r="F24" i="16"/>
  <c r="E24" i="16"/>
  <c r="D24" i="16"/>
  <c r="C24" i="16"/>
  <c r="B24" i="16"/>
  <c r="G23" i="16"/>
  <c r="F23" i="16"/>
  <c r="E23" i="16"/>
  <c r="D23" i="16"/>
  <c r="C23" i="16"/>
  <c r="B23" i="16"/>
  <c r="G20" i="16"/>
  <c r="F20" i="16"/>
  <c r="E20" i="16"/>
  <c r="D20" i="16"/>
  <c r="C20" i="16"/>
  <c r="B20" i="16"/>
  <c r="G19" i="16"/>
  <c r="F19" i="16"/>
  <c r="E19" i="16"/>
  <c r="D19" i="16"/>
  <c r="C19" i="16"/>
  <c r="B19" i="16"/>
  <c r="G18" i="16"/>
  <c r="F18" i="16"/>
  <c r="E18" i="16"/>
  <c r="D18" i="16"/>
  <c r="C18" i="16"/>
  <c r="B18" i="16"/>
  <c r="G17" i="16"/>
  <c r="F17" i="16"/>
  <c r="E17" i="16"/>
  <c r="D17" i="16"/>
  <c r="C17" i="16"/>
  <c r="B17" i="16"/>
  <c r="G16" i="16"/>
  <c r="F16" i="16"/>
  <c r="E16" i="16"/>
  <c r="D16" i="16"/>
  <c r="C16" i="16"/>
  <c r="B16" i="16"/>
  <c r="G13" i="16"/>
  <c r="F13" i="16"/>
  <c r="E13" i="16"/>
  <c r="D13" i="16"/>
  <c r="C13" i="16"/>
  <c r="B13" i="16"/>
  <c r="G12" i="16"/>
  <c r="F12" i="16"/>
  <c r="E12" i="16"/>
  <c r="D12" i="16"/>
  <c r="C12" i="16"/>
  <c r="B12" i="16"/>
  <c r="G11" i="16"/>
  <c r="F11" i="16"/>
  <c r="E11" i="16"/>
  <c r="D11" i="16"/>
  <c r="C11" i="16"/>
  <c r="B11" i="16"/>
  <c r="G10" i="16"/>
  <c r="F10" i="16"/>
  <c r="E10" i="16"/>
  <c r="D10" i="16"/>
  <c r="C10" i="16"/>
  <c r="B10" i="16"/>
  <c r="G9" i="16"/>
  <c r="F9" i="16"/>
  <c r="E9" i="16"/>
  <c r="D9" i="16"/>
  <c r="C9" i="16"/>
  <c r="B9" i="16"/>
  <c r="G6" i="16"/>
  <c r="F6" i="16"/>
  <c r="E6" i="16"/>
  <c r="D6" i="16"/>
  <c r="C6" i="16"/>
  <c r="B6" i="16"/>
  <c r="G106" i="15"/>
  <c r="F106" i="15"/>
  <c r="E106" i="15"/>
  <c r="D106" i="15"/>
  <c r="C106" i="15"/>
  <c r="B106" i="15"/>
  <c r="G105" i="15"/>
  <c r="F105" i="15"/>
  <c r="E105" i="15"/>
  <c r="D105" i="15"/>
  <c r="C105" i="15"/>
  <c r="B105" i="15"/>
  <c r="G104" i="15"/>
  <c r="F104" i="15"/>
  <c r="E104" i="15"/>
  <c r="D104" i="15"/>
  <c r="C104" i="15"/>
  <c r="B104" i="15"/>
  <c r="G103" i="15"/>
  <c r="F103" i="15"/>
  <c r="E103" i="15"/>
  <c r="D103" i="15"/>
  <c r="C103" i="15"/>
  <c r="B103" i="15"/>
  <c r="G102" i="15"/>
  <c r="F102" i="15"/>
  <c r="E102" i="15"/>
  <c r="D102" i="15"/>
  <c r="C102" i="15"/>
  <c r="B102" i="15"/>
  <c r="G101" i="15"/>
  <c r="F101" i="15"/>
  <c r="E101" i="15"/>
  <c r="D101" i="15"/>
  <c r="C101" i="15"/>
  <c r="B101" i="15"/>
  <c r="G100" i="15"/>
  <c r="F100" i="15"/>
  <c r="E100" i="15"/>
  <c r="D100" i="15"/>
  <c r="C100" i="15"/>
  <c r="B100" i="15"/>
  <c r="G99" i="15"/>
  <c r="F99" i="15"/>
  <c r="E99" i="15"/>
  <c r="D99" i="15"/>
  <c r="C99" i="15"/>
  <c r="B99" i="15"/>
  <c r="G98" i="15"/>
  <c r="F98" i="15"/>
  <c r="E98" i="15"/>
  <c r="D98" i="15"/>
  <c r="C98" i="15"/>
  <c r="B98" i="15"/>
  <c r="G97" i="15"/>
  <c r="F97" i="15"/>
  <c r="E97" i="15"/>
  <c r="D97" i="15"/>
  <c r="C97" i="15"/>
  <c r="B97" i="15"/>
  <c r="G96" i="15"/>
  <c r="F96" i="15"/>
  <c r="E96" i="15"/>
  <c r="D96" i="15"/>
  <c r="C96" i="15"/>
  <c r="B96" i="15"/>
  <c r="G95" i="15"/>
  <c r="F95" i="15"/>
  <c r="E95" i="15"/>
  <c r="D95" i="15"/>
  <c r="C95" i="15"/>
  <c r="B95" i="15"/>
  <c r="G92" i="15"/>
  <c r="F92" i="15"/>
  <c r="E92" i="15"/>
  <c r="D92" i="15"/>
  <c r="C92" i="15"/>
  <c r="B92" i="15"/>
  <c r="G91" i="15"/>
  <c r="F91" i="15"/>
  <c r="E91" i="15"/>
  <c r="D91" i="15"/>
  <c r="C91" i="15"/>
  <c r="B91" i="15"/>
  <c r="G90" i="15"/>
  <c r="F90" i="15"/>
  <c r="E90" i="15"/>
  <c r="D90" i="15"/>
  <c r="C90" i="15"/>
  <c r="B90" i="15"/>
  <c r="G89" i="15"/>
  <c r="F89" i="15"/>
  <c r="E89" i="15"/>
  <c r="D89" i="15"/>
  <c r="C89" i="15"/>
  <c r="B89" i="15"/>
  <c r="G88" i="15"/>
  <c r="F88" i="15"/>
  <c r="E88" i="15"/>
  <c r="D88" i="15"/>
  <c r="C88" i="15"/>
  <c r="B88" i="15"/>
  <c r="G87" i="15"/>
  <c r="F87" i="15"/>
  <c r="E87" i="15"/>
  <c r="D87" i="15"/>
  <c r="C87" i="15"/>
  <c r="B87" i="15"/>
  <c r="G86" i="15"/>
  <c r="F86" i="15"/>
  <c r="E86" i="15"/>
  <c r="D86" i="15"/>
  <c r="C86" i="15"/>
  <c r="B86" i="15"/>
  <c r="G85" i="15"/>
  <c r="F85" i="15"/>
  <c r="E85" i="15"/>
  <c r="D85" i="15"/>
  <c r="C85" i="15"/>
  <c r="B85" i="15"/>
  <c r="G84" i="15"/>
  <c r="F84" i="15"/>
  <c r="E84" i="15"/>
  <c r="D84" i="15"/>
  <c r="C84" i="15"/>
  <c r="B84" i="15"/>
  <c r="G83" i="15"/>
  <c r="F83" i="15"/>
  <c r="E83" i="15"/>
  <c r="D83" i="15"/>
  <c r="C83" i="15"/>
  <c r="B83" i="15"/>
  <c r="G82" i="15"/>
  <c r="F82" i="15"/>
  <c r="E82" i="15"/>
  <c r="D82" i="15"/>
  <c r="C82" i="15"/>
  <c r="B82" i="15"/>
  <c r="G81" i="15"/>
  <c r="F81" i="15"/>
  <c r="E81" i="15"/>
  <c r="D81" i="15"/>
  <c r="C81" i="15"/>
  <c r="B81" i="15"/>
  <c r="G80" i="15"/>
  <c r="F80" i="15"/>
  <c r="E80" i="15"/>
  <c r="D80" i="15"/>
  <c r="C80" i="15"/>
  <c r="B80" i="15"/>
  <c r="G79" i="15"/>
  <c r="F79" i="15"/>
  <c r="E79" i="15"/>
  <c r="D79" i="15"/>
  <c r="C79" i="15"/>
  <c r="B79" i="15"/>
  <c r="G78" i="15"/>
  <c r="F78" i="15"/>
  <c r="E78" i="15"/>
  <c r="D78" i="15"/>
  <c r="C78" i="15"/>
  <c r="B78" i="15"/>
  <c r="G77" i="15"/>
  <c r="F77" i="15"/>
  <c r="E77" i="15"/>
  <c r="D77" i="15"/>
  <c r="C77" i="15"/>
  <c r="B77" i="15"/>
  <c r="G76" i="15"/>
  <c r="F76" i="15"/>
  <c r="E76" i="15"/>
  <c r="D76" i="15"/>
  <c r="C76" i="15"/>
  <c r="B76" i="15"/>
  <c r="G75" i="15"/>
  <c r="F75" i="15"/>
  <c r="E75" i="15"/>
  <c r="D75" i="15"/>
  <c r="C75" i="15"/>
  <c r="B75" i="15"/>
  <c r="G74" i="15"/>
  <c r="F74" i="15"/>
  <c r="E74" i="15"/>
  <c r="D74" i="15"/>
  <c r="C74" i="15"/>
  <c r="B74" i="15"/>
  <c r="G73" i="15"/>
  <c r="F73" i="15"/>
  <c r="E73" i="15"/>
  <c r="D73" i="15"/>
  <c r="C73" i="15"/>
  <c r="B73" i="15"/>
  <c r="G72" i="15"/>
  <c r="F72" i="15"/>
  <c r="E72" i="15"/>
  <c r="D72" i="15"/>
  <c r="C72" i="15"/>
  <c r="B72" i="15"/>
  <c r="G71" i="15"/>
  <c r="F71" i="15"/>
  <c r="E71" i="15"/>
  <c r="D71" i="15"/>
  <c r="C71" i="15"/>
  <c r="B71" i="15"/>
  <c r="G70" i="15"/>
  <c r="F70" i="15"/>
  <c r="E70" i="15"/>
  <c r="D70" i="15"/>
  <c r="C70" i="15"/>
  <c r="B70" i="15"/>
  <c r="G53" i="15"/>
  <c r="F53" i="15"/>
  <c r="E53" i="15"/>
  <c r="D53" i="15"/>
  <c r="C53" i="15"/>
  <c r="B53" i="15"/>
  <c r="G52" i="15"/>
  <c r="F52" i="15"/>
  <c r="E52" i="15"/>
  <c r="D52" i="15"/>
  <c r="C52" i="15"/>
  <c r="B52" i="15"/>
  <c r="G51" i="15"/>
  <c r="F51" i="15"/>
  <c r="E51" i="15"/>
  <c r="D51" i="15"/>
  <c r="C51" i="15"/>
  <c r="B51" i="15"/>
  <c r="G50" i="15"/>
  <c r="F50" i="15"/>
  <c r="E50" i="15"/>
  <c r="D50" i="15"/>
  <c r="C50" i="15"/>
  <c r="B50" i="15"/>
  <c r="G47" i="15"/>
  <c r="F47" i="15"/>
  <c r="E47" i="15"/>
  <c r="D47" i="15"/>
  <c r="C47" i="15"/>
  <c r="B47" i="15"/>
  <c r="G46" i="15"/>
  <c r="F46" i="15"/>
  <c r="E46" i="15"/>
  <c r="D46" i="15"/>
  <c r="C46" i="15"/>
  <c r="B46" i="15"/>
  <c r="G45" i="15"/>
  <c r="F45" i="15"/>
  <c r="E45" i="15"/>
  <c r="D45" i="15"/>
  <c r="C45" i="15"/>
  <c r="B45" i="15"/>
  <c r="G44" i="15"/>
  <c r="F44" i="15"/>
  <c r="E44" i="15"/>
  <c r="D44" i="15"/>
  <c r="C44" i="15"/>
  <c r="B44" i="15"/>
  <c r="G43" i="15"/>
  <c r="F43" i="15"/>
  <c r="E43" i="15"/>
  <c r="D43" i="15"/>
  <c r="C43" i="15"/>
  <c r="B43" i="15"/>
  <c r="G42" i="15"/>
  <c r="F42" i="15"/>
  <c r="E42" i="15"/>
  <c r="D42" i="15"/>
  <c r="C42" i="15"/>
  <c r="B42" i="15"/>
  <c r="G41" i="15"/>
  <c r="F41" i="15"/>
  <c r="E41" i="15"/>
  <c r="D41" i="15"/>
  <c r="C41" i="15"/>
  <c r="B41" i="15"/>
  <c r="G40" i="15"/>
  <c r="F40" i="15"/>
  <c r="E40" i="15"/>
  <c r="D40" i="15"/>
  <c r="C40" i="15"/>
  <c r="B40" i="15"/>
  <c r="G37" i="15"/>
  <c r="F37" i="15"/>
  <c r="E37" i="15"/>
  <c r="D37" i="15"/>
  <c r="C37" i="15"/>
  <c r="B37" i="15"/>
  <c r="G36" i="15"/>
  <c r="F36" i="15"/>
  <c r="E36" i="15"/>
  <c r="D36" i="15"/>
  <c r="C36" i="15"/>
  <c r="B36" i="15"/>
  <c r="G33" i="15"/>
  <c r="F33" i="15"/>
  <c r="E33" i="15"/>
  <c r="D33" i="15"/>
  <c r="C33" i="15"/>
  <c r="B33" i="15"/>
  <c r="G32" i="15"/>
  <c r="F32" i="15"/>
  <c r="E32" i="15"/>
  <c r="D32" i="15"/>
  <c r="C32" i="15"/>
  <c r="B32" i="15"/>
  <c r="G31" i="15"/>
  <c r="F31" i="15"/>
  <c r="E31" i="15"/>
  <c r="D31" i="15"/>
  <c r="C31" i="15"/>
  <c r="B31" i="15"/>
  <c r="G30" i="15"/>
  <c r="F30" i="15"/>
  <c r="E30" i="15"/>
  <c r="D30" i="15"/>
  <c r="C30" i="15"/>
  <c r="B30" i="15"/>
  <c r="G29" i="15"/>
  <c r="F29" i="15"/>
  <c r="E29" i="15"/>
  <c r="D29" i="15"/>
  <c r="C29" i="15"/>
  <c r="B29" i="15"/>
  <c r="G28" i="15"/>
  <c r="F28" i="15"/>
  <c r="E28" i="15"/>
  <c r="D28" i="15"/>
  <c r="C28" i="15"/>
  <c r="B28" i="15"/>
  <c r="G27" i="15"/>
  <c r="F27" i="15"/>
  <c r="E27" i="15"/>
  <c r="D27" i="15"/>
  <c r="C27" i="15"/>
  <c r="B27" i="15"/>
  <c r="G26" i="15"/>
  <c r="F26" i="15"/>
  <c r="E26" i="15"/>
  <c r="D26" i="15"/>
  <c r="C26" i="15"/>
  <c r="B26" i="15"/>
  <c r="G25" i="15"/>
  <c r="F25" i="15"/>
  <c r="E25" i="15"/>
  <c r="D25" i="15"/>
  <c r="C25" i="15"/>
  <c r="B25" i="15"/>
  <c r="G22" i="15"/>
  <c r="F22" i="15"/>
  <c r="E22" i="15"/>
  <c r="D22" i="15"/>
  <c r="C22" i="15"/>
  <c r="B22" i="15"/>
  <c r="G21" i="15"/>
  <c r="F21" i="15"/>
  <c r="E21" i="15"/>
  <c r="D21" i="15"/>
  <c r="C21" i="15"/>
  <c r="B21" i="15"/>
  <c r="G20" i="15"/>
  <c r="F20" i="15"/>
  <c r="E20" i="15"/>
  <c r="D20" i="15"/>
  <c r="C20" i="15"/>
  <c r="B20" i="15"/>
  <c r="G19" i="15"/>
  <c r="F19" i="15"/>
  <c r="E19" i="15"/>
  <c r="D19" i="15"/>
  <c r="C19" i="15"/>
  <c r="B19" i="15"/>
  <c r="G18" i="15"/>
  <c r="F18" i="15"/>
  <c r="E18" i="15"/>
  <c r="D18" i="15"/>
  <c r="C18" i="15"/>
  <c r="B18" i="15"/>
  <c r="G15" i="15"/>
  <c r="F15" i="15"/>
  <c r="E15" i="15"/>
  <c r="D15" i="15"/>
  <c r="C15" i="15"/>
  <c r="B15" i="15"/>
  <c r="G14" i="15"/>
  <c r="F14" i="15"/>
  <c r="E14" i="15"/>
  <c r="D14" i="15"/>
  <c r="C14" i="15"/>
  <c r="B14" i="15"/>
  <c r="G13" i="15"/>
  <c r="F13" i="15"/>
  <c r="E13" i="15"/>
  <c r="D13" i="15"/>
  <c r="C13" i="15"/>
  <c r="B13" i="15"/>
  <c r="G12" i="15"/>
  <c r="F12" i="15"/>
  <c r="E12" i="15"/>
  <c r="D12" i="15"/>
  <c r="C12" i="15"/>
  <c r="B12" i="15"/>
  <c r="G11" i="15"/>
  <c r="F11" i="15"/>
  <c r="E11" i="15"/>
  <c r="D11" i="15"/>
  <c r="C11" i="15"/>
  <c r="B11" i="15"/>
  <c r="G8" i="15"/>
  <c r="F8" i="15"/>
  <c r="E8" i="15"/>
  <c r="D8" i="15"/>
  <c r="C8" i="15"/>
  <c r="B8" i="15"/>
  <c r="R10" i="21" l="1"/>
  <c r="P10" i="21"/>
  <c r="M10" i="21"/>
  <c r="J10" i="21"/>
  <c r="G10" i="21"/>
  <c r="D10" i="21"/>
  <c r="A46" i="33" l="1"/>
  <c r="P23" i="5"/>
  <c r="R23" i="5" s="1"/>
  <c r="F64" i="16"/>
  <c r="E64" i="16"/>
  <c r="D64" i="16"/>
  <c r="B64" i="16"/>
  <c r="G67" i="15"/>
  <c r="F67" i="15"/>
  <c r="E67" i="15"/>
  <c r="B67" i="15"/>
  <c r="G64" i="16"/>
  <c r="F23" i="5"/>
  <c r="F16" i="5"/>
  <c r="B16" i="5"/>
  <c r="D48" i="24"/>
  <c r="D23" i="24"/>
  <c r="D16" i="24"/>
  <c r="A54" i="16"/>
  <c r="A106" i="16"/>
  <c r="A56" i="15"/>
  <c r="A108" i="15"/>
  <c r="A56" i="5"/>
  <c r="A111" i="5"/>
  <c r="A56" i="24"/>
  <c r="A111" i="24" l="1"/>
  <c r="A107" i="15"/>
  <c r="D67" i="15"/>
  <c r="A55" i="24"/>
  <c r="A110" i="5"/>
  <c r="A55" i="5"/>
  <c r="A55" i="15"/>
  <c r="A105" i="16"/>
  <c r="A53" i="16"/>
  <c r="C64" i="16"/>
  <c r="C67" i="15"/>
  <c r="A45" i="21"/>
  <c r="A50" i="34" s="1"/>
  <c r="I76" i="16" l="1"/>
  <c r="H76" i="16"/>
  <c r="I75" i="16"/>
  <c r="H75" i="16"/>
  <c r="I74" i="16"/>
  <c r="H74" i="16"/>
  <c r="I73" i="16"/>
  <c r="H73" i="16"/>
  <c r="I72" i="16"/>
  <c r="H72" i="16"/>
  <c r="I71" i="16"/>
  <c r="H71" i="16"/>
  <c r="I70" i="16"/>
  <c r="H70" i="16"/>
  <c r="I69" i="16"/>
  <c r="H69" i="16"/>
  <c r="I68" i="16"/>
  <c r="H68" i="16"/>
  <c r="I67" i="16"/>
  <c r="H67" i="16"/>
  <c r="I66" i="16"/>
  <c r="H66" i="16"/>
  <c r="I51" i="16"/>
  <c r="H51" i="16"/>
  <c r="I50" i="16"/>
  <c r="H50" i="16"/>
  <c r="I49" i="16"/>
  <c r="H49" i="16"/>
  <c r="I48" i="16"/>
  <c r="H48" i="16"/>
  <c r="I47" i="16"/>
  <c r="H47" i="16"/>
  <c r="I45" i="16"/>
  <c r="H45" i="16"/>
  <c r="I44" i="16"/>
  <c r="H44" i="16"/>
  <c r="I43" i="16"/>
  <c r="H43" i="16"/>
  <c r="I42" i="16"/>
  <c r="H42" i="16"/>
  <c r="I41" i="16"/>
  <c r="H41" i="16"/>
  <c r="I40" i="16"/>
  <c r="H40" i="16"/>
  <c r="I39" i="16"/>
  <c r="H39" i="16"/>
  <c r="I37" i="16"/>
  <c r="H37" i="16"/>
  <c r="I35" i="16"/>
  <c r="H35" i="16"/>
  <c r="I34" i="16"/>
  <c r="H34" i="16"/>
  <c r="I33" i="16"/>
  <c r="H33" i="16"/>
  <c r="I31" i="16"/>
  <c r="H31" i="16"/>
  <c r="I30" i="16"/>
  <c r="H30" i="16"/>
  <c r="I29" i="16"/>
  <c r="H29" i="16"/>
  <c r="I28" i="16"/>
  <c r="H28" i="16"/>
  <c r="I27" i="16"/>
  <c r="H27" i="16"/>
  <c r="I26" i="16"/>
  <c r="H26" i="16"/>
  <c r="I25" i="16"/>
  <c r="H25" i="16"/>
  <c r="I24" i="16"/>
  <c r="H24" i="16"/>
  <c r="I23" i="16"/>
  <c r="H23" i="16"/>
  <c r="I22" i="16"/>
  <c r="H22" i="16"/>
  <c r="I20" i="16"/>
  <c r="H20" i="16"/>
  <c r="I19" i="16"/>
  <c r="H19" i="16"/>
  <c r="I18" i="16"/>
  <c r="H18" i="16"/>
  <c r="I17" i="16"/>
  <c r="H17" i="16"/>
  <c r="I16" i="16"/>
  <c r="H16" i="16"/>
  <c r="I15" i="16"/>
  <c r="H15" i="16"/>
  <c r="I13" i="16"/>
  <c r="H13" i="16"/>
  <c r="I12" i="16"/>
  <c r="H12" i="16"/>
  <c r="I11" i="16"/>
  <c r="H11" i="16"/>
  <c r="I10" i="16"/>
  <c r="H10" i="16"/>
  <c r="I6" i="16"/>
  <c r="I64" i="16" s="1"/>
  <c r="H6" i="16"/>
  <c r="H64" i="16" s="1"/>
  <c r="H38" i="16" l="1"/>
  <c r="I9" i="16"/>
  <c r="I38" i="16"/>
  <c r="H9" i="16"/>
  <c r="D8" i="5" l="1"/>
  <c r="H8" i="5"/>
  <c r="J8" i="5"/>
  <c r="L8" i="5"/>
  <c r="N8" i="5"/>
  <c r="D12" i="5"/>
  <c r="H12" i="5"/>
  <c r="J12" i="5"/>
  <c r="L12" i="5"/>
  <c r="N12" i="5"/>
  <c r="D13" i="5"/>
  <c r="H13" i="5"/>
  <c r="J13" i="5"/>
  <c r="L13" i="5"/>
  <c r="N13" i="5"/>
  <c r="D14" i="5"/>
  <c r="H14" i="5"/>
  <c r="J14" i="5"/>
  <c r="L14" i="5"/>
  <c r="N14" i="5"/>
  <c r="D15" i="5"/>
  <c r="H15" i="5"/>
  <c r="J15" i="5"/>
  <c r="L15" i="5"/>
  <c r="N15" i="5"/>
  <c r="D18" i="5"/>
  <c r="H18" i="5"/>
  <c r="J18" i="5"/>
  <c r="L18" i="5"/>
  <c r="N18" i="5"/>
  <c r="D19" i="5"/>
  <c r="H19" i="5"/>
  <c r="J19" i="5"/>
  <c r="L19" i="5"/>
  <c r="N19" i="5"/>
  <c r="D20" i="5"/>
  <c r="E20" i="5" s="1"/>
  <c r="H20" i="5"/>
  <c r="J20" i="5"/>
  <c r="L20" i="5"/>
  <c r="N20" i="5"/>
  <c r="D21" i="5"/>
  <c r="E21" i="5" s="1"/>
  <c r="H21" i="5"/>
  <c r="J21" i="5"/>
  <c r="K21" i="5" s="1"/>
  <c r="L21" i="5"/>
  <c r="N21" i="5"/>
  <c r="D22" i="5"/>
  <c r="H22" i="5"/>
  <c r="J22" i="5"/>
  <c r="K22" i="5" s="1"/>
  <c r="L22" i="5"/>
  <c r="N22" i="5"/>
  <c r="D25" i="5"/>
  <c r="H25" i="5"/>
  <c r="J25" i="5"/>
  <c r="L25" i="5"/>
  <c r="N25" i="5"/>
  <c r="D26" i="5"/>
  <c r="E26" i="5" s="1"/>
  <c r="H26" i="5"/>
  <c r="J26" i="5"/>
  <c r="L26" i="5"/>
  <c r="N26" i="5"/>
  <c r="D27" i="5"/>
  <c r="E27" i="5" s="1"/>
  <c r="H27" i="5"/>
  <c r="J27" i="5"/>
  <c r="L27" i="5"/>
  <c r="N27" i="5"/>
  <c r="D28" i="5"/>
  <c r="H28" i="5"/>
  <c r="J28" i="5"/>
  <c r="L28" i="5"/>
  <c r="N28" i="5"/>
  <c r="D29" i="5"/>
  <c r="H29" i="5"/>
  <c r="J29" i="5"/>
  <c r="L29" i="5"/>
  <c r="N29" i="5"/>
  <c r="D30" i="5"/>
  <c r="E30" i="5" s="1"/>
  <c r="H30" i="5"/>
  <c r="J30" i="5"/>
  <c r="L30" i="5"/>
  <c r="N30" i="5"/>
  <c r="D31" i="5"/>
  <c r="E31" i="5" s="1"/>
  <c r="H31" i="5"/>
  <c r="J31" i="5"/>
  <c r="K31" i="5" s="1"/>
  <c r="L31" i="5"/>
  <c r="M31" i="5" s="1"/>
  <c r="N31" i="5"/>
  <c r="D32" i="5"/>
  <c r="E32" i="5" s="1"/>
  <c r="H32" i="5"/>
  <c r="J32" i="5"/>
  <c r="K32" i="5" s="1"/>
  <c r="L32" i="5"/>
  <c r="N32" i="5"/>
  <c r="D33" i="5"/>
  <c r="E33" i="5" s="1"/>
  <c r="H33" i="5"/>
  <c r="J33" i="5"/>
  <c r="L33" i="5"/>
  <c r="N33" i="5"/>
  <c r="D36" i="5"/>
  <c r="E36" i="5" s="1"/>
  <c r="H36" i="5"/>
  <c r="J36" i="5"/>
  <c r="L36" i="5"/>
  <c r="N36" i="5"/>
  <c r="D37" i="5"/>
  <c r="E37" i="5" s="1"/>
  <c r="H37" i="5"/>
  <c r="J37" i="5"/>
  <c r="L37" i="5"/>
  <c r="N37" i="5"/>
  <c r="D39" i="5"/>
  <c r="E39" i="5" s="1"/>
  <c r="H39" i="5"/>
  <c r="J39" i="5"/>
  <c r="K39" i="5" s="1"/>
  <c r="L39" i="5"/>
  <c r="N39" i="5"/>
  <c r="D41" i="5"/>
  <c r="H41" i="5"/>
  <c r="J41" i="5"/>
  <c r="L41" i="5"/>
  <c r="N41" i="5"/>
  <c r="D42" i="5"/>
  <c r="E42" i="5" s="1"/>
  <c r="H42" i="5"/>
  <c r="J42" i="5"/>
  <c r="L42" i="5"/>
  <c r="N42" i="5"/>
  <c r="D43" i="5"/>
  <c r="E43" i="5" s="1"/>
  <c r="H43" i="5"/>
  <c r="J43" i="5"/>
  <c r="K43" i="5" s="1"/>
  <c r="L43" i="5"/>
  <c r="M43" i="5" s="1"/>
  <c r="N43" i="5"/>
  <c r="D44" i="5"/>
  <c r="E44" i="5" s="1"/>
  <c r="H44" i="5"/>
  <c r="J44" i="5"/>
  <c r="K44" i="5" s="1"/>
  <c r="L44" i="5"/>
  <c r="N44" i="5"/>
  <c r="D45" i="5"/>
  <c r="E45" i="5" s="1"/>
  <c r="H45" i="5"/>
  <c r="J45" i="5"/>
  <c r="L45" i="5"/>
  <c r="N45" i="5"/>
  <c r="D46" i="5"/>
  <c r="E46" i="5" s="1"/>
  <c r="H46" i="5"/>
  <c r="J46" i="5"/>
  <c r="L46" i="5"/>
  <c r="N46" i="5"/>
  <c r="D47" i="5"/>
  <c r="E47" i="5" s="1"/>
  <c r="H47" i="5"/>
  <c r="J47" i="5"/>
  <c r="L47" i="5"/>
  <c r="N47" i="5"/>
  <c r="D50" i="5"/>
  <c r="E50" i="5" s="1"/>
  <c r="H50" i="5"/>
  <c r="J50" i="5"/>
  <c r="K50" i="5" s="1"/>
  <c r="L50" i="5"/>
  <c r="N50" i="5"/>
  <c r="D51" i="5"/>
  <c r="E51" i="5" s="1"/>
  <c r="H51" i="5"/>
  <c r="J51" i="5"/>
  <c r="L51" i="5"/>
  <c r="N51" i="5"/>
  <c r="D52" i="5"/>
  <c r="E52" i="5" s="1"/>
  <c r="H52" i="5"/>
  <c r="J52" i="5"/>
  <c r="L52" i="5"/>
  <c r="N52" i="5"/>
  <c r="D53" i="5"/>
  <c r="E53" i="5" s="1"/>
  <c r="H53" i="5"/>
  <c r="J53" i="5"/>
  <c r="K53" i="5" s="1"/>
  <c r="L53" i="5"/>
  <c r="M53" i="5" s="1"/>
  <c r="N53" i="5"/>
  <c r="D72" i="5"/>
  <c r="H72" i="5"/>
  <c r="J72" i="5"/>
  <c r="L72" i="5"/>
  <c r="N72" i="5"/>
  <c r="D73" i="5"/>
  <c r="H73" i="5"/>
  <c r="J73" i="5"/>
  <c r="L73" i="5"/>
  <c r="N73" i="5"/>
  <c r="D74" i="5"/>
  <c r="H74" i="5"/>
  <c r="J74" i="5"/>
  <c r="L74" i="5"/>
  <c r="N74" i="5"/>
  <c r="D75" i="5"/>
  <c r="H75" i="5"/>
  <c r="J75" i="5"/>
  <c r="L75" i="5"/>
  <c r="N75" i="5"/>
  <c r="D76" i="5"/>
  <c r="H76" i="5"/>
  <c r="J76" i="5"/>
  <c r="L76" i="5"/>
  <c r="N76" i="5"/>
  <c r="D77" i="5"/>
  <c r="H77" i="5"/>
  <c r="J77" i="5"/>
  <c r="L77" i="5"/>
  <c r="N77" i="5"/>
  <c r="D78" i="5"/>
  <c r="H78" i="5"/>
  <c r="J78" i="5"/>
  <c r="L78" i="5"/>
  <c r="N78" i="5"/>
  <c r="D79" i="5"/>
  <c r="H79" i="5"/>
  <c r="J79" i="5"/>
  <c r="L79" i="5"/>
  <c r="N79" i="5"/>
  <c r="D80" i="5"/>
  <c r="H80" i="5"/>
  <c r="J80" i="5"/>
  <c r="L80" i="5"/>
  <c r="N80" i="5"/>
  <c r="D81" i="5"/>
  <c r="H81" i="5"/>
  <c r="J81" i="5"/>
  <c r="L81" i="5"/>
  <c r="N81" i="5"/>
  <c r="D82" i="5"/>
  <c r="H82" i="5"/>
  <c r="J82" i="5"/>
  <c r="L82" i="5"/>
  <c r="N82" i="5"/>
  <c r="D83" i="5"/>
  <c r="H83" i="5"/>
  <c r="J83" i="5"/>
  <c r="L83" i="5"/>
  <c r="N83" i="5"/>
  <c r="D84" i="5"/>
  <c r="H84" i="5"/>
  <c r="J84" i="5"/>
  <c r="L84" i="5"/>
  <c r="N84" i="5"/>
  <c r="D85" i="5"/>
  <c r="H85" i="5"/>
  <c r="J85" i="5"/>
  <c r="L85" i="5"/>
  <c r="N85" i="5"/>
  <c r="D86" i="5"/>
  <c r="H86" i="5"/>
  <c r="J86" i="5"/>
  <c r="L86" i="5"/>
  <c r="N86" i="5"/>
  <c r="D87" i="5"/>
  <c r="H87" i="5"/>
  <c r="J87" i="5"/>
  <c r="L87" i="5"/>
  <c r="N87" i="5"/>
  <c r="D88" i="5"/>
  <c r="H88" i="5"/>
  <c r="J88" i="5"/>
  <c r="L88" i="5"/>
  <c r="N88" i="5"/>
  <c r="D89" i="5"/>
  <c r="H89" i="5"/>
  <c r="J89" i="5"/>
  <c r="L89" i="5"/>
  <c r="N89" i="5"/>
  <c r="D90" i="5"/>
  <c r="H90" i="5"/>
  <c r="J90" i="5"/>
  <c r="L90" i="5"/>
  <c r="N90" i="5"/>
  <c r="D91" i="5"/>
  <c r="H91" i="5"/>
  <c r="J91" i="5"/>
  <c r="L91" i="5"/>
  <c r="N91" i="5"/>
  <c r="D92" i="5"/>
  <c r="H92" i="5"/>
  <c r="J92" i="5"/>
  <c r="L92" i="5"/>
  <c r="N92" i="5"/>
  <c r="D93" i="5"/>
  <c r="H93" i="5"/>
  <c r="J93" i="5"/>
  <c r="L93" i="5"/>
  <c r="N93" i="5"/>
  <c r="D94" i="5"/>
  <c r="H94" i="5"/>
  <c r="J94" i="5"/>
  <c r="L94" i="5"/>
  <c r="N94" i="5"/>
  <c r="D97" i="5"/>
  <c r="H97" i="5"/>
  <c r="J97" i="5"/>
  <c r="L97" i="5"/>
  <c r="N97" i="5"/>
  <c r="D98" i="5"/>
  <c r="H98" i="5"/>
  <c r="J98" i="5"/>
  <c r="L98" i="5"/>
  <c r="N98" i="5"/>
  <c r="D99" i="5"/>
  <c r="H99" i="5"/>
  <c r="J99" i="5"/>
  <c r="L99" i="5"/>
  <c r="N99" i="5"/>
  <c r="D100" i="5"/>
  <c r="H100" i="5"/>
  <c r="J100" i="5"/>
  <c r="L100" i="5"/>
  <c r="N100" i="5"/>
  <c r="D101" i="5"/>
  <c r="H101" i="5"/>
  <c r="J101" i="5"/>
  <c r="L101" i="5"/>
  <c r="N101" i="5"/>
  <c r="D102" i="5"/>
  <c r="H102" i="5"/>
  <c r="J102" i="5"/>
  <c r="L102" i="5"/>
  <c r="N102" i="5"/>
  <c r="D103" i="5"/>
  <c r="H103" i="5"/>
  <c r="J103" i="5"/>
  <c r="L103" i="5"/>
  <c r="N103" i="5"/>
  <c r="D104" i="5"/>
  <c r="H104" i="5"/>
  <c r="J104" i="5"/>
  <c r="L104" i="5"/>
  <c r="N104" i="5"/>
  <c r="D105" i="5"/>
  <c r="H105" i="5"/>
  <c r="J105" i="5"/>
  <c r="L105" i="5"/>
  <c r="N105" i="5"/>
  <c r="D106" i="5"/>
  <c r="H106" i="5"/>
  <c r="J106" i="5"/>
  <c r="L106" i="5"/>
  <c r="N106" i="5"/>
  <c r="D107" i="5"/>
  <c r="H107" i="5"/>
  <c r="J107" i="5"/>
  <c r="L107" i="5"/>
  <c r="N107" i="5"/>
  <c r="D108" i="5"/>
  <c r="H108" i="5"/>
  <c r="J108" i="5"/>
  <c r="L108" i="5"/>
  <c r="N108" i="5"/>
  <c r="B8" i="24"/>
  <c r="F8" i="24"/>
  <c r="H8" i="24"/>
  <c r="J8" i="24"/>
  <c r="L8" i="24"/>
  <c r="N8" i="24"/>
  <c r="B12" i="24"/>
  <c r="F12" i="24"/>
  <c r="H12" i="24"/>
  <c r="J12" i="24"/>
  <c r="L12" i="24"/>
  <c r="N12" i="24"/>
  <c r="B13" i="24"/>
  <c r="F13" i="24"/>
  <c r="H13" i="24"/>
  <c r="J13" i="24"/>
  <c r="L13" i="24"/>
  <c r="N13" i="24"/>
  <c r="B14" i="24"/>
  <c r="F14" i="24"/>
  <c r="H14" i="24"/>
  <c r="J14" i="24"/>
  <c r="L14" i="24"/>
  <c r="N14" i="24"/>
  <c r="B15" i="24"/>
  <c r="F15" i="24"/>
  <c r="H15" i="24"/>
  <c r="J15" i="24"/>
  <c r="L15" i="24"/>
  <c r="M15" i="24" s="1"/>
  <c r="N15" i="24"/>
  <c r="B18" i="24"/>
  <c r="F18" i="24"/>
  <c r="H18" i="24"/>
  <c r="J18" i="24"/>
  <c r="L18" i="24"/>
  <c r="N18" i="24"/>
  <c r="B19" i="24"/>
  <c r="F19" i="24"/>
  <c r="H19" i="24"/>
  <c r="J19" i="24"/>
  <c r="L19" i="24"/>
  <c r="N19" i="24"/>
  <c r="B20" i="24"/>
  <c r="F20" i="24"/>
  <c r="H20" i="24"/>
  <c r="J20" i="24"/>
  <c r="L20" i="24"/>
  <c r="N20" i="24"/>
  <c r="B21" i="24"/>
  <c r="F21" i="24"/>
  <c r="H21" i="24"/>
  <c r="I21" i="24" s="1"/>
  <c r="J21" i="24"/>
  <c r="K21" i="24" s="1"/>
  <c r="L21" i="24"/>
  <c r="M21" i="24" s="1"/>
  <c r="N21" i="24"/>
  <c r="B22" i="24"/>
  <c r="F22" i="24"/>
  <c r="H22" i="24"/>
  <c r="J22" i="24"/>
  <c r="L22" i="24"/>
  <c r="N22" i="24"/>
  <c r="B25" i="24"/>
  <c r="F25" i="24"/>
  <c r="H25" i="24"/>
  <c r="J25" i="24"/>
  <c r="L25" i="24"/>
  <c r="N25" i="24"/>
  <c r="B26" i="24"/>
  <c r="F26" i="24"/>
  <c r="H26" i="24"/>
  <c r="J26" i="24"/>
  <c r="L26" i="24"/>
  <c r="N26" i="24"/>
  <c r="B27" i="24"/>
  <c r="F27" i="24"/>
  <c r="H27" i="24"/>
  <c r="I27" i="24" s="1"/>
  <c r="J27" i="24"/>
  <c r="K27" i="24" s="1"/>
  <c r="L27" i="24"/>
  <c r="M27" i="24" s="1"/>
  <c r="N27" i="24"/>
  <c r="B28" i="24"/>
  <c r="F28" i="24"/>
  <c r="H28" i="24"/>
  <c r="J28" i="24"/>
  <c r="L28" i="24"/>
  <c r="N28" i="24"/>
  <c r="B29" i="24"/>
  <c r="F29" i="24"/>
  <c r="H29" i="24"/>
  <c r="J29" i="24"/>
  <c r="L29" i="24"/>
  <c r="N29" i="24"/>
  <c r="B30" i="24"/>
  <c r="F30" i="24"/>
  <c r="H30" i="24"/>
  <c r="J30" i="24"/>
  <c r="L30" i="24"/>
  <c r="N30" i="24"/>
  <c r="B31" i="24"/>
  <c r="F31" i="24"/>
  <c r="H31" i="24"/>
  <c r="I31" i="24" s="1"/>
  <c r="J31" i="24"/>
  <c r="K31" i="24" s="1"/>
  <c r="L31" i="24"/>
  <c r="M31" i="24" s="1"/>
  <c r="N31" i="24"/>
  <c r="B32" i="24"/>
  <c r="F32" i="24"/>
  <c r="H32" i="24"/>
  <c r="J32" i="24"/>
  <c r="L32" i="24"/>
  <c r="N32" i="24"/>
  <c r="B33" i="24"/>
  <c r="F33" i="24"/>
  <c r="H33" i="24"/>
  <c r="J33" i="24"/>
  <c r="L33" i="24"/>
  <c r="N33" i="24"/>
  <c r="B36" i="24"/>
  <c r="F36" i="24"/>
  <c r="H36" i="24"/>
  <c r="J36" i="24"/>
  <c r="L36" i="24"/>
  <c r="N36" i="24"/>
  <c r="B37" i="24"/>
  <c r="F37" i="24"/>
  <c r="H37" i="24"/>
  <c r="I37" i="24" s="1"/>
  <c r="J37" i="24"/>
  <c r="K37" i="24" s="1"/>
  <c r="L37" i="24"/>
  <c r="M37" i="24" s="1"/>
  <c r="N37" i="24"/>
  <c r="B39" i="24"/>
  <c r="F39" i="24"/>
  <c r="H39" i="24"/>
  <c r="J39" i="24"/>
  <c r="L39" i="24"/>
  <c r="N39" i="24"/>
  <c r="B41" i="24"/>
  <c r="F41" i="24"/>
  <c r="H41" i="24"/>
  <c r="J41" i="24"/>
  <c r="L41" i="24"/>
  <c r="N41" i="24"/>
  <c r="B42" i="24"/>
  <c r="F42" i="24"/>
  <c r="H42" i="24"/>
  <c r="J42" i="24"/>
  <c r="L42" i="24"/>
  <c r="N42" i="24"/>
  <c r="B43" i="24"/>
  <c r="F43" i="24"/>
  <c r="H43" i="24"/>
  <c r="I43" i="24" s="1"/>
  <c r="J43" i="24"/>
  <c r="K43" i="24" s="1"/>
  <c r="L43" i="24"/>
  <c r="M43" i="24" s="1"/>
  <c r="N43" i="24"/>
  <c r="B44" i="24"/>
  <c r="F44" i="24"/>
  <c r="H44" i="24"/>
  <c r="J44" i="24"/>
  <c r="L44" i="24"/>
  <c r="N44" i="24"/>
  <c r="B45" i="24"/>
  <c r="F45" i="24"/>
  <c r="H45" i="24"/>
  <c r="J45" i="24"/>
  <c r="L45" i="24"/>
  <c r="N45" i="24"/>
  <c r="B46" i="24"/>
  <c r="F46" i="24"/>
  <c r="H46" i="24"/>
  <c r="J46" i="24"/>
  <c r="L46" i="24"/>
  <c r="N46" i="24"/>
  <c r="B47" i="24"/>
  <c r="F47" i="24"/>
  <c r="H47" i="24"/>
  <c r="I47" i="24" s="1"/>
  <c r="J47" i="24"/>
  <c r="K47" i="24" s="1"/>
  <c r="L47" i="24"/>
  <c r="M47" i="24" s="1"/>
  <c r="N47" i="24"/>
  <c r="B50" i="24"/>
  <c r="F50" i="24"/>
  <c r="H50" i="24"/>
  <c r="J50" i="24"/>
  <c r="L50" i="24"/>
  <c r="N50" i="24"/>
  <c r="B51" i="24"/>
  <c r="F51" i="24"/>
  <c r="H51" i="24"/>
  <c r="J51" i="24"/>
  <c r="L51" i="24"/>
  <c r="N51" i="24"/>
  <c r="B52" i="24"/>
  <c r="F52" i="24"/>
  <c r="H52" i="24"/>
  <c r="J52" i="24"/>
  <c r="L52" i="24"/>
  <c r="N52" i="24"/>
  <c r="B53" i="24"/>
  <c r="F53" i="24"/>
  <c r="H53" i="24"/>
  <c r="I53" i="24" s="1"/>
  <c r="J53" i="24"/>
  <c r="K53" i="24" s="1"/>
  <c r="L53" i="24"/>
  <c r="M53" i="24" s="1"/>
  <c r="N53" i="24"/>
  <c r="B72" i="24"/>
  <c r="F72" i="24"/>
  <c r="H72" i="24"/>
  <c r="J72" i="24"/>
  <c r="L72" i="24"/>
  <c r="N72" i="24"/>
  <c r="B73" i="24"/>
  <c r="F73" i="24"/>
  <c r="H73" i="24"/>
  <c r="J73" i="24"/>
  <c r="L73" i="24"/>
  <c r="N73" i="24"/>
  <c r="B74" i="24"/>
  <c r="F74" i="24"/>
  <c r="H74" i="24"/>
  <c r="J74" i="24"/>
  <c r="L74" i="24"/>
  <c r="N74" i="24"/>
  <c r="B75" i="24"/>
  <c r="F75" i="24"/>
  <c r="H75" i="24"/>
  <c r="J75" i="24"/>
  <c r="L75" i="24"/>
  <c r="N75" i="24"/>
  <c r="B76" i="24"/>
  <c r="F76" i="24"/>
  <c r="H76" i="24"/>
  <c r="J76" i="24"/>
  <c r="L76" i="24"/>
  <c r="N76" i="24"/>
  <c r="B77" i="24"/>
  <c r="F77" i="24"/>
  <c r="H77" i="24"/>
  <c r="J77" i="24"/>
  <c r="L77" i="24"/>
  <c r="N77" i="24"/>
  <c r="B78" i="24"/>
  <c r="F78" i="24"/>
  <c r="H78" i="24"/>
  <c r="J78" i="24"/>
  <c r="L78" i="24"/>
  <c r="N78" i="24"/>
  <c r="B79" i="24"/>
  <c r="F79" i="24"/>
  <c r="H79" i="24"/>
  <c r="J79" i="24"/>
  <c r="L79" i="24"/>
  <c r="N79" i="24"/>
  <c r="B80" i="24"/>
  <c r="F80" i="24"/>
  <c r="H80" i="24"/>
  <c r="J80" i="24"/>
  <c r="L80" i="24"/>
  <c r="N80" i="24"/>
  <c r="B81" i="24"/>
  <c r="F81" i="24"/>
  <c r="H81" i="24"/>
  <c r="J81" i="24"/>
  <c r="L81" i="24"/>
  <c r="N81" i="24"/>
  <c r="B82" i="24"/>
  <c r="F82" i="24"/>
  <c r="H82" i="24"/>
  <c r="J82" i="24"/>
  <c r="L82" i="24"/>
  <c r="N82" i="24"/>
  <c r="B83" i="24"/>
  <c r="F83" i="24"/>
  <c r="H83" i="24"/>
  <c r="J83" i="24"/>
  <c r="L83" i="24"/>
  <c r="N83" i="24"/>
  <c r="B84" i="24"/>
  <c r="F84" i="24"/>
  <c r="H84" i="24"/>
  <c r="J84" i="24"/>
  <c r="L84" i="24"/>
  <c r="N84" i="24"/>
  <c r="B85" i="24"/>
  <c r="F85" i="24"/>
  <c r="H85" i="24"/>
  <c r="J85" i="24"/>
  <c r="L85" i="24"/>
  <c r="N85" i="24"/>
  <c r="P85" i="5" s="1"/>
  <c r="B86" i="24"/>
  <c r="F86" i="24"/>
  <c r="H86" i="24"/>
  <c r="J86" i="24"/>
  <c r="L86" i="24"/>
  <c r="N86" i="24"/>
  <c r="B87" i="24"/>
  <c r="F87" i="24"/>
  <c r="H87" i="24"/>
  <c r="J87" i="24"/>
  <c r="L87" i="24"/>
  <c r="N87" i="24"/>
  <c r="B88" i="24"/>
  <c r="F88" i="24"/>
  <c r="H88" i="24"/>
  <c r="J88" i="24"/>
  <c r="L88" i="24"/>
  <c r="N88" i="24"/>
  <c r="B89" i="24"/>
  <c r="F89" i="24"/>
  <c r="H89" i="24"/>
  <c r="J89" i="24"/>
  <c r="L89" i="24"/>
  <c r="N89" i="24"/>
  <c r="B90" i="24"/>
  <c r="F90" i="24"/>
  <c r="H90" i="24"/>
  <c r="J90" i="24"/>
  <c r="L90" i="24"/>
  <c r="N90" i="24"/>
  <c r="B91" i="24"/>
  <c r="F91" i="24"/>
  <c r="H91" i="24"/>
  <c r="J91" i="24"/>
  <c r="L91" i="24"/>
  <c r="N91" i="24"/>
  <c r="B92" i="24"/>
  <c r="F92" i="24"/>
  <c r="H92" i="24"/>
  <c r="J92" i="24"/>
  <c r="L92" i="24"/>
  <c r="N92" i="24"/>
  <c r="B93" i="24"/>
  <c r="F93" i="24"/>
  <c r="H93" i="24"/>
  <c r="J93" i="24"/>
  <c r="L93" i="24"/>
  <c r="N93" i="24"/>
  <c r="B94" i="24"/>
  <c r="F94" i="24"/>
  <c r="H94" i="24"/>
  <c r="J94" i="24"/>
  <c r="L94" i="24"/>
  <c r="N94" i="24"/>
  <c r="B98" i="24"/>
  <c r="F98" i="24"/>
  <c r="H98" i="24"/>
  <c r="J98" i="24"/>
  <c r="L98" i="24"/>
  <c r="N98" i="24"/>
  <c r="B99" i="24"/>
  <c r="F99" i="24"/>
  <c r="H99" i="24"/>
  <c r="J99" i="24"/>
  <c r="L99" i="24"/>
  <c r="N99" i="24"/>
  <c r="B100" i="24"/>
  <c r="F100" i="24"/>
  <c r="H100" i="24"/>
  <c r="J100" i="24"/>
  <c r="L100" i="24"/>
  <c r="N100" i="24"/>
  <c r="B101" i="24"/>
  <c r="F101" i="24"/>
  <c r="H101" i="24"/>
  <c r="J101" i="24"/>
  <c r="L101" i="24"/>
  <c r="N101" i="24"/>
  <c r="B102" i="24"/>
  <c r="F102" i="24"/>
  <c r="H102" i="24"/>
  <c r="J102" i="24"/>
  <c r="L102" i="24"/>
  <c r="N102" i="24"/>
  <c r="B103" i="24"/>
  <c r="B102" i="5" s="1"/>
  <c r="F103" i="24"/>
  <c r="H103" i="24"/>
  <c r="J103" i="24"/>
  <c r="L103" i="24"/>
  <c r="N103" i="24"/>
  <c r="B104" i="24"/>
  <c r="F104" i="24"/>
  <c r="H104" i="24"/>
  <c r="J104" i="24"/>
  <c r="L104" i="24"/>
  <c r="N104" i="24"/>
  <c r="B105" i="24"/>
  <c r="F105" i="24"/>
  <c r="H105" i="24"/>
  <c r="J105" i="24"/>
  <c r="L105" i="24"/>
  <c r="N105" i="24"/>
  <c r="B106" i="24"/>
  <c r="F106" i="24"/>
  <c r="H106" i="24"/>
  <c r="J106" i="24"/>
  <c r="L106" i="24"/>
  <c r="N106" i="24"/>
  <c r="B107" i="24"/>
  <c r="F107" i="24"/>
  <c r="H107" i="24"/>
  <c r="J107" i="24"/>
  <c r="L107" i="24"/>
  <c r="N107" i="24"/>
  <c r="B108" i="24"/>
  <c r="F108" i="24"/>
  <c r="H108" i="24"/>
  <c r="J108" i="24"/>
  <c r="L108" i="24"/>
  <c r="N108" i="24"/>
  <c r="B109" i="24"/>
  <c r="F109" i="24"/>
  <c r="H109" i="24"/>
  <c r="J109" i="24"/>
  <c r="L109" i="24"/>
  <c r="N109" i="24"/>
  <c r="K28" i="5" l="1"/>
  <c r="K45" i="5"/>
  <c r="M51" i="24"/>
  <c r="M45" i="24"/>
  <c r="M33" i="24"/>
  <c r="M29" i="24"/>
  <c r="M25" i="24"/>
  <c r="M19" i="24"/>
  <c r="M13" i="24"/>
  <c r="K46" i="5"/>
  <c r="K47" i="5"/>
  <c r="M21" i="5"/>
  <c r="K52" i="5"/>
  <c r="K42" i="5"/>
  <c r="K51" i="5"/>
  <c r="E25" i="5"/>
  <c r="M47" i="5"/>
  <c r="M37" i="5"/>
  <c r="M27" i="5"/>
  <c r="M15" i="5"/>
  <c r="E14" i="5"/>
  <c r="M45" i="5"/>
  <c r="M33" i="5"/>
  <c r="O53" i="5"/>
  <c r="O43" i="5"/>
  <c r="O31" i="5"/>
  <c r="O21" i="5"/>
  <c r="D78" i="24"/>
  <c r="K18" i="5"/>
  <c r="M52" i="24"/>
  <c r="M46" i="24"/>
  <c r="M42" i="24"/>
  <c r="M36" i="24"/>
  <c r="M30" i="24"/>
  <c r="M26" i="24"/>
  <c r="M20" i="24"/>
  <c r="M14" i="24"/>
  <c r="M50" i="24"/>
  <c r="M44" i="24"/>
  <c r="M39" i="24"/>
  <c r="M32" i="24"/>
  <c r="M28" i="24"/>
  <c r="M22" i="24"/>
  <c r="M18" i="24"/>
  <c r="E22" i="5"/>
  <c r="E13" i="5"/>
  <c r="M52" i="5"/>
  <c r="M42" i="5"/>
  <c r="K37" i="5"/>
  <c r="M30" i="5"/>
  <c r="E29" i="5"/>
  <c r="E19" i="5"/>
  <c r="E28" i="5"/>
  <c r="E18" i="5"/>
  <c r="M50" i="5"/>
  <c r="M39" i="5"/>
  <c r="I51" i="24"/>
  <c r="I45" i="24"/>
  <c r="M46" i="5"/>
  <c r="M36" i="5"/>
  <c r="M26" i="5"/>
  <c r="M14" i="5"/>
  <c r="M51" i="5"/>
  <c r="M29" i="5"/>
  <c r="M44" i="5"/>
  <c r="M32" i="5"/>
  <c r="O30" i="5"/>
  <c r="O45" i="5"/>
  <c r="O33" i="5"/>
  <c r="K27" i="5"/>
  <c r="O25" i="5"/>
  <c r="M20" i="5"/>
  <c r="K15" i="5"/>
  <c r="O52" i="5"/>
  <c r="O42" i="5"/>
  <c r="O20" i="5"/>
  <c r="O50" i="5"/>
  <c r="O39" i="5"/>
  <c r="O28" i="5"/>
  <c r="O18" i="5"/>
  <c r="O46" i="5"/>
  <c r="O36" i="5"/>
  <c r="O26" i="5"/>
  <c r="O51" i="5"/>
  <c r="O29" i="5"/>
  <c r="O19" i="5"/>
  <c r="O44" i="5"/>
  <c r="K36" i="5"/>
  <c r="O32" i="5"/>
  <c r="K26" i="5"/>
  <c r="O22" i="5"/>
  <c r="M19" i="5"/>
  <c r="O47" i="5"/>
  <c r="O37" i="5"/>
  <c r="K29" i="5"/>
  <c r="O27" i="5"/>
  <c r="M22" i="5"/>
  <c r="O15" i="5"/>
  <c r="K50" i="24"/>
  <c r="K44" i="24"/>
  <c r="K39" i="24"/>
  <c r="K32" i="24"/>
  <c r="K28" i="24"/>
  <c r="K22" i="24"/>
  <c r="K18" i="24"/>
  <c r="K30" i="5"/>
  <c r="M25" i="5"/>
  <c r="K20" i="5"/>
  <c r="I50" i="24"/>
  <c r="I44" i="24"/>
  <c r="I39" i="24"/>
  <c r="I32" i="24"/>
  <c r="I28" i="24"/>
  <c r="I22" i="24"/>
  <c r="I18" i="24"/>
  <c r="K33" i="5"/>
  <c r="M28" i="5"/>
  <c r="K25" i="5"/>
  <c r="M18" i="5"/>
  <c r="E15" i="5"/>
  <c r="K13" i="5"/>
  <c r="K51" i="24"/>
  <c r="K45" i="24"/>
  <c r="K33" i="24"/>
  <c r="K29" i="24"/>
  <c r="K25" i="24"/>
  <c r="K19" i="24"/>
  <c r="K13" i="24"/>
  <c r="I33" i="24"/>
  <c r="I29" i="24"/>
  <c r="I25" i="24"/>
  <c r="I19" i="24"/>
  <c r="K30" i="24"/>
  <c r="K14" i="5"/>
  <c r="K52" i="24"/>
  <c r="K46" i="24"/>
  <c r="K42" i="24"/>
  <c r="K36" i="24"/>
  <c r="K26" i="24"/>
  <c r="K20" i="24"/>
  <c r="K14" i="24"/>
  <c r="I52" i="24"/>
  <c r="I46" i="24"/>
  <c r="I42" i="24"/>
  <c r="I36" i="24"/>
  <c r="I30" i="24"/>
  <c r="I26" i="24"/>
  <c r="I20" i="24"/>
  <c r="I14" i="24"/>
  <c r="K19" i="5"/>
  <c r="D102" i="24"/>
  <c r="G44" i="24"/>
  <c r="D44" i="24"/>
  <c r="B21" i="5"/>
  <c r="C21" i="24"/>
  <c r="D15" i="24"/>
  <c r="G15" i="24"/>
  <c r="N69" i="24"/>
  <c r="O85" i="24" s="1"/>
  <c r="O8" i="24"/>
  <c r="O69" i="24" s="1"/>
  <c r="P8" i="5"/>
  <c r="F107" i="5"/>
  <c r="F99" i="5"/>
  <c r="F91" i="5"/>
  <c r="F83" i="5"/>
  <c r="F75" i="5"/>
  <c r="I51" i="5"/>
  <c r="F51" i="5"/>
  <c r="I42" i="5"/>
  <c r="F42" i="5"/>
  <c r="E41" i="5"/>
  <c r="D40" i="5"/>
  <c r="E40" i="5" s="1"/>
  <c r="I31" i="5"/>
  <c r="F31" i="5"/>
  <c r="F13" i="5"/>
  <c r="I13" i="5"/>
  <c r="D11" i="5"/>
  <c r="E11" i="5" s="1"/>
  <c r="E12" i="5"/>
  <c r="B108" i="5"/>
  <c r="D105" i="24"/>
  <c r="B101" i="5"/>
  <c r="P100" i="5"/>
  <c r="B93" i="5"/>
  <c r="P92" i="5"/>
  <c r="D88" i="24"/>
  <c r="B85" i="5"/>
  <c r="P84" i="5"/>
  <c r="D80" i="24"/>
  <c r="B77" i="5"/>
  <c r="P76" i="5"/>
  <c r="D72" i="24"/>
  <c r="C53" i="24"/>
  <c r="B53" i="5"/>
  <c r="P52" i="5"/>
  <c r="O52" i="24"/>
  <c r="G47" i="24"/>
  <c r="D47" i="24"/>
  <c r="B44" i="5"/>
  <c r="C44" i="24"/>
  <c r="P43" i="5"/>
  <c r="O43" i="24"/>
  <c r="G37" i="24"/>
  <c r="D37" i="24"/>
  <c r="B33" i="5"/>
  <c r="C33" i="24"/>
  <c r="P32" i="5"/>
  <c r="O32" i="24"/>
  <c r="D28" i="24"/>
  <c r="G28" i="24"/>
  <c r="C25" i="24"/>
  <c r="B25" i="5"/>
  <c r="G19" i="24"/>
  <c r="D19" i="24"/>
  <c r="B15" i="5"/>
  <c r="C15" i="24"/>
  <c r="P14" i="5"/>
  <c r="O14" i="24"/>
  <c r="I13" i="24"/>
  <c r="L69" i="24"/>
  <c r="M86" i="24" s="1"/>
  <c r="M8" i="24"/>
  <c r="M69" i="24" s="1"/>
  <c r="F100" i="5"/>
  <c r="F92" i="5"/>
  <c r="F84" i="5"/>
  <c r="F76" i="5"/>
  <c r="I52" i="5"/>
  <c r="F52" i="5"/>
  <c r="I43" i="5"/>
  <c r="F43" i="5"/>
  <c r="F32" i="5"/>
  <c r="I32" i="5"/>
  <c r="F14" i="5"/>
  <c r="I14" i="5"/>
  <c r="P73" i="5"/>
  <c r="D108" i="24"/>
  <c r="B104" i="5"/>
  <c r="P103" i="5"/>
  <c r="D100" i="24"/>
  <c r="P94" i="5"/>
  <c r="D91" i="24"/>
  <c r="B88" i="5"/>
  <c r="P87" i="5"/>
  <c r="D83" i="24"/>
  <c r="B80" i="5"/>
  <c r="P79" i="5"/>
  <c r="D75" i="24"/>
  <c r="B72" i="5"/>
  <c r="D51" i="24"/>
  <c r="G51" i="24"/>
  <c r="C47" i="24"/>
  <c r="B47" i="5"/>
  <c r="O46" i="24"/>
  <c r="P46" i="5"/>
  <c r="G42" i="24"/>
  <c r="D42" i="24"/>
  <c r="B37" i="5"/>
  <c r="C37" i="24"/>
  <c r="O36" i="24"/>
  <c r="P36" i="5"/>
  <c r="D31" i="24"/>
  <c r="G31" i="24"/>
  <c r="C28" i="24"/>
  <c r="B28" i="5"/>
  <c r="O27" i="24"/>
  <c r="P27" i="5"/>
  <c r="G22" i="24"/>
  <c r="D22" i="24"/>
  <c r="C19" i="24"/>
  <c r="B19" i="5"/>
  <c r="P18" i="5"/>
  <c r="O18" i="24"/>
  <c r="D13" i="24"/>
  <c r="G13" i="24"/>
  <c r="J69" i="24"/>
  <c r="K78" i="24" s="1"/>
  <c r="K8" i="24"/>
  <c r="K69" i="24" s="1"/>
  <c r="F108" i="5"/>
  <c r="F101" i="5"/>
  <c r="F93" i="5"/>
  <c r="F85" i="5"/>
  <c r="F77" i="5"/>
  <c r="I53" i="5"/>
  <c r="F53" i="5"/>
  <c r="F44" i="5"/>
  <c r="I44" i="5"/>
  <c r="I33" i="5"/>
  <c r="F33" i="5"/>
  <c r="F25" i="5"/>
  <c r="I25" i="5"/>
  <c r="F15" i="5"/>
  <c r="I15" i="5"/>
  <c r="D109" i="24"/>
  <c r="P105" i="5"/>
  <c r="D25" i="24"/>
  <c r="G25" i="24"/>
  <c r="F22" i="5"/>
  <c r="I22" i="5"/>
  <c r="B107" i="5"/>
  <c r="P106" i="5"/>
  <c r="D103" i="24"/>
  <c r="B99" i="5"/>
  <c r="P98" i="5"/>
  <c r="B91" i="5"/>
  <c r="P90" i="5"/>
  <c r="D86" i="24"/>
  <c r="B83" i="5"/>
  <c r="P82" i="5"/>
  <c r="B75" i="5"/>
  <c r="P74" i="5"/>
  <c r="B51" i="5"/>
  <c r="C51" i="24"/>
  <c r="O50" i="24"/>
  <c r="P50" i="5"/>
  <c r="D45" i="24"/>
  <c r="G45" i="24"/>
  <c r="C42" i="24"/>
  <c r="B42" i="5"/>
  <c r="P41" i="5"/>
  <c r="N40" i="24"/>
  <c r="O41" i="24"/>
  <c r="C31" i="24"/>
  <c r="B31" i="5"/>
  <c r="P30" i="5"/>
  <c r="O30" i="24"/>
  <c r="G26" i="24"/>
  <c r="D26" i="24"/>
  <c r="B22" i="5"/>
  <c r="C22" i="24"/>
  <c r="P21" i="5"/>
  <c r="O21" i="24"/>
  <c r="B13" i="5"/>
  <c r="C13" i="24"/>
  <c r="O12" i="24"/>
  <c r="N11" i="24"/>
  <c r="P12" i="5"/>
  <c r="I8" i="24"/>
  <c r="I69" i="24" s="1"/>
  <c r="H69" i="24"/>
  <c r="I84" i="24" s="1"/>
  <c r="F102" i="5"/>
  <c r="F86" i="5"/>
  <c r="F78" i="5"/>
  <c r="F45" i="5"/>
  <c r="I45" i="5"/>
  <c r="F26" i="5"/>
  <c r="I26" i="5"/>
  <c r="N69" i="5"/>
  <c r="O76" i="5" s="1"/>
  <c r="B106" i="5"/>
  <c r="B98" i="5"/>
  <c r="D93" i="24"/>
  <c r="D89" i="24"/>
  <c r="B86" i="5"/>
  <c r="D81" i="24"/>
  <c r="B78" i="5"/>
  <c r="P77" i="5"/>
  <c r="D73" i="24"/>
  <c r="O53" i="24"/>
  <c r="P53" i="5"/>
  <c r="C45" i="24"/>
  <c r="B45" i="5"/>
  <c r="O44" i="24"/>
  <c r="P44" i="5"/>
  <c r="M41" i="24"/>
  <c r="L40" i="24"/>
  <c r="M40" i="24" s="1"/>
  <c r="G39" i="24"/>
  <c r="D39" i="24"/>
  <c r="P33" i="5"/>
  <c r="O33" i="24"/>
  <c r="D29" i="24"/>
  <c r="G29" i="24"/>
  <c r="B26" i="5"/>
  <c r="C26" i="24"/>
  <c r="O25" i="24"/>
  <c r="P25" i="5"/>
  <c r="D20" i="24"/>
  <c r="G20" i="24"/>
  <c r="P15" i="5"/>
  <c r="O15" i="24"/>
  <c r="M12" i="24"/>
  <c r="L11" i="24"/>
  <c r="M11" i="24" s="1"/>
  <c r="F69" i="24"/>
  <c r="G78" i="24" s="1"/>
  <c r="D8" i="24"/>
  <c r="G8" i="24"/>
  <c r="G69" i="24" s="1"/>
  <c r="F103" i="5"/>
  <c r="F94" i="5"/>
  <c r="F87" i="5"/>
  <c r="F79" i="5"/>
  <c r="F46" i="5"/>
  <c r="I46" i="5"/>
  <c r="O41" i="5"/>
  <c r="N40" i="5"/>
  <c r="O40" i="5" s="1"/>
  <c r="F36" i="5"/>
  <c r="I36" i="5"/>
  <c r="F27" i="5"/>
  <c r="I27" i="5"/>
  <c r="I18" i="5"/>
  <c r="F18" i="5"/>
  <c r="N11" i="5"/>
  <c r="O11" i="5" s="1"/>
  <c r="O12" i="5"/>
  <c r="L69" i="5"/>
  <c r="M72" i="5" s="1"/>
  <c r="P97" i="5"/>
  <c r="B82" i="5"/>
  <c r="I72" i="24"/>
  <c r="G53" i="24"/>
  <c r="D53" i="24"/>
  <c r="C50" i="24"/>
  <c r="B50" i="5"/>
  <c r="G33" i="24"/>
  <c r="D33" i="24"/>
  <c r="B30" i="5"/>
  <c r="C30" i="24"/>
  <c r="D106" i="24"/>
  <c r="B105" i="5"/>
  <c r="P104" i="5"/>
  <c r="D101" i="24"/>
  <c r="B97" i="5"/>
  <c r="D92" i="24"/>
  <c r="B89" i="5"/>
  <c r="P88" i="5"/>
  <c r="D84" i="24"/>
  <c r="B81" i="5"/>
  <c r="P80" i="5"/>
  <c r="D76" i="24"/>
  <c r="B73" i="5"/>
  <c r="P72" i="5"/>
  <c r="G52" i="24"/>
  <c r="D52" i="24"/>
  <c r="P47" i="5"/>
  <c r="O47" i="24"/>
  <c r="D43" i="24"/>
  <c r="G43" i="24"/>
  <c r="K41" i="24"/>
  <c r="J40" i="24"/>
  <c r="K40" i="24" s="1"/>
  <c r="C39" i="24"/>
  <c r="B39" i="5"/>
  <c r="O37" i="24"/>
  <c r="P37" i="5"/>
  <c r="G32" i="24"/>
  <c r="D32" i="24"/>
  <c r="C29" i="24"/>
  <c r="B29" i="5"/>
  <c r="P28" i="5"/>
  <c r="O28" i="24"/>
  <c r="B20" i="5"/>
  <c r="C20" i="24"/>
  <c r="O19" i="24"/>
  <c r="P19" i="5"/>
  <c r="D14" i="24"/>
  <c r="G14" i="24"/>
  <c r="J11" i="24"/>
  <c r="K11" i="24" s="1"/>
  <c r="K12" i="24"/>
  <c r="B8" i="5"/>
  <c r="K8" i="5" s="1"/>
  <c r="K69" i="5" s="1"/>
  <c r="B69" i="24"/>
  <c r="C83" i="24" s="1"/>
  <c r="F104" i="5"/>
  <c r="F88" i="5"/>
  <c r="F80" i="5"/>
  <c r="F72" i="5"/>
  <c r="F47" i="5"/>
  <c r="I47" i="5"/>
  <c r="M41" i="5"/>
  <c r="L40" i="5"/>
  <c r="M40" i="5" s="1"/>
  <c r="I37" i="5"/>
  <c r="F37" i="5"/>
  <c r="I28" i="5"/>
  <c r="F28" i="5"/>
  <c r="I19" i="5"/>
  <c r="F19" i="5"/>
  <c r="O13" i="5"/>
  <c r="L11" i="5"/>
  <c r="M11" i="5" s="1"/>
  <c r="M12" i="5"/>
  <c r="J69" i="5"/>
  <c r="K87" i="5" s="1"/>
  <c r="B90" i="5"/>
  <c r="P89" i="5"/>
  <c r="P81" i="5"/>
  <c r="D77" i="24"/>
  <c r="B41" i="5"/>
  <c r="B40" i="24"/>
  <c r="C41" i="24"/>
  <c r="P29" i="5"/>
  <c r="O29" i="24"/>
  <c r="P20" i="5"/>
  <c r="O20" i="24"/>
  <c r="C12" i="24"/>
  <c r="B11" i="24"/>
  <c r="B12" i="5"/>
  <c r="P101" i="5"/>
  <c r="D98" i="24"/>
  <c r="P107" i="5"/>
  <c r="D104" i="24"/>
  <c r="B100" i="5"/>
  <c r="P99" i="5"/>
  <c r="D94" i="24"/>
  <c r="B92" i="5"/>
  <c r="P91" i="5"/>
  <c r="D87" i="24"/>
  <c r="B84" i="5"/>
  <c r="P83" i="5"/>
  <c r="D79" i="24"/>
  <c r="B76" i="5"/>
  <c r="P75" i="5"/>
  <c r="C52" i="24"/>
  <c r="B52" i="5"/>
  <c r="P51" i="5"/>
  <c r="O51" i="24"/>
  <c r="D46" i="24"/>
  <c r="G46" i="24"/>
  <c r="C43" i="24"/>
  <c r="B43" i="5"/>
  <c r="P42" i="5"/>
  <c r="O42" i="24"/>
  <c r="I41" i="24"/>
  <c r="H40" i="24"/>
  <c r="I40" i="24" s="1"/>
  <c r="G36" i="24"/>
  <c r="D36" i="24"/>
  <c r="B32" i="5"/>
  <c r="C32" i="24"/>
  <c r="P31" i="5"/>
  <c r="O31" i="24"/>
  <c r="D27" i="24"/>
  <c r="G27" i="24"/>
  <c r="P22" i="5"/>
  <c r="O22" i="24"/>
  <c r="D18" i="24"/>
  <c r="G18" i="24"/>
  <c r="K15" i="24"/>
  <c r="C14" i="24"/>
  <c r="B14" i="5"/>
  <c r="O13" i="24"/>
  <c r="P13" i="5"/>
  <c r="I12" i="24"/>
  <c r="H11" i="24"/>
  <c r="I11" i="24" s="1"/>
  <c r="F105" i="5"/>
  <c r="F97" i="5"/>
  <c r="F89" i="5"/>
  <c r="F81" i="5"/>
  <c r="F73" i="5"/>
  <c r="J40" i="5"/>
  <c r="K40" i="5" s="1"/>
  <c r="K41" i="5"/>
  <c r="F39" i="5"/>
  <c r="I39" i="5"/>
  <c r="I29" i="5"/>
  <c r="F29" i="5"/>
  <c r="I20" i="5"/>
  <c r="F20" i="5"/>
  <c r="O14" i="5"/>
  <c r="M13" i="5"/>
  <c r="J11" i="5"/>
  <c r="K11" i="5" s="1"/>
  <c r="K12" i="5"/>
  <c r="F8" i="5"/>
  <c r="H69" i="5"/>
  <c r="I77" i="5" s="1"/>
  <c r="D85" i="24"/>
  <c r="B74" i="5"/>
  <c r="O39" i="24"/>
  <c r="P39" i="5"/>
  <c r="P108" i="5"/>
  <c r="P93" i="5"/>
  <c r="D107" i="24"/>
  <c r="B103" i="5"/>
  <c r="P102" i="5"/>
  <c r="D99" i="24"/>
  <c r="B94" i="5"/>
  <c r="D90" i="24"/>
  <c r="B87" i="5"/>
  <c r="P86" i="5"/>
  <c r="D82" i="24"/>
  <c r="B79" i="5"/>
  <c r="P78" i="5"/>
  <c r="D74" i="24"/>
  <c r="G50" i="24"/>
  <c r="D50" i="24"/>
  <c r="B46" i="5"/>
  <c r="C46" i="24"/>
  <c r="P45" i="5"/>
  <c r="O45" i="24"/>
  <c r="F40" i="24"/>
  <c r="G41" i="24"/>
  <c r="D41" i="24"/>
  <c r="C36" i="24"/>
  <c r="B36" i="5"/>
  <c r="G30" i="24"/>
  <c r="D30" i="24"/>
  <c r="C27" i="24"/>
  <c r="B27" i="5"/>
  <c r="O26" i="24"/>
  <c r="P26" i="5"/>
  <c r="D21" i="24"/>
  <c r="G21" i="24"/>
  <c r="B18" i="5"/>
  <c r="C18" i="24"/>
  <c r="I15" i="24"/>
  <c r="G12" i="24"/>
  <c r="F11" i="24"/>
  <c r="G11" i="24" s="1"/>
  <c r="D12" i="24"/>
  <c r="F106" i="5"/>
  <c r="F98" i="5"/>
  <c r="F90" i="5"/>
  <c r="F82" i="5"/>
  <c r="F74" i="5"/>
  <c r="F50" i="5"/>
  <c r="I50" i="5"/>
  <c r="I41" i="5"/>
  <c r="H40" i="5"/>
  <c r="F41" i="5"/>
  <c r="I30" i="5"/>
  <c r="F30" i="5"/>
  <c r="F21" i="5"/>
  <c r="I21" i="5"/>
  <c r="I12" i="5"/>
  <c r="H11" i="5"/>
  <c r="I11" i="5" s="1"/>
  <c r="F12" i="5"/>
  <c r="D69" i="5"/>
  <c r="E106" i="5" s="1"/>
  <c r="L48" i="34"/>
  <c r="J48" i="34"/>
  <c r="H48" i="34"/>
  <c r="G48" i="34"/>
  <c r="E48" i="34"/>
  <c r="D48" i="34"/>
  <c r="B48" i="34"/>
  <c r="L47" i="34"/>
  <c r="J47" i="34"/>
  <c r="H47" i="34"/>
  <c r="G47" i="34"/>
  <c r="E47" i="34"/>
  <c r="D47" i="34"/>
  <c r="B47" i="34"/>
  <c r="L46" i="34"/>
  <c r="J46" i="34"/>
  <c r="H46" i="34"/>
  <c r="G46" i="34"/>
  <c r="E46" i="34"/>
  <c r="D46" i="34"/>
  <c r="B46" i="34"/>
  <c r="L45" i="34"/>
  <c r="J45" i="34"/>
  <c r="H45" i="34"/>
  <c r="G45" i="34"/>
  <c r="E45" i="34"/>
  <c r="D45" i="34"/>
  <c r="B45" i="34"/>
  <c r="L44" i="34"/>
  <c r="J44" i="34"/>
  <c r="H44" i="34"/>
  <c r="G44" i="34"/>
  <c r="E44" i="34"/>
  <c r="D44" i="34"/>
  <c r="B44" i="34"/>
  <c r="L43" i="34"/>
  <c r="J43" i="34"/>
  <c r="H43" i="34"/>
  <c r="G43" i="34"/>
  <c r="E43" i="34"/>
  <c r="D43" i="34"/>
  <c r="B43" i="34"/>
  <c r="L42" i="34"/>
  <c r="J42" i="34"/>
  <c r="H42" i="34"/>
  <c r="G42" i="34"/>
  <c r="E42" i="34"/>
  <c r="D42" i="34"/>
  <c r="B42" i="34"/>
  <c r="L41" i="34"/>
  <c r="J41" i="34"/>
  <c r="H41" i="34"/>
  <c r="G41" i="34"/>
  <c r="E41" i="34"/>
  <c r="D41" i="34"/>
  <c r="B41" i="34"/>
  <c r="L40" i="34"/>
  <c r="J40" i="34"/>
  <c r="H40" i="34"/>
  <c r="G40" i="34"/>
  <c r="E40" i="34"/>
  <c r="D40" i="34"/>
  <c r="B40" i="34"/>
  <c r="L39" i="34"/>
  <c r="J39" i="34"/>
  <c r="H39" i="34"/>
  <c r="G39" i="34"/>
  <c r="E39" i="34"/>
  <c r="D39" i="34"/>
  <c r="B39" i="34"/>
  <c r="L38" i="34"/>
  <c r="J38" i="34"/>
  <c r="H38" i="34"/>
  <c r="G38" i="34"/>
  <c r="E38" i="34"/>
  <c r="D38" i="34"/>
  <c r="B38" i="34"/>
  <c r="L37" i="34"/>
  <c r="J37" i="34"/>
  <c r="H37" i="34"/>
  <c r="G37" i="34"/>
  <c r="E37" i="34"/>
  <c r="D37" i="34"/>
  <c r="B37" i="34"/>
  <c r="L36" i="34"/>
  <c r="J36" i="34"/>
  <c r="H36" i="34"/>
  <c r="G36" i="34"/>
  <c r="E36" i="34"/>
  <c r="D36" i="34"/>
  <c r="B36" i="34"/>
  <c r="L33" i="34"/>
  <c r="J33" i="34"/>
  <c r="H33" i="34"/>
  <c r="G33" i="34"/>
  <c r="E33" i="34"/>
  <c r="D33" i="34"/>
  <c r="B33" i="34"/>
  <c r="L32" i="34"/>
  <c r="J32" i="34"/>
  <c r="H32" i="34"/>
  <c r="G32" i="34"/>
  <c r="E32" i="34"/>
  <c r="D32" i="34"/>
  <c r="B32" i="34"/>
  <c r="L31" i="34"/>
  <c r="J31" i="34"/>
  <c r="H31" i="34"/>
  <c r="G31" i="34"/>
  <c r="E31" i="34"/>
  <c r="D31" i="34"/>
  <c r="B31" i="34"/>
  <c r="L30" i="34"/>
  <c r="J30" i="34"/>
  <c r="H30" i="34"/>
  <c r="G30" i="34"/>
  <c r="E30" i="34"/>
  <c r="D30" i="34"/>
  <c r="B30" i="34"/>
  <c r="L29" i="34"/>
  <c r="J29" i="34"/>
  <c r="H29" i="34"/>
  <c r="G29" i="34"/>
  <c r="E29" i="34"/>
  <c r="D29" i="34"/>
  <c r="B29" i="34"/>
  <c r="L28" i="34"/>
  <c r="J28" i="34"/>
  <c r="H28" i="34"/>
  <c r="G28" i="34"/>
  <c r="E28" i="34"/>
  <c r="D28" i="34"/>
  <c r="B28" i="34"/>
  <c r="L27" i="34"/>
  <c r="J27" i="34"/>
  <c r="H27" i="34"/>
  <c r="G27" i="34"/>
  <c r="E27" i="34"/>
  <c r="D27" i="34"/>
  <c r="B27" i="34"/>
  <c r="L26" i="34"/>
  <c r="J26" i="34"/>
  <c r="H26" i="34"/>
  <c r="G26" i="34"/>
  <c r="E26" i="34"/>
  <c r="D26" i="34"/>
  <c r="B26" i="34"/>
  <c r="L25" i="34"/>
  <c r="J25" i="34"/>
  <c r="H25" i="34"/>
  <c r="G25" i="34"/>
  <c r="E25" i="34"/>
  <c r="D25" i="34"/>
  <c r="B25" i="34"/>
  <c r="L24" i="34"/>
  <c r="J24" i="34"/>
  <c r="H24" i="34"/>
  <c r="G24" i="34"/>
  <c r="E24" i="34"/>
  <c r="D24" i="34"/>
  <c r="B24" i="34"/>
  <c r="L23" i="34"/>
  <c r="J23" i="34"/>
  <c r="H23" i="34"/>
  <c r="G23" i="34"/>
  <c r="E23" i="34"/>
  <c r="D23" i="34"/>
  <c r="B23" i="34"/>
  <c r="L22" i="34"/>
  <c r="J22" i="34"/>
  <c r="H22" i="34"/>
  <c r="G22" i="34"/>
  <c r="E22" i="34"/>
  <c r="D22" i="34"/>
  <c r="B22" i="34"/>
  <c r="L21" i="34"/>
  <c r="J21" i="34"/>
  <c r="H21" i="34"/>
  <c r="G21" i="34"/>
  <c r="E21" i="34"/>
  <c r="D21" i="34"/>
  <c r="B21" i="34"/>
  <c r="L20" i="34"/>
  <c r="J20" i="34"/>
  <c r="H20" i="34"/>
  <c r="G20" i="34"/>
  <c r="E20" i="34"/>
  <c r="D20" i="34"/>
  <c r="B20" i="34"/>
  <c r="L19" i="34"/>
  <c r="J19" i="34"/>
  <c r="H19" i="34"/>
  <c r="G19" i="34"/>
  <c r="E19" i="34"/>
  <c r="D19" i="34"/>
  <c r="B19" i="34"/>
  <c r="L18" i="34"/>
  <c r="J18" i="34"/>
  <c r="H18" i="34"/>
  <c r="G18" i="34"/>
  <c r="E18" i="34"/>
  <c r="D18" i="34"/>
  <c r="B18" i="34"/>
  <c r="L17" i="34"/>
  <c r="J17" i="34"/>
  <c r="H17" i="34"/>
  <c r="G17" i="34"/>
  <c r="E17" i="34"/>
  <c r="D17" i="34"/>
  <c r="B17" i="34"/>
  <c r="L16" i="34"/>
  <c r="J16" i="34"/>
  <c r="H16" i="34"/>
  <c r="G16" i="34"/>
  <c r="E16" i="34"/>
  <c r="D16" i="34"/>
  <c r="B16" i="34"/>
  <c r="L15" i="34"/>
  <c r="J15" i="34"/>
  <c r="H15" i="34"/>
  <c r="G15" i="34"/>
  <c r="E15" i="34"/>
  <c r="D15" i="34"/>
  <c r="B15" i="34"/>
  <c r="L14" i="34"/>
  <c r="J14" i="34"/>
  <c r="H14" i="34"/>
  <c r="G14" i="34"/>
  <c r="E14" i="34"/>
  <c r="D14" i="34"/>
  <c r="B14" i="34"/>
  <c r="L13" i="34"/>
  <c r="J13" i="34"/>
  <c r="H13" i="34"/>
  <c r="G13" i="34"/>
  <c r="E13" i="34"/>
  <c r="D13" i="34"/>
  <c r="B13" i="34"/>
  <c r="L12" i="34"/>
  <c r="J12" i="34"/>
  <c r="H12" i="34"/>
  <c r="G12" i="34"/>
  <c r="E12" i="34"/>
  <c r="D12" i="34"/>
  <c r="B12" i="34"/>
  <c r="L11" i="34"/>
  <c r="J11" i="34"/>
  <c r="H11" i="34"/>
  <c r="G11" i="34"/>
  <c r="E11" i="34"/>
  <c r="D11" i="34"/>
  <c r="B11" i="34"/>
  <c r="L10" i="34"/>
  <c r="J10" i="34"/>
  <c r="H10" i="34"/>
  <c r="G10" i="34"/>
  <c r="E10" i="34"/>
  <c r="D10" i="34"/>
  <c r="B10" i="34"/>
  <c r="R43" i="21"/>
  <c r="P43" i="21"/>
  <c r="N43" i="21"/>
  <c r="M43" i="21"/>
  <c r="K43" i="21"/>
  <c r="J43" i="21"/>
  <c r="H43" i="21"/>
  <c r="G43" i="21"/>
  <c r="E43" i="21"/>
  <c r="D43" i="21"/>
  <c r="R42" i="21"/>
  <c r="P42" i="21"/>
  <c r="N42" i="21"/>
  <c r="M42" i="21"/>
  <c r="K42" i="21"/>
  <c r="J42" i="21"/>
  <c r="H42" i="21"/>
  <c r="G42" i="21"/>
  <c r="E42" i="21"/>
  <c r="D42" i="21"/>
  <c r="R41" i="21"/>
  <c r="P41" i="21"/>
  <c r="N41" i="21"/>
  <c r="M41" i="21"/>
  <c r="K41" i="21"/>
  <c r="J41" i="21"/>
  <c r="H41" i="21"/>
  <c r="G41" i="21"/>
  <c r="E41" i="21"/>
  <c r="D41" i="21"/>
  <c r="R40" i="21"/>
  <c r="P40" i="21"/>
  <c r="N40" i="21"/>
  <c r="M40" i="21"/>
  <c r="K40" i="21"/>
  <c r="J40" i="21"/>
  <c r="H40" i="21"/>
  <c r="G40" i="21"/>
  <c r="E40" i="21"/>
  <c r="D40" i="21"/>
  <c r="R39" i="21"/>
  <c r="P39" i="21"/>
  <c r="N39" i="21"/>
  <c r="M39" i="21"/>
  <c r="K39" i="21"/>
  <c r="J39" i="21"/>
  <c r="H39" i="21"/>
  <c r="G39" i="21"/>
  <c r="E39" i="21"/>
  <c r="D39" i="21"/>
  <c r="R36" i="21"/>
  <c r="P36" i="21"/>
  <c r="N36" i="21"/>
  <c r="M36" i="21"/>
  <c r="K36" i="21"/>
  <c r="J36" i="21"/>
  <c r="H36" i="21"/>
  <c r="G36" i="21"/>
  <c r="E36" i="21"/>
  <c r="D36" i="21"/>
  <c r="R35" i="21"/>
  <c r="P35" i="21"/>
  <c r="N35" i="21"/>
  <c r="M35" i="21"/>
  <c r="K35" i="21"/>
  <c r="J35" i="21"/>
  <c r="H35" i="21"/>
  <c r="G35" i="21"/>
  <c r="E35" i="21"/>
  <c r="D35" i="21"/>
  <c r="R32" i="21"/>
  <c r="P32" i="21"/>
  <c r="N32" i="21"/>
  <c r="M32" i="21"/>
  <c r="K32" i="21"/>
  <c r="J32" i="21"/>
  <c r="H32" i="21"/>
  <c r="G32" i="21"/>
  <c r="E32" i="21"/>
  <c r="D32" i="21"/>
  <c r="R31" i="21"/>
  <c r="P31" i="21"/>
  <c r="N31" i="21"/>
  <c r="M31" i="21"/>
  <c r="K31" i="21"/>
  <c r="J31" i="21"/>
  <c r="H31" i="21"/>
  <c r="G31" i="21"/>
  <c r="E31" i="21"/>
  <c r="D31" i="21"/>
  <c r="R30" i="21"/>
  <c r="P30" i="21"/>
  <c r="N30" i="21"/>
  <c r="M30" i="21"/>
  <c r="K30" i="21"/>
  <c r="J30" i="21"/>
  <c r="H30" i="21"/>
  <c r="G30" i="21"/>
  <c r="E30" i="21"/>
  <c r="D30" i="21"/>
  <c r="R29" i="21"/>
  <c r="P29" i="21"/>
  <c r="N29" i="21"/>
  <c r="M29" i="21"/>
  <c r="K29" i="21"/>
  <c r="J29" i="21"/>
  <c r="H29" i="21"/>
  <c r="G29" i="21"/>
  <c r="E29" i="21"/>
  <c r="D29" i="21"/>
  <c r="R28" i="21"/>
  <c r="P28" i="21"/>
  <c r="N28" i="21"/>
  <c r="M28" i="21"/>
  <c r="K28" i="21"/>
  <c r="J28" i="21"/>
  <c r="H28" i="21"/>
  <c r="G28" i="21"/>
  <c r="E28" i="21"/>
  <c r="D28" i="21"/>
  <c r="R27" i="21"/>
  <c r="P27" i="21"/>
  <c r="N27" i="21"/>
  <c r="M27" i="21"/>
  <c r="K27" i="21"/>
  <c r="J27" i="21"/>
  <c r="H27" i="21"/>
  <c r="G27" i="21"/>
  <c r="E27" i="21"/>
  <c r="D27" i="21"/>
  <c r="R26" i="21"/>
  <c r="P26" i="21"/>
  <c r="N26" i="21"/>
  <c r="M26" i="21"/>
  <c r="K26" i="21"/>
  <c r="J26" i="21"/>
  <c r="H26" i="21"/>
  <c r="G26" i="21"/>
  <c r="E26" i="21"/>
  <c r="D26" i="21"/>
  <c r="R25" i="21"/>
  <c r="P25" i="21"/>
  <c r="N25" i="21"/>
  <c r="M25" i="21"/>
  <c r="K25" i="21"/>
  <c r="J25" i="21"/>
  <c r="H25" i="21"/>
  <c r="G25" i="21"/>
  <c r="E25" i="21"/>
  <c r="D25" i="21"/>
  <c r="R24" i="21"/>
  <c r="P24" i="21"/>
  <c r="N24" i="21"/>
  <c r="M24" i="21"/>
  <c r="K24" i="21"/>
  <c r="J24" i="21"/>
  <c r="H24" i="21"/>
  <c r="G24" i="21"/>
  <c r="E24" i="21"/>
  <c r="D24" i="21"/>
  <c r="R21" i="21"/>
  <c r="P21" i="21"/>
  <c r="N21" i="21"/>
  <c r="M21" i="21"/>
  <c r="K21" i="21"/>
  <c r="J21" i="21"/>
  <c r="H21" i="21"/>
  <c r="G21" i="21"/>
  <c r="E21" i="21"/>
  <c r="D21" i="21"/>
  <c r="R20" i="21"/>
  <c r="P20" i="21"/>
  <c r="N20" i="21"/>
  <c r="M20" i="21"/>
  <c r="K20" i="21"/>
  <c r="J20" i="21"/>
  <c r="H20" i="21"/>
  <c r="G20" i="21"/>
  <c r="E20" i="21"/>
  <c r="D20" i="21"/>
  <c r="R19" i="21"/>
  <c r="P19" i="21"/>
  <c r="N19" i="21"/>
  <c r="M19" i="21"/>
  <c r="K19" i="21"/>
  <c r="J19" i="21"/>
  <c r="H19" i="21"/>
  <c r="G19" i="21"/>
  <c r="E19" i="21"/>
  <c r="D19" i="21"/>
  <c r="R18" i="21"/>
  <c r="P18" i="21"/>
  <c r="N18" i="21"/>
  <c r="M18" i="21"/>
  <c r="K18" i="21"/>
  <c r="J18" i="21"/>
  <c r="H18" i="21"/>
  <c r="G18" i="21"/>
  <c r="E18" i="21"/>
  <c r="D18" i="21"/>
  <c r="R17" i="21"/>
  <c r="P17" i="21"/>
  <c r="N17" i="21"/>
  <c r="M17" i="21"/>
  <c r="K17" i="21"/>
  <c r="J17" i="21"/>
  <c r="H17" i="21"/>
  <c r="G17" i="21"/>
  <c r="E17" i="21"/>
  <c r="D17" i="21"/>
  <c r="R14" i="21"/>
  <c r="P14" i="21"/>
  <c r="N14" i="21"/>
  <c r="M14" i="21"/>
  <c r="K14" i="21"/>
  <c r="J14" i="21"/>
  <c r="H14" i="21"/>
  <c r="G14" i="21"/>
  <c r="E14" i="21"/>
  <c r="D14" i="21"/>
  <c r="R13" i="21"/>
  <c r="P13" i="21"/>
  <c r="N13" i="21"/>
  <c r="M13" i="21"/>
  <c r="K13" i="21"/>
  <c r="J13" i="21"/>
  <c r="H13" i="21"/>
  <c r="G13" i="21"/>
  <c r="E13" i="21"/>
  <c r="D13" i="21"/>
  <c r="R12" i="21"/>
  <c r="P12" i="21"/>
  <c r="N12" i="21"/>
  <c r="M12" i="21"/>
  <c r="K12" i="21"/>
  <c r="J12" i="21"/>
  <c r="H12" i="21"/>
  <c r="G12" i="21"/>
  <c r="E12" i="21"/>
  <c r="D12" i="21"/>
  <c r="R11" i="21"/>
  <c r="P11" i="21"/>
  <c r="N11" i="21"/>
  <c r="M11" i="21"/>
  <c r="K11" i="21"/>
  <c r="J11" i="21"/>
  <c r="H11" i="21"/>
  <c r="G11" i="21"/>
  <c r="E11" i="21"/>
  <c r="D11" i="21"/>
  <c r="R7" i="21"/>
  <c r="L7" i="34" s="1"/>
  <c r="P7" i="21"/>
  <c r="J7" i="34" s="1"/>
  <c r="N7" i="21"/>
  <c r="M7" i="21"/>
  <c r="G7" i="34" s="1"/>
  <c r="K7" i="21"/>
  <c r="J7" i="21"/>
  <c r="D7" i="34" s="1"/>
  <c r="H7" i="21"/>
  <c r="G7" i="21"/>
  <c r="E7" i="21"/>
  <c r="D7" i="21"/>
  <c r="B11" i="21"/>
  <c r="B12" i="21"/>
  <c r="B13" i="21"/>
  <c r="B14" i="21"/>
  <c r="B17" i="21"/>
  <c r="B18" i="21"/>
  <c r="B19" i="21"/>
  <c r="B20" i="21"/>
  <c r="B21" i="21"/>
  <c r="B24" i="21"/>
  <c r="B25" i="21"/>
  <c r="B26" i="21"/>
  <c r="B27" i="21"/>
  <c r="B28" i="21"/>
  <c r="B29" i="21"/>
  <c r="B30" i="21"/>
  <c r="B31" i="21"/>
  <c r="B32" i="21"/>
  <c r="B35" i="21"/>
  <c r="B36" i="21"/>
  <c r="B39" i="21"/>
  <c r="B40" i="21"/>
  <c r="B41" i="21"/>
  <c r="B42" i="21"/>
  <c r="B43" i="21"/>
  <c r="B7" i="21"/>
  <c r="C87" i="24" l="1"/>
  <c r="K76" i="24"/>
  <c r="O100" i="5"/>
  <c r="Q31" i="5"/>
  <c r="Q42" i="5"/>
  <c r="K72" i="24"/>
  <c r="I85" i="24"/>
  <c r="G87" i="24"/>
  <c r="K99" i="24"/>
  <c r="G21" i="5"/>
  <c r="C94" i="24"/>
  <c r="Q51" i="5"/>
  <c r="I99" i="24"/>
  <c r="O101" i="5"/>
  <c r="K94" i="24"/>
  <c r="K104" i="24"/>
  <c r="K100" i="24"/>
  <c r="I102" i="24"/>
  <c r="I106" i="24"/>
  <c r="I90" i="24"/>
  <c r="K102" i="24"/>
  <c r="I79" i="24"/>
  <c r="I80" i="24"/>
  <c r="O77" i="5"/>
  <c r="I107" i="24"/>
  <c r="K79" i="24"/>
  <c r="Q14" i="5"/>
  <c r="Q43" i="5"/>
  <c r="I77" i="24"/>
  <c r="I82" i="24"/>
  <c r="K93" i="24"/>
  <c r="I88" i="24"/>
  <c r="I104" i="24"/>
  <c r="I93" i="24"/>
  <c r="I109" i="24"/>
  <c r="I87" i="24"/>
  <c r="K92" i="24"/>
  <c r="O103" i="24"/>
  <c r="I74" i="5"/>
  <c r="I90" i="5"/>
  <c r="I74" i="24"/>
  <c r="I105" i="24"/>
  <c r="E43" i="24"/>
  <c r="K99" i="5"/>
  <c r="O93" i="24"/>
  <c r="C88" i="24"/>
  <c r="E27" i="24"/>
  <c r="G19" i="5"/>
  <c r="I91" i="24"/>
  <c r="E8" i="5"/>
  <c r="E69" i="5" s="1"/>
  <c r="M99" i="5"/>
  <c r="M98" i="5"/>
  <c r="M76" i="5"/>
  <c r="M75" i="5"/>
  <c r="E18" i="24"/>
  <c r="O75" i="24"/>
  <c r="M74" i="5"/>
  <c r="Q44" i="5"/>
  <c r="I86" i="24"/>
  <c r="C82" i="24"/>
  <c r="M83" i="5"/>
  <c r="E79" i="5"/>
  <c r="Q52" i="5"/>
  <c r="M91" i="5"/>
  <c r="M92" i="5"/>
  <c r="M90" i="5"/>
  <c r="G50" i="5"/>
  <c r="G74" i="24"/>
  <c r="R94" i="5"/>
  <c r="G20" i="5"/>
  <c r="G104" i="24"/>
  <c r="K91" i="24"/>
  <c r="E103" i="5"/>
  <c r="Q19" i="5"/>
  <c r="K74" i="24"/>
  <c r="K101" i="24"/>
  <c r="O98" i="5"/>
  <c r="Q15" i="5"/>
  <c r="Q30" i="5"/>
  <c r="Q36" i="5"/>
  <c r="K98" i="24"/>
  <c r="K83" i="24"/>
  <c r="G30" i="5"/>
  <c r="Q45" i="5"/>
  <c r="G94" i="24"/>
  <c r="G77" i="24"/>
  <c r="Q37" i="5"/>
  <c r="O105" i="24"/>
  <c r="G46" i="5"/>
  <c r="Q33" i="5"/>
  <c r="Q21" i="5"/>
  <c r="Q50" i="5"/>
  <c r="I81" i="24"/>
  <c r="I98" i="24"/>
  <c r="O72" i="5"/>
  <c r="Q27" i="5"/>
  <c r="I103" i="24"/>
  <c r="K85" i="24"/>
  <c r="Q47" i="5"/>
  <c r="K90" i="24"/>
  <c r="E78" i="5"/>
  <c r="Q25" i="5"/>
  <c r="Q53" i="5"/>
  <c r="Q32" i="5"/>
  <c r="Q12" i="5"/>
  <c r="K88" i="24"/>
  <c r="K109" i="24"/>
  <c r="G27" i="5"/>
  <c r="K87" i="24"/>
  <c r="K80" i="24"/>
  <c r="G39" i="5"/>
  <c r="Q13" i="5"/>
  <c r="Q22" i="5"/>
  <c r="Q28" i="5"/>
  <c r="K82" i="24"/>
  <c r="I94" i="24"/>
  <c r="K107" i="24"/>
  <c r="I87" i="5"/>
  <c r="Q41" i="5"/>
  <c r="K84" i="24"/>
  <c r="Q18" i="5"/>
  <c r="K106" i="24"/>
  <c r="G41" i="5"/>
  <c r="Q20" i="5"/>
  <c r="G26" i="5"/>
  <c r="K75" i="24"/>
  <c r="E89" i="5"/>
  <c r="Q26" i="5"/>
  <c r="G82" i="24"/>
  <c r="K105" i="24"/>
  <c r="Q39" i="5"/>
  <c r="I97" i="5"/>
  <c r="K77" i="24"/>
  <c r="Q29" i="5"/>
  <c r="G84" i="24"/>
  <c r="G106" i="24"/>
  <c r="I76" i="24"/>
  <c r="I92" i="24"/>
  <c r="I73" i="24"/>
  <c r="O106" i="24"/>
  <c r="Q46" i="5"/>
  <c r="O94" i="24"/>
  <c r="O88" i="24"/>
  <c r="I82" i="5"/>
  <c r="O93" i="5"/>
  <c r="K107" i="5"/>
  <c r="G99" i="24"/>
  <c r="M108" i="24"/>
  <c r="K74" i="5"/>
  <c r="K90" i="5"/>
  <c r="I105" i="5"/>
  <c r="O91" i="24"/>
  <c r="G47" i="5"/>
  <c r="K89" i="5"/>
  <c r="O80" i="24"/>
  <c r="G101" i="24"/>
  <c r="E53" i="24"/>
  <c r="M8" i="5"/>
  <c r="M69" i="5" s="1"/>
  <c r="E102" i="5"/>
  <c r="O77" i="24"/>
  <c r="E25" i="24"/>
  <c r="O104" i="24"/>
  <c r="O84" i="24"/>
  <c r="O101" i="24"/>
  <c r="C40" i="21"/>
  <c r="O86" i="24"/>
  <c r="O109" i="24"/>
  <c r="O100" i="24"/>
  <c r="K94" i="5"/>
  <c r="O74" i="24"/>
  <c r="O79" i="24"/>
  <c r="I98" i="5"/>
  <c r="O108" i="5"/>
  <c r="E21" i="24"/>
  <c r="E50" i="24"/>
  <c r="O81" i="24"/>
  <c r="G36" i="5"/>
  <c r="M81" i="5"/>
  <c r="E108" i="5"/>
  <c r="O90" i="24"/>
  <c r="K78" i="5"/>
  <c r="K89" i="24"/>
  <c r="G31" i="5"/>
  <c r="E74" i="5"/>
  <c r="O78" i="24"/>
  <c r="I107" i="5"/>
  <c r="E73" i="5"/>
  <c r="K83" i="5"/>
  <c r="E41" i="24"/>
  <c r="M90" i="24"/>
  <c r="E80" i="5"/>
  <c r="O92" i="5"/>
  <c r="K106" i="5"/>
  <c r="O83" i="24"/>
  <c r="O102" i="24"/>
  <c r="O72" i="24"/>
  <c r="E86" i="5"/>
  <c r="M105" i="5"/>
  <c r="C99" i="24"/>
  <c r="E77" i="5"/>
  <c r="O107" i="24"/>
  <c r="K81" i="24"/>
  <c r="M86" i="5"/>
  <c r="K82" i="5"/>
  <c r="O89" i="24"/>
  <c r="I80" i="5"/>
  <c r="I104" i="5"/>
  <c r="M93" i="24"/>
  <c r="K79" i="5"/>
  <c r="O82" i="24"/>
  <c r="E100" i="5"/>
  <c r="I100" i="5"/>
  <c r="O76" i="24"/>
  <c r="I94" i="5"/>
  <c r="O87" i="24"/>
  <c r="O73" i="24"/>
  <c r="O92" i="24"/>
  <c r="M93" i="5"/>
  <c r="C12" i="21"/>
  <c r="C21" i="21"/>
  <c r="C30" i="21"/>
  <c r="K75" i="5"/>
  <c r="E105" i="5"/>
  <c r="M83" i="24"/>
  <c r="E72" i="5"/>
  <c r="K98" i="5"/>
  <c r="K91" i="5"/>
  <c r="I106" i="5"/>
  <c r="E30" i="24"/>
  <c r="M99" i="24"/>
  <c r="I73" i="5"/>
  <c r="I89" i="5"/>
  <c r="O108" i="24"/>
  <c r="E87" i="5"/>
  <c r="O98" i="24"/>
  <c r="O74" i="5"/>
  <c r="E93" i="5"/>
  <c r="O99" i="24"/>
  <c r="K102" i="5"/>
  <c r="I78" i="24"/>
  <c r="C43" i="21"/>
  <c r="I13" i="21"/>
  <c r="I19" i="21"/>
  <c r="I20" i="21"/>
  <c r="I24" i="21"/>
  <c r="I30" i="21"/>
  <c r="I31" i="21"/>
  <c r="I32" i="21"/>
  <c r="I41" i="21"/>
  <c r="I42" i="21"/>
  <c r="B7" i="34"/>
  <c r="C41" i="34" s="1"/>
  <c r="I12" i="21"/>
  <c r="I17" i="21"/>
  <c r="I18" i="21"/>
  <c r="I25" i="21"/>
  <c r="I26" i="21"/>
  <c r="I27" i="21"/>
  <c r="I28" i="21"/>
  <c r="I29" i="21"/>
  <c r="I35" i="21"/>
  <c r="I36" i="21"/>
  <c r="I39" i="21"/>
  <c r="I40" i="21"/>
  <c r="I43" i="21"/>
  <c r="C25" i="21"/>
  <c r="I11" i="21"/>
  <c r="H10" i="21"/>
  <c r="I10" i="21" s="1"/>
  <c r="I14" i="21"/>
  <c r="I21" i="21"/>
  <c r="C41" i="21"/>
  <c r="C31" i="21"/>
  <c r="C13" i="21"/>
  <c r="L11" i="21"/>
  <c r="K10" i="21"/>
  <c r="L10" i="21" s="1"/>
  <c r="L12" i="21"/>
  <c r="L13" i="21"/>
  <c r="L14" i="21"/>
  <c r="L17" i="21"/>
  <c r="L18" i="21"/>
  <c r="L19" i="21"/>
  <c r="L20" i="21"/>
  <c r="L21" i="21"/>
  <c r="L24" i="21"/>
  <c r="L25" i="21"/>
  <c r="R87" i="5"/>
  <c r="R103" i="5"/>
  <c r="R99" i="5"/>
  <c r="C42" i="21"/>
  <c r="C32" i="21"/>
  <c r="C24" i="21"/>
  <c r="C14" i="21"/>
  <c r="L26" i="21"/>
  <c r="L27" i="21"/>
  <c r="L28" i="21"/>
  <c r="L29" i="21"/>
  <c r="L30" i="21"/>
  <c r="L31" i="21"/>
  <c r="L32" i="21"/>
  <c r="L35" i="21"/>
  <c r="L36" i="21"/>
  <c r="L39" i="21"/>
  <c r="L40" i="21"/>
  <c r="L41" i="21"/>
  <c r="L42" i="21"/>
  <c r="L43" i="21"/>
  <c r="E7" i="34"/>
  <c r="F11" i="34" s="1"/>
  <c r="R18" i="5"/>
  <c r="C18" i="5"/>
  <c r="R27" i="5"/>
  <c r="C27" i="5"/>
  <c r="R76" i="5"/>
  <c r="R44" i="5"/>
  <c r="C44" i="5"/>
  <c r="C109" i="24"/>
  <c r="R36" i="5"/>
  <c r="C36" i="5"/>
  <c r="R75" i="5"/>
  <c r="M84" i="24"/>
  <c r="M76" i="24"/>
  <c r="M104" i="24"/>
  <c r="M72" i="24"/>
  <c r="M101" i="24"/>
  <c r="M102" i="24"/>
  <c r="M85" i="24"/>
  <c r="M78" i="24"/>
  <c r="M100" i="24"/>
  <c r="M109" i="24"/>
  <c r="M105" i="24"/>
  <c r="M75" i="24"/>
  <c r="M89" i="24"/>
  <c r="M103" i="24"/>
  <c r="M82" i="24"/>
  <c r="M77" i="24"/>
  <c r="M88" i="24"/>
  <c r="M106" i="24"/>
  <c r="M81" i="24"/>
  <c r="M92" i="24"/>
  <c r="M87" i="24"/>
  <c r="M74" i="24"/>
  <c r="M107" i="24"/>
  <c r="M73" i="24"/>
  <c r="M94" i="24"/>
  <c r="M80" i="24"/>
  <c r="M91" i="24"/>
  <c r="O17" i="21"/>
  <c r="Q17" i="21"/>
  <c r="C102" i="24"/>
  <c r="C20" i="21"/>
  <c r="Q12" i="21"/>
  <c r="O12" i="21"/>
  <c r="O25" i="21"/>
  <c r="Q25" i="21"/>
  <c r="O27" i="21"/>
  <c r="Q27" i="21"/>
  <c r="Q29" i="21"/>
  <c r="O29" i="21"/>
  <c r="Q32" i="21"/>
  <c r="O32" i="21"/>
  <c r="O36" i="21"/>
  <c r="Q36" i="21"/>
  <c r="O39" i="21"/>
  <c r="Q39" i="21"/>
  <c r="Q41" i="21"/>
  <c r="O41" i="21"/>
  <c r="Q42" i="21"/>
  <c r="O42" i="21"/>
  <c r="O43" i="21"/>
  <c r="Q43" i="21"/>
  <c r="K11" i="34"/>
  <c r="K13" i="34"/>
  <c r="K14" i="34"/>
  <c r="K15" i="34"/>
  <c r="K16" i="34"/>
  <c r="K17" i="34"/>
  <c r="K20" i="34"/>
  <c r="K23" i="34"/>
  <c r="K25" i="34"/>
  <c r="K26" i="34"/>
  <c r="K29" i="34"/>
  <c r="K30" i="34"/>
  <c r="K31" i="34"/>
  <c r="K38" i="34"/>
  <c r="K39" i="34"/>
  <c r="K43" i="34"/>
  <c r="K44" i="34"/>
  <c r="K47" i="34"/>
  <c r="C28" i="21"/>
  <c r="C19" i="21"/>
  <c r="E12" i="24"/>
  <c r="D11" i="24"/>
  <c r="E11" i="24" s="1"/>
  <c r="C29" i="21"/>
  <c r="C11" i="21"/>
  <c r="B10" i="21"/>
  <c r="C10" i="21" s="1"/>
  <c r="Q13" i="21"/>
  <c r="O13" i="21"/>
  <c r="O18" i="21"/>
  <c r="Q18" i="21"/>
  <c r="Q19" i="21"/>
  <c r="O19" i="21"/>
  <c r="Q21" i="21"/>
  <c r="O21" i="21"/>
  <c r="O24" i="21"/>
  <c r="Q24" i="21"/>
  <c r="O30" i="21"/>
  <c r="Q30" i="21"/>
  <c r="O35" i="21"/>
  <c r="Q35" i="21"/>
  <c r="H7" i="34"/>
  <c r="I10" i="34" s="1"/>
  <c r="K10" i="34"/>
  <c r="K12" i="34"/>
  <c r="K18" i="34"/>
  <c r="K19" i="34"/>
  <c r="K21" i="34"/>
  <c r="K22" i="34"/>
  <c r="K24" i="34"/>
  <c r="K27" i="34"/>
  <c r="K28" i="34"/>
  <c r="K32" i="34"/>
  <c r="K33" i="34"/>
  <c r="K36" i="34"/>
  <c r="K37" i="34"/>
  <c r="K40" i="34"/>
  <c r="K41" i="34"/>
  <c r="K42" i="34"/>
  <c r="K45" i="34"/>
  <c r="K46" i="34"/>
  <c r="K48" i="34"/>
  <c r="C36" i="21"/>
  <c r="C27" i="21"/>
  <c r="C18" i="21"/>
  <c r="F11" i="21"/>
  <c r="E10" i="21"/>
  <c r="F10" i="21" s="1"/>
  <c r="F12" i="21"/>
  <c r="F13" i="21"/>
  <c r="R22" i="5"/>
  <c r="C22" i="5"/>
  <c r="R80" i="5"/>
  <c r="C39" i="21"/>
  <c r="Q7" i="21"/>
  <c r="K7" i="34" s="1"/>
  <c r="N10" i="21"/>
  <c r="Q11" i="21"/>
  <c r="O11" i="21"/>
  <c r="Q14" i="21"/>
  <c r="O14" i="21"/>
  <c r="Q20" i="21"/>
  <c r="O20" i="21"/>
  <c r="Q26" i="21"/>
  <c r="O26" i="21"/>
  <c r="Q28" i="21"/>
  <c r="O28" i="21"/>
  <c r="Q31" i="21"/>
  <c r="O31" i="21"/>
  <c r="O40" i="21"/>
  <c r="Q40" i="21"/>
  <c r="C35" i="21"/>
  <c r="C26" i="21"/>
  <c r="C17" i="21"/>
  <c r="G12" i="5"/>
  <c r="F11" i="5"/>
  <c r="G11" i="5" s="1"/>
  <c r="F40" i="5"/>
  <c r="G40" i="5" s="1"/>
  <c r="I40" i="5"/>
  <c r="G40" i="24"/>
  <c r="D40" i="24"/>
  <c r="E40" i="24" s="1"/>
  <c r="R12" i="5"/>
  <c r="C12" i="5"/>
  <c r="B40" i="5"/>
  <c r="C40" i="24"/>
  <c r="C103" i="24"/>
  <c r="C80" i="24"/>
  <c r="C100" i="24"/>
  <c r="C75" i="24"/>
  <c r="C76" i="24"/>
  <c r="C105" i="24"/>
  <c r="C106" i="24"/>
  <c r="C89" i="24"/>
  <c r="C90" i="24"/>
  <c r="C104" i="24"/>
  <c r="C72" i="24"/>
  <c r="C107" i="24"/>
  <c r="C74" i="24"/>
  <c r="C79" i="24"/>
  <c r="C93" i="24"/>
  <c r="C98" i="24"/>
  <c r="C81" i="24"/>
  <c r="C101" i="24"/>
  <c r="C92" i="24"/>
  <c r="C85" i="24"/>
  <c r="C108" i="24"/>
  <c r="C91" i="24"/>
  <c r="C86" i="24"/>
  <c r="C78" i="24"/>
  <c r="C73" i="24"/>
  <c r="C77" i="24"/>
  <c r="C84" i="24"/>
  <c r="M79" i="24"/>
  <c r="M98" i="24"/>
  <c r="E81" i="5"/>
  <c r="M100" i="5"/>
  <c r="I81" i="5"/>
  <c r="E104" i="5"/>
  <c r="C32" i="5"/>
  <c r="R32" i="5"/>
  <c r="C43" i="5"/>
  <c r="R43" i="5"/>
  <c r="G98" i="24"/>
  <c r="B11" i="5"/>
  <c r="C11" i="24"/>
  <c r="C41" i="5"/>
  <c r="R41" i="5"/>
  <c r="O75" i="5"/>
  <c r="I88" i="5"/>
  <c r="O99" i="5"/>
  <c r="I8" i="5"/>
  <c r="I69" i="5" s="1"/>
  <c r="B69" i="5"/>
  <c r="C75" i="5" s="1"/>
  <c r="R8" i="5"/>
  <c r="E32" i="24"/>
  <c r="G76" i="24"/>
  <c r="R82" i="5"/>
  <c r="K72" i="5"/>
  <c r="O82" i="5"/>
  <c r="O106" i="5"/>
  <c r="G81" i="24"/>
  <c r="G89" i="24"/>
  <c r="I101" i="24"/>
  <c r="R98" i="5"/>
  <c r="O8" i="5"/>
  <c r="O69" i="5" s="1"/>
  <c r="I78" i="5"/>
  <c r="M88" i="5"/>
  <c r="K103" i="5"/>
  <c r="R31" i="5"/>
  <c r="C31" i="5"/>
  <c r="C42" i="5"/>
  <c r="R42" i="5"/>
  <c r="R83" i="5"/>
  <c r="G25" i="5"/>
  <c r="E76" i="5"/>
  <c r="K86" i="5"/>
  <c r="I101" i="5"/>
  <c r="E22" i="24"/>
  <c r="K73" i="24"/>
  <c r="R88" i="5"/>
  <c r="G32" i="5"/>
  <c r="K77" i="5"/>
  <c r="O87" i="5"/>
  <c r="E19" i="24"/>
  <c r="G88" i="24"/>
  <c r="R101" i="5"/>
  <c r="R108" i="5"/>
  <c r="I75" i="5"/>
  <c r="K84" i="5"/>
  <c r="E98" i="5"/>
  <c r="E15" i="24"/>
  <c r="R14" i="5"/>
  <c r="C14" i="5"/>
  <c r="C52" i="5"/>
  <c r="R52" i="5"/>
  <c r="R84" i="5"/>
  <c r="R50" i="5"/>
  <c r="C50" i="5"/>
  <c r="M73" i="5"/>
  <c r="M97" i="5"/>
  <c r="C26" i="5"/>
  <c r="R26" i="5"/>
  <c r="O89" i="5"/>
  <c r="M104" i="5"/>
  <c r="G33" i="5"/>
  <c r="M87" i="5"/>
  <c r="E51" i="24"/>
  <c r="G43" i="5"/>
  <c r="M78" i="5"/>
  <c r="E91" i="5"/>
  <c r="K101" i="5"/>
  <c r="R53" i="5"/>
  <c r="C53" i="5"/>
  <c r="R77" i="5"/>
  <c r="M85" i="5"/>
  <c r="I99" i="5"/>
  <c r="M108" i="5"/>
  <c r="R73" i="5"/>
  <c r="D69" i="24"/>
  <c r="E105" i="24" s="1"/>
  <c r="E8" i="24"/>
  <c r="R78" i="5"/>
  <c r="R86" i="5"/>
  <c r="O105" i="5"/>
  <c r="E26" i="24"/>
  <c r="R91" i="5"/>
  <c r="R107" i="5"/>
  <c r="O88" i="5"/>
  <c r="C37" i="5"/>
  <c r="R37" i="5"/>
  <c r="G100" i="24"/>
  <c r="O79" i="5"/>
  <c r="I92" i="5"/>
  <c r="M102" i="5"/>
  <c r="C33" i="5"/>
  <c r="R33" i="5"/>
  <c r="R85" i="5"/>
  <c r="K76" i="5"/>
  <c r="O86" i="5"/>
  <c r="P69" i="5"/>
  <c r="Q97" i="5" s="1"/>
  <c r="Q8" i="5"/>
  <c r="Q69" i="5" s="1"/>
  <c r="C21" i="5"/>
  <c r="R21" i="5"/>
  <c r="R92" i="5"/>
  <c r="R100" i="5"/>
  <c r="R20" i="5"/>
  <c r="C20" i="5"/>
  <c r="C29" i="5"/>
  <c r="R29" i="5"/>
  <c r="E20" i="24"/>
  <c r="E39" i="24"/>
  <c r="M80" i="5"/>
  <c r="P11" i="5"/>
  <c r="Q11" i="5" s="1"/>
  <c r="O11" i="24"/>
  <c r="G103" i="24"/>
  <c r="G109" i="24"/>
  <c r="M79" i="5"/>
  <c r="E92" i="5"/>
  <c r="M103" i="5"/>
  <c r="C19" i="5"/>
  <c r="R19" i="5"/>
  <c r="G75" i="24"/>
  <c r="G52" i="5"/>
  <c r="E83" i="5"/>
  <c r="O103" i="5"/>
  <c r="E47" i="24"/>
  <c r="I100" i="24"/>
  <c r="K103" i="24"/>
  <c r="G42" i="5"/>
  <c r="M77" i="5"/>
  <c r="E90" i="5"/>
  <c r="K100" i="5"/>
  <c r="G102" i="24"/>
  <c r="M84" i="5"/>
  <c r="E97" i="5"/>
  <c r="R102" i="5"/>
  <c r="G107" i="24"/>
  <c r="G85" i="24"/>
  <c r="G29" i="5"/>
  <c r="O84" i="5"/>
  <c r="M107" i="5"/>
  <c r="E36" i="24"/>
  <c r="G28" i="5"/>
  <c r="I72" i="5"/>
  <c r="K81" i="5"/>
  <c r="O91" i="5"/>
  <c r="K105" i="5"/>
  <c r="C39" i="5"/>
  <c r="R39" i="5"/>
  <c r="R81" i="5"/>
  <c r="G92" i="24"/>
  <c r="R97" i="5"/>
  <c r="I79" i="5"/>
  <c r="K88" i="5"/>
  <c r="I103" i="5"/>
  <c r="O81" i="5"/>
  <c r="O97" i="5"/>
  <c r="R51" i="5"/>
  <c r="C51" i="5"/>
  <c r="G44" i="5"/>
  <c r="O80" i="5"/>
  <c r="I93" i="5"/>
  <c r="O104" i="5"/>
  <c r="E31" i="24"/>
  <c r="C47" i="5"/>
  <c r="R47" i="5"/>
  <c r="G108" i="24"/>
  <c r="I84" i="5"/>
  <c r="K93" i="5"/>
  <c r="E107" i="5"/>
  <c r="E28" i="24"/>
  <c r="I75" i="24"/>
  <c r="R93" i="5"/>
  <c r="O78" i="5"/>
  <c r="I91" i="5"/>
  <c r="M101" i="5"/>
  <c r="F14" i="21"/>
  <c r="F17" i="21"/>
  <c r="F18" i="21"/>
  <c r="F19" i="21"/>
  <c r="F20" i="21"/>
  <c r="F21" i="21"/>
  <c r="F24" i="21"/>
  <c r="F25" i="21"/>
  <c r="F26" i="21"/>
  <c r="F27" i="21"/>
  <c r="F28" i="21"/>
  <c r="F29" i="21"/>
  <c r="F30" i="21"/>
  <c r="F31" i="21"/>
  <c r="F32" i="21"/>
  <c r="F35" i="21"/>
  <c r="F36" i="21"/>
  <c r="F39" i="21"/>
  <c r="F40" i="21"/>
  <c r="F41" i="21"/>
  <c r="F42" i="21"/>
  <c r="F43" i="21"/>
  <c r="O85" i="5"/>
  <c r="R46" i="5"/>
  <c r="C46" i="5"/>
  <c r="R79" i="5"/>
  <c r="G90" i="24"/>
  <c r="R74" i="5"/>
  <c r="F69" i="5"/>
  <c r="G90" i="5" s="1"/>
  <c r="G8" i="5"/>
  <c r="E88" i="5"/>
  <c r="G79" i="24"/>
  <c r="M82" i="5"/>
  <c r="E94" i="5"/>
  <c r="M106" i="5"/>
  <c r="E14" i="24"/>
  <c r="E52" i="24"/>
  <c r="C30" i="5"/>
  <c r="R30" i="5"/>
  <c r="M89" i="5"/>
  <c r="C45" i="5"/>
  <c r="R45" i="5"/>
  <c r="G93" i="24"/>
  <c r="R106" i="5"/>
  <c r="G45" i="5"/>
  <c r="E85" i="5"/>
  <c r="E101" i="5"/>
  <c r="I89" i="24"/>
  <c r="G22" i="5"/>
  <c r="G53" i="5"/>
  <c r="E84" i="5"/>
  <c r="I108" i="5"/>
  <c r="R72" i="5"/>
  <c r="C72" i="5"/>
  <c r="G83" i="24"/>
  <c r="E75" i="5"/>
  <c r="O94" i="5"/>
  <c r="K108" i="5"/>
  <c r="R15" i="5"/>
  <c r="C15" i="5"/>
  <c r="E37" i="24"/>
  <c r="G72" i="24"/>
  <c r="I83" i="24"/>
  <c r="K86" i="24"/>
  <c r="I108" i="24"/>
  <c r="G51" i="5"/>
  <c r="E82" i="5"/>
  <c r="O102" i="5"/>
  <c r="E44" i="24"/>
  <c r="E46" i="24"/>
  <c r="R90" i="5"/>
  <c r="G37" i="5"/>
  <c r="K73" i="5"/>
  <c r="O83" i="5"/>
  <c r="K97" i="5"/>
  <c r="O107" i="5"/>
  <c r="R89" i="5"/>
  <c r="C89" i="5"/>
  <c r="R105" i="5"/>
  <c r="E33" i="24"/>
  <c r="G18" i="5"/>
  <c r="K80" i="5"/>
  <c r="O90" i="5"/>
  <c r="K104" i="5"/>
  <c r="E29" i="24"/>
  <c r="G73" i="24"/>
  <c r="O73" i="5"/>
  <c r="I86" i="5"/>
  <c r="I102" i="5"/>
  <c r="C13" i="5"/>
  <c r="R13" i="5"/>
  <c r="O40" i="24"/>
  <c r="P40" i="5"/>
  <c r="Q40" i="5" s="1"/>
  <c r="E45" i="24"/>
  <c r="G86" i="24"/>
  <c r="G15" i="5"/>
  <c r="I85" i="5"/>
  <c r="M94" i="5"/>
  <c r="E13" i="24"/>
  <c r="R28" i="5"/>
  <c r="C28" i="5"/>
  <c r="E42" i="24"/>
  <c r="G91" i="24"/>
  <c r="R104" i="5"/>
  <c r="G14" i="5"/>
  <c r="I76" i="5"/>
  <c r="K85" i="5"/>
  <c r="E99" i="5"/>
  <c r="R25" i="5"/>
  <c r="C25" i="5"/>
  <c r="G80" i="24"/>
  <c r="G105" i="24"/>
  <c r="G13" i="5"/>
  <c r="I83" i="5"/>
  <c r="K92" i="5"/>
  <c r="K108" i="24"/>
  <c r="L44" i="33"/>
  <c r="J44" i="33"/>
  <c r="H44" i="33"/>
  <c r="F44" i="33"/>
  <c r="D44" i="33"/>
  <c r="L43" i="33"/>
  <c r="J43" i="33"/>
  <c r="H43" i="33"/>
  <c r="F43" i="33"/>
  <c r="D43" i="33"/>
  <c r="L42" i="33"/>
  <c r="J42" i="33"/>
  <c r="H42" i="33"/>
  <c r="F42" i="33"/>
  <c r="D42" i="33"/>
  <c r="L41" i="33"/>
  <c r="J41" i="33"/>
  <c r="H41" i="33"/>
  <c r="F41" i="33"/>
  <c r="D41" i="33"/>
  <c r="L40" i="33"/>
  <c r="J40" i="33"/>
  <c r="H40" i="33"/>
  <c r="F40" i="33"/>
  <c r="D40" i="33"/>
  <c r="L39" i="33"/>
  <c r="J39" i="33"/>
  <c r="H39" i="33"/>
  <c r="F39" i="33"/>
  <c r="D39" i="33"/>
  <c r="L38" i="33"/>
  <c r="J38" i="33"/>
  <c r="H38" i="33"/>
  <c r="F38" i="33"/>
  <c r="D38" i="33"/>
  <c r="L37" i="33"/>
  <c r="J37" i="33"/>
  <c r="H37" i="33"/>
  <c r="F37" i="33"/>
  <c r="D37" i="33"/>
  <c r="L36" i="33"/>
  <c r="J36" i="33"/>
  <c r="H36" i="33"/>
  <c r="F36" i="33"/>
  <c r="D36" i="33"/>
  <c r="L35" i="33"/>
  <c r="J35" i="33"/>
  <c r="H35" i="33"/>
  <c r="F35" i="33"/>
  <c r="D35" i="33"/>
  <c r="L34" i="33"/>
  <c r="J34" i="33"/>
  <c r="H34" i="33"/>
  <c r="F34" i="33"/>
  <c r="D34" i="33"/>
  <c r="L33" i="33"/>
  <c r="J33" i="33"/>
  <c r="H33" i="33"/>
  <c r="F33" i="33"/>
  <c r="D33" i="33"/>
  <c r="L32" i="33"/>
  <c r="J32" i="33"/>
  <c r="H32" i="33"/>
  <c r="F32" i="33"/>
  <c r="D32" i="33"/>
  <c r="L29" i="33"/>
  <c r="J29" i="33"/>
  <c r="H29" i="33"/>
  <c r="F29" i="33"/>
  <c r="D29" i="33"/>
  <c r="L28" i="33"/>
  <c r="J28" i="33"/>
  <c r="H28" i="33"/>
  <c r="F28" i="33"/>
  <c r="D28" i="33"/>
  <c r="L27" i="33"/>
  <c r="J27" i="33"/>
  <c r="H27" i="33"/>
  <c r="F27" i="33"/>
  <c r="D27" i="33"/>
  <c r="L26" i="33"/>
  <c r="J26" i="33"/>
  <c r="H26" i="33"/>
  <c r="F26" i="33"/>
  <c r="D26" i="33"/>
  <c r="L25" i="33"/>
  <c r="J25" i="33"/>
  <c r="H25" i="33"/>
  <c r="F25" i="33"/>
  <c r="D25" i="33"/>
  <c r="L22" i="33"/>
  <c r="J22" i="33"/>
  <c r="H22" i="33"/>
  <c r="F22" i="33"/>
  <c r="D22" i="33"/>
  <c r="L21" i="33"/>
  <c r="J21" i="33"/>
  <c r="H21" i="33"/>
  <c r="F21" i="33"/>
  <c r="D21" i="33"/>
  <c r="L20" i="33"/>
  <c r="J20" i="33"/>
  <c r="H20" i="33"/>
  <c r="F20" i="33"/>
  <c r="D20" i="33"/>
  <c r="L19" i="33"/>
  <c r="J19" i="33"/>
  <c r="H19" i="33"/>
  <c r="F19" i="33"/>
  <c r="D19" i="33"/>
  <c r="L18" i="33"/>
  <c r="J18" i="33"/>
  <c r="H18" i="33"/>
  <c r="F18" i="33"/>
  <c r="D18" i="33"/>
  <c r="L17" i="33"/>
  <c r="J17" i="33"/>
  <c r="H17" i="33"/>
  <c r="F17" i="33"/>
  <c r="D17" i="33"/>
  <c r="L14" i="33"/>
  <c r="J14" i="33"/>
  <c r="H14" i="33"/>
  <c r="F14" i="33"/>
  <c r="D14" i="33"/>
  <c r="L13" i="33"/>
  <c r="J13" i="33"/>
  <c r="H13" i="33"/>
  <c r="F13" i="33"/>
  <c r="D13" i="33"/>
  <c r="L12" i="33"/>
  <c r="J12" i="33"/>
  <c r="H12" i="33"/>
  <c r="F12" i="33"/>
  <c r="D12" i="33"/>
  <c r="L11" i="33"/>
  <c r="J11" i="33"/>
  <c r="H11" i="33"/>
  <c r="F11" i="33"/>
  <c r="D11" i="33"/>
  <c r="L7" i="33"/>
  <c r="J7" i="33"/>
  <c r="H7" i="33"/>
  <c r="F7" i="33"/>
  <c r="D7" i="33"/>
  <c r="B11" i="33"/>
  <c r="B12" i="33"/>
  <c r="B13" i="33"/>
  <c r="B14" i="33"/>
  <c r="B17" i="33"/>
  <c r="B18" i="33"/>
  <c r="B19" i="33"/>
  <c r="B20" i="33"/>
  <c r="B21" i="33"/>
  <c r="B22" i="33"/>
  <c r="B25" i="33"/>
  <c r="B26" i="33"/>
  <c r="B27" i="33"/>
  <c r="B28" i="33"/>
  <c r="B29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7" i="33"/>
  <c r="C32" i="34" l="1"/>
  <c r="F44" i="34"/>
  <c r="F27" i="34"/>
  <c r="F42" i="34"/>
  <c r="F30" i="34"/>
  <c r="F16" i="34"/>
  <c r="S93" i="5"/>
  <c r="S31" i="5"/>
  <c r="C97" i="5"/>
  <c r="Q107" i="5"/>
  <c r="F48" i="34"/>
  <c r="F14" i="34"/>
  <c r="C74" i="5"/>
  <c r="C100" i="5"/>
  <c r="C77" i="5"/>
  <c r="C81" i="5"/>
  <c r="F40" i="34"/>
  <c r="C79" i="5"/>
  <c r="C80" i="5"/>
  <c r="F36" i="34"/>
  <c r="C105" i="5"/>
  <c r="C91" i="5"/>
  <c r="S94" i="5"/>
  <c r="C38" i="34"/>
  <c r="C19" i="34"/>
  <c r="C90" i="5"/>
  <c r="Q98" i="5"/>
  <c r="S45" i="5"/>
  <c r="S74" i="5"/>
  <c r="C93" i="5"/>
  <c r="S51" i="5"/>
  <c r="S97" i="5"/>
  <c r="C107" i="5"/>
  <c r="C78" i="5"/>
  <c r="C33" i="34"/>
  <c r="C29" i="34"/>
  <c r="Q76" i="5"/>
  <c r="C47" i="34"/>
  <c r="C28" i="34"/>
  <c r="C44" i="34"/>
  <c r="C25" i="34"/>
  <c r="Q75" i="5"/>
  <c r="Q89" i="5"/>
  <c r="Q100" i="5"/>
  <c r="Q101" i="5"/>
  <c r="C73" i="5"/>
  <c r="C83" i="5"/>
  <c r="C106" i="5"/>
  <c r="C92" i="5"/>
  <c r="C85" i="5"/>
  <c r="C43" i="34"/>
  <c r="C24" i="34"/>
  <c r="C104" i="5"/>
  <c r="C84" i="5"/>
  <c r="Q94" i="5"/>
  <c r="S106" i="5"/>
  <c r="Q104" i="5"/>
  <c r="C86" i="5"/>
  <c r="S26" i="5"/>
  <c r="C98" i="5"/>
  <c r="C39" i="34"/>
  <c r="C21" i="34"/>
  <c r="E79" i="24"/>
  <c r="E107" i="24"/>
  <c r="E75" i="24"/>
  <c r="E109" i="24"/>
  <c r="C46" i="34"/>
  <c r="C37" i="34"/>
  <c r="C27" i="34"/>
  <c r="C18" i="34"/>
  <c r="C45" i="34"/>
  <c r="C36" i="34"/>
  <c r="C26" i="34"/>
  <c r="E100" i="24"/>
  <c r="C42" i="34"/>
  <c r="C31" i="34"/>
  <c r="C23" i="34"/>
  <c r="E108" i="24"/>
  <c r="S19" i="5"/>
  <c r="C87" i="5"/>
  <c r="C40" i="34"/>
  <c r="C30" i="34"/>
  <c r="C22" i="34"/>
  <c r="Q87" i="5"/>
  <c r="Q80" i="5"/>
  <c r="E93" i="24"/>
  <c r="Q93" i="5"/>
  <c r="Q88" i="5"/>
  <c r="F37" i="34"/>
  <c r="F21" i="34"/>
  <c r="E25" i="33"/>
  <c r="Q83" i="5"/>
  <c r="Q86" i="5"/>
  <c r="Q103" i="5"/>
  <c r="E77" i="24"/>
  <c r="Q102" i="5"/>
  <c r="F45" i="34"/>
  <c r="F29" i="34"/>
  <c r="F13" i="34"/>
  <c r="C20" i="34"/>
  <c r="Q72" i="5"/>
  <c r="F26" i="34"/>
  <c r="F24" i="34"/>
  <c r="Q79" i="5"/>
  <c r="Q82" i="5"/>
  <c r="Q74" i="5"/>
  <c r="Q108" i="5"/>
  <c r="E102" i="24"/>
  <c r="Q90" i="5"/>
  <c r="Q77" i="5"/>
  <c r="F39" i="34"/>
  <c r="F22" i="34"/>
  <c r="G80" i="5"/>
  <c r="G105" i="5"/>
  <c r="G88" i="5"/>
  <c r="S41" i="5"/>
  <c r="E29" i="33"/>
  <c r="S79" i="5"/>
  <c r="S47" i="5"/>
  <c r="S107" i="5"/>
  <c r="S78" i="5"/>
  <c r="Q91" i="5"/>
  <c r="S80" i="5"/>
  <c r="E33" i="33"/>
  <c r="E41" i="33"/>
  <c r="S28" i="5"/>
  <c r="G91" i="5"/>
  <c r="S46" i="5"/>
  <c r="S100" i="5"/>
  <c r="S91" i="5"/>
  <c r="S84" i="5"/>
  <c r="S88" i="5"/>
  <c r="S29" i="5"/>
  <c r="S36" i="5"/>
  <c r="S15" i="5"/>
  <c r="S108" i="5"/>
  <c r="S83" i="5"/>
  <c r="S104" i="5"/>
  <c r="S90" i="5"/>
  <c r="S30" i="5"/>
  <c r="S92" i="5"/>
  <c r="S77" i="5"/>
  <c r="S101" i="5"/>
  <c r="S42" i="5"/>
  <c r="S13" i="5"/>
  <c r="S89" i="5"/>
  <c r="S81" i="5"/>
  <c r="S21" i="5"/>
  <c r="S85" i="5"/>
  <c r="S73" i="5"/>
  <c r="S98" i="5"/>
  <c r="S82" i="5"/>
  <c r="F47" i="34"/>
  <c r="F32" i="34"/>
  <c r="F19" i="34"/>
  <c r="I7" i="21"/>
  <c r="C7" i="34" s="1"/>
  <c r="C11" i="34"/>
  <c r="G99" i="5"/>
  <c r="S105" i="5"/>
  <c r="S72" i="5"/>
  <c r="S52" i="5"/>
  <c r="G108" i="5"/>
  <c r="S37" i="5"/>
  <c r="S25" i="5"/>
  <c r="S39" i="5"/>
  <c r="S20" i="5"/>
  <c r="S33" i="5"/>
  <c r="S86" i="5"/>
  <c r="E104" i="24"/>
  <c r="S53" i="5"/>
  <c r="Q105" i="5"/>
  <c r="S50" i="5"/>
  <c r="S14" i="5"/>
  <c r="F18" i="34"/>
  <c r="C44" i="33"/>
  <c r="C36" i="33"/>
  <c r="C14" i="33"/>
  <c r="E14" i="33"/>
  <c r="E36" i="33"/>
  <c r="E44" i="33"/>
  <c r="G74" i="5"/>
  <c r="C108" i="5"/>
  <c r="C82" i="5"/>
  <c r="S12" i="5"/>
  <c r="F43" i="34"/>
  <c r="F33" i="34"/>
  <c r="F25" i="34"/>
  <c r="F17" i="34"/>
  <c r="C27" i="33"/>
  <c r="C42" i="33"/>
  <c r="C34" i="33"/>
  <c r="C22" i="33"/>
  <c r="E18" i="33"/>
  <c r="E38" i="33"/>
  <c r="G87" i="5"/>
  <c r="G78" i="5"/>
  <c r="Q81" i="5"/>
  <c r="G81" i="5"/>
  <c r="C101" i="5"/>
  <c r="C88" i="5"/>
  <c r="Q106" i="5"/>
  <c r="F41" i="34"/>
  <c r="F31" i="34"/>
  <c r="F23" i="34"/>
  <c r="F15" i="34"/>
  <c r="L7" i="21"/>
  <c r="F7" i="34" s="1"/>
  <c r="G83" i="5"/>
  <c r="C25" i="33"/>
  <c r="C13" i="33"/>
  <c r="C41" i="33"/>
  <c r="C40" i="33"/>
  <c r="G101" i="5"/>
  <c r="G107" i="5"/>
  <c r="G7" i="33"/>
  <c r="E27" i="33"/>
  <c r="G84" i="5"/>
  <c r="G93" i="5"/>
  <c r="G106" i="5"/>
  <c r="G94" i="5"/>
  <c r="C76" i="5"/>
  <c r="F46" i="34"/>
  <c r="F38" i="34"/>
  <c r="F28" i="34"/>
  <c r="F20" i="34"/>
  <c r="F10" i="34"/>
  <c r="C33" i="33"/>
  <c r="C32" i="33"/>
  <c r="E20" i="33"/>
  <c r="G103" i="5"/>
  <c r="C18" i="33"/>
  <c r="E34" i="33"/>
  <c r="E42" i="33"/>
  <c r="G79" i="5"/>
  <c r="G72" i="5"/>
  <c r="G97" i="5"/>
  <c r="G100" i="5"/>
  <c r="G19" i="33"/>
  <c r="G28" i="33"/>
  <c r="I39" i="34"/>
  <c r="I29" i="34"/>
  <c r="C43" i="33"/>
  <c r="C35" i="33"/>
  <c r="C26" i="33"/>
  <c r="C17" i="33"/>
  <c r="N7" i="33"/>
  <c r="E12" i="33"/>
  <c r="K13" i="33"/>
  <c r="O13" i="33"/>
  <c r="P17" i="33"/>
  <c r="M17" i="33"/>
  <c r="I19" i="33"/>
  <c r="N19" i="33"/>
  <c r="E21" i="33"/>
  <c r="K22" i="33"/>
  <c r="O22" i="33"/>
  <c r="G25" i="33"/>
  <c r="P26" i="33"/>
  <c r="M26" i="33"/>
  <c r="N28" i="33"/>
  <c r="I28" i="33"/>
  <c r="O32" i="33"/>
  <c r="K32" i="33"/>
  <c r="G34" i="33"/>
  <c r="M35" i="33"/>
  <c r="P35" i="33"/>
  <c r="N37" i="33"/>
  <c r="I37" i="33"/>
  <c r="E39" i="33"/>
  <c r="O40" i="33"/>
  <c r="K40" i="33"/>
  <c r="G42" i="33"/>
  <c r="P43" i="33"/>
  <c r="M43" i="33"/>
  <c r="E72" i="24"/>
  <c r="E103" i="24"/>
  <c r="G104" i="5"/>
  <c r="C8" i="24"/>
  <c r="C69" i="24" s="1"/>
  <c r="E69" i="24"/>
  <c r="E94" i="24"/>
  <c r="E76" i="24"/>
  <c r="I42" i="34"/>
  <c r="I36" i="34"/>
  <c r="I27" i="34"/>
  <c r="I19" i="34"/>
  <c r="G76" i="5"/>
  <c r="G98" i="5"/>
  <c r="S76" i="5"/>
  <c r="S87" i="5"/>
  <c r="C15" i="34"/>
  <c r="C10" i="34"/>
  <c r="E83" i="24"/>
  <c r="E78" i="24"/>
  <c r="E88" i="24"/>
  <c r="R40" i="5"/>
  <c r="S40" i="5" s="1"/>
  <c r="C40" i="5"/>
  <c r="Q78" i="5"/>
  <c r="I47" i="34"/>
  <c r="I38" i="34"/>
  <c r="I26" i="34"/>
  <c r="I17" i="34"/>
  <c r="I13" i="34"/>
  <c r="E91" i="24"/>
  <c r="E87" i="24"/>
  <c r="E80" i="24"/>
  <c r="I48" i="34"/>
  <c r="I41" i="34"/>
  <c r="I33" i="34"/>
  <c r="I24" i="34"/>
  <c r="I18" i="34"/>
  <c r="E74" i="24"/>
  <c r="S27" i="5"/>
  <c r="C14" i="34"/>
  <c r="E89" i="24"/>
  <c r="I44" i="34"/>
  <c r="I31" i="34"/>
  <c r="I25" i="34"/>
  <c r="I16" i="34"/>
  <c r="I11" i="34"/>
  <c r="E90" i="24"/>
  <c r="G85" i="5"/>
  <c r="S44" i="5"/>
  <c r="E86" i="24"/>
  <c r="C99" i="5"/>
  <c r="P11" i="33"/>
  <c r="L10" i="33"/>
  <c r="M11" i="33"/>
  <c r="K17" i="33"/>
  <c r="O17" i="33"/>
  <c r="I22" i="33"/>
  <c r="N22" i="33"/>
  <c r="P29" i="33"/>
  <c r="M29" i="33"/>
  <c r="P38" i="33"/>
  <c r="M38" i="33"/>
  <c r="I20" i="34"/>
  <c r="G12" i="33"/>
  <c r="M13" i="33"/>
  <c r="P13" i="33"/>
  <c r="O19" i="33"/>
  <c r="K19" i="33"/>
  <c r="M22" i="33"/>
  <c r="P22" i="33"/>
  <c r="O28" i="33"/>
  <c r="K28" i="33"/>
  <c r="G39" i="33"/>
  <c r="I42" i="33"/>
  <c r="N42" i="33"/>
  <c r="M7" i="33"/>
  <c r="P7" i="33"/>
  <c r="G27" i="33"/>
  <c r="I39" i="33"/>
  <c r="N39" i="33"/>
  <c r="E11" i="33"/>
  <c r="D10" i="33"/>
  <c r="E10" i="33" s="1"/>
  <c r="M42" i="33"/>
  <c r="P42" i="33"/>
  <c r="C39" i="33"/>
  <c r="C21" i="33"/>
  <c r="C12" i="33"/>
  <c r="F10" i="33"/>
  <c r="G10" i="33" s="1"/>
  <c r="G11" i="33"/>
  <c r="P12" i="33"/>
  <c r="M12" i="33"/>
  <c r="I14" i="33"/>
  <c r="N14" i="33"/>
  <c r="E17" i="33"/>
  <c r="O18" i="33"/>
  <c r="K18" i="33"/>
  <c r="G20" i="33"/>
  <c r="M21" i="33"/>
  <c r="P21" i="33"/>
  <c r="E26" i="33"/>
  <c r="O27" i="33"/>
  <c r="K27" i="33"/>
  <c r="G29" i="33"/>
  <c r="I33" i="33"/>
  <c r="N33" i="33"/>
  <c r="E35" i="33"/>
  <c r="K36" i="33"/>
  <c r="O36" i="33"/>
  <c r="G38" i="33"/>
  <c r="M39" i="33"/>
  <c r="P39" i="33"/>
  <c r="I41" i="33"/>
  <c r="N41" i="33"/>
  <c r="E43" i="33"/>
  <c r="O44" i="33"/>
  <c r="K44" i="33"/>
  <c r="G69" i="5"/>
  <c r="E101" i="24"/>
  <c r="E81" i="24"/>
  <c r="S102" i="5"/>
  <c r="S8" i="5"/>
  <c r="S69" i="5" s="1"/>
  <c r="R69" i="5"/>
  <c r="S43" i="5"/>
  <c r="G86" i="5"/>
  <c r="S22" i="5"/>
  <c r="I46" i="34"/>
  <c r="I40" i="34"/>
  <c r="I32" i="34"/>
  <c r="I22" i="34"/>
  <c r="I12" i="34"/>
  <c r="S18" i="5"/>
  <c r="G89" i="5"/>
  <c r="S99" i="5"/>
  <c r="C17" i="34"/>
  <c r="C13" i="34"/>
  <c r="I13" i="33"/>
  <c r="N13" i="33"/>
  <c r="O35" i="33"/>
  <c r="K35" i="33"/>
  <c r="I40" i="33"/>
  <c r="N40" i="33"/>
  <c r="O7" i="33"/>
  <c r="K7" i="33"/>
  <c r="G21" i="33"/>
  <c r="M32" i="33"/>
  <c r="P32" i="33"/>
  <c r="N34" i="33"/>
  <c r="I34" i="33"/>
  <c r="O37" i="33"/>
  <c r="K37" i="33"/>
  <c r="P40" i="33"/>
  <c r="M40" i="33"/>
  <c r="P19" i="33"/>
  <c r="M19" i="33"/>
  <c r="I21" i="33"/>
  <c r="N21" i="33"/>
  <c r="M28" i="33"/>
  <c r="P28" i="33"/>
  <c r="G36" i="33"/>
  <c r="G44" i="33"/>
  <c r="O12" i="33"/>
  <c r="K12" i="33"/>
  <c r="M25" i="33"/>
  <c r="P25" i="33"/>
  <c r="G33" i="33"/>
  <c r="N36" i="33"/>
  <c r="I36" i="33"/>
  <c r="G41" i="33"/>
  <c r="C38" i="33"/>
  <c r="C29" i="33"/>
  <c r="C20" i="33"/>
  <c r="B10" i="33"/>
  <c r="C10" i="33" s="1"/>
  <c r="C11" i="33"/>
  <c r="N11" i="33"/>
  <c r="H10" i="33"/>
  <c r="I11" i="33"/>
  <c r="E13" i="33"/>
  <c r="K14" i="33"/>
  <c r="O14" i="33"/>
  <c r="G17" i="33"/>
  <c r="M18" i="33"/>
  <c r="P18" i="33"/>
  <c r="N20" i="33"/>
  <c r="I20" i="33"/>
  <c r="E22" i="33"/>
  <c r="G26" i="33"/>
  <c r="M27" i="33"/>
  <c r="P27" i="33"/>
  <c r="N29" i="33"/>
  <c r="I29" i="33"/>
  <c r="E32" i="33"/>
  <c r="K33" i="33"/>
  <c r="O33" i="33"/>
  <c r="G35" i="33"/>
  <c r="P36" i="33"/>
  <c r="M36" i="33"/>
  <c r="N38" i="33"/>
  <c r="I38" i="33"/>
  <c r="E40" i="33"/>
  <c r="K41" i="33"/>
  <c r="O41" i="33"/>
  <c r="G43" i="33"/>
  <c r="M44" i="33"/>
  <c r="P44" i="33"/>
  <c r="G73" i="5"/>
  <c r="E82" i="24"/>
  <c r="G92" i="5"/>
  <c r="G77" i="5"/>
  <c r="E98" i="24"/>
  <c r="C94" i="5"/>
  <c r="C102" i="5"/>
  <c r="R11" i="5"/>
  <c r="S11" i="5" s="1"/>
  <c r="C11" i="5"/>
  <c r="O10" i="21"/>
  <c r="O7" i="21" s="1"/>
  <c r="I7" i="34" s="1"/>
  <c r="Q10" i="21"/>
  <c r="F7" i="21"/>
  <c r="I43" i="34"/>
  <c r="I30" i="34"/>
  <c r="I23" i="34"/>
  <c r="I15" i="34"/>
  <c r="S75" i="5"/>
  <c r="G102" i="5"/>
  <c r="G82" i="5"/>
  <c r="C103" i="5"/>
  <c r="P20" i="33"/>
  <c r="M20" i="33"/>
  <c r="O26" i="33"/>
  <c r="K26" i="33"/>
  <c r="I32" i="33"/>
  <c r="N32" i="33"/>
  <c r="G37" i="33"/>
  <c r="O43" i="33"/>
  <c r="K43" i="33"/>
  <c r="I14" i="34"/>
  <c r="I25" i="33"/>
  <c r="N25" i="33"/>
  <c r="N12" i="33"/>
  <c r="I12" i="33"/>
  <c r="G18" i="33"/>
  <c r="K25" i="33"/>
  <c r="O25" i="33"/>
  <c r="O34" i="33"/>
  <c r="K34" i="33"/>
  <c r="P37" i="33"/>
  <c r="M37" i="33"/>
  <c r="O42" i="33"/>
  <c r="K42" i="33"/>
  <c r="G14" i="33"/>
  <c r="I18" i="33"/>
  <c r="N18" i="33"/>
  <c r="K21" i="33"/>
  <c r="O21" i="33"/>
  <c r="I27" i="33"/>
  <c r="N27" i="33"/>
  <c r="M34" i="33"/>
  <c r="P34" i="33"/>
  <c r="O39" i="33"/>
  <c r="K39" i="33"/>
  <c r="I44" i="33"/>
  <c r="N44" i="33"/>
  <c r="C37" i="33"/>
  <c r="C28" i="33"/>
  <c r="C19" i="33"/>
  <c r="E7" i="33"/>
  <c r="O11" i="33"/>
  <c r="J10" i="33"/>
  <c r="K11" i="33"/>
  <c r="G13" i="33"/>
  <c r="M14" i="33"/>
  <c r="P14" i="33"/>
  <c r="I17" i="33"/>
  <c r="N17" i="33"/>
  <c r="E19" i="33"/>
  <c r="K20" i="33"/>
  <c r="O20" i="33"/>
  <c r="G22" i="33"/>
  <c r="I26" i="33"/>
  <c r="N26" i="33"/>
  <c r="E28" i="33"/>
  <c r="K29" i="33"/>
  <c r="O29" i="33"/>
  <c r="G32" i="33"/>
  <c r="M33" i="33"/>
  <c r="P33" i="33"/>
  <c r="I35" i="33"/>
  <c r="N35" i="33"/>
  <c r="E37" i="33"/>
  <c r="O38" i="33"/>
  <c r="K38" i="33"/>
  <c r="G40" i="33"/>
  <c r="P41" i="33"/>
  <c r="M41" i="33"/>
  <c r="N43" i="33"/>
  <c r="I43" i="33"/>
  <c r="E92" i="24"/>
  <c r="E85" i="24"/>
  <c r="E106" i="24"/>
  <c r="E84" i="24"/>
  <c r="Q73" i="5"/>
  <c r="Q85" i="5"/>
  <c r="Q92" i="5"/>
  <c r="G75" i="5"/>
  <c r="Q99" i="5"/>
  <c r="Q84" i="5"/>
  <c r="S32" i="5"/>
  <c r="E99" i="24"/>
  <c r="I45" i="34"/>
  <c r="I37" i="34"/>
  <c r="I28" i="34"/>
  <c r="I21" i="34"/>
  <c r="C7" i="21"/>
  <c r="E73" i="24"/>
  <c r="F12" i="34"/>
  <c r="S103" i="5"/>
  <c r="C16" i="34"/>
  <c r="C12" i="34"/>
  <c r="C8" i="5" l="1"/>
  <c r="C69" i="5" s="1"/>
  <c r="C7" i="33"/>
  <c r="P10" i="33"/>
  <c r="M10" i="33"/>
  <c r="N10" i="33"/>
  <c r="I10" i="33"/>
  <c r="I7" i="33"/>
  <c r="O10" i="33"/>
  <c r="K10" i="33"/>
</calcChain>
</file>

<file path=xl/sharedStrings.xml><?xml version="1.0" encoding="utf-8"?>
<sst xmlns="http://schemas.openxmlformats.org/spreadsheetml/2006/main" count="680" uniqueCount="165">
  <si>
    <t>Total</t>
  </si>
  <si>
    <t>Cuenta propia</t>
  </si>
  <si>
    <t>Trab. fam. no remu.</t>
  </si>
  <si>
    <t>Hombre</t>
  </si>
  <si>
    <t>Mujer</t>
  </si>
  <si>
    <t>Total Asalariados</t>
  </si>
  <si>
    <t>No.</t>
  </si>
  <si>
    <t>Total Ocupados</t>
  </si>
  <si>
    <t>Asalariados</t>
  </si>
  <si>
    <t xml:space="preserve">No. </t>
  </si>
  <si>
    <t>No Declaran Ingresos</t>
  </si>
  <si>
    <t xml:space="preserve">Total </t>
  </si>
  <si>
    <t>Privado</t>
  </si>
  <si>
    <t>Dominios</t>
  </si>
  <si>
    <t>Nivel Educativo</t>
  </si>
  <si>
    <t>Sexo</t>
  </si>
  <si>
    <t>Rama de Actividad</t>
  </si>
  <si>
    <t>Rama de Actividad (1 dig.)</t>
  </si>
  <si>
    <t>Ocupación (1 Dig.)</t>
  </si>
  <si>
    <t>Rango de Edad</t>
  </si>
  <si>
    <t>....... Continuación</t>
  </si>
  <si>
    <t>Rama de Actividad (1 Dig.)</t>
  </si>
  <si>
    <t>Pers. que declaran Ing.</t>
  </si>
  <si>
    <t>Total Pers. Ocupadas</t>
  </si>
  <si>
    <t>Población en Edad de Trabajar (PET)</t>
  </si>
  <si>
    <t>Quintil de Ingreso</t>
  </si>
  <si>
    <t>Población Total</t>
  </si>
  <si>
    <t>TDA</t>
  </si>
  <si>
    <t>MBT</t>
  </si>
  <si>
    <t>Ocupados</t>
  </si>
  <si>
    <t>Desocupados</t>
  </si>
  <si>
    <t>AEP</t>
  </si>
  <si>
    <t>Ingreso Promedio</t>
  </si>
  <si>
    <t xml:space="preserve">Rango de edad </t>
  </si>
  <si>
    <t>Declaran Ingresos</t>
  </si>
  <si>
    <t>Cuenta Propia</t>
  </si>
  <si>
    <t>No Declaran.</t>
  </si>
  <si>
    <t>Media</t>
  </si>
  <si>
    <t>Categorías</t>
  </si>
  <si>
    <t>Población Económicamente Activa (PEA)</t>
  </si>
  <si>
    <t>Ocupación Principal</t>
  </si>
  <si>
    <t>Nivel  Educativo</t>
  </si>
  <si>
    <t>Dominio</t>
  </si>
  <si>
    <t>Trab. Fam. no Remu.</t>
  </si>
  <si>
    <t>Sin Nivel</t>
  </si>
  <si>
    <t>Primaria</t>
  </si>
  <si>
    <t>Secundaria</t>
  </si>
  <si>
    <t>Superior</t>
  </si>
  <si>
    <t>De 10 a 11 años</t>
  </si>
  <si>
    <t>De 12 a 14 años</t>
  </si>
  <si>
    <t>De 15 a 18 años</t>
  </si>
  <si>
    <t>De 19 a 24 años</t>
  </si>
  <si>
    <t>De 25 a 29 años</t>
  </si>
  <si>
    <t>De 30 a 34 años</t>
  </si>
  <si>
    <t>De 35 a 39 años</t>
  </si>
  <si>
    <t>De 40 a 44 años</t>
  </si>
  <si>
    <t>De 45 a 49 años</t>
  </si>
  <si>
    <t>De 50 a 54 años</t>
  </si>
  <si>
    <t>De 55 a 59 años</t>
  </si>
  <si>
    <t>De 60 a 64 años</t>
  </si>
  <si>
    <t xml:space="preserve"> Distrito Central</t>
  </si>
  <si>
    <t xml:space="preserve"> San Pedro Sula</t>
  </si>
  <si>
    <t xml:space="preserve"> Rural</t>
  </si>
  <si>
    <t>No sabe, no responde</t>
  </si>
  <si>
    <t>De 30 a 35 años</t>
  </si>
  <si>
    <t>De 36 a 44 años</t>
  </si>
  <si>
    <t>De 45 a 59 años</t>
  </si>
  <si>
    <t>Terciaria</t>
  </si>
  <si>
    <t>Distrito Central</t>
  </si>
  <si>
    <t>San Pedro Sula</t>
  </si>
  <si>
    <t>Rural</t>
  </si>
  <si>
    <t xml:space="preserve"> Hombre</t>
  </si>
  <si>
    <t>Industria manufacturera</t>
  </si>
  <si>
    <t xml:space="preserve"> Urbano</t>
  </si>
  <si>
    <t>Urbano</t>
  </si>
  <si>
    <t>Total Nacional</t>
  </si>
  <si>
    <t xml:space="preserve">Total Nacional </t>
  </si>
  <si>
    <t>según dominio,  nivel educativo, rango de edad, sexo, rama de actividad y ocupación</t>
  </si>
  <si>
    <t>AEP= Años de Estudio Promedio</t>
  </si>
  <si>
    <t>TDA= Tasa de Desempleo Abierto</t>
  </si>
  <si>
    <t>MBT= Meses promedio en Busca de Trabajo</t>
  </si>
  <si>
    <t xml:space="preserve">Cuadro No. 3. Personas ocupadas por categoría ocupacional, según dominio, nivel educativo, rango de edad, sexo. </t>
  </si>
  <si>
    <t>Cuadro No. 3. Personas ocupadas por categoría ocupacional, según dominio, nivel educativo, rango de edad, sexo,</t>
  </si>
  <si>
    <t>Cuadro No. 4. Personas ocupadas y que declaran ingresos por categoría ocupacional, según dominio, nivel educativo, rango de edad,</t>
  </si>
  <si>
    <t>sexo, número de salarios mínimos devengados, rama de actividad y ocupación</t>
  </si>
  <si>
    <t>Cuadro No. 5. Ingreso promedio de las personas ocupadas por categoría  ocupacional, según dominio,</t>
  </si>
  <si>
    <t>nivel educativo, rango de edad, sexo, número de salarios mínimos, rama de actividad y ocupación</t>
  </si>
  <si>
    <t>rangos de edad, sexo, número de salarios mínimos devengados, rama de actividad y ocupación</t>
  </si>
  <si>
    <t>Cuadro No. 6. Años de estudio promedio de las personas ocupadas por categoría ocupacional, según dominio, nivel educativo,</t>
  </si>
  <si>
    <t xml:space="preserve">número de salarios mínimos, rama de actividad y ocupación </t>
  </si>
  <si>
    <t>Ocupación Principal, Lps/Mes/Persona</t>
  </si>
  <si>
    <t>% 1/</t>
  </si>
  <si>
    <t>1/ Porcentaje por columna</t>
  </si>
  <si>
    <t>2/ El nivel educativo incluye la población menor de cinco años</t>
  </si>
  <si>
    <t>1/ Porcentaje por columnas</t>
  </si>
  <si>
    <t>2/ Porcentaje  por filas</t>
  </si>
  <si>
    <t xml:space="preserve"> Resto urbano</t>
  </si>
  <si>
    <t>Resto urbano</t>
  </si>
  <si>
    <t>De 60 años y más</t>
  </si>
  <si>
    <t>Busca trabajo por primera vez</t>
  </si>
  <si>
    <t>De 65 años y más</t>
  </si>
  <si>
    <t>Tasa de Participación (TP)</t>
  </si>
  <si>
    <t>3/ No. de salarios mínimos (personas que declaran ingresos) y trabajan 36 Hrs. o mas</t>
  </si>
  <si>
    <t>Menos de un salario</t>
  </si>
  <si>
    <t>De 1 a 2 salarios</t>
  </si>
  <si>
    <t>De 2 a 3 salarios</t>
  </si>
  <si>
    <t>De 3 a 4 salarios</t>
  </si>
  <si>
    <t>De 4 salarios y más</t>
  </si>
  <si>
    <t>3/ No. de salarios mínimos (personas que declaran ingresos) y trabajan 36 Hrs. o mas en la ocupación principal</t>
  </si>
  <si>
    <t>Total Nacional 2/</t>
  </si>
  <si>
    <t>No. de Salarios Mínimos 3/</t>
  </si>
  <si>
    <t>No. de Salarios Mínimos 1/</t>
  </si>
  <si>
    <t>1/ No. de salarios mínimos (personas que declaran ingresos) y trabajan 36 Hrs. o mas</t>
  </si>
  <si>
    <t>Menos de 1 salario y trab &lt;36 horas</t>
  </si>
  <si>
    <t>Menos de 1 salario y trab &gt;=36 horas</t>
  </si>
  <si>
    <t>Menos de 1 salario y no decl. horas</t>
  </si>
  <si>
    <t>según dominio, quintil del ingreso de hogar, nivel educativo y rango de edad</t>
  </si>
  <si>
    <t>Público</t>
  </si>
  <si>
    <t>Doméstico</t>
  </si>
  <si>
    <t xml:space="preserve">Cuadro No. 1. Población en Edad de Trabajar (PET), Población Económicamente Activa (PEA) y Tasa de Participación (TP) </t>
  </si>
  <si>
    <t>Nivel educativo 2/</t>
  </si>
  <si>
    <t>Cuadro No. 2. Tasa de Desempleo Abierto (TDA), Población en Edad de Trabajar (PET) y Población Económicamente Activa (PEA),</t>
  </si>
  <si>
    <t>Cuadro No. 5. Ingreso promedio de las personas ocupadas que declaran Ingreso por categoría  ocupacional, según dominio,</t>
  </si>
  <si>
    <t>(Promedio de salarios mínimos por rama)</t>
  </si>
  <si>
    <t>Quintil 1</t>
  </si>
  <si>
    <t>Quintil 2</t>
  </si>
  <si>
    <t>Quintil 3</t>
  </si>
  <si>
    <t>Quintil 4</t>
  </si>
  <si>
    <t>Quintil 5</t>
  </si>
  <si>
    <t>Cuadro No. 6. Años de estudio promedio de las personas ocupadas por categoría ocupacional, según dominio, nivel educativo,rangos de edad, sexo, número de salarios mínimos devengados, rama de actividad y ocupación</t>
  </si>
  <si>
    <t xml:space="preserve">Rama de Actividad </t>
  </si>
  <si>
    <t xml:space="preserve">Ocupación </t>
  </si>
  <si>
    <t>Agricultura, ganaderia, silvicultura y pesca</t>
  </si>
  <si>
    <t>Explotacion de minas y canteras</t>
  </si>
  <si>
    <t>Suministro de electricidad, gas, vapor y aire acondicionado</t>
  </si>
  <si>
    <t>Suministro de agua, evacuacion de aguas residuales, gestion de desechos y descontaminacion</t>
  </si>
  <si>
    <t>Construccion</t>
  </si>
  <si>
    <t>Comercio al por mayor y al por menor, reparacion de vehiculos automotores y motocicletas</t>
  </si>
  <si>
    <t>Transporte y almacenamiento</t>
  </si>
  <si>
    <t>Actividades de alojamiento y de servicios de comida</t>
  </si>
  <si>
    <t>Informacion y comunicaciones</t>
  </si>
  <si>
    <t>Actividades finacieras y de seguros</t>
  </si>
  <si>
    <t>Actividades inmobiliarias</t>
  </si>
  <si>
    <t>Actividades profesionales, cientificas y tecnicas</t>
  </si>
  <si>
    <t>Actividades de servicios administrativos y de apoyo</t>
  </si>
  <si>
    <t>Aministracion publica y defensa, planes de seguridad social de afiliacion obligatoria</t>
  </si>
  <si>
    <t>Enseñanza</t>
  </si>
  <si>
    <t>Actividades de atencion de la salud humana y de asistencia social</t>
  </si>
  <si>
    <t>Actividades artisticas, de entretenimiento y recreativas</t>
  </si>
  <si>
    <t>Otras actividades de servicios</t>
  </si>
  <si>
    <t>Actividades de los hogares como empleadores y actividades no diferenciadas de los hogares como productores de bienes y s</t>
  </si>
  <si>
    <t>Actividades de organizaciones y organos extraterritoriales</t>
  </si>
  <si>
    <t>Ocupaciones NO especificadas</t>
  </si>
  <si>
    <t>NS/NR</t>
  </si>
  <si>
    <t>Directores y gerentes</t>
  </si>
  <si>
    <t>Profesionales cientificos e intelectuales</t>
  </si>
  <si>
    <t>Tecnicos y profesionales de nivel medio</t>
  </si>
  <si>
    <t>Personal de apoyo administrativo</t>
  </si>
  <si>
    <t>Trabajadores de los servicios y vendedores de comercios y mercados</t>
  </si>
  <si>
    <t>Agricultores y trabajadores calificados agropecuarios forestales y pesqueros</t>
  </si>
  <si>
    <t>Oficiales, operarios y artesanos de artes mecanicas y de otros oficios</t>
  </si>
  <si>
    <t>Operadores de instalaciones y maquinas y ensambladores</t>
  </si>
  <si>
    <t>Ocupaciones elementales</t>
  </si>
  <si>
    <t>Ocupaciones militares</t>
  </si>
  <si>
    <t>Rama de actividad NO especificada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</si>
</sst>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(* #,##0.00_);_(* \(#,##0.00\);_(* &quot;-&quot;??_);_(@_)"/>
    <numFmt numFmtId="165" formatCode="_-* #,##0_-;\-* #,##0_-;_-* &quot;-&quot;_-;_-@_-"/>
    <numFmt numFmtId="166" formatCode="_-* #,##0.00_-;\-* #,##0.00_-;_-* &quot;-&quot;??_-;_-@_-"/>
    <numFmt numFmtId="167" formatCode="_-* #,##0.0_-;\-* #,##0.0_-;_-* &quot;-&quot;??_-;_-@_-"/>
    <numFmt numFmtId="168" formatCode="_-* #,##0_-;\-* #,##0_-;_-* &quot;-&quot;??_-;_-@_-"/>
    <numFmt numFmtId="169" formatCode="_-* #,##0.0_-;\-* #,##0.0_-;_-* &quot;-&quot;?_-;_-@_-"/>
    <numFmt numFmtId="170" formatCode="0.0"/>
    <numFmt numFmtId="171" formatCode="_-* #,##0_-;\-* #,##0_-;_-* &quot;-&quot;?_-;_-@_-"/>
    <numFmt numFmtId="172" formatCode="_-[$€]* #,##0.00_-;\-[$€]* #,##0.00_-;_-[$€]* &quot;-&quot;??_-;_-@_-"/>
    <numFmt numFmtId="173" formatCode="###0"/>
  </numFmts>
  <fonts count="16" x14ac:knownFonts="1">
    <font>
      <sz val="8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 val="singleAccounting"/>
      <sz val="8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8"/>
      <color theme="0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2">
    <xf numFmtId="0" fontId="0" fillId="0" borderId="0"/>
    <xf numFmtId="172" fontId="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12" fillId="0" borderId="0" applyFont="0" applyFill="0" applyBorder="0" applyAlignment="0" applyProtection="0"/>
    <xf numFmtId="164" fontId="10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6" fontId="11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3" fillId="0" borderId="0"/>
  </cellStyleXfs>
  <cellXfs count="273">
    <xf numFmtId="0" fontId="0" fillId="0" borderId="0" xfId="0"/>
    <xf numFmtId="168" fontId="0" fillId="0" borderId="0" xfId="17" applyNumberFormat="1" applyFont="1"/>
    <xf numFmtId="0" fontId="4" fillId="0" borderId="0" xfId="0" applyFont="1" applyFill="1" applyBorder="1" applyAlignment="1">
      <alignment horizontal="left" indent="1"/>
    </xf>
    <xf numFmtId="0" fontId="3" fillId="0" borderId="0" xfId="0" applyFont="1" applyAlignment="1">
      <alignment horizontal="center"/>
    </xf>
    <xf numFmtId="168" fontId="3" fillId="0" borderId="0" xfId="17" applyNumberFormat="1" applyFont="1" applyBorder="1"/>
    <xf numFmtId="0" fontId="4" fillId="0" borderId="0" xfId="0" applyFont="1"/>
    <xf numFmtId="168" fontId="3" fillId="0" borderId="0" xfId="17" applyNumberFormat="1" applyFont="1" applyBorder="1" applyAlignment="1">
      <alignment horizontal="center"/>
    </xf>
    <xf numFmtId="168" fontId="3" fillId="0" borderId="0" xfId="17" applyNumberFormat="1" applyFont="1" applyBorder="1" applyAlignment="1">
      <alignment horizontal="center" vertical="center" wrapText="1"/>
    </xf>
    <xf numFmtId="168" fontId="0" fillId="0" borderId="0" xfId="17" applyNumberFormat="1" applyFont="1" applyFill="1"/>
    <xf numFmtId="168" fontId="0" fillId="0" borderId="0" xfId="0" applyNumberFormat="1"/>
    <xf numFmtId="168" fontId="0" fillId="0" borderId="0" xfId="17" applyNumberFormat="1" applyFont="1" applyBorder="1" applyAlignment="1">
      <alignment horizontal="left" indent="1"/>
    </xf>
    <xf numFmtId="167" fontId="0" fillId="0" borderId="1" xfId="17" applyNumberFormat="1" applyFont="1" applyBorder="1"/>
    <xf numFmtId="0" fontId="3" fillId="0" borderId="0" xfId="96" applyFont="1" applyAlignment="1">
      <alignment horizontal="center"/>
    </xf>
    <xf numFmtId="0" fontId="6" fillId="0" borderId="0" xfId="96" applyFont="1" applyAlignment="1">
      <alignment horizontal="center"/>
    </xf>
    <xf numFmtId="0" fontId="4" fillId="0" borderId="0" xfId="96" applyFont="1" applyFill="1" applyBorder="1" applyAlignment="1">
      <alignment horizontal="left" indent="1"/>
    </xf>
    <xf numFmtId="167" fontId="3" fillId="0" borderId="1" xfId="17" applyNumberFormat="1" applyFont="1" applyBorder="1" applyAlignment="1">
      <alignment horizontal="center" vertical="center" wrapText="1"/>
    </xf>
    <xf numFmtId="0" fontId="3" fillId="0" borderId="0" xfId="96" applyFont="1" applyBorder="1"/>
    <xf numFmtId="0" fontId="3" fillId="0" borderId="0" xfId="0" applyFont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indent="1"/>
    </xf>
    <xf numFmtId="169" fontId="0" fillId="0" borderId="0" xfId="0" applyNumberFormat="1"/>
    <xf numFmtId="169" fontId="0" fillId="0" borderId="1" xfId="17" applyNumberFormat="1" applyFont="1" applyBorder="1"/>
    <xf numFmtId="169" fontId="0" fillId="0" borderId="0" xfId="17" applyNumberFormat="1" applyFont="1" applyBorder="1"/>
    <xf numFmtId="168" fontId="3" fillId="0" borderId="0" xfId="17" applyNumberFormat="1" applyFont="1" applyFill="1" applyBorder="1"/>
    <xf numFmtId="0" fontId="0" fillId="0" borderId="0" xfId="0" applyFill="1"/>
    <xf numFmtId="169" fontId="3" fillId="0" borderId="0" xfId="17" applyNumberFormat="1" applyFont="1" applyFill="1" applyBorder="1"/>
    <xf numFmtId="0" fontId="3" fillId="0" borderId="0" xfId="0" applyFont="1" applyFill="1" applyBorder="1"/>
    <xf numFmtId="168" fontId="0" fillId="0" borderId="0" xfId="17" applyNumberFormat="1" applyFont="1" applyFill="1" applyBorder="1"/>
    <xf numFmtId="169" fontId="3" fillId="0" borderId="0" xfId="17" applyNumberFormat="1" applyFont="1" applyFill="1" applyBorder="1" applyAlignment="1">
      <alignment horizontal="center"/>
    </xf>
    <xf numFmtId="168" fontId="3" fillId="0" borderId="2" xfId="17" applyNumberFormat="1" applyFont="1" applyBorder="1" applyAlignment="1">
      <alignment horizontal="center" vertical="center" wrapText="1"/>
    </xf>
    <xf numFmtId="168" fontId="3" fillId="0" borderId="0" xfId="71" applyNumberFormat="1" applyFont="1" applyFill="1" applyBorder="1"/>
    <xf numFmtId="0" fontId="4" fillId="0" borderId="0" xfId="93" applyFont="1" applyFill="1" applyBorder="1" applyAlignment="1">
      <alignment horizontal="left" indent="1"/>
    </xf>
    <xf numFmtId="168" fontId="3" fillId="0" borderId="0" xfId="17" applyNumberFormat="1" applyFont="1" applyBorder="1" applyAlignment="1">
      <alignment horizontal="left" vertical="justify"/>
    </xf>
    <xf numFmtId="169" fontId="0" fillId="0" borderId="0" xfId="17" applyNumberFormat="1" applyFont="1" applyFill="1" applyBorder="1"/>
    <xf numFmtId="167" fontId="0" fillId="0" borderId="0" xfId="17" applyNumberFormat="1" applyFont="1" applyFill="1" applyBorder="1"/>
    <xf numFmtId="170" fontId="3" fillId="0" borderId="0" xfId="96" applyNumberFormat="1" applyFont="1" applyBorder="1"/>
    <xf numFmtId="170" fontId="3" fillId="0" borderId="0" xfId="0" applyNumberFormat="1" applyFont="1" applyBorder="1" applyAlignment="1">
      <alignment horizontal="left" indent="1"/>
    </xf>
    <xf numFmtId="170" fontId="5" fillId="0" borderId="0" xfId="71" applyNumberFormat="1" applyFont="1" applyBorder="1" applyAlignment="1">
      <alignment horizontal="left" indent="2"/>
    </xf>
    <xf numFmtId="170" fontId="5" fillId="0" borderId="0" xfId="71" applyNumberFormat="1" applyFont="1" applyBorder="1" applyAlignment="1">
      <alignment horizontal="left" indent="3"/>
    </xf>
    <xf numFmtId="170" fontId="4" fillId="0" borderId="0" xfId="96" applyNumberFormat="1" applyFont="1" applyFill="1" applyBorder="1" applyAlignment="1">
      <alignment horizontal="left" indent="1"/>
    </xf>
    <xf numFmtId="170" fontId="3" fillId="0" borderId="0" xfId="96" applyNumberFormat="1" applyFont="1" applyAlignment="1">
      <alignment horizontal="center"/>
    </xf>
    <xf numFmtId="170" fontId="3" fillId="0" borderId="1" xfId="17" applyNumberFormat="1" applyFont="1" applyBorder="1" applyAlignment="1">
      <alignment horizontal="center" vertical="center" wrapText="1"/>
    </xf>
    <xf numFmtId="170" fontId="3" fillId="0" borderId="2" xfId="17" applyNumberFormat="1" applyFont="1" applyBorder="1" applyAlignment="1">
      <alignment horizontal="center"/>
    </xf>
    <xf numFmtId="170" fontId="3" fillId="0" borderId="1" xfId="17" applyNumberFormat="1" applyFont="1" applyBorder="1" applyAlignment="1">
      <alignment horizontal="center"/>
    </xf>
    <xf numFmtId="170" fontId="3" fillId="0" borderId="0" xfId="17" applyNumberFormat="1" applyFont="1" applyBorder="1"/>
    <xf numFmtId="169" fontId="0" fillId="0" borderId="0" xfId="0" applyNumberFormat="1" applyFill="1"/>
    <xf numFmtId="169" fontId="0" fillId="0" borderId="0" xfId="17" applyNumberFormat="1" applyFont="1" applyFill="1"/>
    <xf numFmtId="0" fontId="3" fillId="0" borderId="2" xfId="0" applyFont="1" applyFill="1" applyBorder="1" applyAlignment="1">
      <alignment horizontal="center" vertical="center" wrapText="1"/>
    </xf>
    <xf numFmtId="169" fontId="3" fillId="0" borderId="2" xfId="0" applyNumberFormat="1" applyFont="1" applyFill="1" applyBorder="1" applyAlignment="1">
      <alignment horizontal="center" vertical="center" wrapText="1"/>
    </xf>
    <xf numFmtId="168" fontId="0" fillId="0" borderId="1" xfId="17" applyNumberFormat="1" applyFont="1" applyFill="1" applyBorder="1"/>
    <xf numFmtId="0" fontId="3" fillId="0" borderId="0" xfId="0" applyFont="1" applyFill="1" applyBorder="1" applyAlignment="1"/>
    <xf numFmtId="0" fontId="3" fillId="0" borderId="0" xfId="0" applyFont="1" applyFill="1"/>
    <xf numFmtId="170" fontId="0" fillId="0" borderId="0" xfId="0" applyNumberFormat="1" applyFill="1" applyBorder="1"/>
    <xf numFmtId="0" fontId="3" fillId="0" borderId="0" xfId="0" applyFont="1" applyFill="1" applyBorder="1" applyAlignment="1">
      <alignment horizontal="left" indent="1"/>
    </xf>
    <xf numFmtId="168" fontId="0" fillId="0" borderId="0" xfId="17" applyNumberFormat="1" applyFont="1" applyFill="1" applyBorder="1" applyAlignment="1">
      <alignment horizontal="left" indent="2"/>
    </xf>
    <xf numFmtId="168" fontId="0" fillId="0" borderId="0" xfId="17" applyNumberFormat="1" applyFont="1" applyFill="1" applyBorder="1" applyAlignment="1">
      <alignment horizontal="left" indent="1"/>
    </xf>
    <xf numFmtId="169" fontId="0" fillId="0" borderId="0" xfId="17" applyNumberFormat="1" applyFont="1" applyFill="1" applyBorder="1" applyAlignment="1">
      <alignment horizontal="center"/>
    </xf>
    <xf numFmtId="168" fontId="0" fillId="0" borderId="0" xfId="17" applyNumberFormat="1" applyFont="1" applyFill="1" applyBorder="1" applyAlignment="1">
      <alignment horizontal="left" indent="3"/>
    </xf>
    <xf numFmtId="0" fontId="0" fillId="0" borderId="0" xfId="0" applyFill="1" applyBorder="1"/>
    <xf numFmtId="168" fontId="5" fillId="0" borderId="0" xfId="71" applyNumberFormat="1" applyFont="1" applyFill="1" applyBorder="1" applyAlignment="1">
      <alignment horizontal="left" indent="2"/>
    </xf>
    <xf numFmtId="168" fontId="5" fillId="0" borderId="0" xfId="71" applyNumberFormat="1" applyFont="1" applyFill="1" applyBorder="1" applyAlignment="1">
      <alignment horizontal="left" indent="3"/>
    </xf>
    <xf numFmtId="0" fontId="3" fillId="0" borderId="1" xfId="0" applyFont="1" applyFill="1" applyBorder="1" applyAlignment="1">
      <alignment horizontal="center" vertical="center" wrapText="1"/>
    </xf>
    <xf numFmtId="168" fontId="3" fillId="0" borderId="1" xfId="17" applyNumberFormat="1" applyFont="1" applyFill="1" applyBorder="1"/>
    <xf numFmtId="169" fontId="3" fillId="0" borderId="1" xfId="17" applyNumberFormat="1" applyFont="1" applyFill="1" applyBorder="1"/>
    <xf numFmtId="169" fontId="5" fillId="0" borderId="1" xfId="17" applyNumberFormat="1" applyFont="1" applyFill="1" applyBorder="1"/>
    <xf numFmtId="169" fontId="3" fillId="0" borderId="1" xfId="17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 wrapText="1" indent="1"/>
    </xf>
    <xf numFmtId="169" fontId="0" fillId="0" borderId="0" xfId="0" applyNumberFormat="1" applyFill="1" applyBorder="1"/>
    <xf numFmtId="167" fontId="3" fillId="0" borderId="0" xfId="17" applyNumberFormat="1" applyFont="1" applyFill="1" applyBorder="1"/>
    <xf numFmtId="0" fontId="3" fillId="0" borderId="0" xfId="0" applyFont="1" applyBorder="1" applyAlignment="1">
      <alignment vertical="center" wrapText="1"/>
    </xf>
    <xf numFmtId="168" fontId="5" fillId="0" borderId="0" xfId="17" applyNumberFormat="1" applyFont="1" applyFill="1" applyBorder="1"/>
    <xf numFmtId="167" fontId="5" fillId="0" borderId="0" xfId="17" applyNumberFormat="1" applyFont="1" applyFill="1" applyBorder="1"/>
    <xf numFmtId="0" fontId="2" fillId="0" borderId="0" xfId="93" applyFill="1"/>
    <xf numFmtId="0" fontId="3" fillId="0" borderId="0" xfId="93" applyFont="1" applyFill="1"/>
    <xf numFmtId="169" fontId="2" fillId="0" borderId="0" xfId="93" applyNumberFormat="1" applyFill="1"/>
    <xf numFmtId="168" fontId="3" fillId="0" borderId="0" xfId="76" applyNumberFormat="1" applyFont="1" applyFill="1" applyBorder="1"/>
    <xf numFmtId="168" fontId="2" fillId="0" borderId="0" xfId="71" applyNumberFormat="1" applyFill="1"/>
    <xf numFmtId="169" fontId="2" fillId="0" borderId="0" xfId="71" applyNumberFormat="1" applyFill="1"/>
    <xf numFmtId="167" fontId="2" fillId="0" borderId="0" xfId="71" applyNumberFormat="1" applyFill="1"/>
    <xf numFmtId="168" fontId="3" fillId="0" borderId="0" xfId="71" applyNumberFormat="1" applyFont="1" applyFill="1" applyAlignment="1">
      <alignment horizontal="center"/>
    </xf>
    <xf numFmtId="167" fontId="2" fillId="0" borderId="0" xfId="93" applyNumberFormat="1" applyFill="1"/>
    <xf numFmtId="0" fontId="3" fillId="0" borderId="0" xfId="93" applyFont="1" applyFill="1" applyAlignment="1">
      <alignment horizontal="center"/>
    </xf>
    <xf numFmtId="168" fontId="3" fillId="0" borderId="0" xfId="0" applyNumberFormat="1" applyFont="1" applyFill="1" applyBorder="1"/>
    <xf numFmtId="168" fontId="3" fillId="0" borderId="2" xfId="17" applyNumberFormat="1" applyFont="1" applyFill="1" applyBorder="1" applyAlignment="1">
      <alignment horizontal="center"/>
    </xf>
    <xf numFmtId="169" fontId="3" fillId="0" borderId="2" xfId="17" applyNumberFormat="1" applyFont="1" applyFill="1" applyBorder="1" applyAlignment="1">
      <alignment horizontal="center"/>
    </xf>
    <xf numFmtId="168" fontId="2" fillId="0" borderId="0" xfId="17" applyNumberFormat="1" applyFill="1" applyBorder="1"/>
    <xf numFmtId="169" fontId="2" fillId="0" borderId="0" xfId="17" applyNumberFormat="1" applyFill="1" applyBorder="1"/>
    <xf numFmtId="168" fontId="0" fillId="0" borderId="0" xfId="0" applyNumberFormat="1" applyFill="1"/>
    <xf numFmtId="171" fontId="3" fillId="0" borderId="0" xfId="0" applyNumberFormat="1" applyFont="1" applyFill="1" applyAlignment="1">
      <alignment horizontal="center"/>
    </xf>
    <xf numFmtId="169" fontId="0" fillId="0" borderId="1" xfId="17" applyNumberFormat="1" applyFont="1" applyFill="1" applyBorder="1"/>
    <xf numFmtId="167" fontId="3" fillId="0" borderId="0" xfId="17" applyNumberFormat="1" applyFont="1" applyFill="1" applyBorder="1" applyAlignment="1">
      <alignment horizontal="right"/>
    </xf>
    <xf numFmtId="168" fontId="3" fillId="0" borderId="0" xfId="17" applyNumberFormat="1" applyFont="1" applyFill="1" applyBorder="1" applyAlignment="1">
      <alignment horizontal="right"/>
    </xf>
    <xf numFmtId="167" fontId="0" fillId="0" borderId="0" xfId="17" applyNumberFormat="1" applyFont="1" applyFill="1" applyBorder="1" applyAlignment="1">
      <alignment horizontal="right"/>
    </xf>
    <xf numFmtId="167" fontId="5" fillId="0" borderId="0" xfId="17" applyNumberFormat="1" applyFont="1" applyFill="1" applyBorder="1" applyAlignment="1">
      <alignment horizontal="right"/>
    </xf>
    <xf numFmtId="168" fontId="5" fillId="0" borderId="0" xfId="17" applyNumberFormat="1" applyFont="1" applyFill="1" applyBorder="1" applyAlignment="1">
      <alignment horizontal="right"/>
    </xf>
    <xf numFmtId="168" fontId="3" fillId="0" borderId="0" xfId="17" applyNumberFormat="1" applyFont="1" applyBorder="1" applyAlignment="1">
      <alignment horizontal="right" vertical="justify"/>
    </xf>
    <xf numFmtId="168" fontId="3" fillId="0" borderId="0" xfId="17" applyNumberFormat="1" applyFont="1" applyBorder="1" applyAlignment="1">
      <alignment horizontal="right"/>
    </xf>
    <xf numFmtId="167" fontId="0" fillId="0" borderId="0" xfId="17" applyNumberFormat="1" applyFont="1" applyFill="1" applyAlignment="1">
      <alignment horizontal="right"/>
    </xf>
    <xf numFmtId="167" fontId="3" fillId="0" borderId="0" xfId="17" applyNumberFormat="1" applyFont="1" applyBorder="1" applyAlignment="1">
      <alignment horizontal="right"/>
    </xf>
    <xf numFmtId="167" fontId="5" fillId="0" borderId="0" xfId="17" applyNumberFormat="1" applyFont="1" applyBorder="1" applyAlignment="1">
      <alignment horizontal="right"/>
    </xf>
    <xf numFmtId="0" fontId="5" fillId="0" borderId="0" xfId="0" applyFont="1" applyFill="1"/>
    <xf numFmtId="169" fontId="5" fillId="0" borderId="0" xfId="17" applyNumberFormat="1" applyFont="1" applyFill="1" applyBorder="1"/>
    <xf numFmtId="167" fontId="0" fillId="0" borderId="0" xfId="17" applyNumberFormat="1" applyFont="1" applyFill="1"/>
    <xf numFmtId="168" fontId="3" fillId="0" borderId="0" xfId="17" applyNumberFormat="1" applyFont="1" applyFill="1" applyBorder="1" applyAlignment="1">
      <alignment horizontal="left" indent="1"/>
    </xf>
    <xf numFmtId="168" fontId="3" fillId="0" borderId="0" xfId="17" applyNumberFormat="1" applyFont="1" applyFill="1"/>
    <xf numFmtId="168" fontId="5" fillId="0" borderId="0" xfId="17" applyNumberFormat="1" applyFont="1" applyFill="1" applyBorder="1" applyAlignment="1">
      <alignment horizontal="left" indent="1"/>
    </xf>
    <xf numFmtId="168" fontId="5" fillId="0" borderId="0" xfId="17" applyNumberFormat="1" applyFont="1" applyFill="1"/>
    <xf numFmtId="167" fontId="5" fillId="0" borderId="0" xfId="17" applyNumberFormat="1" applyFont="1" applyFill="1"/>
    <xf numFmtId="168" fontId="0" fillId="0" borderId="0" xfId="17" applyNumberFormat="1" applyFont="1" applyBorder="1" applyAlignment="1">
      <alignment horizontal="left" indent="2"/>
    </xf>
    <xf numFmtId="167" fontId="3" fillId="0" borderId="0" xfId="17" applyNumberFormat="1" applyFont="1" applyFill="1" applyBorder="1" applyAlignment="1">
      <alignment horizontal="center"/>
    </xf>
    <xf numFmtId="167" fontId="5" fillId="0" borderId="0" xfId="17" applyNumberFormat="1" applyFont="1" applyFill="1" applyBorder="1" applyAlignment="1">
      <alignment horizontal="center"/>
    </xf>
    <xf numFmtId="170" fontId="3" fillId="0" borderId="0" xfId="96" applyNumberFormat="1" applyFont="1" applyBorder="1" applyAlignment="1">
      <alignment horizontal="left" indent="1"/>
    </xf>
    <xf numFmtId="170" fontId="3" fillId="0" borderId="0" xfId="17" applyNumberFormat="1" applyFont="1" applyBorder="1" applyAlignment="1">
      <alignment horizontal="left" vertical="justify"/>
    </xf>
    <xf numFmtId="167" fontId="5" fillId="0" borderId="0" xfId="17" applyNumberFormat="1" applyFont="1"/>
    <xf numFmtId="167" fontId="3" fillId="3" borderId="0" xfId="17" applyNumberFormat="1" applyFont="1" applyFill="1" applyBorder="1" applyAlignment="1">
      <alignment horizontal="right"/>
    </xf>
    <xf numFmtId="167" fontId="3" fillId="0" borderId="0" xfId="17" applyNumberFormat="1" applyFont="1"/>
    <xf numFmtId="167" fontId="3" fillId="3" borderId="0" xfId="17" applyNumberFormat="1" applyFont="1" applyFill="1"/>
    <xf numFmtId="169" fontId="11" fillId="0" borderId="0" xfId="17" applyNumberFormat="1" applyFont="1" applyFill="1" applyBorder="1"/>
    <xf numFmtId="0" fontId="11" fillId="0" borderId="1" xfId="93" applyFont="1" applyFill="1" applyBorder="1"/>
    <xf numFmtId="168" fontId="11" fillId="0" borderId="1" xfId="93" applyNumberFormat="1" applyFont="1" applyFill="1" applyBorder="1"/>
    <xf numFmtId="169" fontId="11" fillId="0" borderId="1" xfId="93" applyNumberFormat="1" applyFont="1" applyFill="1" applyBorder="1"/>
    <xf numFmtId="168" fontId="11" fillId="0" borderId="0" xfId="17" applyNumberFormat="1" applyFont="1" applyFill="1"/>
    <xf numFmtId="0" fontId="11" fillId="0" borderId="0" xfId="93" applyFont="1" applyFill="1"/>
    <xf numFmtId="169" fontId="11" fillId="0" borderId="0" xfId="71" applyNumberFormat="1" applyFont="1" applyFill="1" applyBorder="1"/>
    <xf numFmtId="168" fontId="11" fillId="0" borderId="0" xfId="71" applyNumberFormat="1" applyFont="1" applyFill="1" applyBorder="1"/>
    <xf numFmtId="167" fontId="11" fillId="0" borderId="0" xfId="71" applyNumberFormat="1" applyFont="1" applyFill="1" applyBorder="1"/>
    <xf numFmtId="168" fontId="11" fillId="0" borderId="0" xfId="71" applyNumberFormat="1" applyFont="1" applyFill="1"/>
    <xf numFmtId="169" fontId="11" fillId="0" borderId="0" xfId="71" applyNumberFormat="1" applyFont="1" applyFill="1"/>
    <xf numFmtId="167" fontId="11" fillId="0" borderId="0" xfId="71" applyNumberFormat="1" applyFont="1" applyFill="1"/>
    <xf numFmtId="169" fontId="11" fillId="0" borderId="0" xfId="93" applyNumberFormat="1" applyFont="1" applyFill="1"/>
    <xf numFmtId="168" fontId="11" fillId="0" borderId="1" xfId="71" applyNumberFormat="1" applyFont="1" applyFill="1" applyBorder="1"/>
    <xf numFmtId="169" fontId="11" fillId="0" borderId="1" xfId="71" applyNumberFormat="1" applyFont="1" applyFill="1" applyBorder="1"/>
    <xf numFmtId="167" fontId="11" fillId="0" borderId="0" xfId="93" applyNumberFormat="1" applyFont="1" applyFill="1"/>
    <xf numFmtId="0" fontId="11" fillId="0" borderId="0" xfId="96" applyFont="1"/>
    <xf numFmtId="0" fontId="11" fillId="0" borderId="1" xfId="96" applyFont="1" applyBorder="1"/>
    <xf numFmtId="168" fontId="11" fillId="0" borderId="0" xfId="17" applyNumberFormat="1" applyFont="1" applyBorder="1"/>
    <xf numFmtId="168" fontId="11" fillId="0" borderId="0" xfId="17" applyNumberFormat="1" applyFont="1"/>
    <xf numFmtId="0" fontId="11" fillId="0" borderId="0" xfId="96" applyFont="1" applyBorder="1"/>
    <xf numFmtId="168" fontId="11" fillId="0" borderId="0" xfId="17" applyNumberFormat="1" applyFont="1" applyBorder="1" applyAlignment="1">
      <alignment horizontal="right"/>
    </xf>
    <xf numFmtId="167" fontId="11" fillId="0" borderId="1" xfId="17" applyNumberFormat="1" applyFont="1" applyBorder="1"/>
    <xf numFmtId="170" fontId="11" fillId="0" borderId="0" xfId="96" applyNumberFormat="1" applyFont="1" applyBorder="1"/>
    <xf numFmtId="167" fontId="11" fillId="0" borderId="0" xfId="17" applyNumberFormat="1" applyFont="1"/>
    <xf numFmtId="170" fontId="11" fillId="0" borderId="0" xfId="17" applyNumberFormat="1" applyFont="1" applyBorder="1" applyAlignment="1">
      <alignment horizontal="left" indent="2"/>
    </xf>
    <xf numFmtId="170" fontId="11" fillId="0" borderId="0" xfId="17" applyNumberFormat="1" applyFont="1" applyBorder="1" applyAlignment="1">
      <alignment horizontal="left" indent="3"/>
    </xf>
    <xf numFmtId="170" fontId="11" fillId="0" borderId="0" xfId="96" applyNumberFormat="1" applyFont="1" applyAlignment="1">
      <alignment horizontal="left" indent="1"/>
    </xf>
    <xf numFmtId="170" fontId="11" fillId="0" borderId="0" xfId="96" applyNumberFormat="1" applyFont="1" applyBorder="1" applyAlignment="1">
      <alignment horizontal="left" indent="1"/>
    </xf>
    <xf numFmtId="170" fontId="11" fillId="0" borderId="0" xfId="96" applyNumberFormat="1" applyFont="1"/>
    <xf numFmtId="167" fontId="11" fillId="0" borderId="0" xfId="17" applyNumberFormat="1" applyFont="1" applyBorder="1" applyAlignment="1">
      <alignment horizontal="right"/>
    </xf>
    <xf numFmtId="0" fontId="3" fillId="0" borderId="0" xfId="0" applyFont="1" applyFill="1" applyAlignment="1">
      <alignment horizontal="center"/>
    </xf>
    <xf numFmtId="169" fontId="3" fillId="0" borderId="0" xfId="0" applyNumberFormat="1" applyFont="1" applyFill="1" applyAlignment="1">
      <alignment horizontal="center"/>
    </xf>
    <xf numFmtId="168" fontId="2" fillId="0" borderId="2" xfId="17" applyNumberFormat="1" applyFill="1" applyBorder="1" applyAlignment="1">
      <alignment horizontal="left" indent="1"/>
    </xf>
    <xf numFmtId="0" fontId="0" fillId="0" borderId="2" xfId="0" applyFill="1" applyBorder="1"/>
    <xf numFmtId="169" fontId="0" fillId="0" borderId="2" xfId="0" applyNumberFormat="1" applyFill="1" applyBorder="1"/>
    <xf numFmtId="167" fontId="5" fillId="0" borderId="2" xfId="17" applyNumberFormat="1" applyFont="1" applyFill="1" applyBorder="1"/>
    <xf numFmtId="168" fontId="3" fillId="0" borderId="0" xfId="69" applyNumberFormat="1" applyFont="1" applyFill="1" applyBorder="1"/>
    <xf numFmtId="168" fontId="12" fillId="0" borderId="0" xfId="69" applyNumberFormat="1" applyFill="1" applyBorder="1"/>
    <xf numFmtId="168" fontId="12" fillId="0" borderId="0" xfId="69" applyNumberFormat="1" applyFont="1" applyFill="1" applyBorder="1" applyAlignment="1">
      <alignment horizontal="left" indent="1"/>
    </xf>
    <xf numFmtId="168" fontId="12" fillId="0" borderId="0" xfId="69" applyNumberFormat="1" applyFont="1" applyFill="1" applyBorder="1" applyAlignment="1">
      <alignment horizontal="left" indent="2"/>
    </xf>
    <xf numFmtId="168" fontId="12" fillId="0" borderId="0" xfId="69" applyNumberFormat="1" applyFill="1" applyBorder="1" applyAlignment="1">
      <alignment horizontal="left" indent="1"/>
    </xf>
    <xf numFmtId="167" fontId="3" fillId="0" borderId="2" xfId="70" applyNumberFormat="1" applyFont="1" applyBorder="1" applyAlignment="1">
      <alignment horizontal="center"/>
    </xf>
    <xf numFmtId="169" fontId="3" fillId="0" borderId="2" xfId="70" applyNumberFormat="1" applyFont="1" applyBorder="1" applyAlignment="1">
      <alignment horizontal="center"/>
    </xf>
    <xf numFmtId="169" fontId="3" fillId="0" borderId="2" xfId="70" applyNumberFormat="1" applyFont="1" applyFill="1" applyBorder="1" applyAlignment="1">
      <alignment horizontal="center"/>
    </xf>
    <xf numFmtId="167" fontId="3" fillId="0" borderId="2" xfId="70" applyNumberFormat="1" applyFont="1" applyFill="1" applyBorder="1" applyAlignment="1">
      <alignment horizontal="center"/>
    </xf>
    <xf numFmtId="168" fontId="0" fillId="0" borderId="2" xfId="17" applyNumberFormat="1" applyFont="1" applyFill="1" applyBorder="1" applyAlignment="1">
      <alignment horizontal="left" indent="2"/>
    </xf>
    <xf numFmtId="167" fontId="0" fillId="0" borderId="2" xfId="17" applyNumberFormat="1" applyFont="1" applyFill="1" applyBorder="1"/>
    <xf numFmtId="169" fontId="0" fillId="0" borderId="2" xfId="17" applyNumberFormat="1" applyFont="1" applyFill="1" applyBorder="1"/>
    <xf numFmtId="168" fontId="0" fillId="0" borderId="2" xfId="17" applyNumberFormat="1" applyFont="1" applyFill="1" applyBorder="1"/>
    <xf numFmtId="168" fontId="0" fillId="0" borderId="0" xfId="19" applyNumberFormat="1" applyFont="1" applyFill="1" applyBorder="1" applyAlignment="1">
      <alignment horizontal="left" indent="2"/>
    </xf>
    <xf numFmtId="168" fontId="0" fillId="0" borderId="0" xfId="19" applyNumberFormat="1" applyFont="1" applyFill="1" applyBorder="1" applyAlignment="1">
      <alignment horizontal="left" indent="3"/>
    </xf>
    <xf numFmtId="167" fontId="3" fillId="0" borderId="0" xfId="19" applyNumberFormat="1" applyFont="1" applyFill="1" applyBorder="1"/>
    <xf numFmtId="167" fontId="3" fillId="0" borderId="0" xfId="19" applyNumberFormat="1" applyFont="1" applyFill="1" applyBorder="1" applyAlignment="1">
      <alignment horizontal="left" indent="1"/>
    </xf>
    <xf numFmtId="168" fontId="3" fillId="0" borderId="0" xfId="72" applyNumberFormat="1" applyFont="1" applyFill="1" applyBorder="1"/>
    <xf numFmtId="168" fontId="5" fillId="0" borderId="0" xfId="72" applyNumberFormat="1" applyFont="1" applyFill="1" applyBorder="1" applyAlignment="1">
      <alignment horizontal="left" indent="2"/>
    </xf>
    <xf numFmtId="168" fontId="5" fillId="0" borderId="0" xfId="72" applyNumberFormat="1" applyFont="1" applyFill="1" applyBorder="1" applyAlignment="1">
      <alignment horizontal="left" indent="3"/>
    </xf>
    <xf numFmtId="168" fontId="3" fillId="0" borderId="0" xfId="72" applyNumberFormat="1" applyFont="1" applyFill="1" applyBorder="1" applyAlignment="1">
      <alignment horizontal="left"/>
    </xf>
    <xf numFmtId="168" fontId="3" fillId="0" borderId="0" xfId="72" applyNumberFormat="1" applyFont="1" applyFill="1" applyBorder="1" applyAlignment="1">
      <alignment horizontal="left" indent="1"/>
    </xf>
    <xf numFmtId="168" fontId="12" fillId="0" borderId="0" xfId="72" applyNumberFormat="1" applyFont="1" applyFill="1" applyBorder="1" applyAlignment="1">
      <alignment horizontal="left" indent="1"/>
    </xf>
    <xf numFmtId="168" fontId="12" fillId="0" borderId="0" xfId="72" applyNumberFormat="1" applyFont="1" applyFill="1" applyBorder="1" applyAlignment="1">
      <alignment horizontal="left" indent="2"/>
    </xf>
    <xf numFmtId="168" fontId="12" fillId="0" borderId="0" xfId="72" applyNumberFormat="1" applyFill="1" applyBorder="1" applyAlignment="1">
      <alignment horizontal="left" indent="2"/>
    </xf>
    <xf numFmtId="168" fontId="5" fillId="0" borderId="0" xfId="72" applyNumberFormat="1" applyFont="1" applyFill="1" applyBorder="1" applyAlignment="1">
      <alignment horizontal="left" indent="1"/>
    </xf>
    <xf numFmtId="167" fontId="3" fillId="0" borderId="0" xfId="72" applyNumberFormat="1" applyFont="1" applyFill="1" applyBorder="1" applyAlignment="1">
      <alignment horizontal="left" indent="1"/>
    </xf>
    <xf numFmtId="168" fontId="5" fillId="0" borderId="0" xfId="73" applyNumberFormat="1" applyFont="1" applyFill="1" applyBorder="1" applyAlignment="1">
      <alignment horizontal="left" indent="2"/>
    </xf>
    <xf numFmtId="168" fontId="3" fillId="0" borderId="0" xfId="73" applyNumberFormat="1" applyFont="1" applyFill="1" applyBorder="1" applyAlignment="1">
      <alignment horizontal="left" indent="1"/>
    </xf>
    <xf numFmtId="168" fontId="3" fillId="0" borderId="0" xfId="74" applyNumberFormat="1" applyFont="1" applyFill="1" applyBorder="1"/>
    <xf numFmtId="168" fontId="3" fillId="0" borderId="0" xfId="74" applyNumberFormat="1" applyFont="1" applyFill="1" applyBorder="1" applyAlignment="1">
      <alignment horizontal="left"/>
    </xf>
    <xf numFmtId="168" fontId="3" fillId="0" borderId="0" xfId="74" applyNumberFormat="1" applyFont="1" applyFill="1" applyBorder="1" applyAlignment="1">
      <alignment horizontal="left" indent="1"/>
    </xf>
    <xf numFmtId="168" fontId="12" fillId="0" borderId="0" xfId="74" applyNumberFormat="1" applyFont="1" applyFill="1" applyBorder="1" applyAlignment="1">
      <alignment horizontal="left" indent="2"/>
    </xf>
    <xf numFmtId="0" fontId="3" fillId="0" borderId="2" xfId="94" applyFont="1" applyFill="1" applyBorder="1" applyAlignment="1">
      <alignment horizontal="center" vertical="justify"/>
    </xf>
    <xf numFmtId="169" fontId="3" fillId="0" borderId="2" xfId="94" applyNumberFormat="1" applyFont="1" applyFill="1" applyBorder="1" applyAlignment="1">
      <alignment horizontal="center" vertical="justify"/>
    </xf>
    <xf numFmtId="168" fontId="5" fillId="0" borderId="2" xfId="71" applyNumberFormat="1" applyFont="1" applyFill="1" applyBorder="1" applyAlignment="1">
      <alignment horizontal="left" indent="2"/>
    </xf>
    <xf numFmtId="168" fontId="5" fillId="0" borderId="2" xfId="71" applyNumberFormat="1" applyFont="1" applyFill="1" applyBorder="1" applyAlignment="1">
      <alignment horizontal="left" indent="1"/>
    </xf>
    <xf numFmtId="169" fontId="11" fillId="0" borderId="2" xfId="71" applyNumberFormat="1" applyFont="1" applyFill="1" applyBorder="1"/>
    <xf numFmtId="168" fontId="0" fillId="0" borderId="2" xfId="17" applyNumberFormat="1" applyFont="1" applyFill="1" applyBorder="1" applyAlignment="1">
      <alignment horizontal="left" indent="1"/>
    </xf>
    <xf numFmtId="167" fontId="11" fillId="0" borderId="2" xfId="71" applyNumberFormat="1" applyFont="1" applyFill="1" applyBorder="1"/>
    <xf numFmtId="165" fontId="0" fillId="0" borderId="2" xfId="18" applyFont="1" applyFill="1" applyBorder="1" applyAlignment="1">
      <alignment horizontal="right"/>
    </xf>
    <xf numFmtId="0" fontId="11" fillId="0" borderId="2" xfId="96" applyFont="1" applyBorder="1"/>
    <xf numFmtId="170" fontId="5" fillId="0" borderId="2" xfId="96" applyNumberFormat="1" applyFont="1" applyBorder="1"/>
    <xf numFmtId="170" fontId="11" fillId="0" borderId="2" xfId="96" applyNumberFormat="1" applyFont="1" applyBorder="1"/>
    <xf numFmtId="170" fontId="0" fillId="0" borderId="2" xfId="17" applyNumberFormat="1" applyFont="1" applyBorder="1" applyAlignment="1">
      <alignment horizontal="left" indent="2"/>
    </xf>
    <xf numFmtId="0" fontId="4" fillId="0" borderId="0" xfId="99" applyFont="1" applyFill="1" applyBorder="1" applyAlignment="1">
      <alignment horizontal="left" indent="1"/>
    </xf>
    <xf numFmtId="168" fontId="3" fillId="0" borderId="2" xfId="17" applyNumberFormat="1" applyFont="1" applyBorder="1" applyAlignment="1">
      <alignment horizontal="center" vertical="center" wrapText="1"/>
    </xf>
    <xf numFmtId="168" fontId="3" fillId="0" borderId="0" xfId="0" applyNumberFormat="1" applyFont="1" applyFill="1"/>
    <xf numFmtId="168" fontId="3" fillId="0" borderId="0" xfId="17" applyNumberFormat="1" applyFont="1" applyFill="1" applyBorder="1" applyAlignment="1">
      <alignment horizontal="right" vertical="justify"/>
    </xf>
    <xf numFmtId="168" fontId="11" fillId="0" borderId="0" xfId="17" applyNumberFormat="1" applyFont="1" applyFill="1" applyBorder="1" applyAlignment="1">
      <alignment horizontal="right"/>
    </xf>
    <xf numFmtId="167" fontId="3" fillId="0" borderId="0" xfId="17" applyNumberFormat="1" applyFont="1" applyFill="1"/>
    <xf numFmtId="173" fontId="2" fillId="0" borderId="0" xfId="93" applyNumberFormat="1" applyFill="1"/>
    <xf numFmtId="173" fontId="14" fillId="0" borderId="0" xfId="101" applyNumberFormat="1" applyFont="1" applyBorder="1" applyAlignment="1">
      <alignment horizontal="right" vertical="top"/>
    </xf>
    <xf numFmtId="168" fontId="2" fillId="0" borderId="0" xfId="93" applyNumberFormat="1" applyFill="1"/>
    <xf numFmtId="168" fontId="15" fillId="2" borderId="0" xfId="17" applyNumberFormat="1" applyFont="1" applyFill="1" applyBorder="1" applyAlignment="1">
      <alignment horizontal="right"/>
    </xf>
    <xf numFmtId="167" fontId="15" fillId="2" borderId="0" xfId="17" applyNumberFormat="1" applyFont="1" applyFill="1" applyBorder="1" applyAlignment="1">
      <alignment horizontal="right"/>
    </xf>
    <xf numFmtId="167" fontId="2" fillId="0" borderId="0" xfId="17" applyNumberFormat="1" applyFont="1" applyBorder="1" applyAlignment="1">
      <alignment horizontal="right"/>
    </xf>
    <xf numFmtId="3" fontId="2" fillId="0" borderId="0" xfId="0" applyNumberFormat="1" applyFont="1" applyAlignment="1">
      <alignment horizontal="left" indent="1"/>
    </xf>
    <xf numFmtId="168" fontId="3" fillId="0" borderId="2" xfId="17" applyNumberFormat="1" applyFont="1" applyFill="1" applyBorder="1" applyAlignment="1">
      <alignment horizontal="center" vertical="center" wrapText="1"/>
    </xf>
    <xf numFmtId="168" fontId="11" fillId="0" borderId="0" xfId="17" applyNumberFormat="1" applyFont="1" applyFill="1" applyBorder="1"/>
    <xf numFmtId="168" fontId="2" fillId="0" borderId="0" xfId="17" applyNumberFormat="1" applyFont="1" applyFill="1" applyBorder="1" applyAlignment="1">
      <alignment horizontal="right"/>
    </xf>
    <xf numFmtId="0" fontId="0" fillId="0" borderId="0" xfId="0"/>
    <xf numFmtId="168" fontId="2" fillId="0" borderId="2" xfId="17" applyNumberFormat="1" applyFont="1" applyFill="1" applyBorder="1" applyAlignment="1">
      <alignment horizontal="right"/>
    </xf>
    <xf numFmtId="168" fontId="0" fillId="0" borderId="2" xfId="17" applyNumberFormat="1" applyFont="1" applyBorder="1" applyAlignment="1">
      <alignment horizontal="left" indent="2"/>
    </xf>
    <xf numFmtId="168" fontId="3" fillId="0" borderId="1" xfId="17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68" fontId="7" fillId="0" borderId="1" xfId="17" applyNumberFormat="1" applyFont="1" applyFill="1" applyBorder="1" applyAlignment="1">
      <alignment horizontal="center"/>
    </xf>
    <xf numFmtId="169" fontId="7" fillId="0" borderId="1" xfId="17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69" fontId="3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7" fontId="3" fillId="0" borderId="1" xfId="70" applyNumberFormat="1" applyFont="1" applyBorder="1" applyAlignment="1">
      <alignment horizontal="center" vertical="center"/>
    </xf>
    <xf numFmtId="167" fontId="3" fillId="0" borderId="0" xfId="70" applyNumberFormat="1" applyFont="1" applyBorder="1" applyAlignment="1">
      <alignment horizontal="center" vertical="center"/>
    </xf>
    <xf numFmtId="167" fontId="3" fillId="0" borderId="2" xfId="70" applyNumberFormat="1" applyFont="1" applyBorder="1" applyAlignment="1">
      <alignment horizontal="center" vertical="center"/>
    </xf>
    <xf numFmtId="167" fontId="7" fillId="0" borderId="1" xfId="70" applyNumberFormat="1" applyFont="1" applyBorder="1" applyAlignment="1">
      <alignment horizontal="center"/>
    </xf>
    <xf numFmtId="0" fontId="0" fillId="0" borderId="1" xfId="0" applyBorder="1"/>
    <xf numFmtId="0" fontId="0" fillId="0" borderId="0" xfId="0"/>
    <xf numFmtId="167" fontId="7" fillId="0" borderId="1" xfId="70" applyNumberFormat="1" applyFont="1" applyBorder="1" applyAlignment="1">
      <alignment horizontal="center" wrapText="1"/>
    </xf>
    <xf numFmtId="167" fontId="3" fillId="0" borderId="3" xfId="7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7" fontId="7" fillId="0" borderId="1" xfId="70" applyNumberFormat="1" applyFont="1" applyFill="1" applyBorder="1" applyAlignment="1">
      <alignment horizontal="center"/>
    </xf>
    <xf numFmtId="167" fontId="3" fillId="0" borderId="1" xfId="70" applyNumberFormat="1" applyFont="1" applyFill="1" applyBorder="1" applyAlignment="1">
      <alignment horizontal="center" vertical="center"/>
    </xf>
    <xf numFmtId="167" fontId="3" fillId="0" borderId="0" xfId="70" applyNumberFormat="1" applyFont="1" applyFill="1" applyBorder="1" applyAlignment="1">
      <alignment horizontal="center" vertical="center"/>
    </xf>
    <xf numFmtId="167" fontId="3" fillId="0" borderId="2" xfId="70" applyNumberFormat="1" applyFont="1" applyFill="1" applyBorder="1" applyAlignment="1">
      <alignment horizontal="center" vertical="center"/>
    </xf>
    <xf numFmtId="167" fontId="7" fillId="0" borderId="0" xfId="70" applyNumberFormat="1" applyFont="1" applyFill="1" applyBorder="1" applyAlignment="1">
      <alignment horizontal="center"/>
    </xf>
    <xf numFmtId="0" fontId="3" fillId="0" borderId="2" xfId="93" applyFont="1" applyFill="1" applyBorder="1" applyAlignment="1">
      <alignment horizontal="center"/>
    </xf>
    <xf numFmtId="0" fontId="3" fillId="0" borderId="0" xfId="93" applyFont="1" applyFill="1" applyAlignment="1">
      <alignment horizontal="center"/>
    </xf>
    <xf numFmtId="0" fontId="3" fillId="0" borderId="0" xfId="95" applyFont="1" applyFill="1" applyAlignment="1">
      <alignment horizontal="center"/>
    </xf>
    <xf numFmtId="168" fontId="3" fillId="0" borderId="1" xfId="75" applyNumberFormat="1" applyFont="1" applyFill="1" applyBorder="1" applyAlignment="1">
      <alignment horizontal="center" vertical="center"/>
    </xf>
    <xf numFmtId="168" fontId="3" fillId="0" borderId="0" xfId="75" applyNumberFormat="1" applyFont="1" applyFill="1" applyBorder="1" applyAlignment="1">
      <alignment horizontal="center" vertical="center"/>
    </xf>
    <xf numFmtId="168" fontId="3" fillId="0" borderId="2" xfId="75" applyNumberFormat="1" applyFont="1" applyFill="1" applyBorder="1" applyAlignment="1">
      <alignment horizontal="center" vertical="center"/>
    </xf>
    <xf numFmtId="0" fontId="8" fillId="0" borderId="1" xfId="94" applyFont="1" applyFill="1" applyBorder="1" applyAlignment="1">
      <alignment horizontal="center"/>
    </xf>
    <xf numFmtId="0" fontId="8" fillId="0" borderId="0" xfId="94" applyFont="1" applyFill="1" applyBorder="1" applyAlignment="1">
      <alignment horizontal="center"/>
    </xf>
    <xf numFmtId="168" fontId="7" fillId="0" borderId="0" xfId="75" applyNumberFormat="1" applyFont="1" applyFill="1" applyBorder="1" applyAlignment="1">
      <alignment horizontal="center"/>
    </xf>
    <xf numFmtId="168" fontId="7" fillId="0" borderId="1" xfId="75" applyNumberFormat="1" applyFont="1" applyFill="1" applyBorder="1" applyAlignment="1">
      <alignment horizontal="center" wrapText="1"/>
    </xf>
    <xf numFmtId="168" fontId="7" fillId="0" borderId="0" xfId="75" applyNumberFormat="1" applyFont="1" applyFill="1" applyBorder="1" applyAlignment="1">
      <alignment horizontal="center" wrapText="1"/>
    </xf>
    <xf numFmtId="0" fontId="3" fillId="0" borderId="3" xfId="94" applyFont="1" applyFill="1" applyBorder="1" applyAlignment="1">
      <alignment horizontal="center"/>
    </xf>
    <xf numFmtId="168" fontId="3" fillId="0" borderId="1" xfId="17" applyNumberFormat="1" applyFont="1" applyFill="1" applyBorder="1" applyAlignment="1">
      <alignment horizontal="center" wrapText="1"/>
    </xf>
    <xf numFmtId="169" fontId="3" fillId="0" borderId="1" xfId="17" applyNumberFormat="1" applyFont="1" applyFill="1" applyBorder="1" applyAlignment="1">
      <alignment horizontal="center" wrapText="1"/>
    </xf>
    <xf numFmtId="168" fontId="3" fillId="0" borderId="2" xfId="17" applyNumberFormat="1" applyFont="1" applyFill="1" applyBorder="1" applyAlignment="1">
      <alignment horizontal="center" wrapText="1"/>
    </xf>
    <xf numFmtId="169" fontId="3" fillId="0" borderId="2" xfId="17" applyNumberFormat="1" applyFont="1" applyFill="1" applyBorder="1" applyAlignment="1">
      <alignment horizontal="center" wrapText="1"/>
    </xf>
    <xf numFmtId="168" fontId="7" fillId="0" borderId="0" xfId="17" applyNumberFormat="1" applyFont="1" applyFill="1" applyBorder="1" applyAlignment="1">
      <alignment horizontal="center" vertical="center" wrapText="1"/>
    </xf>
    <xf numFmtId="168" fontId="3" fillId="0" borderId="3" xfId="17" applyNumberFormat="1" applyFont="1" applyFill="1" applyBorder="1" applyAlignment="1">
      <alignment horizontal="center"/>
    </xf>
    <xf numFmtId="169" fontId="3" fillId="0" borderId="3" xfId="17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168" fontId="7" fillId="0" borderId="1" xfId="17" applyNumberFormat="1" applyFont="1" applyFill="1" applyBorder="1" applyAlignment="1">
      <alignment horizontal="center" wrapText="1"/>
    </xf>
    <xf numFmtId="168" fontId="7" fillId="0" borderId="0" xfId="17" applyNumberFormat="1" applyFont="1" applyFill="1" applyBorder="1" applyAlignment="1">
      <alignment horizontal="center" wrapText="1"/>
    </xf>
    <xf numFmtId="168" fontId="3" fillId="0" borderId="0" xfId="17" applyNumberFormat="1" applyFont="1" applyBorder="1" applyAlignment="1">
      <alignment horizontal="center" vertical="center" wrapText="1"/>
    </xf>
    <xf numFmtId="168" fontId="3" fillId="0" borderId="2" xfId="17" applyNumberFormat="1" applyFont="1" applyBorder="1" applyAlignment="1">
      <alignment horizontal="center" vertical="center" wrapText="1"/>
    </xf>
    <xf numFmtId="168" fontId="3" fillId="0" borderId="1" xfId="17" applyNumberFormat="1" applyFont="1" applyBorder="1" applyAlignment="1">
      <alignment horizontal="center" vertical="center" wrapText="1"/>
    </xf>
    <xf numFmtId="168" fontId="3" fillId="0" borderId="3" xfId="17" applyNumberFormat="1" applyFont="1" applyBorder="1" applyAlignment="1">
      <alignment horizontal="center"/>
    </xf>
    <xf numFmtId="0" fontId="3" fillId="0" borderId="0" xfId="97" applyFont="1" applyAlignment="1">
      <alignment horizontal="center"/>
    </xf>
    <xf numFmtId="0" fontId="3" fillId="0" borderId="0" xfId="98" applyFont="1" applyAlignment="1">
      <alignment horizontal="center"/>
    </xf>
    <xf numFmtId="0" fontId="3" fillId="0" borderId="0" xfId="96" applyFont="1" applyBorder="1" applyAlignment="1">
      <alignment horizontal="center" vertical="center" wrapText="1"/>
    </xf>
    <xf numFmtId="170" fontId="3" fillId="0" borderId="1" xfId="17" applyNumberFormat="1" applyFont="1" applyBorder="1" applyAlignment="1">
      <alignment horizontal="center" vertical="center" wrapText="1"/>
    </xf>
    <xf numFmtId="170" fontId="11" fillId="0" borderId="2" xfId="96" applyNumberFormat="1" applyFont="1" applyBorder="1" applyAlignment="1">
      <alignment horizontal="center" vertical="center" wrapText="1"/>
    </xf>
    <xf numFmtId="170" fontId="3" fillId="0" borderId="3" xfId="17" applyNumberFormat="1" applyFont="1" applyBorder="1" applyAlignment="1">
      <alignment horizontal="center"/>
    </xf>
    <xf numFmtId="170" fontId="3" fillId="0" borderId="0" xfId="96" applyNumberFormat="1" applyFont="1" applyAlignment="1">
      <alignment horizontal="center"/>
    </xf>
    <xf numFmtId="0" fontId="3" fillId="0" borderId="0" xfId="96" applyFont="1" applyAlignment="1">
      <alignment horizontal="center" wrapText="1"/>
    </xf>
    <xf numFmtId="0" fontId="3" fillId="0" borderId="0" xfId="96" applyFont="1" applyAlignment="1">
      <alignment horizontal="center"/>
    </xf>
  </cellXfs>
  <cellStyles count="102">
    <cellStyle name="Euro" xfId="1"/>
    <cellStyle name="Euro 10" xfId="2"/>
    <cellStyle name="Euro 11" xfId="3"/>
    <cellStyle name="Euro 12" xfId="4"/>
    <cellStyle name="Euro 13" xfId="5"/>
    <cellStyle name="Euro 14" xfId="6"/>
    <cellStyle name="Euro 15" xfId="7"/>
    <cellStyle name="Euro 16" xfId="8"/>
    <cellStyle name="Euro 2" xfId="9"/>
    <cellStyle name="Euro 3" xfId="10"/>
    <cellStyle name="Euro 4" xfId="11"/>
    <cellStyle name="Euro 5" xfId="12"/>
    <cellStyle name="Euro 6" xfId="13"/>
    <cellStyle name="Euro 7" xfId="14"/>
    <cellStyle name="Euro 8" xfId="15"/>
    <cellStyle name="Euro 9" xfId="16"/>
    <cellStyle name="Millares" xfId="17" builtinId="3"/>
    <cellStyle name="Millares [0]" xfId="18" builtinId="6"/>
    <cellStyle name="Millares 10" xfId="19"/>
    <cellStyle name="Millares 2" xfId="20"/>
    <cellStyle name="Millares 2 10" xfId="21"/>
    <cellStyle name="Millares 2 11" xfId="22"/>
    <cellStyle name="Millares 2 12" xfId="23"/>
    <cellStyle name="Millares 2 13" xfId="24"/>
    <cellStyle name="Millares 2 14" xfId="25"/>
    <cellStyle name="Millares 2 15" xfId="26"/>
    <cellStyle name="Millares 2 16" xfId="27"/>
    <cellStyle name="Millares 2 2" xfId="28"/>
    <cellStyle name="Millares 2 3" xfId="29"/>
    <cellStyle name="Millares 2 4" xfId="30"/>
    <cellStyle name="Millares 2 5" xfId="31"/>
    <cellStyle name="Millares 2 6" xfId="32"/>
    <cellStyle name="Millares 2 7" xfId="33"/>
    <cellStyle name="Millares 2 8" xfId="34"/>
    <cellStyle name="Millares 2 9" xfId="35"/>
    <cellStyle name="Millares 3" xfId="36"/>
    <cellStyle name="Millares 3 10" xfId="37"/>
    <cellStyle name="Millares 3 11" xfId="38"/>
    <cellStyle name="Millares 3 12" xfId="39"/>
    <cellStyle name="Millares 3 13" xfId="40"/>
    <cellStyle name="Millares 3 14" xfId="41"/>
    <cellStyle name="Millares 3 15" xfId="42"/>
    <cellStyle name="Millares 3 16" xfId="43"/>
    <cellStyle name="Millares 3 2" xfId="44"/>
    <cellStyle name="Millares 3 3" xfId="45"/>
    <cellStyle name="Millares 3 4" xfId="46"/>
    <cellStyle name="Millares 3 5" xfId="47"/>
    <cellStyle name="Millares 3 6" xfId="48"/>
    <cellStyle name="Millares 3 7" xfId="49"/>
    <cellStyle name="Millares 3 8" xfId="50"/>
    <cellStyle name="Millares 3 9" xfId="51"/>
    <cellStyle name="Millares 4 10" xfId="52"/>
    <cellStyle name="Millares 4 11" xfId="53"/>
    <cellStyle name="Millares 4 12" xfId="54"/>
    <cellStyle name="Millares 4 13" xfId="55"/>
    <cellStyle name="Millares 4 14" xfId="56"/>
    <cellStyle name="Millares 4 15" xfId="57"/>
    <cellStyle name="Millares 4 16" xfId="58"/>
    <cellStyle name="Millares 4 2" xfId="59"/>
    <cellStyle name="Millares 4 3" xfId="60"/>
    <cellStyle name="Millares 4 4" xfId="61"/>
    <cellStyle name="Millares 4 5" xfId="62"/>
    <cellStyle name="Millares 4 6" xfId="63"/>
    <cellStyle name="Millares 4 7" xfId="64"/>
    <cellStyle name="Millares 4 8" xfId="65"/>
    <cellStyle name="Millares 4 9" xfId="66"/>
    <cellStyle name="Millares 5" xfId="67"/>
    <cellStyle name="Millares 6" xfId="68"/>
    <cellStyle name="Millares 7" xfId="69"/>
    <cellStyle name="Millares 9" xfId="70"/>
    <cellStyle name="Millares_05. Mercado Laboral" xfId="71"/>
    <cellStyle name="Millares_05. Mercado Laboral 12" xfId="72"/>
    <cellStyle name="Millares_05. Mercado Laboral 13" xfId="73"/>
    <cellStyle name="Millares_05. Mercado Laboral 15" xfId="74"/>
    <cellStyle name="Millares_05. Mercado Laboral 16" xfId="75"/>
    <cellStyle name="Millares_cruces de mercado laboral" xfId="76"/>
    <cellStyle name="Normal" xfId="0" builtinId="0"/>
    <cellStyle name="Normal 2" xfId="77"/>
    <cellStyle name="Normal 2 10" xfId="78"/>
    <cellStyle name="Normal 2 11" xfId="79"/>
    <cellStyle name="Normal 2 12" xfId="80"/>
    <cellStyle name="Normal 2 13" xfId="81"/>
    <cellStyle name="Normal 2 14" xfId="82"/>
    <cellStyle name="Normal 2 15" xfId="83"/>
    <cellStyle name="Normal 2 16" xfId="84"/>
    <cellStyle name="Normal 2 2" xfId="85"/>
    <cellStyle name="Normal 2 3" xfId="86"/>
    <cellStyle name="Normal 2 4" xfId="87"/>
    <cellStyle name="Normal 2 5" xfId="88"/>
    <cellStyle name="Normal 2 6" xfId="89"/>
    <cellStyle name="Normal 2 7" xfId="90"/>
    <cellStyle name="Normal 2 8" xfId="91"/>
    <cellStyle name="Normal 2 9" xfId="92"/>
    <cellStyle name="Normal 3" xfId="100"/>
    <cellStyle name="Normal_05. Mercado Laboral" xfId="93"/>
    <cellStyle name="Normal_05. Mercado Laboral 14" xfId="94"/>
    <cellStyle name="Normal_05. Mercado Laboral 8" xfId="95"/>
    <cellStyle name="Normal_Hoja1" xfId="101"/>
    <cellStyle name="Normal_Mercado Laboral" xfId="96"/>
    <cellStyle name="Normal_Mercado Laboral 15" xfId="97"/>
    <cellStyle name="Normal_Mercado Laboral 16" xfId="98"/>
    <cellStyle name="Normal_Mercado Laboral 17" xfId="9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257175</xdr:colOff>
      <xdr:row>12</xdr:row>
      <xdr:rowOff>76200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391275" cy="1790700"/>
        </a:xfrm>
        <a:prstGeom prst="rect">
          <a:avLst/>
        </a:prstGeom>
        <a:ln>
          <a:headEnd/>
          <a:tailEnd/>
        </a:ln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wrap="square" lIns="82296" tIns="82296" rIns="82296" bIns="0" anchor="t" upright="1"/>
        <a:lstStyle/>
        <a:p>
          <a:pPr algn="ctr" rtl="0">
            <a:defRPr sz="1000"/>
          </a:pPr>
          <a:r>
            <a:rPr lang="en-US" sz="4800" b="1" i="0" strike="noStrike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Times New Roman"/>
              <a:cs typeface="Times New Roman"/>
            </a:rPr>
            <a:t>Cuadros de Mercado</a:t>
          </a:r>
        </a:p>
        <a:p>
          <a:pPr algn="ctr" rtl="0">
            <a:defRPr sz="1000"/>
          </a:pPr>
          <a:r>
            <a:rPr lang="en-US" sz="4800" b="1" i="0" strike="noStrike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Times New Roman"/>
              <a:cs typeface="Times New Roman"/>
            </a:rPr>
            <a:t>Laboral</a:t>
          </a:r>
        </a:p>
        <a:p>
          <a:pPr algn="ctr" rtl="0">
            <a:defRPr sz="1000"/>
          </a:pPr>
          <a:endParaRPr lang="en-US" sz="4800" b="1" i="0" strike="noStrike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4800" b="1" i="0" strike="noStrike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0</xdr:col>
      <xdr:colOff>885825</xdr:colOff>
      <xdr:row>12</xdr:row>
      <xdr:rowOff>133350</xdr:rowOff>
    </xdr:from>
    <xdr:to>
      <xdr:col>5</xdr:col>
      <xdr:colOff>504286</xdr:colOff>
      <xdr:row>20</xdr:row>
      <xdr:rowOff>95112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" y="1847850"/>
          <a:ext cx="4314286" cy="11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gares/Publicacion/Vinculos/8.%20Mercado%20Labor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Cuadro%20Resum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Hogares/Publicacion/Vinculos/parche%20urban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Hogares/Publicacion/Vinculos/C5Y6M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cLab"/>
    </sheetNames>
    <sheetDataSet>
      <sheetData sheetId="0">
        <row r="7">
          <cell r="C7">
            <v>6936384.9751318004</v>
          </cell>
          <cell r="D7">
            <v>3269481.2841366408</v>
          </cell>
          <cell r="E7">
            <v>3666903.6909955712</v>
          </cell>
          <cell r="F7">
            <v>4093474.222108868</v>
          </cell>
          <cell r="G7">
            <v>2486400.0838296288</v>
          </cell>
          <cell r="H7">
            <v>1607074.1382791854</v>
          </cell>
        </row>
        <row r="8">
          <cell r="C8">
            <v>1030626.346003018</v>
          </cell>
          <cell r="D8">
            <v>453552.66969981138</v>
          </cell>
          <cell r="E8">
            <v>577073.67630322708</v>
          </cell>
          <cell r="F8">
            <v>577445.92539244145</v>
          </cell>
          <cell r="G8">
            <v>298916.0186391219</v>
          </cell>
          <cell r="H8">
            <v>278529.90675332403</v>
          </cell>
        </row>
        <row r="9">
          <cell r="C9">
            <v>604773.46564773179</v>
          </cell>
          <cell r="D9">
            <v>274454.57835727965</v>
          </cell>
          <cell r="E9">
            <v>330318.88729045138</v>
          </cell>
          <cell r="F9">
            <v>369000.68908205663</v>
          </cell>
          <cell r="G9">
            <v>196477.31380472958</v>
          </cell>
          <cell r="H9">
            <v>172523.37527732528</v>
          </cell>
        </row>
        <row r="10">
          <cell r="C10">
            <v>2207696.530232715</v>
          </cell>
          <cell r="D10">
            <v>1001437.0107636601</v>
          </cell>
          <cell r="E10">
            <v>1206259.5194689068</v>
          </cell>
          <cell r="F10">
            <v>1287060.1556542234</v>
          </cell>
          <cell r="G10">
            <v>706531.38265591441</v>
          </cell>
          <cell r="H10">
            <v>580528.77299828862</v>
          </cell>
        </row>
        <row r="11">
          <cell r="C11">
            <v>3093288.6332484623</v>
          </cell>
          <cell r="D11">
            <v>1540037.0253155334</v>
          </cell>
          <cell r="E11">
            <v>1553251.6079326395</v>
          </cell>
          <cell r="F11">
            <v>1859967.4519798229</v>
          </cell>
          <cell r="G11">
            <v>1284475.3687295767</v>
          </cell>
          <cell r="H11">
            <v>575492.0832501438</v>
          </cell>
        </row>
        <row r="13">
          <cell r="C13">
            <v>1467485.7932075122</v>
          </cell>
          <cell r="D13">
            <v>701690.11999470077</v>
          </cell>
          <cell r="E13">
            <v>765795.67321275838</v>
          </cell>
          <cell r="F13">
            <v>784352.38078040571</v>
          </cell>
          <cell r="G13">
            <v>560324.05652449548</v>
          </cell>
          <cell r="H13">
            <v>224028.32425594341</v>
          </cell>
        </row>
        <row r="14">
          <cell r="C14">
            <v>1387871.8588157233</v>
          </cell>
          <cell r="D14">
            <v>652731.01969350304</v>
          </cell>
          <cell r="E14">
            <v>735140.83912217419</v>
          </cell>
          <cell r="F14">
            <v>791747.64172650396</v>
          </cell>
          <cell r="G14">
            <v>492610.83343607915</v>
          </cell>
          <cell r="H14">
            <v>299136.80829046568</v>
          </cell>
        </row>
        <row r="15">
          <cell r="C15">
            <v>1426698.7505292313</v>
          </cell>
          <cell r="D15">
            <v>678346.6960235429</v>
          </cell>
          <cell r="E15">
            <v>748352.05450558418</v>
          </cell>
          <cell r="F15">
            <v>832305.94722962251</v>
          </cell>
          <cell r="G15">
            <v>509005.21285612386</v>
          </cell>
          <cell r="H15">
            <v>323300.73437354376</v>
          </cell>
        </row>
        <row r="16">
          <cell r="C16">
            <v>1357761.1969249099</v>
          </cell>
          <cell r="D16">
            <v>633639.72975184675</v>
          </cell>
          <cell r="E16">
            <v>724121.46717295912</v>
          </cell>
          <cell r="F16">
            <v>826848.69374423346</v>
          </cell>
          <cell r="G16">
            <v>482082.22997573891</v>
          </cell>
          <cell r="H16">
            <v>344766.46376852237</v>
          </cell>
        </row>
        <row r="17">
          <cell r="C17">
            <v>1272423.5928534619</v>
          </cell>
          <cell r="D17">
            <v>591588.073050356</v>
          </cell>
          <cell r="E17">
            <v>680835.5198030516</v>
          </cell>
          <cell r="F17">
            <v>846066.62265348458</v>
          </cell>
          <cell r="G17">
            <v>435741.41439391917</v>
          </cell>
          <cell r="H17">
            <v>410325.2082595799</v>
          </cell>
        </row>
        <row r="18">
          <cell r="C18">
            <v>24143.7828007684</v>
          </cell>
          <cell r="D18">
            <v>11485.645622233244</v>
          </cell>
          <cell r="E18">
            <v>12658.137178535177</v>
          </cell>
          <cell r="F18">
            <v>12152.935974043101</v>
          </cell>
          <cell r="G18">
            <v>6636.3366430121532</v>
          </cell>
          <cell r="H18">
            <v>5516.5993310309386</v>
          </cell>
        </row>
        <row r="20">
          <cell r="C20">
            <v>702282.8211766996</v>
          </cell>
          <cell r="D20">
            <v>334184.99217628204</v>
          </cell>
          <cell r="E20">
            <v>368097.82900044596</v>
          </cell>
          <cell r="F20">
            <v>370714.74630294554</v>
          </cell>
          <cell r="G20">
            <v>251202.6381541405</v>
          </cell>
          <cell r="H20">
            <v>119512.10814880449</v>
          </cell>
        </row>
        <row r="21">
          <cell r="C21">
            <v>3666410.1051646345</v>
          </cell>
          <cell r="D21">
            <v>1808873.60423005</v>
          </cell>
          <cell r="E21">
            <v>1857536.5009343098</v>
          </cell>
          <cell r="F21">
            <v>2134363.4540467849</v>
          </cell>
          <cell r="G21">
            <v>1403733.0500892042</v>
          </cell>
          <cell r="H21">
            <v>730630.40395736985</v>
          </cell>
        </row>
        <row r="22">
          <cell r="C22">
            <v>1952358.4495148289</v>
          </cell>
          <cell r="D22">
            <v>863789.27486895898</v>
          </cell>
          <cell r="E22">
            <v>1088569.1746456653</v>
          </cell>
          <cell r="F22">
            <v>1157063.4698542433</v>
          </cell>
          <cell r="G22">
            <v>628863.12568337447</v>
          </cell>
          <cell r="H22">
            <v>528200.34417085873</v>
          </cell>
        </row>
        <row r="23">
          <cell r="C23">
            <v>583406.88257399842</v>
          </cell>
          <cell r="D23">
            <v>242664.64217353138</v>
          </cell>
          <cell r="E23">
            <v>340742.24040047213</v>
          </cell>
          <cell r="F23">
            <v>407822.94671561662</v>
          </cell>
          <cell r="G23">
            <v>186353.55790099382</v>
          </cell>
          <cell r="H23">
            <v>221469.3888146235</v>
          </cell>
        </row>
        <row r="24">
          <cell r="C24">
            <v>31926.716701907757</v>
          </cell>
          <cell r="D24">
            <v>19968.770687516491</v>
          </cell>
          <cell r="E24">
            <v>11957.946014391269</v>
          </cell>
          <cell r="F24">
            <v>23509.605189032354</v>
          </cell>
          <cell r="G24">
            <v>16247.712001630855</v>
          </cell>
          <cell r="H24">
            <v>7261.8931874015097</v>
          </cell>
        </row>
        <row r="26">
          <cell r="C26">
            <v>358657.87946025096</v>
          </cell>
          <cell r="D26">
            <v>196766.86762749634</v>
          </cell>
          <cell r="E26">
            <v>161891.01183275535</v>
          </cell>
          <cell r="F26">
            <v>30229.509253808072</v>
          </cell>
          <cell r="G26">
            <v>21531.72391714299</v>
          </cell>
          <cell r="H26">
            <v>8697.7853366650579</v>
          </cell>
        </row>
        <row r="27">
          <cell r="C27">
            <v>545263.66555597796</v>
          </cell>
          <cell r="D27">
            <v>280959.89400476095</v>
          </cell>
          <cell r="E27">
            <v>264303.77155121928</v>
          </cell>
          <cell r="F27">
            <v>118913.06559626677</v>
          </cell>
          <cell r="G27">
            <v>86498.418721518421</v>
          </cell>
          <cell r="H27">
            <v>32414.646874748036</v>
          </cell>
        </row>
        <row r="28">
          <cell r="C28">
            <v>879200.10983140685</v>
          </cell>
          <cell r="D28">
            <v>444861.07688790199</v>
          </cell>
          <cell r="E28">
            <v>434339.03294355754</v>
          </cell>
          <cell r="F28">
            <v>386096.03991862905</v>
          </cell>
          <cell r="G28">
            <v>261043.34678296925</v>
          </cell>
          <cell r="H28">
            <v>125052.69313565971</v>
          </cell>
        </row>
        <row r="29">
          <cell r="C29">
            <v>1018125.1737354617</v>
          </cell>
          <cell r="D29">
            <v>481853.27446834912</v>
          </cell>
          <cell r="E29">
            <v>536271.89926717721</v>
          </cell>
          <cell r="F29">
            <v>689431.70678064355</v>
          </cell>
          <cell r="G29">
            <v>419374.86516201706</v>
          </cell>
          <cell r="H29">
            <v>270056.84161865024</v>
          </cell>
        </row>
        <row r="30">
          <cell r="C30">
            <v>672733.25731679203</v>
          </cell>
          <cell r="D30">
            <v>320967.74764303467</v>
          </cell>
          <cell r="E30">
            <v>351765.50967378</v>
          </cell>
          <cell r="F30">
            <v>485810.87828420306</v>
          </cell>
          <cell r="G30">
            <v>302632.97096479946</v>
          </cell>
          <cell r="H30">
            <v>183177.90731940253</v>
          </cell>
        </row>
        <row r="31">
          <cell r="C31">
            <v>577085.52762302395</v>
          </cell>
          <cell r="D31">
            <v>249930.04863460502</v>
          </cell>
          <cell r="E31">
            <v>327155.47898842598</v>
          </cell>
          <cell r="F31">
            <v>433325.87240620196</v>
          </cell>
          <cell r="G31">
            <v>242282.5735246056</v>
          </cell>
          <cell r="H31">
            <v>191043.29888159482</v>
          </cell>
        </row>
        <row r="32">
          <cell r="C32">
            <v>531841.2764206602</v>
          </cell>
          <cell r="D32">
            <v>230511.11151591255</v>
          </cell>
          <cell r="E32">
            <v>301330.16490474815</v>
          </cell>
          <cell r="F32">
            <v>404574.8530608947</v>
          </cell>
          <cell r="G32">
            <v>224371.4557924151</v>
          </cell>
          <cell r="H32">
            <v>180203.39726847885</v>
          </cell>
        </row>
        <row r="33">
          <cell r="C33">
            <v>477589.02804427681</v>
          </cell>
          <cell r="D33">
            <v>213328.41085539581</v>
          </cell>
          <cell r="E33">
            <v>264260.61718887941</v>
          </cell>
          <cell r="F33">
            <v>363569.9692177861</v>
          </cell>
          <cell r="G33">
            <v>206273.73896778043</v>
          </cell>
          <cell r="H33">
            <v>157296.23025000564</v>
          </cell>
        </row>
        <row r="34">
          <cell r="C34">
            <v>382356.05206225842</v>
          </cell>
          <cell r="D34">
            <v>179930.75489139961</v>
          </cell>
          <cell r="E34">
            <v>202425.29717085871</v>
          </cell>
          <cell r="F34">
            <v>297939.20471192099</v>
          </cell>
          <cell r="G34">
            <v>177034.16358442037</v>
          </cell>
          <cell r="H34">
            <v>120905.04112750133</v>
          </cell>
        </row>
        <row r="35">
          <cell r="C35">
            <v>345158.08504512277</v>
          </cell>
          <cell r="D35">
            <v>150351.34455828887</v>
          </cell>
          <cell r="E35">
            <v>194806.74048683434</v>
          </cell>
          <cell r="F35">
            <v>244759.69686705127</v>
          </cell>
          <cell r="G35">
            <v>139406.00127456101</v>
          </cell>
          <cell r="H35">
            <v>105353.69559249087</v>
          </cell>
        </row>
        <row r="36">
          <cell r="C36">
            <v>295205.86671083712</v>
          </cell>
          <cell r="D36">
            <v>135737.56957071586</v>
          </cell>
          <cell r="E36">
            <v>159468.29714012207</v>
          </cell>
          <cell r="F36">
            <v>197985.30538701068</v>
          </cell>
          <cell r="G36">
            <v>126285.93599629663</v>
          </cell>
          <cell r="H36">
            <v>71699.369390714332</v>
          </cell>
        </row>
        <row r="37">
          <cell r="C37">
            <v>258244.60988025731</v>
          </cell>
          <cell r="D37">
            <v>117516.16815575019</v>
          </cell>
          <cell r="E37">
            <v>140728.44172450787</v>
          </cell>
          <cell r="F37">
            <v>166293.20396453748</v>
          </cell>
          <cell r="G37">
            <v>99483.702644200064</v>
          </cell>
          <cell r="H37">
            <v>66809.501320336843</v>
          </cell>
        </row>
        <row r="38">
          <cell r="C38">
            <v>594027.52607278666</v>
          </cell>
          <cell r="D38">
            <v>266169.07040786691</v>
          </cell>
          <cell r="E38">
            <v>327858.45566492964</v>
          </cell>
          <cell r="F38">
            <v>254885.3581535535</v>
          </cell>
          <cell r="G38">
            <v>165491.80961879515</v>
          </cell>
          <cell r="H38">
            <v>89393.548534758826</v>
          </cell>
        </row>
        <row r="48">
          <cell r="C48">
            <v>8859980.2515150439</v>
          </cell>
          <cell r="D48">
            <v>6.6878420993495267</v>
          </cell>
          <cell r="E48">
            <v>6936384.9751318004</v>
          </cell>
          <cell r="F48">
            <v>7.3273362497909496</v>
          </cell>
          <cell r="G48">
            <v>4093474.222108868</v>
          </cell>
          <cell r="H48">
            <v>7.6309678682954827</v>
          </cell>
          <cell r="I48">
            <v>3819978.2322415821</v>
          </cell>
          <cell r="J48">
            <v>7.5330511607226285</v>
          </cell>
          <cell r="K48">
            <v>273495.98986728955</v>
          </cell>
          <cell r="L48">
            <v>8.9138318746698832</v>
          </cell>
          <cell r="M48">
            <v>2.6799324585034818</v>
          </cell>
        </row>
        <row r="49">
          <cell r="C49">
            <v>1261902.5154313669</v>
          </cell>
          <cell r="D49">
            <v>8.8977050931727923</v>
          </cell>
          <cell r="E49">
            <v>1030626.346003018</v>
          </cell>
          <cell r="F49">
            <v>9.6028561790172073</v>
          </cell>
          <cell r="G49">
            <v>577445.92539244145</v>
          </cell>
          <cell r="H49">
            <v>10.158746407338887</v>
          </cell>
          <cell r="I49">
            <v>520798.3728161208</v>
          </cell>
          <cell r="J49">
            <v>10.037200752768179</v>
          </cell>
          <cell r="K49">
            <v>56647.552576324124</v>
          </cell>
          <cell r="L49">
            <v>11.247843137254909</v>
          </cell>
          <cell r="M49">
            <v>3.2449427078765609</v>
          </cell>
        </row>
        <row r="50">
          <cell r="C50">
            <v>739038.25359506265</v>
          </cell>
          <cell r="D50">
            <v>8.2381759045941187</v>
          </cell>
          <cell r="E50">
            <v>604773.46564773179</v>
          </cell>
          <cell r="F50">
            <v>8.783090251124035</v>
          </cell>
          <cell r="G50">
            <v>369000.68908205663</v>
          </cell>
          <cell r="H50">
            <v>9.3573128644531778</v>
          </cell>
          <cell r="I50">
            <v>341936.12426178221</v>
          </cell>
          <cell r="J50">
            <v>9.3275229947899891</v>
          </cell>
          <cell r="K50">
            <v>27064.564820274754</v>
          </cell>
          <cell r="L50">
            <v>9.7251787132644978</v>
          </cell>
          <cell r="M50">
            <v>3.6414753369334334</v>
          </cell>
        </row>
        <row r="51">
          <cell r="C51">
            <v>2813643.1614034218</v>
          </cell>
          <cell r="D51">
            <v>7.1431999393307128</v>
          </cell>
          <cell r="E51">
            <v>2207696.530232715</v>
          </cell>
          <cell r="F51">
            <v>7.8289029940889208</v>
          </cell>
          <cell r="G51">
            <v>1287060.1556542234</v>
          </cell>
          <cell r="H51">
            <v>8.2803443084407053</v>
          </cell>
          <cell r="I51">
            <v>1187805.1432843828</v>
          </cell>
          <cell r="J51">
            <v>8.2341357690613624</v>
          </cell>
          <cell r="K51">
            <v>99255.012369831064</v>
          </cell>
          <cell r="L51">
            <v>8.8137535672500036</v>
          </cell>
          <cell r="M51">
            <v>2.3190710479303127</v>
          </cell>
        </row>
        <row r="52">
          <cell r="C52">
            <v>4045396.3210861729</v>
          </cell>
          <cell r="D52">
            <v>5.224293246296746</v>
          </cell>
          <cell r="E52">
            <v>3093288.6332484623</v>
          </cell>
          <cell r="F52">
            <v>5.766383071303423</v>
          </cell>
          <cell r="G52">
            <v>1859967.4519798229</v>
          </cell>
          <cell r="H52">
            <v>5.8562586360280884</v>
          </cell>
          <cell r="I52">
            <v>1769438.5918789473</v>
          </cell>
          <cell r="J52">
            <v>5.7805979694619998</v>
          </cell>
          <cell r="K52">
            <v>90528.860100859631</v>
          </cell>
          <cell r="L52">
            <v>7.2107334525939164</v>
          </cell>
          <cell r="M52">
            <v>1.9790386477585793</v>
          </cell>
        </row>
        <row r="54">
          <cell r="C54">
            <v>1746299.5244877301</v>
          </cell>
          <cell r="D54">
            <v>0</v>
          </cell>
          <cell r="E54">
            <v>702282.8211766996</v>
          </cell>
          <cell r="F54">
            <v>0</v>
          </cell>
          <cell r="G54">
            <v>370714.74630294554</v>
          </cell>
          <cell r="H54">
            <v>0</v>
          </cell>
          <cell r="I54">
            <v>360398.64495268336</v>
          </cell>
          <cell r="J54">
            <v>0</v>
          </cell>
          <cell r="K54">
            <v>10316.101350262259</v>
          </cell>
          <cell r="L54">
            <v>0</v>
          </cell>
          <cell r="M54">
            <v>0.89299544108907969</v>
          </cell>
        </row>
        <row r="55">
          <cell r="C55">
            <v>4543464.7320044069</v>
          </cell>
          <cell r="D55">
            <v>4.2030791540298917</v>
          </cell>
          <cell r="E55">
            <v>3666410.1051646345</v>
          </cell>
          <cell r="F55">
            <v>4.7799287673786015</v>
          </cell>
          <cell r="G55">
            <v>2134363.4540467849</v>
          </cell>
          <cell r="H55">
            <v>4.799621670724413</v>
          </cell>
          <cell r="I55">
            <v>2025356.522402952</v>
          </cell>
          <cell r="J55">
            <v>4.7679185231040178</v>
          </cell>
          <cell r="K55">
            <v>109006.93164380536</v>
          </cell>
          <cell r="L55">
            <v>5.3875383692578644</v>
          </cell>
          <cell r="M55">
            <v>1.5024933264776164</v>
          </cell>
        </row>
        <row r="56">
          <cell r="C56">
            <v>1953099.4942092933</v>
          </cell>
          <cell r="D56">
            <v>9.8000125655673358</v>
          </cell>
          <cell r="E56">
            <v>1952358.4495148289</v>
          </cell>
          <cell r="F56">
            <v>9.8000125655673358</v>
          </cell>
          <cell r="G56">
            <v>1157063.4698542433</v>
          </cell>
          <cell r="H56">
            <v>10.152721769731718</v>
          </cell>
          <cell r="I56">
            <v>1042493.0303780633</v>
          </cell>
          <cell r="J56">
            <v>10.121262054173565</v>
          </cell>
          <cell r="K56">
            <v>114570.43947614622</v>
          </cell>
          <cell r="L56">
            <v>10.438978280198084</v>
          </cell>
          <cell r="M56">
            <v>3.0937536899846654</v>
          </cell>
        </row>
        <row r="57">
          <cell r="C57">
            <v>585189.78411283647</v>
          </cell>
          <cell r="D57">
            <v>14.973482836407822</v>
          </cell>
          <cell r="E57">
            <v>583406.88257399842</v>
          </cell>
          <cell r="F57">
            <v>14.973482836407822</v>
          </cell>
          <cell r="G57">
            <v>407822.94671561662</v>
          </cell>
          <cell r="H57">
            <v>15.219535452045944</v>
          </cell>
          <cell r="I57">
            <v>369325.73541178519</v>
          </cell>
          <cell r="J57">
            <v>15.312526938971255</v>
          </cell>
          <cell r="K57">
            <v>38497.211303831122</v>
          </cell>
          <cell r="L57">
            <v>14.321160332179502</v>
          </cell>
          <cell r="M57">
            <v>4.1790657175541197</v>
          </cell>
        </row>
        <row r="58">
          <cell r="C58">
            <v>31926.716701907757</v>
          </cell>
          <cell r="D58">
            <v>16.035391378469967</v>
          </cell>
          <cell r="E58">
            <v>31926.716701907757</v>
          </cell>
          <cell r="F58">
            <v>16.035391378469967</v>
          </cell>
          <cell r="G58">
            <v>23509.605189032354</v>
          </cell>
          <cell r="H58">
            <v>16.035391378469967</v>
          </cell>
          <cell r="I58">
            <v>22404.299095787297</v>
          </cell>
          <cell r="J58">
            <v>16.041790496573856</v>
          </cell>
          <cell r="K58">
            <v>1105.3060932450601</v>
          </cell>
          <cell r="L58">
            <v>16</v>
          </cell>
          <cell r="M58">
            <v>0.88303274847270963</v>
          </cell>
        </row>
        <row r="60">
          <cell r="C60">
            <v>358657.87946025096</v>
          </cell>
          <cell r="D60">
            <v>3.9588368543271688</v>
          </cell>
          <cell r="E60">
            <v>358657.87946025096</v>
          </cell>
          <cell r="F60">
            <v>3.9588368543271688</v>
          </cell>
          <cell r="G60">
            <v>30229.509253808072</v>
          </cell>
          <cell r="H60">
            <v>3.6372855803620805</v>
          </cell>
          <cell r="I60">
            <v>28753.365472650301</v>
          </cell>
          <cell r="J60">
            <v>3.5998206304017275</v>
          </cell>
          <cell r="K60">
            <v>1476.1437811577662</v>
          </cell>
          <cell r="L60">
            <v>4.5238518881662735</v>
          </cell>
          <cell r="M60">
            <v>0</v>
          </cell>
        </row>
        <row r="61">
          <cell r="C61">
            <v>545263.66555597796</v>
          </cell>
          <cell r="D61">
            <v>5.9556929830765348</v>
          </cell>
          <cell r="E61">
            <v>545263.66555597796</v>
          </cell>
          <cell r="F61">
            <v>5.9556929830765348</v>
          </cell>
          <cell r="G61">
            <v>118913.06559626677</v>
          </cell>
          <cell r="H61">
            <v>5.7285823030750169</v>
          </cell>
          <cell r="I61">
            <v>104280.39089405011</v>
          </cell>
          <cell r="J61">
            <v>5.7314499355319812</v>
          </cell>
          <cell r="K61">
            <v>14632.67470221648</v>
          </cell>
          <cell r="L61">
            <v>5.7083713069756188</v>
          </cell>
          <cell r="M61">
            <v>0.53372840313925185</v>
          </cell>
        </row>
        <row r="62">
          <cell r="C62">
            <v>879200.10983140685</v>
          </cell>
          <cell r="D62">
            <v>7.7667507246593113</v>
          </cell>
          <cell r="E62">
            <v>879200.10983140685</v>
          </cell>
          <cell r="F62">
            <v>7.7667507246593113</v>
          </cell>
          <cell r="G62">
            <v>386096.03991862905</v>
          </cell>
          <cell r="H62">
            <v>7.1665508514126914</v>
          </cell>
          <cell r="I62">
            <v>331224.25207096693</v>
          </cell>
          <cell r="J62">
            <v>7.0578346949806559</v>
          </cell>
          <cell r="K62">
            <v>54871.787847661653</v>
          </cell>
          <cell r="L62">
            <v>7.8049881106935928</v>
          </cell>
          <cell r="M62">
            <v>1.7456747948419373</v>
          </cell>
        </row>
        <row r="63">
          <cell r="C63">
            <v>1018125.1737354617</v>
          </cell>
          <cell r="D63">
            <v>8.9168025592862517</v>
          </cell>
          <cell r="E63">
            <v>1018125.1737354617</v>
          </cell>
          <cell r="F63">
            <v>8.9168025592862517</v>
          </cell>
          <cell r="G63">
            <v>689431.70678064355</v>
          </cell>
          <cell r="H63">
            <v>8.8076023089540012</v>
          </cell>
          <cell r="I63">
            <v>599242.72541358578</v>
          </cell>
          <cell r="J63">
            <v>8.6191070713960727</v>
          </cell>
          <cell r="K63">
            <v>90188.981367071188</v>
          </cell>
          <cell r="L63">
            <v>10.045171446086801</v>
          </cell>
          <cell r="M63">
            <v>2.5308214659217456</v>
          </cell>
        </row>
        <row r="64">
          <cell r="C64">
            <v>672733.25731679203</v>
          </cell>
          <cell r="D64">
            <v>9.0041641563731218</v>
          </cell>
          <cell r="E64">
            <v>672733.25731679203</v>
          </cell>
          <cell r="F64">
            <v>9.0041641563731218</v>
          </cell>
          <cell r="G64">
            <v>485810.87828420306</v>
          </cell>
          <cell r="H64">
            <v>9.1708275319706392</v>
          </cell>
          <cell r="I64">
            <v>445252.11852526345</v>
          </cell>
          <cell r="J64">
            <v>9.0582771916631177</v>
          </cell>
          <cell r="K64">
            <v>40558.759758939435</v>
          </cell>
          <cell r="L64">
            <v>10.347400590728439</v>
          </cell>
          <cell r="M64">
            <v>2.7278166107864457</v>
          </cell>
        </row>
        <row r="65">
          <cell r="C65">
            <v>684741.3153227187</v>
          </cell>
          <cell r="D65">
            <v>8.2236247098201609</v>
          </cell>
          <cell r="E65">
            <v>684741.3153227187</v>
          </cell>
          <cell r="F65">
            <v>8.2236247098201609</v>
          </cell>
          <cell r="G65">
            <v>513784.71343972691</v>
          </cell>
          <cell r="H65">
            <v>8.3336472783543769</v>
          </cell>
          <cell r="I65">
            <v>493350.85113562102</v>
          </cell>
          <cell r="J65">
            <v>8.2733604040056417</v>
          </cell>
          <cell r="K65">
            <v>20433.862304106158</v>
          </cell>
          <cell r="L65">
            <v>9.7291087450442397</v>
          </cell>
          <cell r="M65">
            <v>4.3544505361892032</v>
          </cell>
        </row>
        <row r="66">
          <cell r="C66">
            <v>901774.51676516898</v>
          </cell>
          <cell r="D66">
            <v>6.9837303779656725</v>
          </cell>
          <cell r="E66">
            <v>901774.51676516898</v>
          </cell>
          <cell r="F66">
            <v>6.9837303779656725</v>
          </cell>
          <cell r="G66">
            <v>687685.98124513053</v>
          </cell>
          <cell r="H66">
            <v>7.1217365502820664</v>
          </cell>
          <cell r="I66">
            <v>662042.34779918997</v>
          </cell>
          <cell r="J66">
            <v>7.1053404409802479</v>
          </cell>
          <cell r="K66">
            <v>25643.633445944626</v>
          </cell>
          <cell r="L66">
            <v>7.5213272765073658</v>
          </cell>
          <cell r="M66">
            <v>2.9514251648515568</v>
          </cell>
        </row>
        <row r="67">
          <cell r="C67">
            <v>1022720.0038181556</v>
          </cell>
          <cell r="D67">
            <v>6.8225466579604488</v>
          </cell>
          <cell r="E67">
            <v>1022720.0038181556</v>
          </cell>
          <cell r="F67">
            <v>6.8225466579604488</v>
          </cell>
          <cell r="G67">
            <v>740684.20696595253</v>
          </cell>
          <cell r="H67">
            <v>7.1908066170986524</v>
          </cell>
          <cell r="I67">
            <v>721336.20394204604</v>
          </cell>
          <cell r="J67">
            <v>7.1862983970407983</v>
          </cell>
          <cell r="K67">
            <v>19348.00302390974</v>
          </cell>
          <cell r="L67">
            <v>7.3708769923997721</v>
          </cell>
          <cell r="M67">
            <v>2.9031143118653566</v>
          </cell>
        </row>
        <row r="68">
          <cell r="C68">
            <v>852272.13595300436</v>
          </cell>
          <cell r="D68">
            <v>5.6804705657683456</v>
          </cell>
          <cell r="E68">
            <v>852272.13595300436</v>
          </cell>
          <cell r="F68">
            <v>5.6804705657683456</v>
          </cell>
          <cell r="G68">
            <v>421178.56211809174</v>
          </cell>
          <cell r="H68">
            <v>5.4696029400380963</v>
          </cell>
          <cell r="I68">
            <v>414836.41848180926</v>
          </cell>
          <cell r="J68">
            <v>5.4387242621813296</v>
          </cell>
          <cell r="K68">
            <v>6342.1436362824434</v>
          </cell>
          <cell r="L68">
            <v>7.4849443248299323</v>
          </cell>
          <cell r="M68">
            <v>3.693745613314702</v>
          </cell>
        </row>
        <row r="70">
          <cell r="C70">
            <v>4229009.7753209211</v>
          </cell>
          <cell r="D70">
            <v>6.4142866423117013</v>
          </cell>
          <cell r="E70">
            <v>3269481.2841366408</v>
          </cell>
          <cell r="F70">
            <v>7.0593102888189065</v>
          </cell>
          <cell r="G70">
            <v>2486400.0838296288</v>
          </cell>
          <cell r="H70">
            <v>7.1053362624495469</v>
          </cell>
          <cell r="I70">
            <v>2385943.5906725135</v>
          </cell>
          <cell r="J70">
            <v>7.04315316351836</v>
          </cell>
          <cell r="K70">
            <v>100456.49315710196</v>
          </cell>
          <cell r="L70">
            <v>8.4655080592231347</v>
          </cell>
          <cell r="M70">
            <v>2.3064635769794912</v>
          </cell>
        </row>
        <row r="71">
          <cell r="C71">
            <v>4630970.4761953056</v>
          </cell>
          <cell r="D71">
            <v>6.9334774884253916</v>
          </cell>
          <cell r="E71">
            <v>3666903.6909955712</v>
          </cell>
          <cell r="F71">
            <v>7.5649144491144193</v>
          </cell>
          <cell r="G71">
            <v>1607074.1382791854</v>
          </cell>
          <cell r="H71">
            <v>8.4174476240313414</v>
          </cell>
          <cell r="I71">
            <v>1434034.6415689525</v>
          </cell>
          <cell r="J71">
            <v>8.3220779193294785</v>
          </cell>
          <cell r="K71">
            <v>173039.49671018805</v>
          </cell>
          <cell r="L71">
            <v>9.1766021363004935</v>
          </cell>
          <cell r="M71">
            <v>2.9881741557168322</v>
          </cell>
        </row>
        <row r="73">
          <cell r="C73">
            <v>1275603.0867195749</v>
          </cell>
          <cell r="D73">
            <v>5.3781033422583482</v>
          </cell>
          <cell r="E73">
            <v>1266992.6799464396</v>
          </cell>
          <cell r="F73">
            <v>5.4030762766115048</v>
          </cell>
          <cell r="G73">
            <v>1275603.0867195749</v>
          </cell>
          <cell r="H73">
            <v>5.3781033422583482</v>
          </cell>
          <cell r="I73">
            <v>1275603.0867195749</v>
          </cell>
          <cell r="J73">
            <v>5.3781033422583482</v>
          </cell>
          <cell r="K73">
            <v>0</v>
          </cell>
          <cell r="L73">
            <v>0</v>
          </cell>
          <cell r="M73">
            <v>0</v>
          </cell>
        </row>
        <row r="74">
          <cell r="C74">
            <v>518733.00300000265</v>
          </cell>
          <cell r="D74">
            <v>7.7398342954082864</v>
          </cell>
          <cell r="E74">
            <v>516118.12511686503</v>
          </cell>
          <cell r="F74">
            <v>7.7736718371090738</v>
          </cell>
          <cell r="G74">
            <v>518733.00300000265</v>
          </cell>
          <cell r="H74">
            <v>7.7398342954082864</v>
          </cell>
          <cell r="I74">
            <v>518733.00300000265</v>
          </cell>
          <cell r="J74">
            <v>7.7398342954082864</v>
          </cell>
          <cell r="K74">
            <v>0</v>
          </cell>
          <cell r="L74">
            <v>0</v>
          </cell>
          <cell r="M74">
            <v>0</v>
          </cell>
        </row>
        <row r="75">
          <cell r="C75">
            <v>2025642.1425217038</v>
          </cell>
          <cell r="D75">
            <v>8.6625072292786207</v>
          </cell>
          <cell r="E75">
            <v>2017805.8135868448</v>
          </cell>
          <cell r="F75">
            <v>8.6874513154141404</v>
          </cell>
          <cell r="G75">
            <v>2025642.1425217038</v>
          </cell>
          <cell r="H75">
            <v>8.6625072292786207</v>
          </cell>
          <cell r="I75">
            <v>2025642.1425217038</v>
          </cell>
          <cell r="J75">
            <v>8.6625072292786207</v>
          </cell>
          <cell r="K75">
            <v>0</v>
          </cell>
          <cell r="L75">
            <v>0</v>
          </cell>
          <cell r="M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C77">
            <v>149483.02558175151</v>
          </cell>
          <cell r="D77">
            <v>8.7841159967803275</v>
          </cell>
          <cell r="E77">
            <v>149483.02558175151</v>
          </cell>
          <cell r="F77">
            <v>8.7841159967803275</v>
          </cell>
          <cell r="G77">
            <v>149483.02558175151</v>
          </cell>
          <cell r="H77">
            <v>8.7841159967803275</v>
          </cell>
          <cell r="I77">
            <v>0</v>
          </cell>
          <cell r="J77">
            <v>0</v>
          </cell>
          <cell r="K77">
            <v>149483.02558175151</v>
          </cell>
          <cell r="L77">
            <v>8.7841159967803275</v>
          </cell>
          <cell r="M77">
            <v>2.6955295198973452</v>
          </cell>
        </row>
        <row r="79">
          <cell r="G79">
            <v>1275007.2614010097</v>
          </cell>
          <cell r="H79">
            <v>5.3879058851931605</v>
          </cell>
          <cell r="I79">
            <v>1262453.1581507085</v>
          </cell>
          <cell r="J79">
            <v>5.3727072935244129</v>
          </cell>
          <cell r="K79">
            <v>12554.103250298323</v>
          </cell>
          <cell r="L79">
            <v>6.6709734699502787</v>
          </cell>
          <cell r="M79">
            <v>1.3053036611581657</v>
          </cell>
        </row>
        <row r="80">
          <cell r="G80">
            <v>13149.928568863283</v>
          </cell>
          <cell r="H80">
            <v>5.8516249719739335</v>
          </cell>
          <cell r="I80">
            <v>13149.928568863283</v>
          </cell>
          <cell r="J80">
            <v>5.8516249719739335</v>
          </cell>
          <cell r="K80">
            <v>0</v>
          </cell>
          <cell r="L80">
            <v>0</v>
          </cell>
          <cell r="M80">
            <v>0</v>
          </cell>
        </row>
        <row r="81">
          <cell r="G81">
            <v>536699.0646508896</v>
          </cell>
          <cell r="H81">
            <v>7.79112947549193</v>
          </cell>
          <cell r="I81">
            <v>518733.00300000265</v>
          </cell>
          <cell r="J81">
            <v>7.7398342954082864</v>
          </cell>
          <cell r="K81">
            <v>17966.061650889296</v>
          </cell>
          <cell r="L81">
            <v>9.1796849612433924</v>
          </cell>
          <cell r="M81">
            <v>4.6345670018924157</v>
          </cell>
        </row>
        <row r="82">
          <cell r="G82">
            <v>5332.6068629214615</v>
          </cell>
          <cell r="H82">
            <v>10.189264825208038</v>
          </cell>
          <cell r="I82">
            <v>4890.5346258576046</v>
          </cell>
          <cell r="J82">
            <v>10.206373123395894</v>
          </cell>
          <cell r="K82">
            <v>442.07223706385702</v>
          </cell>
          <cell r="L82">
            <v>10</v>
          </cell>
          <cell r="M82">
            <v>1</v>
          </cell>
        </row>
        <row r="83">
          <cell r="G83">
            <v>23632.009805843019</v>
          </cell>
          <cell r="H83">
            <v>7.3996790014553273</v>
          </cell>
          <cell r="I83">
            <v>22493.088959174078</v>
          </cell>
          <cell r="J83">
            <v>7.2997367165371614</v>
          </cell>
          <cell r="K83">
            <v>1138.9208466689438</v>
          </cell>
          <cell r="L83">
            <v>9.7050924580656801</v>
          </cell>
          <cell r="M83">
            <v>3.4064716423612285</v>
          </cell>
        </row>
        <row r="84">
          <cell r="G84">
            <v>234608.95953853635</v>
          </cell>
          <cell r="H84">
            <v>6.770862621285592</v>
          </cell>
          <cell r="I84">
            <v>216795.98114214055</v>
          </cell>
          <cell r="J84">
            <v>6.7828012659110808</v>
          </cell>
          <cell r="K84">
            <v>17812.978396395894</v>
          </cell>
          <cell r="L84">
            <v>6.6295498363522327</v>
          </cell>
          <cell r="M84">
            <v>1.6733940230763698</v>
          </cell>
        </row>
        <row r="85">
          <cell r="G85">
            <v>722165.81602641416</v>
          </cell>
          <cell r="H85">
            <v>8.3259763480457547</v>
          </cell>
          <cell r="I85">
            <v>699557.76927618496</v>
          </cell>
          <cell r="J85">
            <v>8.2861666366634541</v>
          </cell>
          <cell r="K85">
            <v>22608.046750231017</v>
          </cell>
          <cell r="L85">
            <v>9.5048878321751431</v>
          </cell>
          <cell r="M85">
            <v>1.9648709359946621</v>
          </cell>
        </row>
        <row r="86">
          <cell r="G86">
            <v>123191.46765552138</v>
          </cell>
          <cell r="H86">
            <v>7.5138358798638016</v>
          </cell>
          <cell r="I86">
            <v>119749.46205116168</v>
          </cell>
          <cell r="J86">
            <v>7.504113254664162</v>
          </cell>
          <cell r="K86">
            <v>3442.0056043597374</v>
          </cell>
          <cell r="L86">
            <v>7.8403025036642058</v>
          </cell>
          <cell r="M86">
            <v>2.4928240570578066</v>
          </cell>
        </row>
        <row r="87">
          <cell r="G87">
            <v>192730.09147933021</v>
          </cell>
          <cell r="H87">
            <v>7.8621607493419994</v>
          </cell>
          <cell r="I87">
            <v>182206.68434719651</v>
          </cell>
          <cell r="J87">
            <v>7.7877508245706517</v>
          </cell>
          <cell r="K87">
            <v>10523.407132133598</v>
          </cell>
          <cell r="L87">
            <v>9.0593048676285282</v>
          </cell>
          <cell r="M87">
            <v>2.0214722449009885</v>
          </cell>
        </row>
        <row r="88">
          <cell r="G88">
            <v>28498.184195575563</v>
          </cell>
          <cell r="H88">
            <v>12.482350576859412</v>
          </cell>
          <cell r="I88">
            <v>27156.768077883036</v>
          </cell>
          <cell r="J88">
            <v>12.378792190847054</v>
          </cell>
          <cell r="K88">
            <v>1341.4161176925268</v>
          </cell>
          <cell r="L88">
            <v>14.578874566965643</v>
          </cell>
          <cell r="M88">
            <v>7.4053533352450351</v>
          </cell>
        </row>
        <row r="89">
          <cell r="G89">
            <v>40766.807437401869</v>
          </cell>
          <cell r="H89">
            <v>13.309886455324621</v>
          </cell>
          <cell r="I89">
            <v>38305.668723219424</v>
          </cell>
          <cell r="J89">
            <v>13.494305903960385</v>
          </cell>
          <cell r="K89">
            <v>2461.1387141824457</v>
          </cell>
          <cell r="L89">
            <v>10.530540430944777</v>
          </cell>
          <cell r="M89">
            <v>4.4714600241845597</v>
          </cell>
        </row>
        <row r="90">
          <cell r="G90">
            <v>8188.4870085488028</v>
          </cell>
          <cell r="H90">
            <v>9.5817450893455369</v>
          </cell>
          <cell r="I90">
            <v>8188.4870085488028</v>
          </cell>
          <cell r="J90">
            <v>9.5817450893455369</v>
          </cell>
          <cell r="K90">
            <v>0</v>
          </cell>
          <cell r="L90">
            <v>0</v>
          </cell>
          <cell r="M90">
            <v>0</v>
          </cell>
        </row>
        <row r="91">
          <cell r="G91">
            <v>27864.776651088279</v>
          </cell>
          <cell r="H91">
            <v>14.276234348738409</v>
          </cell>
          <cell r="I91">
            <v>25533.789822299692</v>
          </cell>
          <cell r="J91">
            <v>14.309109031020521</v>
          </cell>
          <cell r="K91">
            <v>2330.9868287885938</v>
          </cell>
          <cell r="L91">
            <v>13.919704061640934</v>
          </cell>
          <cell r="M91">
            <v>2.693795118512238</v>
          </cell>
        </row>
        <row r="92">
          <cell r="G92">
            <v>81101.990757328822</v>
          </cell>
          <cell r="H92">
            <v>8.5960785896798679</v>
          </cell>
          <cell r="I92">
            <v>77459.465803002167</v>
          </cell>
          <cell r="J92">
            <v>8.4869004336079819</v>
          </cell>
          <cell r="K92">
            <v>3642.5249543266373</v>
          </cell>
          <cell r="L92">
            <v>11.369219284228228</v>
          </cell>
          <cell r="M92">
            <v>3.2294484269613952</v>
          </cell>
        </row>
        <row r="93">
          <cell r="G93">
            <v>92617.84502499392</v>
          </cell>
          <cell r="H93">
            <v>11.227826988316407</v>
          </cell>
          <cell r="I93">
            <v>85415.020616806098</v>
          </cell>
          <cell r="J93">
            <v>11.166734195935579</v>
          </cell>
          <cell r="K93">
            <v>7202.8244081878329</v>
          </cell>
          <cell r="L93">
            <v>11.932072635614118</v>
          </cell>
          <cell r="M93">
            <v>4.4308403209118241</v>
          </cell>
        </row>
        <row r="94">
          <cell r="G94">
            <v>116507.52447240258</v>
          </cell>
          <cell r="H94">
            <v>13.901203701698378</v>
          </cell>
          <cell r="I94">
            <v>112477.77175852998</v>
          </cell>
          <cell r="J94">
            <v>13.932695110170767</v>
          </cell>
          <cell r="K94">
            <v>4029.7527138725982</v>
          </cell>
          <cell r="L94">
            <v>12.940717483240308</v>
          </cell>
          <cell r="M94">
            <v>3.8992331291635161</v>
          </cell>
        </row>
        <row r="95">
          <cell r="G95">
            <v>78010.435166251846</v>
          </cell>
          <cell r="H95">
            <v>12.283590894943933</v>
          </cell>
          <cell r="I95">
            <v>75184.047853218246</v>
          </cell>
          <cell r="J95">
            <v>12.209205841086812</v>
          </cell>
          <cell r="K95">
            <v>2826.3873130335537</v>
          </cell>
          <cell r="L95">
            <v>14.207655393882057</v>
          </cell>
          <cell r="M95">
            <v>7.4830459667905851</v>
          </cell>
        </row>
        <row r="96">
          <cell r="G96">
            <v>20627.947353695585</v>
          </cell>
          <cell r="H96">
            <v>9.3339375830650955</v>
          </cell>
          <cell r="I96">
            <v>19073.451440861278</v>
          </cell>
          <cell r="J96">
            <v>9.1042954185444636</v>
          </cell>
          <cell r="K96">
            <v>1554.4959128343039</v>
          </cell>
          <cell r="L96">
            <v>12.014209406941708</v>
          </cell>
          <cell r="M96">
            <v>2.2170459944610927</v>
          </cell>
        </row>
        <row r="97">
          <cell r="G97">
            <v>183205.41185829986</v>
          </cell>
          <cell r="H97">
            <v>6.9474448396829445</v>
          </cell>
          <cell r="I97">
            <v>180758.20600572127</v>
          </cell>
          <cell r="J97">
            <v>6.9233183889085756</v>
          </cell>
          <cell r="K97">
            <v>2447.2058525786301</v>
          </cell>
          <cell r="L97">
            <v>8.5896520972976393</v>
          </cell>
          <cell r="M97">
            <v>0.76434409237909362</v>
          </cell>
        </row>
        <row r="98">
          <cell r="G98">
            <v>137257.84441554378</v>
          </cell>
          <cell r="H98">
            <v>6.2685233763065202</v>
          </cell>
          <cell r="I98">
            <v>127897.6638922616</v>
          </cell>
          <cell r="J98">
            <v>6.2396134320080261</v>
          </cell>
          <cell r="K98">
            <v>9360.1805232821825</v>
          </cell>
          <cell r="L98">
            <v>6.6247793947951426</v>
          </cell>
          <cell r="M98">
            <v>1.7615186569946935</v>
          </cell>
        </row>
        <row r="99">
          <cell r="G99">
            <v>881.35621308795726</v>
          </cell>
          <cell r="H99">
            <v>15.22022490004424</v>
          </cell>
          <cell r="I99">
            <v>552.90113436941806</v>
          </cell>
          <cell r="J99">
            <v>14.162936111472714</v>
          </cell>
          <cell r="K99">
            <v>328.4550787185392</v>
          </cell>
          <cell r="L99">
            <v>17</v>
          </cell>
          <cell r="M99">
            <v>6</v>
          </cell>
        </row>
        <row r="100">
          <cell r="G100">
            <v>1945.379983098961</v>
          </cell>
          <cell r="H100">
            <v>11.110621221501825</v>
          </cell>
          <cell r="I100">
            <v>1945.379983098961</v>
          </cell>
          <cell r="J100">
            <v>11.110621221501825</v>
          </cell>
          <cell r="K100">
            <v>0</v>
          </cell>
          <cell r="L100">
            <v>0</v>
          </cell>
          <cell r="M100">
            <v>0</v>
          </cell>
        </row>
        <row r="101">
          <cell r="G101">
            <v>149483.02558175151</v>
          </cell>
          <cell r="H101">
            <v>8.7841159967803275</v>
          </cell>
          <cell r="I101">
            <v>0</v>
          </cell>
          <cell r="J101">
            <v>0</v>
          </cell>
          <cell r="K101">
            <v>149483.02558175151</v>
          </cell>
          <cell r="L101">
            <v>8.7841159967803275</v>
          </cell>
          <cell r="M101">
            <v>2.6955295198973452</v>
          </cell>
        </row>
        <row r="102"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4">
          <cell r="G104">
            <v>96159.164643820855</v>
          </cell>
          <cell r="H104">
            <v>13.393974803177628</v>
          </cell>
          <cell r="I104">
            <v>93659.941745855656</v>
          </cell>
          <cell r="J104">
            <v>13.395206396642509</v>
          </cell>
          <cell r="K104">
            <v>2499.2228979651932</v>
          </cell>
          <cell r="L104">
            <v>13.348777673422132</v>
          </cell>
          <cell r="M104">
            <v>7.1141880172412799</v>
          </cell>
        </row>
        <row r="105">
          <cell r="G105">
            <v>146470.40893659336</v>
          </cell>
          <cell r="H105">
            <v>15.705671499945444</v>
          </cell>
          <cell r="I105">
            <v>143058.52313601517</v>
          </cell>
          <cell r="J105">
            <v>15.691053416542124</v>
          </cell>
          <cell r="K105">
            <v>3411.885800578229</v>
          </cell>
          <cell r="L105">
            <v>16.314419022230652</v>
          </cell>
          <cell r="M105">
            <v>3.3263435018748884</v>
          </cell>
        </row>
        <row r="106">
          <cell r="G106">
            <v>221029.84924650739</v>
          </cell>
          <cell r="H106">
            <v>11.06130162875783</v>
          </cell>
          <cell r="I106">
            <v>209694.57741401045</v>
          </cell>
          <cell r="J106">
            <v>11.007011640929935</v>
          </cell>
          <cell r="K106">
            <v>11335.271832496946</v>
          </cell>
          <cell r="L106">
            <v>12.080798058472091</v>
          </cell>
          <cell r="M106">
            <v>6.3192987525581428</v>
          </cell>
        </row>
        <row r="107">
          <cell r="G107">
            <v>118097.40010225332</v>
          </cell>
          <cell r="H107">
            <v>11.65055216375422</v>
          </cell>
          <cell r="I107">
            <v>103628.23928074248</v>
          </cell>
          <cell r="J107">
            <v>11.677915349703191</v>
          </cell>
          <cell r="K107">
            <v>14469.160821510884</v>
          </cell>
          <cell r="L107">
            <v>11.451295653986985</v>
          </cell>
          <cell r="M107">
            <v>4.2140190678434966</v>
          </cell>
        </row>
        <row r="108">
          <cell r="G108">
            <v>867408.50590829924</v>
          </cell>
          <cell r="H108">
            <v>7.7272141246371584</v>
          </cell>
          <cell r="I108">
            <v>839621.76103455387</v>
          </cell>
          <cell r="J108">
            <v>7.6616300596720475</v>
          </cell>
          <cell r="K108">
            <v>27786.744873745396</v>
          </cell>
          <cell r="L108">
            <v>9.6052771445482215</v>
          </cell>
          <cell r="M108">
            <v>1.978536859633375</v>
          </cell>
        </row>
        <row r="109">
          <cell r="G109">
            <v>648155.86983296776</v>
          </cell>
          <cell r="H109">
            <v>4.9529293917340205</v>
          </cell>
          <cell r="I109">
            <v>647827.41475424916</v>
          </cell>
          <cell r="J109">
            <v>4.9483673760977229</v>
          </cell>
          <cell r="K109">
            <v>328.4550787185392</v>
          </cell>
          <cell r="L109">
            <v>12</v>
          </cell>
          <cell r="M109">
            <v>2.3995458274457353</v>
          </cell>
        </row>
        <row r="110">
          <cell r="G110">
            <v>573179.89115803433</v>
          </cell>
          <cell r="H110">
            <v>7.0371354473704244</v>
          </cell>
          <cell r="I110">
            <v>552664.48555015784</v>
          </cell>
          <cell r="J110">
            <v>7.0216240240018211</v>
          </cell>
          <cell r="K110">
            <v>20515.405607879478</v>
          </cell>
          <cell r="L110">
            <v>7.4383545139544562</v>
          </cell>
          <cell r="M110">
            <v>2.2083360715905322</v>
          </cell>
        </row>
        <row r="111">
          <cell r="G111">
            <v>203853.18674532659</v>
          </cell>
          <cell r="H111">
            <v>7.7233794263912801</v>
          </cell>
          <cell r="I111">
            <v>197402.06699291419</v>
          </cell>
          <cell r="J111">
            <v>7.6761749343096319</v>
          </cell>
          <cell r="K111">
            <v>6451.1197524124173</v>
          </cell>
          <cell r="L111">
            <v>9.1120321144912761</v>
          </cell>
          <cell r="M111">
            <v>2.5295401195130025</v>
          </cell>
        </row>
        <row r="112">
          <cell r="G112">
            <v>1065701.0107998918</v>
          </cell>
          <cell r="H112">
            <v>5.9927077621384797</v>
          </cell>
          <cell r="I112">
            <v>1028748.0772426329</v>
          </cell>
          <cell r="J112">
            <v>5.9672939377962972</v>
          </cell>
          <cell r="K112">
            <v>36952.933557256591</v>
          </cell>
          <cell r="L112">
            <v>6.6360461746496933</v>
          </cell>
          <cell r="M112">
            <v>1.5093423785281193</v>
          </cell>
        </row>
        <row r="113">
          <cell r="G113">
            <v>2222.4503027787246</v>
          </cell>
          <cell r="H113">
            <v>12.755290937064217</v>
          </cell>
          <cell r="I113">
            <v>1959.6862398038929</v>
          </cell>
          <cell r="J113">
            <v>13.512716190437667</v>
          </cell>
          <cell r="K113">
            <v>262.76406297483135</v>
          </cell>
          <cell r="L113">
            <v>9</v>
          </cell>
          <cell r="M113">
            <v>0.46189376443418012</v>
          </cell>
        </row>
        <row r="114">
          <cell r="G114">
            <v>1713.4588501029293</v>
          </cell>
          <cell r="H114">
            <v>8.3553914683201871</v>
          </cell>
          <cell r="I114">
            <v>1713.4588501029293</v>
          </cell>
          <cell r="J114">
            <v>8.3553914683201871</v>
          </cell>
          <cell r="K114">
            <v>0</v>
          </cell>
          <cell r="L114">
            <v>0</v>
          </cell>
          <cell r="M114">
            <v>0</v>
          </cell>
        </row>
        <row r="115">
          <cell r="G115">
            <v>149483.02558175151</v>
          </cell>
          <cell r="H115">
            <v>8.7841159967803275</v>
          </cell>
          <cell r="I115">
            <v>0</v>
          </cell>
          <cell r="J115">
            <v>0</v>
          </cell>
          <cell r="K115">
            <v>149483.02558175151</v>
          </cell>
          <cell r="L115">
            <v>8.7841159967803275</v>
          </cell>
          <cell r="M115">
            <v>2.6955295198973452</v>
          </cell>
        </row>
        <row r="116"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</row>
        <row r="126">
          <cell r="C126">
            <v>3819978.2322415821</v>
          </cell>
          <cell r="D126">
            <v>208138.1672532727</v>
          </cell>
          <cell r="E126">
            <v>1428349.0340182851</v>
          </cell>
          <cell r="F126">
            <v>125711.19405703712</v>
          </cell>
          <cell r="G126">
            <v>1602867.1269309297</v>
          </cell>
          <cell r="H126">
            <v>454912.70998174284</v>
          </cell>
        </row>
        <row r="127">
          <cell r="C127">
            <v>520798.3728161208</v>
          </cell>
          <cell r="D127">
            <v>65691.015743707903</v>
          </cell>
          <cell r="E127">
            <v>225714.33009538156</v>
          </cell>
          <cell r="F127">
            <v>22225.46032662116</v>
          </cell>
          <cell r="G127">
            <v>173533.76658962868</v>
          </cell>
          <cell r="H127">
            <v>33633.800060778449</v>
          </cell>
        </row>
        <row r="128">
          <cell r="C128">
            <v>341936.12426178221</v>
          </cell>
          <cell r="D128">
            <v>13331.255540870272</v>
          </cell>
          <cell r="E128">
            <v>176416.94832418254</v>
          </cell>
          <cell r="F128">
            <v>11744.201309814287</v>
          </cell>
          <cell r="G128">
            <v>116489.7805595094</v>
          </cell>
          <cell r="H128">
            <v>23953.938527405015</v>
          </cell>
        </row>
        <row r="129">
          <cell r="C129">
            <v>1187805.1432843828</v>
          </cell>
          <cell r="D129">
            <v>79038.00935411721</v>
          </cell>
          <cell r="E129">
            <v>498770.54625277431</v>
          </cell>
          <cell r="F129">
            <v>48749.293046415034</v>
          </cell>
          <cell r="G129">
            <v>444328.59103339887</v>
          </cell>
          <cell r="H129">
            <v>116918.70359766482</v>
          </cell>
        </row>
        <row r="130">
          <cell r="C130">
            <v>1769438.5918789473</v>
          </cell>
          <cell r="D130">
            <v>50077.886614577044</v>
          </cell>
          <cell r="E130">
            <v>527447.20934589743</v>
          </cell>
          <cell r="F130">
            <v>42992.239374186182</v>
          </cell>
          <cell r="G130">
            <v>868514.9887482929</v>
          </cell>
          <cell r="H130">
            <v>280406.26779589389</v>
          </cell>
        </row>
        <row r="132">
          <cell r="C132">
            <v>360398.64495268336</v>
          </cell>
          <cell r="D132">
            <v>3758.5893240184578</v>
          </cell>
          <cell r="E132">
            <v>95409.915571329475</v>
          </cell>
          <cell r="F132">
            <v>11641.717120987085</v>
          </cell>
          <cell r="G132">
            <v>222509.06721448002</v>
          </cell>
          <cell r="H132">
            <v>27079.355721867232</v>
          </cell>
        </row>
        <row r="133">
          <cell r="C133">
            <v>2025356.522402952</v>
          </cell>
          <cell r="D133">
            <v>27099.161979429922</v>
          </cell>
          <cell r="E133">
            <v>693529.33978425257</v>
          </cell>
          <cell r="F133">
            <v>83649.343762538527</v>
          </cell>
          <cell r="G133">
            <v>970744.9123930498</v>
          </cell>
          <cell r="H133">
            <v>250333.76448344855</v>
          </cell>
        </row>
        <row r="134">
          <cell r="C134">
            <v>1042493.0303780633</v>
          </cell>
          <cell r="D134">
            <v>77972.982655128144</v>
          </cell>
          <cell r="E134">
            <v>466559.27576765895</v>
          </cell>
          <cell r="F134">
            <v>28119.334642361802</v>
          </cell>
          <cell r="G134">
            <v>324387.29937342246</v>
          </cell>
          <cell r="H134">
            <v>145454.13793953127</v>
          </cell>
        </row>
        <row r="135">
          <cell r="C135">
            <v>369325.73541178519</v>
          </cell>
          <cell r="D135">
            <v>97879.995821476812</v>
          </cell>
          <cell r="E135">
            <v>159417.6062583001</v>
          </cell>
          <cell r="F135">
            <v>1389.9596967434054</v>
          </cell>
          <cell r="G135">
            <v>79145.312094700406</v>
          </cell>
          <cell r="H135">
            <v>31492.861540565595</v>
          </cell>
        </row>
        <row r="136">
          <cell r="C136">
            <v>22404.299095787297</v>
          </cell>
          <cell r="D136">
            <v>1427.4374732194747</v>
          </cell>
          <cell r="E136">
            <v>13432.896636669902</v>
          </cell>
          <cell r="F136">
            <v>910.83883440603597</v>
          </cell>
          <cell r="G136">
            <v>6080.5358551620684</v>
          </cell>
          <cell r="H136">
            <v>552.59029632982129</v>
          </cell>
        </row>
        <row r="138">
          <cell r="C138">
            <v>28753.365472650301</v>
          </cell>
          <cell r="D138">
            <v>0</v>
          </cell>
          <cell r="E138">
            <v>1195.8898296018417</v>
          </cell>
          <cell r="F138">
            <v>298.97245740046043</v>
          </cell>
          <cell r="G138">
            <v>1641.8352603861904</v>
          </cell>
          <cell r="H138">
            <v>25616.667925261798</v>
          </cell>
        </row>
        <row r="139">
          <cell r="C139">
            <v>104280.39089405011</v>
          </cell>
          <cell r="D139">
            <v>0</v>
          </cell>
          <cell r="E139">
            <v>21646.081241841224</v>
          </cell>
          <cell r="F139">
            <v>1255.6843210819338</v>
          </cell>
          <cell r="G139">
            <v>5975.9587456545951</v>
          </cell>
          <cell r="H139">
            <v>75402.666585472034</v>
          </cell>
        </row>
        <row r="140">
          <cell r="C140">
            <v>331224.25207096693</v>
          </cell>
          <cell r="D140">
            <v>2481.0567720018539</v>
          </cell>
          <cell r="E140">
            <v>134075.53295283459</v>
          </cell>
          <cell r="F140">
            <v>14361.210777625429</v>
          </cell>
          <cell r="G140">
            <v>45085.428993837319</v>
          </cell>
          <cell r="H140">
            <v>135221.02257466756</v>
          </cell>
        </row>
        <row r="141">
          <cell r="C141">
            <v>599242.72541358578</v>
          </cell>
          <cell r="D141">
            <v>27653.573353609841</v>
          </cell>
          <cell r="E141">
            <v>324682.63106167433</v>
          </cell>
          <cell r="F141">
            <v>25212.252631612071</v>
          </cell>
          <cell r="G141">
            <v>122621.14171665361</v>
          </cell>
          <cell r="H141">
            <v>99073.126650045757</v>
          </cell>
        </row>
        <row r="142">
          <cell r="C142">
            <v>445252.11852526345</v>
          </cell>
          <cell r="D142">
            <v>27089.143736747534</v>
          </cell>
          <cell r="E142">
            <v>233928.497056666</v>
          </cell>
          <cell r="F142">
            <v>13833.395040837529</v>
          </cell>
          <cell r="G142">
            <v>141450.60792416037</v>
          </cell>
          <cell r="H142">
            <v>28950.474766850959</v>
          </cell>
        </row>
        <row r="143">
          <cell r="C143">
            <v>493350.85113562102</v>
          </cell>
          <cell r="D143">
            <v>31305.792625433594</v>
          </cell>
          <cell r="E143">
            <v>229638.16035048413</v>
          </cell>
          <cell r="F143">
            <v>16423.199551669248</v>
          </cell>
          <cell r="G143">
            <v>199715.38659226318</v>
          </cell>
          <cell r="H143">
            <v>16268.312015769665</v>
          </cell>
        </row>
        <row r="144">
          <cell r="C144">
            <v>662042.34779918997</v>
          </cell>
          <cell r="D144">
            <v>42011.554980683926</v>
          </cell>
          <cell r="E144">
            <v>239939.72359121041</v>
          </cell>
          <cell r="F144">
            <v>23261.649508273866</v>
          </cell>
          <cell r="G144">
            <v>332409.03723244253</v>
          </cell>
          <cell r="H144">
            <v>24420.382486598413</v>
          </cell>
        </row>
        <row r="145">
          <cell r="C145">
            <v>721336.20394204604</v>
          </cell>
          <cell r="D145">
            <v>63374.558292314658</v>
          </cell>
          <cell r="E145">
            <v>184147.07672709555</v>
          </cell>
          <cell r="F145">
            <v>21291.603706265596</v>
          </cell>
          <cell r="G145">
            <v>435539.65450694144</v>
          </cell>
          <cell r="H145">
            <v>16983.310709456691</v>
          </cell>
        </row>
        <row r="146">
          <cell r="C146">
            <v>414836.41848180926</v>
          </cell>
          <cell r="D146">
            <v>14222.487492481087</v>
          </cell>
          <cell r="E146">
            <v>58059.681687651595</v>
          </cell>
          <cell r="F146">
            <v>9773.2260622706399</v>
          </cell>
          <cell r="G146">
            <v>318428.0759585427</v>
          </cell>
          <cell r="H146">
            <v>14352.94728086245</v>
          </cell>
        </row>
        <row r="148">
          <cell r="C148">
            <v>2385943.5906725135</v>
          </cell>
          <cell r="D148">
            <v>88765.553586100097</v>
          </cell>
          <cell r="E148">
            <v>1074308.9518794171</v>
          </cell>
          <cell r="F148">
            <v>15517.126164598209</v>
          </cell>
          <cell r="G148">
            <v>941984.54408790485</v>
          </cell>
          <cell r="H148">
            <v>265367.41495412943</v>
          </cell>
        </row>
        <row r="149">
          <cell r="C149">
            <v>1434034.6415689525</v>
          </cell>
          <cell r="D149">
            <v>119372.61366717299</v>
          </cell>
          <cell r="E149">
            <v>354040.08213876124</v>
          </cell>
          <cell r="F149">
            <v>110194.06789243888</v>
          </cell>
          <cell r="G149">
            <v>660882.58284289413</v>
          </cell>
          <cell r="H149">
            <v>189545.29502761306</v>
          </cell>
        </row>
        <row r="150">
          <cell r="C150">
            <v>3196257.7081976202</v>
          </cell>
          <cell r="D150">
            <v>200250.28560574935</v>
          </cell>
          <cell r="E150">
            <v>1399834.8527878772</v>
          </cell>
          <cell r="F150">
            <v>125382.73897831858</v>
          </cell>
          <cell r="G150">
            <v>1470789.8308254143</v>
          </cell>
          <cell r="H150">
            <v>0</v>
          </cell>
        </row>
        <row r="151">
          <cell r="C151">
            <v>1098965.1604790685</v>
          </cell>
          <cell r="D151">
            <v>35321.509253043769</v>
          </cell>
          <cell r="E151">
            <v>284475.0589870672</v>
          </cell>
          <cell r="F151">
            <v>20872.569084878738</v>
          </cell>
          <cell r="G151">
            <v>758296.02315411391</v>
          </cell>
          <cell r="H151">
            <v>0</v>
          </cell>
        </row>
        <row r="152">
          <cell r="C152">
            <v>1462293.8341453192</v>
          </cell>
          <cell r="D152">
            <v>55609.028757682921</v>
          </cell>
          <cell r="E152">
            <v>805817.8203111263</v>
          </cell>
          <cell r="F152">
            <v>99667.897200769134</v>
          </cell>
          <cell r="G152">
            <v>501199.08787565277</v>
          </cell>
          <cell r="H152">
            <v>0</v>
          </cell>
        </row>
        <row r="153">
          <cell r="C153">
            <v>1720.1893382880617</v>
          </cell>
          <cell r="D153">
            <v>0</v>
          </cell>
          <cell r="E153">
            <v>298.97245740046043</v>
          </cell>
          <cell r="F153">
            <v>0</v>
          </cell>
          <cell r="G153">
            <v>1421.2168808876013</v>
          </cell>
          <cell r="H153">
            <v>0</v>
          </cell>
        </row>
        <row r="154">
          <cell r="C154">
            <v>487912.70063402632</v>
          </cell>
          <cell r="D154">
            <v>78038.297801908688</v>
          </cell>
          <cell r="E154">
            <v>260193.14334263385</v>
          </cell>
          <cell r="F154">
            <v>4842.2726926706464</v>
          </cell>
          <cell r="G154">
            <v>144838.98679681338</v>
          </cell>
          <cell r="H154">
            <v>0</v>
          </cell>
        </row>
        <row r="155">
          <cell r="C155">
            <v>91783.883394072938</v>
          </cell>
          <cell r="D155">
            <v>19011.220264879499</v>
          </cell>
          <cell r="E155">
            <v>36249.027982387575</v>
          </cell>
          <cell r="F155">
            <v>0</v>
          </cell>
          <cell r="G155">
            <v>36523.635146805718</v>
          </cell>
          <cell r="H155">
            <v>0</v>
          </cell>
        </row>
        <row r="156">
          <cell r="C156">
            <v>31313.086551511515</v>
          </cell>
          <cell r="D156">
            <v>5170.626122548435</v>
          </cell>
          <cell r="E156">
            <v>8744.5341084129486</v>
          </cell>
          <cell r="F156">
            <v>0</v>
          </cell>
          <cell r="G156">
            <v>17397.926320550137</v>
          </cell>
          <cell r="H156">
            <v>0</v>
          </cell>
        </row>
        <row r="157">
          <cell r="C157">
            <v>22268.853654991119</v>
          </cell>
          <cell r="D157">
            <v>7099.6034056859198</v>
          </cell>
          <cell r="E157">
            <v>4056.2955987683254</v>
          </cell>
          <cell r="F157">
            <v>0</v>
          </cell>
          <cell r="G157">
            <v>11112.954650536869</v>
          </cell>
          <cell r="H157">
            <v>0</v>
          </cell>
        </row>
        <row r="159">
          <cell r="C159">
            <v>1275603.0867195749</v>
          </cell>
          <cell r="D159">
            <v>0</v>
          </cell>
          <cell r="E159">
            <v>409605.89613124216</v>
          </cell>
          <cell r="F159">
            <v>0</v>
          </cell>
          <cell r="G159">
            <v>648381.18166494707</v>
          </cell>
          <cell r="H159">
            <v>217616.00892339955</v>
          </cell>
        </row>
        <row r="160">
          <cell r="C160">
            <v>518733.00300000265</v>
          </cell>
          <cell r="D160">
            <v>0</v>
          </cell>
          <cell r="E160">
            <v>271137.61555744312</v>
          </cell>
          <cell r="F160">
            <v>0</v>
          </cell>
          <cell r="G160">
            <v>198234.38393752539</v>
          </cell>
          <cell r="H160">
            <v>49361.00350503224</v>
          </cell>
        </row>
        <row r="161">
          <cell r="C161">
            <v>2025642.1425217038</v>
          </cell>
          <cell r="D161">
            <v>208138.1672532727</v>
          </cell>
          <cell r="E161">
            <v>747605.52232953487</v>
          </cell>
          <cell r="F161">
            <v>125711.19405703712</v>
          </cell>
          <cell r="G161">
            <v>756251.56132835965</v>
          </cell>
          <cell r="H161">
            <v>187935.69755330996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5">
          <cell r="C165">
            <v>1262453.1581507085</v>
          </cell>
          <cell r="D165">
            <v>0</v>
          </cell>
          <cell r="E165">
            <v>401840.98127698182</v>
          </cell>
          <cell r="F165">
            <v>0</v>
          </cell>
          <cell r="G165">
            <v>642996.16795034474</v>
          </cell>
          <cell r="H165">
            <v>217616.00892339955</v>
          </cell>
        </row>
        <row r="166">
          <cell r="C166">
            <v>13149.928568863283</v>
          </cell>
          <cell r="D166">
            <v>0</v>
          </cell>
          <cell r="E166">
            <v>7764.9148542600824</v>
          </cell>
          <cell r="F166">
            <v>0</v>
          </cell>
          <cell r="G166">
            <v>5385.0137146031875</v>
          </cell>
          <cell r="H166">
            <v>0</v>
          </cell>
        </row>
        <row r="167">
          <cell r="C167">
            <v>518733.00300000265</v>
          </cell>
          <cell r="D167">
            <v>0</v>
          </cell>
          <cell r="E167">
            <v>271137.61555744312</v>
          </cell>
          <cell r="F167">
            <v>0</v>
          </cell>
          <cell r="G167">
            <v>198234.38393752539</v>
          </cell>
          <cell r="H167">
            <v>49361.00350503224</v>
          </cell>
        </row>
        <row r="168">
          <cell r="C168">
            <v>4890.5346258576046</v>
          </cell>
          <cell r="D168">
            <v>880.01234202190926</v>
          </cell>
          <cell r="E168">
            <v>3352.7828775546823</v>
          </cell>
          <cell r="F168">
            <v>0</v>
          </cell>
          <cell r="G168">
            <v>657.73940628101298</v>
          </cell>
          <cell r="H168">
            <v>0</v>
          </cell>
        </row>
        <row r="169">
          <cell r="C169">
            <v>22493.088959174078</v>
          </cell>
          <cell r="D169">
            <v>3961.1032242718888</v>
          </cell>
          <cell r="E169">
            <v>11557.217424272907</v>
          </cell>
          <cell r="F169">
            <v>0</v>
          </cell>
          <cell r="G169">
            <v>6974.7683106292798</v>
          </cell>
          <cell r="H169">
            <v>0</v>
          </cell>
        </row>
        <row r="170">
          <cell r="C170">
            <v>216795.98114214055</v>
          </cell>
          <cell r="D170">
            <v>0</v>
          </cell>
          <cell r="E170">
            <v>160556.58001539111</v>
          </cell>
          <cell r="F170">
            <v>0</v>
          </cell>
          <cell r="G170">
            <v>52306.56683598127</v>
          </cell>
          <cell r="H170">
            <v>3932.8342907684764</v>
          </cell>
        </row>
        <row r="171">
          <cell r="C171">
            <v>699557.76927618496</v>
          </cell>
          <cell r="D171">
            <v>437.94010495805225</v>
          </cell>
          <cell r="E171">
            <v>212181.47070343577</v>
          </cell>
          <cell r="F171">
            <v>0</v>
          </cell>
          <cell r="G171">
            <v>347159.43964361033</v>
          </cell>
          <cell r="H171">
            <v>139778.91882420576</v>
          </cell>
        </row>
        <row r="172">
          <cell r="C172">
            <v>119749.46205116168</v>
          </cell>
          <cell r="D172">
            <v>985.36523615561759</v>
          </cell>
          <cell r="E172">
            <v>48192.059380400147</v>
          </cell>
          <cell r="F172">
            <v>0</v>
          </cell>
          <cell r="G172">
            <v>69361.653431787796</v>
          </cell>
          <cell r="H172">
            <v>1210.3840028177638</v>
          </cell>
        </row>
        <row r="173">
          <cell r="C173">
            <v>182206.68434719651</v>
          </cell>
          <cell r="D173">
            <v>0</v>
          </cell>
          <cell r="E173">
            <v>72237.253134817889</v>
          </cell>
          <cell r="F173">
            <v>0</v>
          </cell>
          <cell r="G173">
            <v>80257.509341410419</v>
          </cell>
          <cell r="H173">
            <v>29711.921870968148</v>
          </cell>
        </row>
        <row r="174">
          <cell r="C174">
            <v>27156.768077883036</v>
          </cell>
          <cell r="D174">
            <v>1543.4689926017272</v>
          </cell>
          <cell r="E174">
            <v>21336.888821868281</v>
          </cell>
          <cell r="F174">
            <v>0</v>
          </cell>
          <cell r="G174">
            <v>4276.4102634130277</v>
          </cell>
          <cell r="H174">
            <v>0</v>
          </cell>
        </row>
        <row r="175">
          <cell r="C175">
            <v>38305.668723219424</v>
          </cell>
          <cell r="D175">
            <v>1941.2478509931564</v>
          </cell>
          <cell r="E175">
            <v>34180.850406773105</v>
          </cell>
          <cell r="F175">
            <v>0</v>
          </cell>
          <cell r="G175">
            <v>2183.5704654531696</v>
          </cell>
          <cell r="H175">
            <v>0</v>
          </cell>
        </row>
        <row r="176">
          <cell r="C176">
            <v>8188.4870085488028</v>
          </cell>
          <cell r="D176">
            <v>0</v>
          </cell>
          <cell r="E176">
            <v>6102.3648150661329</v>
          </cell>
          <cell r="F176">
            <v>0</v>
          </cell>
          <cell r="G176">
            <v>2086.1221934826699</v>
          </cell>
          <cell r="H176">
            <v>0</v>
          </cell>
        </row>
        <row r="177">
          <cell r="C177">
            <v>25533.789822299692</v>
          </cell>
          <cell r="D177">
            <v>463.38112716510796</v>
          </cell>
          <cell r="E177">
            <v>10113.797111165788</v>
          </cell>
          <cell r="F177">
            <v>0</v>
          </cell>
          <cell r="G177">
            <v>14514.539346904932</v>
          </cell>
          <cell r="H177">
            <v>442.07223706385702</v>
          </cell>
        </row>
        <row r="178">
          <cell r="C178">
            <v>77459.465803002167</v>
          </cell>
          <cell r="D178">
            <v>1089.8060971643101</v>
          </cell>
          <cell r="E178">
            <v>63123.509572434763</v>
          </cell>
          <cell r="F178">
            <v>0</v>
          </cell>
          <cell r="G178">
            <v>11535.107019160369</v>
          </cell>
          <cell r="H178">
            <v>1711.0431142425914</v>
          </cell>
        </row>
        <row r="179">
          <cell r="C179">
            <v>85415.020616806098</v>
          </cell>
          <cell r="D179">
            <v>85415.020616806098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C180">
            <v>112477.77175852998</v>
          </cell>
          <cell r="D180">
            <v>77272.018139273147</v>
          </cell>
          <cell r="E180">
            <v>33145.198651895495</v>
          </cell>
          <cell r="F180">
            <v>0</v>
          </cell>
          <cell r="G180">
            <v>2060.5549673611495</v>
          </cell>
          <cell r="H180">
            <v>0</v>
          </cell>
        </row>
        <row r="181">
          <cell r="C181">
            <v>75184.047853218246</v>
          </cell>
          <cell r="D181">
            <v>33710.863416903805</v>
          </cell>
          <cell r="E181">
            <v>29489.582802263285</v>
          </cell>
          <cell r="F181">
            <v>0</v>
          </cell>
          <cell r="G181">
            <v>11983.601634051049</v>
          </cell>
          <cell r="H181">
            <v>0</v>
          </cell>
        </row>
        <row r="182">
          <cell r="C182">
            <v>19073.451440861278</v>
          </cell>
          <cell r="D182">
            <v>0</v>
          </cell>
          <cell r="E182">
            <v>7339.808896382292</v>
          </cell>
          <cell r="F182">
            <v>0</v>
          </cell>
          <cell r="G182">
            <v>10785.122751313003</v>
          </cell>
          <cell r="H182">
            <v>948.51979316597726</v>
          </cell>
        </row>
        <row r="183">
          <cell r="C183">
            <v>180758.20600572127</v>
          </cell>
          <cell r="D183">
            <v>0</v>
          </cell>
          <cell r="E183">
            <v>30449.346868093086</v>
          </cell>
          <cell r="F183">
            <v>0</v>
          </cell>
          <cell r="G183">
            <v>140108.85571755079</v>
          </cell>
          <cell r="H183">
            <v>10200.003420077624</v>
          </cell>
        </row>
        <row r="184">
          <cell r="C184">
            <v>127897.6638922616</v>
          </cell>
          <cell r="D184">
            <v>0</v>
          </cell>
          <cell r="E184">
            <v>2186.4698352245045</v>
          </cell>
          <cell r="F184">
            <v>125711.19405703712</v>
          </cell>
          <cell r="G184">
            <v>0</v>
          </cell>
          <cell r="H184">
            <v>0</v>
          </cell>
        </row>
        <row r="185">
          <cell r="C185">
            <v>552.90113436941806</v>
          </cell>
          <cell r="D185">
            <v>0</v>
          </cell>
          <cell r="E185">
            <v>552.90113436941806</v>
          </cell>
          <cell r="F185">
            <v>0</v>
          </cell>
          <cell r="G185">
            <v>0</v>
          </cell>
          <cell r="H185">
            <v>0</v>
          </cell>
        </row>
        <row r="186">
          <cell r="C186">
            <v>1945.379983098961</v>
          </cell>
          <cell r="D186">
            <v>437.94010495805225</v>
          </cell>
          <cell r="E186">
            <v>1507.4398781409088</v>
          </cell>
          <cell r="F186">
            <v>0</v>
          </cell>
          <cell r="G186">
            <v>0</v>
          </cell>
          <cell r="H186">
            <v>0</v>
          </cell>
        </row>
        <row r="188"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  <row r="190">
          <cell r="C190">
            <v>93659.941745855656</v>
          </cell>
          <cell r="D190">
            <v>10275.751201051735</v>
          </cell>
          <cell r="E190">
            <v>39113.838360266542</v>
          </cell>
          <cell r="F190">
            <v>0</v>
          </cell>
          <cell r="G190">
            <v>44270.35218453726</v>
          </cell>
          <cell r="H190">
            <v>0</v>
          </cell>
        </row>
        <row r="191">
          <cell r="C191">
            <v>143058.52313601517</v>
          </cell>
          <cell r="D191">
            <v>66992.19732551834</v>
          </cell>
          <cell r="E191">
            <v>52327.661505777411</v>
          </cell>
          <cell r="F191">
            <v>0</v>
          </cell>
          <cell r="G191">
            <v>23738.664304719296</v>
          </cell>
          <cell r="H191">
            <v>0</v>
          </cell>
        </row>
        <row r="192">
          <cell r="C192">
            <v>209694.57741401045</v>
          </cell>
          <cell r="D192">
            <v>69035.348991859981</v>
          </cell>
          <cell r="E192">
            <v>108717.43235651324</v>
          </cell>
          <cell r="F192">
            <v>0</v>
          </cell>
          <cell r="G192">
            <v>29437.285415378348</v>
          </cell>
          <cell r="H192">
            <v>2504.5106502589192</v>
          </cell>
        </row>
        <row r="193">
          <cell r="C193">
            <v>103628.23928074248</v>
          </cell>
          <cell r="D193">
            <v>18148.17564471862</v>
          </cell>
          <cell r="E193">
            <v>75496.296138717837</v>
          </cell>
          <cell r="F193">
            <v>0</v>
          </cell>
          <cell r="G193">
            <v>4943.3331595505342</v>
          </cell>
          <cell r="H193">
            <v>5040.4343377554405</v>
          </cell>
        </row>
        <row r="194">
          <cell r="C194">
            <v>839621.76103455387</v>
          </cell>
          <cell r="D194">
            <v>20101.848700330185</v>
          </cell>
          <cell r="E194">
            <v>244827.26083723656</v>
          </cell>
          <cell r="F194">
            <v>22317.846177775471</v>
          </cell>
          <cell r="G194">
            <v>405306.01155964419</v>
          </cell>
          <cell r="H194">
            <v>147068.79375960067</v>
          </cell>
        </row>
        <row r="195">
          <cell r="C195">
            <v>647827.41475424916</v>
          </cell>
          <cell r="D195">
            <v>0</v>
          </cell>
          <cell r="E195">
            <v>40273.231400950615</v>
          </cell>
          <cell r="F195">
            <v>0</v>
          </cell>
          <cell r="G195">
            <v>601993.29564565734</v>
          </cell>
          <cell r="H195">
            <v>5560.8877076485633</v>
          </cell>
        </row>
        <row r="196">
          <cell r="C196">
            <v>552664.48555015784</v>
          </cell>
          <cell r="D196">
            <v>4982.9984963925162</v>
          </cell>
          <cell r="E196">
            <v>207972.24851920764</v>
          </cell>
          <cell r="F196">
            <v>0</v>
          </cell>
          <cell r="G196">
            <v>285909.12674927013</v>
          </cell>
          <cell r="H196">
            <v>53800.111785289831</v>
          </cell>
        </row>
        <row r="197">
          <cell r="C197">
            <v>197402.06699291419</v>
          </cell>
          <cell r="D197">
            <v>2571.1234656069119</v>
          </cell>
          <cell r="E197">
            <v>124009.45361866946</v>
          </cell>
          <cell r="F197">
            <v>0</v>
          </cell>
          <cell r="G197">
            <v>68599.467141868823</v>
          </cell>
          <cell r="H197">
            <v>2222.0227667694021</v>
          </cell>
        </row>
        <row r="198">
          <cell r="C198">
            <v>1028748.0772426329</v>
          </cell>
          <cell r="D198">
            <v>14071.037187990223</v>
          </cell>
          <cell r="E198">
            <v>535312.6388234928</v>
          </cell>
          <cell r="F198">
            <v>103393.34787926159</v>
          </cell>
          <cell r="G198">
            <v>138450.6207177655</v>
          </cell>
          <cell r="H198">
            <v>237520.43263419589</v>
          </cell>
        </row>
        <row r="199">
          <cell r="C199">
            <v>1959.6862398038929</v>
          </cell>
          <cell r="D199">
            <v>1959.6862398038929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</row>
        <row r="200">
          <cell r="C200">
            <v>1713.4588501029293</v>
          </cell>
          <cell r="D200">
            <v>0</v>
          </cell>
          <cell r="E200">
            <v>298.97245740046043</v>
          </cell>
          <cell r="F200">
            <v>0</v>
          </cell>
          <cell r="G200">
            <v>218.97005247902612</v>
          </cell>
          <cell r="H200">
            <v>1195.5163402234427</v>
          </cell>
        </row>
        <row r="202"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</row>
        <row r="211">
          <cell r="C211">
            <v>3197765.1480757608</v>
          </cell>
          <cell r="D211">
            <v>200688.22571070737</v>
          </cell>
          <cell r="E211">
            <v>1400904.3525610603</v>
          </cell>
          <cell r="F211">
            <v>125382.73897831858</v>
          </cell>
          <cell r="G211">
            <v>1470789.8308254143</v>
          </cell>
        </row>
        <row r="212">
          <cell r="C212">
            <v>476916.77429932356</v>
          </cell>
          <cell r="D212">
            <v>62056.112872556077</v>
          </cell>
          <cell r="E212">
            <v>222429.77930819607</v>
          </cell>
          <cell r="F212">
            <v>21897.00524790262</v>
          </cell>
          <cell r="G212">
            <v>170533.87687066602</v>
          </cell>
        </row>
        <row r="213">
          <cell r="C213">
            <v>313644.23750282294</v>
          </cell>
          <cell r="D213">
            <v>12823.398186932358</v>
          </cell>
          <cell r="E213">
            <v>174766.4119238843</v>
          </cell>
          <cell r="F213">
            <v>11744.201309814287</v>
          </cell>
          <cell r="G213">
            <v>114310.22608219252</v>
          </cell>
        </row>
        <row r="214">
          <cell r="C214">
            <v>1049061.9540402081</v>
          </cell>
          <cell r="D214">
            <v>77823.63523844484</v>
          </cell>
          <cell r="E214">
            <v>493960.12146114797</v>
          </cell>
          <cell r="F214">
            <v>48749.293046415034</v>
          </cell>
          <cell r="G214">
            <v>428528.90429420199</v>
          </cell>
        </row>
        <row r="215">
          <cell r="C215">
            <v>1358142.1822330626</v>
          </cell>
          <cell r="D215">
            <v>47985.079412773841</v>
          </cell>
          <cell r="E215">
            <v>509748.03986779053</v>
          </cell>
          <cell r="F215">
            <v>42992.239374186182</v>
          </cell>
          <cell r="G215">
            <v>757416.82357829856</v>
          </cell>
        </row>
        <row r="217">
          <cell r="C217">
            <v>299593.29986761464</v>
          </cell>
          <cell r="D217">
            <v>3062.588409985643</v>
          </cell>
          <cell r="E217">
            <v>92520.526816273021</v>
          </cell>
          <cell r="F217">
            <v>11641.717120987085</v>
          </cell>
          <cell r="G217">
            <v>192368.46752036811</v>
          </cell>
        </row>
        <row r="218">
          <cell r="C218">
            <v>1676863.766819743</v>
          </cell>
          <cell r="D218">
            <v>24831.997813819107</v>
          </cell>
          <cell r="E218">
            <v>679689.60425741039</v>
          </cell>
          <cell r="F218">
            <v>83320.888683819983</v>
          </cell>
          <cell r="G218">
            <v>889021.27606454759</v>
          </cell>
        </row>
        <row r="219">
          <cell r="C219">
            <v>872499.94532872073</v>
          </cell>
          <cell r="D219">
            <v>76083.114430700938</v>
          </cell>
          <cell r="E219">
            <v>459168.70400718896</v>
          </cell>
          <cell r="F219">
            <v>28119.334642361802</v>
          </cell>
          <cell r="G219">
            <v>309128.79224849667</v>
          </cell>
        </row>
        <row r="220">
          <cell r="C220">
            <v>327643.64928754151</v>
          </cell>
          <cell r="D220">
            <v>95283.087582982247</v>
          </cell>
          <cell r="E220">
            <v>156421.07592217144</v>
          </cell>
          <cell r="F220">
            <v>1389.9596967434054</v>
          </cell>
          <cell r="G220">
            <v>74549.526085645572</v>
          </cell>
        </row>
        <row r="221">
          <cell r="C221">
            <v>21164.486771858385</v>
          </cell>
          <cell r="D221">
            <v>1427.4374732194747</v>
          </cell>
          <cell r="E221">
            <v>13104.441557951362</v>
          </cell>
          <cell r="F221">
            <v>910.83883440603597</v>
          </cell>
          <cell r="G221">
            <v>5721.7689062815161</v>
          </cell>
        </row>
        <row r="223">
          <cell r="C223">
            <v>2837.7250899880319</v>
          </cell>
          <cell r="D223">
            <v>0</v>
          </cell>
          <cell r="E223">
            <v>896.91737220138134</v>
          </cell>
          <cell r="F223">
            <v>298.97245740046043</v>
          </cell>
          <cell r="G223">
            <v>1641.8352603861904</v>
          </cell>
        </row>
        <row r="224">
          <cell r="C224">
            <v>25170.465836812047</v>
          </cell>
          <cell r="D224">
            <v>0</v>
          </cell>
          <cell r="E224">
            <v>19553.274040037992</v>
          </cell>
          <cell r="F224">
            <v>1255.6843210819338</v>
          </cell>
          <cell r="G224">
            <v>4361.5074756921094</v>
          </cell>
        </row>
        <row r="225">
          <cell r="C225">
            <v>179084.53472350101</v>
          </cell>
          <cell r="D225">
            <v>2481.0567720018539</v>
          </cell>
          <cell r="E225">
            <v>128833.88836632048</v>
          </cell>
          <cell r="F225">
            <v>14361.210777625429</v>
          </cell>
          <cell r="G225">
            <v>33408.378807553039</v>
          </cell>
        </row>
        <row r="226">
          <cell r="C226">
            <v>479831.92260630749</v>
          </cell>
          <cell r="D226">
            <v>26808.425534947517</v>
          </cell>
          <cell r="E226">
            <v>318010.15558568406</v>
          </cell>
          <cell r="F226">
            <v>25212.252631612071</v>
          </cell>
          <cell r="G226">
            <v>109801.08885406207</v>
          </cell>
        </row>
        <row r="227">
          <cell r="C227">
            <v>402314.22442451061</v>
          </cell>
          <cell r="D227">
            <v>26491.198821946611</v>
          </cell>
          <cell r="E227">
            <v>232529.19833369856</v>
          </cell>
          <cell r="F227">
            <v>13833.395040837529</v>
          </cell>
          <cell r="G227">
            <v>129460.43222802739</v>
          </cell>
        </row>
        <row r="228">
          <cell r="C228">
            <v>457933.25696862052</v>
          </cell>
          <cell r="D228">
            <v>30310.819254000318</v>
          </cell>
          <cell r="E228">
            <v>226166.24353837568</v>
          </cell>
          <cell r="F228">
            <v>16423.199551669248</v>
          </cell>
          <cell r="G228">
            <v>185032.9946245742</v>
          </cell>
        </row>
        <row r="229">
          <cell r="C229">
            <v>609534.85034681624</v>
          </cell>
          <cell r="D229">
            <v>41011.878355350585</v>
          </cell>
          <cell r="E229">
            <v>235662.96131568798</v>
          </cell>
          <cell r="F229">
            <v>23261.649508273866</v>
          </cell>
          <cell r="G229">
            <v>309598.36116751534</v>
          </cell>
        </row>
        <row r="230">
          <cell r="C230">
            <v>671251.32526820968</v>
          </cell>
          <cell r="D230">
            <v>61124.638480954025</v>
          </cell>
          <cell r="E230">
            <v>182227.91734111711</v>
          </cell>
          <cell r="F230">
            <v>20963.148627547056</v>
          </cell>
          <cell r="G230">
            <v>406935.62081861147</v>
          </cell>
        </row>
        <row r="231">
          <cell r="C231">
            <v>369507.87035324093</v>
          </cell>
          <cell r="D231">
            <v>12460.208491506239</v>
          </cell>
          <cell r="E231">
            <v>56724.824210492166</v>
          </cell>
          <cell r="F231">
            <v>9773.2260622706399</v>
          </cell>
          <cell r="G231">
            <v>290549.61158897163</v>
          </cell>
        </row>
        <row r="233">
          <cell r="C233">
            <v>1989292.5354774182</v>
          </cell>
          <cell r="D233">
            <v>85505.828495236536</v>
          </cell>
          <cell r="E233">
            <v>1052584.2510925853</v>
          </cell>
          <cell r="F233">
            <v>15517.126164598209</v>
          </cell>
          <cell r="G233">
            <v>835685.32972472312</v>
          </cell>
        </row>
        <row r="234">
          <cell r="C234">
            <v>1208472.6125981819</v>
          </cell>
          <cell r="D234">
            <v>115182.39721547117</v>
          </cell>
          <cell r="E234">
            <v>348320.10146837059</v>
          </cell>
          <cell r="F234">
            <v>109865.61281372033</v>
          </cell>
          <cell r="G234">
            <v>635104.50110060791</v>
          </cell>
        </row>
        <row r="235">
          <cell r="C235">
            <v>3196257.7081976202</v>
          </cell>
          <cell r="D235">
            <v>200250.28560574935</v>
          </cell>
          <cell r="E235">
            <v>1399834.8527878772</v>
          </cell>
          <cell r="F235">
            <v>125382.73897831858</v>
          </cell>
          <cell r="G235">
            <v>1470789.8308254143</v>
          </cell>
        </row>
        <row r="236">
          <cell r="C236">
            <v>1098965.1604790685</v>
          </cell>
          <cell r="D236">
            <v>35321.509253043769</v>
          </cell>
          <cell r="E236">
            <v>284475.0589870672</v>
          </cell>
          <cell r="F236">
            <v>20872.569084878738</v>
          </cell>
          <cell r="G236">
            <v>758296.02315411391</v>
          </cell>
        </row>
        <row r="237">
          <cell r="C237">
            <v>1462293.8341453192</v>
          </cell>
          <cell r="D237">
            <v>55609.028757682921</v>
          </cell>
          <cell r="E237">
            <v>805817.8203111263</v>
          </cell>
          <cell r="F237">
            <v>99667.897200769134</v>
          </cell>
          <cell r="G237">
            <v>501199.08787565277</v>
          </cell>
        </row>
        <row r="238">
          <cell r="C238">
            <v>1720.1893382880617</v>
          </cell>
          <cell r="D238">
            <v>0</v>
          </cell>
          <cell r="E238">
            <v>298.97245740046043</v>
          </cell>
          <cell r="F238">
            <v>0</v>
          </cell>
          <cell r="G238">
            <v>1421.2168808876013</v>
          </cell>
        </row>
        <row r="239">
          <cell r="C239">
            <v>487912.70063402632</v>
          </cell>
          <cell r="D239">
            <v>78038.297801908688</v>
          </cell>
          <cell r="E239">
            <v>260193.14334263385</v>
          </cell>
          <cell r="F239">
            <v>4842.2726926706464</v>
          </cell>
          <cell r="G239">
            <v>144838.98679681338</v>
          </cell>
        </row>
        <row r="240">
          <cell r="C240">
            <v>91783.883394072938</v>
          </cell>
          <cell r="D240">
            <v>19011.220264879499</v>
          </cell>
          <cell r="E240">
            <v>36249.027982387575</v>
          </cell>
          <cell r="F240">
            <v>0</v>
          </cell>
          <cell r="G240">
            <v>36523.635146805718</v>
          </cell>
        </row>
        <row r="241">
          <cell r="C241">
            <v>31313.086551511515</v>
          </cell>
          <cell r="D241">
            <v>5170.626122548435</v>
          </cell>
          <cell r="E241">
            <v>8744.5341084129486</v>
          </cell>
          <cell r="F241">
            <v>0</v>
          </cell>
          <cell r="G241">
            <v>17397.926320550137</v>
          </cell>
        </row>
        <row r="242">
          <cell r="C242">
            <v>22268.853654991119</v>
          </cell>
          <cell r="D242">
            <v>7099.6034056859198</v>
          </cell>
          <cell r="E242">
            <v>4056.2955987683254</v>
          </cell>
          <cell r="F242">
            <v>0</v>
          </cell>
          <cell r="G242">
            <v>11112.954650536869</v>
          </cell>
        </row>
        <row r="244">
          <cell r="C244">
            <v>920470.78959960456</v>
          </cell>
          <cell r="D244">
            <v>0</v>
          </cell>
          <cell r="E244">
            <v>391053.01435641339</v>
          </cell>
          <cell r="F244">
            <v>0</v>
          </cell>
          <cell r="G244">
            <v>529417.77524325135</v>
          </cell>
        </row>
        <row r="245">
          <cell r="C245">
            <v>465658.09174224664</v>
          </cell>
          <cell r="D245">
            <v>0</v>
          </cell>
          <cell r="E245">
            <v>269798.58243374398</v>
          </cell>
          <cell r="F245">
            <v>0</v>
          </cell>
          <cell r="G245">
            <v>195859.50930850115</v>
          </cell>
        </row>
        <row r="246">
          <cell r="C246">
            <v>1811636.2667336457</v>
          </cell>
          <cell r="D246">
            <v>200688.22571070737</v>
          </cell>
          <cell r="E246">
            <v>740052.75577084534</v>
          </cell>
          <cell r="F246">
            <v>125382.73897831858</v>
          </cell>
          <cell r="G246">
            <v>745512.54627361114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50">
          <cell r="C250">
            <v>909578.07690231013</v>
          </cell>
          <cell r="D250">
            <v>0</v>
          </cell>
          <cell r="E250">
            <v>385545.31537372113</v>
          </cell>
          <cell r="F250">
            <v>0</v>
          </cell>
          <cell r="G250">
            <v>524032.76152864902</v>
          </cell>
        </row>
        <row r="251">
          <cell r="C251">
            <v>10892.712697295405</v>
          </cell>
          <cell r="D251">
            <v>0</v>
          </cell>
          <cell r="E251">
            <v>5507.6989826922118</v>
          </cell>
          <cell r="F251">
            <v>0</v>
          </cell>
          <cell r="G251">
            <v>5385.0137146031875</v>
          </cell>
        </row>
        <row r="252">
          <cell r="C252">
            <v>465658.09174224664</v>
          </cell>
          <cell r="D252">
            <v>0</v>
          </cell>
          <cell r="E252">
            <v>269798.58243374398</v>
          </cell>
          <cell r="F252">
            <v>0</v>
          </cell>
          <cell r="G252">
            <v>195859.50930850115</v>
          </cell>
        </row>
        <row r="253">
          <cell r="C253">
            <v>4890.5346258576046</v>
          </cell>
          <cell r="D253">
            <v>880.01234202190926</v>
          </cell>
          <cell r="E253">
            <v>3352.7828775546823</v>
          </cell>
          <cell r="F253">
            <v>0</v>
          </cell>
          <cell r="G253">
            <v>657.73940628101298</v>
          </cell>
        </row>
        <row r="254">
          <cell r="C254">
            <v>21544.694666593514</v>
          </cell>
          <cell r="D254">
            <v>3961.1032242718888</v>
          </cell>
          <cell r="E254">
            <v>10608.823131692347</v>
          </cell>
          <cell r="F254">
            <v>0</v>
          </cell>
          <cell r="G254">
            <v>6974.7683106292798</v>
          </cell>
        </row>
        <row r="255">
          <cell r="C255">
            <v>211608.29177913407</v>
          </cell>
          <cell r="D255">
            <v>0</v>
          </cell>
          <cell r="E255">
            <v>159600.69740055356</v>
          </cell>
          <cell r="F255">
            <v>0</v>
          </cell>
          <cell r="G255">
            <v>52007.594378580812</v>
          </cell>
        </row>
        <row r="256">
          <cell r="C256">
            <v>553093.76576578501</v>
          </cell>
          <cell r="D256">
            <v>437.94010495805225</v>
          </cell>
          <cell r="E256">
            <v>210633.90703567266</v>
          </cell>
          <cell r="F256">
            <v>0</v>
          </cell>
          <cell r="G256">
            <v>342021.91862515779</v>
          </cell>
        </row>
        <row r="257">
          <cell r="C257">
            <v>117617.78338308795</v>
          </cell>
          <cell r="D257">
            <v>985.36523615561759</v>
          </cell>
          <cell r="E257">
            <v>47823.6658495136</v>
          </cell>
          <cell r="F257">
            <v>0</v>
          </cell>
          <cell r="G257">
            <v>68808.752297418367</v>
          </cell>
        </row>
        <row r="258">
          <cell r="C258">
            <v>149918.1218252673</v>
          </cell>
          <cell r="D258">
            <v>0</v>
          </cell>
          <cell r="E258">
            <v>71541.252220785085</v>
          </cell>
          <cell r="F258">
            <v>0</v>
          </cell>
          <cell r="G258">
            <v>78376.869604482214</v>
          </cell>
        </row>
        <row r="259">
          <cell r="C259">
            <v>27156.768077883036</v>
          </cell>
          <cell r="D259">
            <v>1543.4689926017272</v>
          </cell>
          <cell r="E259">
            <v>21336.888821868281</v>
          </cell>
          <cell r="F259">
            <v>0</v>
          </cell>
          <cell r="G259">
            <v>4276.4102634130277</v>
          </cell>
        </row>
        <row r="260">
          <cell r="C260">
            <v>37161.548447156638</v>
          </cell>
          <cell r="D260">
            <v>1612.7927722746172</v>
          </cell>
          <cell r="E260">
            <v>33926.921729804148</v>
          </cell>
          <cell r="F260">
            <v>0</v>
          </cell>
          <cell r="G260">
            <v>1621.8339450778778</v>
          </cell>
        </row>
        <row r="261">
          <cell r="C261">
            <v>8188.4870085488028</v>
          </cell>
          <cell r="D261">
            <v>0</v>
          </cell>
          <cell r="E261">
            <v>6102.3648150661329</v>
          </cell>
          <cell r="F261">
            <v>0</v>
          </cell>
          <cell r="G261">
            <v>2086.1221934826699</v>
          </cell>
        </row>
        <row r="262">
          <cell r="C262">
            <v>25091.717585235834</v>
          </cell>
          <cell r="D262">
            <v>463.38112716510796</v>
          </cell>
          <cell r="E262">
            <v>10113.797111165788</v>
          </cell>
          <cell r="F262">
            <v>0</v>
          </cell>
          <cell r="G262">
            <v>14514.539346904932</v>
          </cell>
        </row>
        <row r="263">
          <cell r="C263">
            <v>74618.613801874511</v>
          </cell>
          <cell r="D263">
            <v>1089.8060971643101</v>
          </cell>
          <cell r="E263">
            <v>62247.629362518652</v>
          </cell>
          <cell r="F263">
            <v>0</v>
          </cell>
          <cell r="G263">
            <v>11281.17834219141</v>
          </cell>
        </row>
        <row r="264">
          <cell r="C264">
            <v>83651.877498870075</v>
          </cell>
          <cell r="D264">
            <v>83651.877498870075</v>
          </cell>
          <cell r="E264">
            <v>0</v>
          </cell>
          <cell r="F264">
            <v>0</v>
          </cell>
          <cell r="G264">
            <v>0</v>
          </cell>
        </row>
        <row r="265">
          <cell r="C265">
            <v>109819.82515528942</v>
          </cell>
          <cell r="D265">
            <v>75828.925405809889</v>
          </cell>
          <cell r="E265">
            <v>31930.344782118216</v>
          </cell>
          <cell r="F265">
            <v>0</v>
          </cell>
          <cell r="G265">
            <v>2060.5549673611495</v>
          </cell>
        </row>
        <row r="266">
          <cell r="C266">
            <v>70882.64630146636</v>
          </cell>
          <cell r="D266">
            <v>29795.612804456232</v>
          </cell>
          <cell r="E266">
            <v>29489.582802263285</v>
          </cell>
          <cell r="F266">
            <v>0</v>
          </cell>
          <cell r="G266">
            <v>11597.450694746793</v>
          </cell>
        </row>
        <row r="267">
          <cell r="C267">
            <v>17291.776561769955</v>
          </cell>
          <cell r="D267">
            <v>0</v>
          </cell>
          <cell r="E267">
            <v>7085.8802194133341</v>
          </cell>
          <cell r="F267">
            <v>0</v>
          </cell>
          <cell r="G267">
            <v>10205.896342356618</v>
          </cell>
        </row>
        <row r="268">
          <cell r="C268">
            <v>169470.26442365008</v>
          </cell>
          <cell r="D268">
            <v>0</v>
          </cell>
          <cell r="E268">
            <v>30449.346868093086</v>
          </cell>
          <cell r="F268">
            <v>0</v>
          </cell>
          <cell r="G268">
            <v>139020.91755555719</v>
          </cell>
        </row>
        <row r="269">
          <cell r="C269">
            <v>127569.20881354305</v>
          </cell>
          <cell r="D269">
            <v>0</v>
          </cell>
          <cell r="E269">
            <v>2186.4698352245045</v>
          </cell>
          <cell r="F269">
            <v>125382.73897831858</v>
          </cell>
          <cell r="G269">
            <v>0</v>
          </cell>
        </row>
        <row r="270">
          <cell r="C270">
            <v>552.90113436941806</v>
          </cell>
          <cell r="D270">
            <v>0</v>
          </cell>
          <cell r="E270">
            <v>552.90113436941806</v>
          </cell>
          <cell r="F270">
            <v>0</v>
          </cell>
          <cell r="G270">
            <v>0</v>
          </cell>
        </row>
        <row r="271">
          <cell r="C271">
            <v>1507.4398781409088</v>
          </cell>
          <cell r="D271">
            <v>437.94010495805225</v>
          </cell>
          <cell r="E271">
            <v>1069.4997731828566</v>
          </cell>
          <cell r="F271">
            <v>0</v>
          </cell>
          <cell r="G271">
            <v>0</v>
          </cell>
        </row>
        <row r="273"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</row>
        <row r="275">
          <cell r="C275">
            <v>90652.941890929214</v>
          </cell>
          <cell r="D275">
            <v>10275.751201051735</v>
          </cell>
          <cell r="E275">
            <v>39113.838360266542</v>
          </cell>
          <cell r="F275">
            <v>0</v>
          </cell>
          <cell r="G275">
            <v>41263.352329610832</v>
          </cell>
        </row>
        <row r="276">
          <cell r="C276">
            <v>140091.90884640563</v>
          </cell>
          <cell r="D276">
            <v>66554.257220560277</v>
          </cell>
          <cell r="E276">
            <v>49798.987321125976</v>
          </cell>
          <cell r="F276">
            <v>0</v>
          </cell>
          <cell r="G276">
            <v>23738.664304719296</v>
          </cell>
        </row>
        <row r="277">
          <cell r="C277">
            <v>200626.04425814</v>
          </cell>
          <cell r="D277">
            <v>64053.38686726927</v>
          </cell>
          <cell r="E277">
            <v>108025.56357458622</v>
          </cell>
          <cell r="F277">
            <v>0</v>
          </cell>
          <cell r="G277">
            <v>28547.09381628452</v>
          </cell>
        </row>
        <row r="278">
          <cell r="C278">
            <v>97817.183526074296</v>
          </cell>
          <cell r="D278">
            <v>17885.411581743792</v>
          </cell>
          <cell r="E278">
            <v>74988.438784779937</v>
          </cell>
          <cell r="F278">
            <v>0</v>
          </cell>
          <cell r="G278">
            <v>4943.3331595505342</v>
          </cell>
        </row>
        <row r="279">
          <cell r="C279">
            <v>685796.27603852353</v>
          </cell>
          <cell r="D279">
            <v>19405.84778629737</v>
          </cell>
          <cell r="E279">
            <v>243322.01861563494</v>
          </cell>
          <cell r="F279">
            <v>22317.846177775471</v>
          </cell>
          <cell r="G279">
            <v>400750.56345883961</v>
          </cell>
        </row>
        <row r="280">
          <cell r="C280">
            <v>524037.77887033281</v>
          </cell>
          <cell r="D280">
            <v>0</v>
          </cell>
          <cell r="E280">
            <v>39376.314028749242</v>
          </cell>
          <cell r="F280">
            <v>0</v>
          </cell>
          <cell r="G280">
            <v>484661.46484158287</v>
          </cell>
        </row>
        <row r="281">
          <cell r="C281">
            <v>493620.78533446038</v>
          </cell>
          <cell r="D281">
            <v>4982.9984963925162</v>
          </cell>
          <cell r="E281">
            <v>206519.59823716327</v>
          </cell>
          <cell r="F281">
            <v>0</v>
          </cell>
          <cell r="G281">
            <v>282118.18860090239</v>
          </cell>
        </row>
        <row r="282">
          <cell r="C282">
            <v>193959.77710348836</v>
          </cell>
          <cell r="D282">
            <v>2571.1234656069119</v>
          </cell>
          <cell r="E282">
            <v>123342.08763038243</v>
          </cell>
          <cell r="F282">
            <v>0</v>
          </cell>
          <cell r="G282">
            <v>68046.566007499394</v>
          </cell>
        </row>
        <row r="283">
          <cell r="C283">
            <v>768684.82345734152</v>
          </cell>
          <cell r="D283">
            <v>12999.762851981248</v>
          </cell>
          <cell r="E283">
            <v>516118.533550928</v>
          </cell>
          <cell r="F283">
            <v>103064.89280054305</v>
          </cell>
          <cell r="G283">
            <v>136501.63425392544</v>
          </cell>
        </row>
        <row r="284">
          <cell r="C284">
            <v>1959.6862398038929</v>
          </cell>
          <cell r="D284">
            <v>1959.6862398038929</v>
          </cell>
          <cell r="E284">
            <v>0</v>
          </cell>
          <cell r="F284">
            <v>0</v>
          </cell>
          <cell r="G284">
            <v>0</v>
          </cell>
        </row>
        <row r="285">
          <cell r="C285">
            <v>517.94250987948658</v>
          </cell>
          <cell r="D285">
            <v>0</v>
          </cell>
          <cell r="E285">
            <v>298.97245740046043</v>
          </cell>
          <cell r="F285">
            <v>0</v>
          </cell>
          <cell r="G285">
            <v>218.97005247902612</v>
          </cell>
        </row>
        <row r="287"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Resumen"/>
    </sheetNames>
    <sheetDataSet>
      <sheetData sheetId="0"/>
      <sheetData sheetId="1">
        <row r="49">
          <cell r="A49" t="str">
            <v>Fuente: Instituto Nacional de Estadística (INE). LVIII Encuesta Permanente de Hogares de Propósitos Múltiples, Junio 2017.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D4">
            <v>7.7881247714168165</v>
          </cell>
          <cell r="E4">
            <v>8.465520404851004</v>
          </cell>
          <cell r="F4">
            <v>8.9735880727066899</v>
          </cell>
          <cell r="G4">
            <v>8.8847381957512077</v>
          </cell>
          <cell r="H4">
            <v>9.7104458120614794</v>
          </cell>
        </row>
        <row r="5">
          <cell r="H5">
            <v>2.5688248364807054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ja1"/>
    </sheetNames>
    <sheetDataSet>
      <sheetData sheetId="0">
        <row r="7">
          <cell r="C7">
            <v>5598.3886835378244</v>
          </cell>
          <cell r="D7">
            <v>7.637938562992753</v>
          </cell>
          <cell r="E7">
            <v>6798.7748150963571</v>
          </cell>
          <cell r="F7">
            <v>8.5234327487236143</v>
          </cell>
          <cell r="G7">
            <v>12602.484015929605</v>
          </cell>
          <cell r="H7">
            <v>12.871159242975031</v>
          </cell>
          <cell r="I7">
            <v>6285.4786921994801</v>
          </cell>
          <cell r="J7">
            <v>8.0572278127399102</v>
          </cell>
          <cell r="K7">
            <v>3244.3993646255603</v>
          </cell>
          <cell r="L7">
            <v>6.2807108326155268</v>
          </cell>
          <cell r="M7">
            <v>4188.9165911126875</v>
          </cell>
          <cell r="N7">
            <v>6.5212165558048643</v>
          </cell>
        </row>
        <row r="8">
          <cell r="C8">
            <v>7409.2958939107402</v>
          </cell>
          <cell r="D8">
            <v>8.8712026281119147</v>
          </cell>
          <cell r="E8">
            <v>8315.7286106169759</v>
          </cell>
          <cell r="F8">
            <v>9.4932866866216603</v>
          </cell>
          <cell r="G8">
            <v>14134.208540143418</v>
          </cell>
          <cell r="H8">
            <v>13.281727891345662</v>
          </cell>
          <cell r="I8">
            <v>7756.3519623994844</v>
          </cell>
          <cell r="J8">
            <v>9.1041052216090446</v>
          </cell>
          <cell r="K8">
            <v>3582.0740927805878</v>
          </cell>
          <cell r="L8">
            <v>6.4453724801355889</v>
          </cell>
          <cell r="M8">
            <v>5978.2495839313924</v>
          </cell>
          <cell r="N8">
            <v>7.852880437439608</v>
          </cell>
        </row>
        <row r="10">
          <cell r="C10">
            <v>9187.1586317722613</v>
          </cell>
          <cell r="D10">
            <v>10.002668318482879</v>
          </cell>
          <cell r="E10">
            <v>10439.903659233845</v>
          </cell>
          <cell r="F10">
            <v>10.544289816655612</v>
          </cell>
          <cell r="G10">
            <v>16510.843330980944</v>
          </cell>
          <cell r="H10">
            <v>13.448635057471265</v>
          </cell>
          <cell r="I10">
            <v>9364.2815514865088</v>
          </cell>
          <cell r="J10">
            <v>10.060268985741743</v>
          </cell>
          <cell r="K10">
            <v>4161.0299999999988</v>
          </cell>
          <cell r="L10">
            <v>6.9107929515418487</v>
          </cell>
          <cell r="M10">
            <v>6936.4641756548508</v>
          </cell>
          <cell r="N10">
            <v>9.0094517958412084</v>
          </cell>
        </row>
        <row r="11">
          <cell r="C11">
            <v>8360.7578599379103</v>
          </cell>
          <cell r="D11">
            <v>9.3383527104636617</v>
          </cell>
          <cell r="E11">
            <v>9398.7526539278242</v>
          </cell>
          <cell r="F11">
            <v>9.9091007937370836</v>
          </cell>
          <cell r="G11">
            <v>17917.161716171617</v>
          </cell>
          <cell r="H11">
            <v>13.511551155115512</v>
          </cell>
          <cell r="I11">
            <v>9121.2289623441065</v>
          </cell>
          <cell r="J11">
            <v>9.8698995411137282</v>
          </cell>
          <cell r="K11">
            <v>4227.4234234234236</v>
          </cell>
          <cell r="L11">
            <v>6.3731060606060606</v>
          </cell>
          <cell r="M11">
            <v>6550.7039985190713</v>
          </cell>
          <cell r="N11">
            <v>8.3052548710883656</v>
          </cell>
        </row>
        <row r="12">
          <cell r="C12">
            <v>6316.5929124322311</v>
          </cell>
          <cell r="D12">
            <v>8.1962250232311806</v>
          </cell>
          <cell r="E12">
            <v>6919.0351816145849</v>
          </cell>
          <cell r="F12">
            <v>8.8250851911726489</v>
          </cell>
          <cell r="G12">
            <v>11615.757286417294</v>
          </cell>
          <cell r="H12">
            <v>13.109962619044147</v>
          </cell>
          <cell r="I12">
            <v>6549.4001180320111</v>
          </cell>
          <cell r="J12">
            <v>8.3790337125001653</v>
          </cell>
          <cell r="K12">
            <v>3166.5498517700671</v>
          </cell>
          <cell r="L12">
            <v>6.2645305205726771</v>
          </cell>
          <cell r="M12">
            <v>5444.2238963740456</v>
          </cell>
          <cell r="N12">
            <v>7.2481697829188096</v>
          </cell>
        </row>
        <row r="13">
          <cell r="C13">
            <v>3145.4890263499651</v>
          </cell>
          <cell r="D13">
            <v>5.7453424332656962</v>
          </cell>
          <cell r="E13">
            <v>3954.7644453292173</v>
          </cell>
          <cell r="F13">
            <v>6.5192912260645866</v>
          </cell>
          <cell r="G13">
            <v>7728.069781931461</v>
          </cell>
          <cell r="H13">
            <v>11.553354632587855</v>
          </cell>
          <cell r="I13">
            <v>3714.055366568914</v>
          </cell>
          <cell r="J13">
            <v>6.0334078742291792</v>
          </cell>
          <cell r="K13">
            <v>2597.2781641168281</v>
          </cell>
          <cell r="L13">
            <v>5.915601023017901</v>
          </cell>
          <cell r="M13">
            <v>2503.6333780689961</v>
          </cell>
          <cell r="N13">
            <v>5.0833577784296358</v>
          </cell>
        </row>
        <row r="15">
          <cell r="C15">
            <v>2291.9831575487406</v>
          </cell>
          <cell r="D15">
            <v>0</v>
          </cell>
          <cell r="E15">
            <v>3063.6261989476047</v>
          </cell>
          <cell r="F15">
            <v>0</v>
          </cell>
          <cell r="G15">
            <v>7766.5361382934716</v>
          </cell>
          <cell r="H15">
            <v>0</v>
          </cell>
          <cell r="I15">
            <v>2942.4662270537237</v>
          </cell>
          <cell r="J15">
            <v>0</v>
          </cell>
          <cell r="K15">
            <v>2789.3287725805421</v>
          </cell>
          <cell r="L15">
            <v>0</v>
          </cell>
          <cell r="M15">
            <v>1861.8747473065494</v>
          </cell>
          <cell r="N15">
            <v>0</v>
          </cell>
        </row>
        <row r="16">
          <cell r="C16">
            <v>3861.407260665414</v>
          </cell>
          <cell r="D16">
            <v>4.7351293120295264</v>
          </cell>
          <cell r="E16">
            <v>4550.2219601938004</v>
          </cell>
          <cell r="F16">
            <v>5.0431556716363053</v>
          </cell>
          <cell r="G16">
            <v>7535.9303884696892</v>
          </cell>
          <cell r="H16">
            <v>5.4193413071223224</v>
          </cell>
          <cell r="I16">
            <v>4599.7358340628834</v>
          </cell>
          <cell r="J16">
            <v>5.0144148287609909</v>
          </cell>
          <cell r="K16">
            <v>3256.4867132256368</v>
          </cell>
          <cell r="L16">
            <v>5.1648249501262713</v>
          </cell>
          <cell r="M16">
            <v>3250.9859994921803</v>
          </cell>
          <cell r="N16">
            <v>4.4625570976761297</v>
          </cell>
        </row>
        <row r="17">
          <cell r="C17">
            <v>6845.4135919716637</v>
          </cell>
          <cell r="D17">
            <v>10.274579700227692</v>
          </cell>
          <cell r="E17">
            <v>7248.2663747508359</v>
          </cell>
          <cell r="F17">
            <v>10.304076448349393</v>
          </cell>
          <cell r="G17">
            <v>9763.8359770934458</v>
          </cell>
          <cell r="H17">
            <v>11.278147118724874</v>
          </cell>
          <cell r="I17">
            <v>7078.0699950644321</v>
          </cell>
          <cell r="J17">
            <v>10.205842247419334</v>
          </cell>
          <cell r="K17">
            <v>3221.0189214805901</v>
          </cell>
          <cell r="L17">
            <v>9.2726061124954633</v>
          </cell>
          <cell r="M17">
            <v>6111.2353386129234</v>
          </cell>
          <cell r="N17">
            <v>10.220823410234278</v>
          </cell>
        </row>
        <row r="18">
          <cell r="C18">
            <v>14062.781142086005</v>
          </cell>
          <cell r="D18">
            <v>15.409326782733848</v>
          </cell>
          <cell r="E18">
            <v>14278.446319998029</v>
          </cell>
          <cell r="F18">
            <v>15.322061986464847</v>
          </cell>
          <cell r="G18">
            <v>16142.40483031747</v>
          </cell>
          <cell r="H18">
            <v>16.056462593035221</v>
          </cell>
          <cell r="I18">
            <v>13233.40967475961</v>
          </cell>
          <cell r="J18">
            <v>14.898491556283554</v>
          </cell>
          <cell r="K18">
            <v>4106.9531489046203</v>
          </cell>
          <cell r="L18">
            <v>12.645283006624441</v>
          </cell>
          <cell r="M18">
            <v>13330.602254106048</v>
          </cell>
          <cell r="N18">
            <v>15.705588989320175</v>
          </cell>
        </row>
        <row r="19">
          <cell r="C19">
            <v>7579.2803434214457</v>
          </cell>
          <cell r="D19">
            <v>15.852546229032839</v>
          </cell>
          <cell r="E19">
            <v>8463.9406589227801</v>
          </cell>
          <cell r="F19">
            <v>15.852546229032839</v>
          </cell>
          <cell r="G19">
            <v>26124.452898816158</v>
          </cell>
          <cell r="H19">
            <v>16.42627311451642</v>
          </cell>
          <cell r="I19">
            <v>6616.909029551718</v>
          </cell>
          <cell r="J19">
            <v>15.278819343549261</v>
          </cell>
          <cell r="K19">
            <v>7360.6072406132389</v>
          </cell>
          <cell r="L19">
            <v>0</v>
          </cell>
          <cell r="M19">
            <v>5191.6341656526747</v>
          </cell>
          <cell r="N19">
            <v>0</v>
          </cell>
        </row>
        <row r="20">
          <cell r="C20">
            <v>398.889532852701</v>
          </cell>
          <cell r="D20">
            <v>4.4424968174373891</v>
          </cell>
          <cell r="E20">
            <v>625</v>
          </cell>
          <cell r="F20">
            <v>5</v>
          </cell>
          <cell r="G20">
            <v>0</v>
          </cell>
          <cell r="H20">
            <v>0</v>
          </cell>
          <cell r="I20">
            <v>433.33333333333331</v>
          </cell>
          <cell r="J20">
            <v>5.666666666666667</v>
          </cell>
          <cell r="K20">
            <v>1200</v>
          </cell>
          <cell r="L20">
            <v>3</v>
          </cell>
          <cell r="M20">
            <v>234.1938325274611</v>
          </cell>
          <cell r="N20">
            <v>4.0364193003541828</v>
          </cell>
        </row>
        <row r="21">
          <cell r="C21">
            <v>1335.1585941486539</v>
          </cell>
          <cell r="D21">
            <v>5.6556942431046879</v>
          </cell>
          <cell r="E21">
            <v>1421.4488533858382</v>
          </cell>
          <cell r="F21">
            <v>5.5442624268903966</v>
          </cell>
          <cell r="G21">
            <v>0</v>
          </cell>
          <cell r="H21">
            <v>0</v>
          </cell>
          <cell r="I21">
            <v>1457.8407085243573</v>
          </cell>
          <cell r="J21">
            <v>5.4918379410457892</v>
          </cell>
          <cell r="K21">
            <v>854.76190476190482</v>
          </cell>
          <cell r="L21">
            <v>6.2857142857142856</v>
          </cell>
          <cell r="M21">
            <v>923.46368787043309</v>
          </cell>
          <cell r="N21">
            <v>6.1415101615593031</v>
          </cell>
        </row>
        <row r="22">
          <cell r="C22">
            <v>2524.0285603266279</v>
          </cell>
          <cell r="D22">
            <v>6.7055438403848031</v>
          </cell>
          <cell r="E22">
            <v>2718.94899424594</v>
          </cell>
          <cell r="F22">
            <v>6.6747798135723926</v>
          </cell>
          <cell r="G22">
            <v>3926.6960663599257</v>
          </cell>
          <cell r="H22">
            <v>10.288870717109345</v>
          </cell>
          <cell r="I22">
            <v>2721.5041345610575</v>
          </cell>
          <cell r="J22">
            <v>6.5823813477591804</v>
          </cell>
          <cell r="K22">
            <v>2487.3753640174073</v>
          </cell>
          <cell r="L22">
            <v>6.8449092349449199</v>
          </cell>
          <cell r="M22">
            <v>1674.0843087242679</v>
          </cell>
          <cell r="N22">
            <v>6.8379508815229144</v>
          </cell>
        </row>
        <row r="23">
          <cell r="C23">
            <v>4776.434153539718</v>
          </cell>
          <cell r="D23">
            <v>8.5716870222856354</v>
          </cell>
          <cell r="E23">
            <v>5280.1833762651659</v>
          </cell>
          <cell r="F23">
            <v>8.7585552686689461</v>
          </cell>
          <cell r="G23">
            <v>6084.1781440338273</v>
          </cell>
          <cell r="H23">
            <v>11.675943700122284</v>
          </cell>
          <cell r="I23">
            <v>5404.9924759831401</v>
          </cell>
          <cell r="J23">
            <v>8.592360079759608</v>
          </cell>
          <cell r="K23">
            <v>2851.0313295636101</v>
          </cell>
          <cell r="L23">
            <v>7.6069675999482369</v>
          </cell>
          <cell r="M23">
            <v>3078.7939312747444</v>
          </cell>
          <cell r="N23">
            <v>7.9480044275335926</v>
          </cell>
        </row>
        <row r="24">
          <cell r="C24">
            <v>6613.8472785638141</v>
          </cell>
          <cell r="D24">
            <v>9.0276096373621471</v>
          </cell>
          <cell r="E24">
            <v>7173.7961457218707</v>
          </cell>
          <cell r="F24">
            <v>9.6444068063648327</v>
          </cell>
          <cell r="G24">
            <v>10368.393867698382</v>
          </cell>
          <cell r="H24">
            <v>13.343672713601642</v>
          </cell>
          <cell r="I24">
            <v>7013.392208168354</v>
          </cell>
          <cell r="J24">
            <v>9.3272092231294295</v>
          </cell>
          <cell r="K24">
            <v>3752.3566321094004</v>
          </cell>
          <cell r="L24">
            <v>7.6486929220412136</v>
          </cell>
          <cell r="M24">
            <v>5433.6861342607099</v>
          </cell>
          <cell r="N24">
            <v>7.6948199037134195</v>
          </cell>
        </row>
        <row r="25">
          <cell r="C25">
            <v>6122.2513318097508</v>
          </cell>
          <cell r="D25">
            <v>8.3645034437932857</v>
          </cell>
          <cell r="E25">
            <v>7688.3371294194267</v>
          </cell>
          <cell r="F25">
            <v>9.1239591036823366</v>
          </cell>
          <cell r="G25">
            <v>11489.149785177015</v>
          </cell>
          <cell r="H25">
            <v>13.741436808662151</v>
          </cell>
          <cell r="I25">
            <v>7489.3373002663939</v>
          </cell>
          <cell r="J25">
            <v>8.7230677057634676</v>
          </cell>
          <cell r="K25">
            <v>3413.9750368312025</v>
          </cell>
          <cell r="L25">
            <v>5.8037596987138151</v>
          </cell>
          <cell r="M25">
            <v>3812.4728737130449</v>
          </cell>
          <cell r="N25">
            <v>7.241731161765891</v>
          </cell>
        </row>
        <row r="26">
          <cell r="C26">
            <v>5804.5928914341539</v>
          </cell>
          <cell r="D26">
            <v>7.1832862342456343</v>
          </cell>
          <cell r="E26">
            <v>7763.7066004054832</v>
          </cell>
          <cell r="F26">
            <v>8.1172961591688129</v>
          </cell>
          <cell r="G26">
            <v>12465.511796536915</v>
          </cell>
          <cell r="H26">
            <v>12.774166510754167</v>
          </cell>
          <cell r="I26">
            <v>7368.4260023769784</v>
          </cell>
          <cell r="J26">
            <v>7.5940103088965838</v>
          </cell>
          <cell r="K26">
            <v>3478.6765797780281</v>
          </cell>
          <cell r="L26">
            <v>4.737490614112601</v>
          </cell>
          <cell r="M26">
            <v>3906.6187369327768</v>
          </cell>
          <cell r="N26">
            <v>6.2587400402449118</v>
          </cell>
        </row>
        <row r="27">
          <cell r="C27">
            <v>6460.719325175728</v>
          </cell>
          <cell r="D27">
            <v>7.293888720205886</v>
          </cell>
          <cell r="E27">
            <v>9041.6982567346458</v>
          </cell>
          <cell r="F27">
            <v>8.5624593959346136</v>
          </cell>
          <cell r="G27">
            <v>15967.565025211567</v>
          </cell>
          <cell r="H27">
            <v>13.124165654389779</v>
          </cell>
          <cell r="I27">
            <v>7340.439967496568</v>
          </cell>
          <cell r="J27">
            <v>7.1094252303070613</v>
          </cell>
          <cell r="K27">
            <v>3635.8143651171199</v>
          </cell>
          <cell r="L27">
            <v>6.1872402495461865</v>
          </cell>
          <cell r="M27">
            <v>4784.303623123702</v>
          </cell>
          <cell r="N27">
            <v>6.4235928359697425</v>
          </cell>
        </row>
        <row r="28">
          <cell r="C28">
            <v>4828.7327242488991</v>
          </cell>
          <cell r="D28">
            <v>5.3310745916132376</v>
          </cell>
          <cell r="E28">
            <v>7433.0583332050965</v>
          </cell>
          <cell r="F28">
            <v>6.5647352678999846</v>
          </cell>
          <cell r="G28">
            <v>19755.539831577222</v>
          </cell>
          <cell r="H28">
            <v>11.915079891027151</v>
          </cell>
          <cell r="I28">
            <v>5431.4904104075486</v>
          </cell>
          <cell r="J28">
            <v>5.3620885676534185</v>
          </cell>
          <cell r="K28">
            <v>3340.0290937791142</v>
          </cell>
          <cell r="L28">
            <v>3.3086831302935633</v>
          </cell>
          <cell r="M28">
            <v>4120.9946749229957</v>
          </cell>
          <cell r="N28">
            <v>4.9956973518832042</v>
          </cell>
        </row>
        <row r="30">
          <cell r="C30">
            <v>5838.0285231804028</v>
          </cell>
          <cell r="D30">
            <v>7.1544180130122879</v>
          </cell>
          <cell r="E30">
            <v>6610.6190187375178</v>
          </cell>
          <cell r="F30">
            <v>7.7501123513095793</v>
          </cell>
          <cell r="G30">
            <v>14992.549800673201</v>
          </cell>
          <cell r="H30">
            <v>12.682878141265087</v>
          </cell>
          <cell r="I30">
            <v>5960.9408020577521</v>
          </cell>
          <cell r="J30">
            <v>7.3470563505955866</v>
          </cell>
          <cell r="K30">
            <v>4492.7734592263196</v>
          </cell>
          <cell r="L30">
            <v>5.4106695018981146</v>
          </cell>
          <cell r="M30">
            <v>4771.5194783653023</v>
          </cell>
          <cell r="N30">
            <v>6.2799414990324971</v>
          </cell>
        </row>
        <row r="31">
          <cell r="C31">
            <v>5203.9124337374724</v>
          </cell>
          <cell r="D31">
            <v>8.4067241587931516</v>
          </cell>
          <cell r="E31">
            <v>7177.3411813292514</v>
          </cell>
          <cell r="F31">
            <v>9.9896598249780908</v>
          </cell>
          <cell r="G31">
            <v>10828.215030189382</v>
          </cell>
          <cell r="H31">
            <v>13.009753096381992</v>
          </cell>
          <cell r="I31">
            <v>7266.1957699847762</v>
          </cell>
          <cell r="J31">
            <v>10.05725496604288</v>
          </cell>
          <cell r="K31">
            <v>3068.0823366635882</v>
          </cell>
          <cell r="L31">
            <v>6.3799902294590645</v>
          </cell>
          <cell r="M31">
            <v>3422.3141105940681</v>
          </cell>
          <cell r="N31">
            <v>6.8313508169054034</v>
          </cell>
        </row>
        <row r="32">
          <cell r="C32">
            <v>3184.2493539132547</v>
          </cell>
          <cell r="D32">
            <v>6.7357103946175139</v>
          </cell>
          <cell r="E32">
            <v>4294.306316113817</v>
          </cell>
          <cell r="F32">
            <v>7.3911404621286323</v>
          </cell>
          <cell r="G32">
            <v>6300.8057997167625</v>
          </cell>
          <cell r="H32">
            <v>11.283797357991702</v>
          </cell>
          <cell r="I32">
            <v>4272.9997482498738</v>
          </cell>
          <cell r="J32">
            <v>7.1719879679854017</v>
          </cell>
          <cell r="K32">
            <v>2973.4610168790896</v>
          </cell>
          <cell r="L32">
            <v>6.2294079741675503</v>
          </cell>
          <cell r="M32">
            <v>2037.9687430670031</v>
          </cell>
          <cell r="N32">
            <v>6.01207185746342</v>
          </cell>
        </row>
        <row r="33">
          <cell r="C33">
            <v>1786.7287468228837</v>
          </cell>
          <cell r="D33">
            <v>6.32351119281312</v>
          </cell>
          <cell r="E33">
            <v>2435.3212899112359</v>
          </cell>
          <cell r="F33">
            <v>7.2776253724279565</v>
          </cell>
          <cell r="G33">
            <v>4482.3851869309838</v>
          </cell>
          <cell r="H33">
            <v>11.082950014208899</v>
          </cell>
          <cell r="I33">
            <v>2164.4829773970437</v>
          </cell>
          <cell r="J33">
            <v>6.8218581260947122</v>
          </cell>
          <cell r="K33">
            <v>2088.2882653368411</v>
          </cell>
          <cell r="L33">
            <v>5.3714003916897521</v>
          </cell>
          <cell r="M33">
            <v>1498.7467137001515</v>
          </cell>
          <cell r="N33">
            <v>5.8676401230696209</v>
          </cell>
        </row>
        <row r="34">
          <cell r="C34">
            <v>3926.1626230286656</v>
          </cell>
          <cell r="D34">
            <v>6.9377454294042806</v>
          </cell>
          <cell r="E34">
            <v>4775.0553332791778</v>
          </cell>
          <cell r="F34">
            <v>7.4212872637099574</v>
          </cell>
          <cell r="G34">
            <v>7258.4731843020982</v>
          </cell>
          <cell r="H34">
            <v>11.37066922748501</v>
          </cell>
          <cell r="I34">
            <v>4798.1105133895453</v>
          </cell>
          <cell r="J34">
            <v>7.262149315996826</v>
          </cell>
          <cell r="K34">
            <v>3133.4355456146513</v>
          </cell>
          <cell r="L34">
            <v>6.3571472366452095</v>
          </cell>
          <cell r="M34">
            <v>2541.3898792964942</v>
          </cell>
          <cell r="N34">
            <v>6.1049395496240884</v>
          </cell>
        </row>
        <row r="35">
          <cell r="C35">
            <v>2518.4832283369274</v>
          </cell>
          <cell r="D35">
            <v>6.7452170061833652</v>
          </cell>
          <cell r="E35">
            <v>3797.6260663837984</v>
          </cell>
          <cell r="F35">
            <v>7.2945685976125176</v>
          </cell>
          <cell r="G35">
            <v>6175.6135401089032</v>
          </cell>
          <cell r="H35">
            <v>12.543903385027226</v>
          </cell>
          <cell r="I35">
            <v>3698.6184846217261</v>
          </cell>
          <cell r="J35">
            <v>6.7965823726619572</v>
          </cell>
          <cell r="K35">
            <v>2954.6875</v>
          </cell>
          <cell r="L35">
            <v>10.09090909090909</v>
          </cell>
          <cell r="M35">
            <v>2031.1044914003342</v>
          </cell>
          <cell r="N35">
            <v>6.5243125482760274</v>
          </cell>
        </row>
        <row r="36">
          <cell r="C36">
            <v>11223.436048571966</v>
          </cell>
          <cell r="D36">
            <v>10.237170294723908</v>
          </cell>
          <cell r="E36">
            <v>11494.645144186272</v>
          </cell>
          <cell r="F36">
            <v>10.917623058431573</v>
          </cell>
          <cell r="G36">
            <v>12984.170802086694</v>
          </cell>
          <cell r="H36">
            <v>13.178673066002363</v>
          </cell>
          <cell r="I36">
            <v>11075.921036390759</v>
          </cell>
          <cell r="J36">
            <v>10.294426046462592</v>
          </cell>
          <cell r="K36">
            <v>9988.9668115303812</v>
          </cell>
          <cell r="L36">
            <v>7.4248199791639484</v>
          </cell>
          <cell r="M36">
            <v>10581.035036823972</v>
          </cell>
          <cell r="N36">
            <v>8.5573232599014926</v>
          </cell>
        </row>
        <row r="37">
          <cell r="C37">
            <v>20624.538083245829</v>
          </cell>
          <cell r="D37">
            <v>13.146467103817306</v>
          </cell>
          <cell r="E37">
            <v>21853.123734202334</v>
          </cell>
          <cell r="F37">
            <v>14.568011505432299</v>
          </cell>
          <cell r="G37">
            <v>22015.216296662067</v>
          </cell>
          <cell r="H37">
            <v>15.932575429707848</v>
          </cell>
          <cell r="I37">
            <v>21768.112422734397</v>
          </cell>
          <cell r="J37">
            <v>13.846398563502913</v>
          </cell>
          <cell r="K37">
            <v>0</v>
          </cell>
          <cell r="L37">
            <v>0</v>
          </cell>
          <cell r="M37">
            <v>18765.688387918482</v>
          </cell>
          <cell r="N37">
            <v>10.891673613407368</v>
          </cell>
        </row>
        <row r="38">
          <cell r="C38">
            <v>28147.195857192244</v>
          </cell>
          <cell r="D38">
            <v>13.022761031296147</v>
          </cell>
          <cell r="E38">
            <v>30041.413570828929</v>
          </cell>
          <cell r="F38">
            <v>15.59809432743597</v>
          </cell>
          <cell r="G38">
            <v>30921.013356799835</v>
          </cell>
          <cell r="H38">
            <v>17.414094585633471</v>
          </cell>
          <cell r="I38">
            <v>29521.307916903526</v>
          </cell>
          <cell r="J38">
            <v>14.524296883549638</v>
          </cell>
          <cell r="K38">
            <v>0</v>
          </cell>
          <cell r="L38">
            <v>0</v>
          </cell>
          <cell r="M38">
            <v>26632.168002036553</v>
          </cell>
          <cell r="N38">
            <v>10.889652987994873</v>
          </cell>
        </row>
        <row r="39">
          <cell r="C39">
            <v>66125.254921504442</v>
          </cell>
          <cell r="D39">
            <v>14.113671408209726</v>
          </cell>
          <cell r="E39">
            <v>50422.45458227519</v>
          </cell>
          <cell r="F39">
            <v>17.766926182690504</v>
          </cell>
          <cell r="G39">
            <v>50238.279493609094</v>
          </cell>
          <cell r="H39">
            <v>17.835095133948101</v>
          </cell>
          <cell r="I39">
            <v>50744.81030189617</v>
          </cell>
          <cell r="J39">
            <v>17.658652110618213</v>
          </cell>
          <cell r="K39">
            <v>0</v>
          </cell>
          <cell r="L39">
            <v>0</v>
          </cell>
          <cell r="M39">
            <v>81888.736387982673</v>
          </cell>
          <cell r="N39">
            <v>10.478500505719945</v>
          </cell>
        </row>
        <row r="40">
          <cell r="C40">
            <v>2727.6812791082652</v>
          </cell>
          <cell r="D40">
            <v>5.1965697478693684</v>
          </cell>
          <cell r="E40">
            <v>2949.4630511158671</v>
          </cell>
          <cell r="F40">
            <v>5.6253064894742364</v>
          </cell>
          <cell r="G40">
            <v>0</v>
          </cell>
          <cell r="H40">
            <v>0</v>
          </cell>
          <cell r="I40">
            <v>2949.4630511158671</v>
          </cell>
          <cell r="J40">
            <v>5.6253064894742364</v>
          </cell>
          <cell r="K40">
            <v>0</v>
          </cell>
          <cell r="L40">
            <v>0</v>
          </cell>
          <cell r="M40">
            <v>2563.8627703076659</v>
          </cell>
          <cell r="N40">
            <v>4.8581504757152763</v>
          </cell>
        </row>
        <row r="41">
          <cell r="C41">
            <v>5744.9208068096987</v>
          </cell>
          <cell r="D41">
            <v>7.7828657733405135</v>
          </cell>
          <cell r="E41">
            <v>7739.0301493107982</v>
          </cell>
          <cell r="F41">
            <v>8.6772711945087444</v>
          </cell>
          <cell r="G41">
            <v>0</v>
          </cell>
          <cell r="H41">
            <v>0</v>
          </cell>
          <cell r="I41">
            <v>7739.0301493107982</v>
          </cell>
          <cell r="J41">
            <v>8.6772711945087444</v>
          </cell>
          <cell r="K41">
            <v>0</v>
          </cell>
          <cell r="L41">
            <v>0</v>
          </cell>
          <cell r="M41">
            <v>2998.0137216027156</v>
          </cell>
          <cell r="N41">
            <v>6.4097296102337822</v>
          </cell>
        </row>
        <row r="42">
          <cell r="C42">
            <v>7019.2966713229325</v>
          </cell>
          <cell r="D42">
            <v>8.6635015777385096</v>
          </cell>
          <cell r="E42">
            <v>7972.7524578274661</v>
          </cell>
          <cell r="F42">
            <v>9.4166203033483189</v>
          </cell>
          <cell r="G42">
            <v>12602.484015929605</v>
          </cell>
          <cell r="H42">
            <v>12.871159242975031</v>
          </cell>
          <cell r="I42">
            <v>7518.3541090504668</v>
          </cell>
          <cell r="J42">
            <v>8.9542374256787767</v>
          </cell>
          <cell r="K42">
            <v>3244.3993646255603</v>
          </cell>
          <cell r="L42">
            <v>6.2807108326155268</v>
          </cell>
          <cell r="M42">
            <v>5655.8027429066669</v>
          </cell>
          <cell r="N42">
            <v>7.5506497139926569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C44">
            <v>2573.0012999555038</v>
          </cell>
          <cell r="D44">
            <v>5.1831763974334111</v>
          </cell>
          <cell r="E44">
            <v>2897.878791774232</v>
          </cell>
          <cell r="F44">
            <v>5.614158708273413</v>
          </cell>
          <cell r="G44">
            <v>0</v>
          </cell>
          <cell r="H44">
            <v>0</v>
          </cell>
          <cell r="I44">
            <v>2897.878791774232</v>
          </cell>
          <cell r="J44">
            <v>5.614158708273413</v>
          </cell>
          <cell r="K44">
            <v>0</v>
          </cell>
          <cell r="L44">
            <v>0</v>
          </cell>
          <cell r="M44">
            <v>2333.9799939675136</v>
          </cell>
          <cell r="N44">
            <v>4.8451868282014487</v>
          </cell>
        </row>
        <row r="45">
          <cell r="C45">
            <v>15643.978796804779</v>
          </cell>
          <cell r="D45">
            <v>6.1930625483085571</v>
          </cell>
          <cell r="E45">
            <v>6560.4210208028144</v>
          </cell>
          <cell r="F45">
            <v>6.2760514123824631</v>
          </cell>
          <cell r="G45">
            <v>0</v>
          </cell>
          <cell r="H45">
            <v>0</v>
          </cell>
          <cell r="I45">
            <v>6560.4210208028144</v>
          </cell>
          <cell r="J45">
            <v>6.2760514123824631</v>
          </cell>
          <cell r="K45">
            <v>0</v>
          </cell>
          <cell r="L45">
            <v>0</v>
          </cell>
          <cell r="M45">
            <v>24934.484740446285</v>
          </cell>
          <cell r="N45">
            <v>6.0873477703593348</v>
          </cell>
        </row>
        <row r="46">
          <cell r="C46">
            <v>5744.9208068096987</v>
          </cell>
          <cell r="D46">
            <v>7.7828657733405135</v>
          </cell>
          <cell r="E46">
            <v>7739.0301493107982</v>
          </cell>
          <cell r="F46">
            <v>8.6772711945087444</v>
          </cell>
          <cell r="G46">
            <v>0</v>
          </cell>
          <cell r="H46">
            <v>0</v>
          </cell>
          <cell r="I46">
            <v>7739.0301493107982</v>
          </cell>
          <cell r="J46">
            <v>8.6772711945087444</v>
          </cell>
          <cell r="K46">
            <v>0</v>
          </cell>
          <cell r="L46">
            <v>0</v>
          </cell>
          <cell r="M46">
            <v>2998.0137216027156</v>
          </cell>
          <cell r="N46">
            <v>6.4097296102337822</v>
          </cell>
        </row>
        <row r="47">
          <cell r="C47">
            <v>14802.607568045549</v>
          </cell>
          <cell r="D47">
            <v>10.206373123395894</v>
          </cell>
          <cell r="E47">
            <v>16960.126057726156</v>
          </cell>
          <cell r="F47">
            <v>10.874133245403794</v>
          </cell>
          <cell r="G47">
            <v>34129.089875626058</v>
          </cell>
          <cell r="H47">
            <v>13.990608922378723</v>
          </cell>
          <cell r="I47">
            <v>12453.750127263567</v>
          </cell>
          <cell r="J47">
            <v>10.056144977297015</v>
          </cell>
          <cell r="K47">
            <v>0</v>
          </cell>
          <cell r="L47">
            <v>0</v>
          </cell>
          <cell r="M47">
            <v>918.18181818181813</v>
          </cell>
          <cell r="N47">
            <v>5.9090909090909092</v>
          </cell>
        </row>
        <row r="48">
          <cell r="C48">
            <v>5503.2993824886544</v>
          </cell>
          <cell r="D48">
            <v>7.2431041085842915</v>
          </cell>
          <cell r="E48">
            <v>7279.6332563645974</v>
          </cell>
          <cell r="F48">
            <v>7.775558812826497</v>
          </cell>
          <cell r="G48">
            <v>14424.892683063854</v>
          </cell>
          <cell r="H48">
            <v>12.605808732189717</v>
          </cell>
          <cell r="I48">
            <v>4611.7491940121899</v>
          </cell>
          <cell r="J48">
            <v>6.4693864072900151</v>
          </cell>
          <cell r="K48">
            <v>0</v>
          </cell>
          <cell r="L48">
            <v>0</v>
          </cell>
          <cell r="M48">
            <v>1792.6307877289723</v>
          </cell>
          <cell r="N48">
            <v>5.9856233967152948</v>
          </cell>
        </row>
        <row r="49">
          <cell r="C49">
            <v>5799.6619224862052</v>
          </cell>
          <cell r="D49">
            <v>6.7068623766282283</v>
          </cell>
          <cell r="E49">
            <v>5361.2463088458817</v>
          </cell>
          <cell r="F49">
            <v>6.4022072078645671</v>
          </cell>
          <cell r="G49">
            <v>0</v>
          </cell>
          <cell r="H49">
            <v>0</v>
          </cell>
          <cell r="I49">
            <v>5361.2463088458817</v>
          </cell>
          <cell r="J49">
            <v>6.4022072078645671</v>
          </cell>
          <cell r="K49">
            <v>0</v>
          </cell>
          <cell r="L49">
            <v>0</v>
          </cell>
          <cell r="M49">
            <v>7145.070002293578</v>
          </cell>
          <cell r="N49">
            <v>7.5896006755977039</v>
          </cell>
        </row>
        <row r="50">
          <cell r="C50">
            <v>6511.2146799288666</v>
          </cell>
          <cell r="D50">
            <v>8.2922791583289843</v>
          </cell>
          <cell r="E50">
            <v>7630.4523056989856</v>
          </cell>
          <cell r="F50">
            <v>9.6152350988413495</v>
          </cell>
          <cell r="G50">
            <v>6000</v>
          </cell>
          <cell r="H50">
            <v>10.5</v>
          </cell>
          <cell r="I50">
            <v>7633.8422653875004</v>
          </cell>
          <cell r="J50">
            <v>9.613338024803193</v>
          </cell>
          <cell r="K50">
            <v>0</v>
          </cell>
          <cell r="L50">
            <v>0</v>
          </cell>
          <cell r="M50">
            <v>5820.5000204409007</v>
          </cell>
          <cell r="N50">
            <v>7.4316888657290612</v>
          </cell>
        </row>
        <row r="51">
          <cell r="C51">
            <v>7185.4241083672132</v>
          </cell>
          <cell r="D51">
            <v>7.4677437995544222</v>
          </cell>
          <cell r="E51">
            <v>7896.4241195852173</v>
          </cell>
          <cell r="F51">
            <v>8.0149727132751512</v>
          </cell>
          <cell r="G51">
            <v>32844.444444444438</v>
          </cell>
          <cell r="H51">
            <v>14.222222222222221</v>
          </cell>
          <cell r="I51">
            <v>7382.3917571064585</v>
          </cell>
          <cell r="J51">
            <v>7.8856808250773174</v>
          </cell>
          <cell r="K51">
            <v>0</v>
          </cell>
          <cell r="L51">
            <v>0</v>
          </cell>
          <cell r="M51">
            <v>6681.0809762689914</v>
          </cell>
          <cell r="N51">
            <v>7.0656965179308289</v>
          </cell>
        </row>
        <row r="52">
          <cell r="C52">
            <v>5923.8804359243431</v>
          </cell>
          <cell r="D52">
            <v>7.6725790500025939</v>
          </cell>
          <cell r="E52">
            <v>6599.0312968944681</v>
          </cell>
          <cell r="F52">
            <v>8.3563142430420569</v>
          </cell>
          <cell r="G52">
            <v>0</v>
          </cell>
          <cell r="H52">
            <v>0</v>
          </cell>
          <cell r="I52">
            <v>6599.0312968944681</v>
          </cell>
          <cell r="J52">
            <v>8.3563142430420569</v>
          </cell>
          <cell r="K52">
            <v>0</v>
          </cell>
          <cell r="L52">
            <v>0</v>
          </cell>
          <cell r="M52">
            <v>5307.6126738219646</v>
          </cell>
          <cell r="N52">
            <v>7.0249982172777337</v>
          </cell>
        </row>
        <row r="53">
          <cell r="C53">
            <v>10757.627326168784</v>
          </cell>
          <cell r="D53">
            <v>12.378792190847054</v>
          </cell>
          <cell r="E53">
            <v>10702.950712269379</v>
          </cell>
          <cell r="F53">
            <v>12.140259708957823</v>
          </cell>
          <cell r="G53">
            <v>23182.653260478452</v>
          </cell>
          <cell r="H53">
            <v>13.272048651479645</v>
          </cell>
          <cell r="I53">
            <v>9800.1933289946555</v>
          </cell>
          <cell r="J53">
            <v>12.058388300546985</v>
          </cell>
          <cell r="K53">
            <v>0</v>
          </cell>
          <cell r="L53">
            <v>0</v>
          </cell>
          <cell r="M53">
            <v>11050.167193263644</v>
          </cell>
          <cell r="N53">
            <v>13.655028145730219</v>
          </cell>
        </row>
        <row r="54">
          <cell r="C54">
            <v>15663.115904311651</v>
          </cell>
          <cell r="D54">
            <v>13.545625571193316</v>
          </cell>
          <cell r="E54">
            <v>15171.840680295729</v>
          </cell>
          <cell r="F54">
            <v>13.510657207119801</v>
          </cell>
          <cell r="G54">
            <v>16073.121908344114</v>
          </cell>
          <cell r="H54">
            <v>13.221936572503234</v>
          </cell>
          <cell r="I54">
            <v>15128.996243598542</v>
          </cell>
          <cell r="J54">
            <v>13.524891700813432</v>
          </cell>
          <cell r="K54">
            <v>0</v>
          </cell>
          <cell r="L54">
            <v>0</v>
          </cell>
          <cell r="M54">
            <v>26428.571428571428</v>
          </cell>
          <cell r="N54">
            <v>14.285714285714286</v>
          </cell>
        </row>
        <row r="55">
          <cell r="C55">
            <v>8424.7154102287441</v>
          </cell>
          <cell r="D55">
            <v>9.5817450893455369</v>
          </cell>
          <cell r="E55">
            <v>7202.4875105915198</v>
          </cell>
          <cell r="F55">
            <v>8.0945590547637583</v>
          </cell>
          <cell r="G55">
            <v>0</v>
          </cell>
          <cell r="H55">
            <v>0</v>
          </cell>
          <cell r="I55">
            <v>7202.4875105915198</v>
          </cell>
          <cell r="J55">
            <v>8.0945590547637583</v>
          </cell>
          <cell r="K55">
            <v>0</v>
          </cell>
          <cell r="L55">
            <v>0</v>
          </cell>
          <cell r="M55">
            <v>12000</v>
          </cell>
          <cell r="N55">
            <v>13.51916272014882</v>
          </cell>
        </row>
        <row r="56">
          <cell r="C56">
            <v>11874.504937107944</v>
          </cell>
          <cell r="D56">
            <v>14.261215549247844</v>
          </cell>
          <cell r="E56">
            <v>11391.182062059373</v>
          </cell>
          <cell r="F56">
            <v>12.661257636674986</v>
          </cell>
          <cell r="G56">
            <v>7000</v>
          </cell>
          <cell r="H56">
            <v>17</v>
          </cell>
          <cell r="I56">
            <v>11592.371671771618</v>
          </cell>
          <cell r="J56">
            <v>12.457351130192242</v>
          </cell>
          <cell r="K56">
            <v>0</v>
          </cell>
          <cell r="L56">
            <v>0</v>
          </cell>
          <cell r="M56">
            <v>12226.716748579685</v>
          </cell>
          <cell r="N56">
            <v>15.399161744053353</v>
          </cell>
        </row>
        <row r="57">
          <cell r="C57">
            <v>8930.8192524752267</v>
          </cell>
          <cell r="D57">
            <v>8.3666831722851374</v>
          </cell>
          <cell r="E57">
            <v>8360.2813601715879</v>
          </cell>
          <cell r="F57">
            <v>8.1646062628444476</v>
          </cell>
          <cell r="G57">
            <v>11748.252950236212</v>
          </cell>
          <cell r="H57">
            <v>10.353987237665173</v>
          </cell>
          <cell r="I57">
            <v>8300.966135902263</v>
          </cell>
          <cell r="J57">
            <v>8.1249461558150688</v>
          </cell>
          <cell r="K57">
            <v>0</v>
          </cell>
          <cell r="L57">
            <v>0</v>
          </cell>
          <cell r="M57">
            <v>12134.066806495</v>
          </cell>
          <cell r="N57">
            <v>9.510855076525532</v>
          </cell>
        </row>
        <row r="58">
          <cell r="C58">
            <v>10853.458380525908</v>
          </cell>
          <cell r="D58">
            <v>11.185181177829167</v>
          </cell>
          <cell r="E58">
            <v>10853.458380525908</v>
          </cell>
          <cell r="F58">
            <v>11.185181177829167</v>
          </cell>
          <cell r="G58">
            <v>10853.458380525908</v>
          </cell>
          <cell r="H58">
            <v>11.185181177829167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11522.107362502033</v>
          </cell>
          <cell r="D59">
            <v>13.971586073898399</v>
          </cell>
          <cell r="E59">
            <v>11646.182094500182</v>
          </cell>
          <cell r="F59">
            <v>14.001208139751741</v>
          </cell>
          <cell r="G59">
            <v>12709.830686597192</v>
          </cell>
          <cell r="H59">
            <v>14.54916101906184</v>
          </cell>
          <cell r="I59">
            <v>9120.2046802729546</v>
          </cell>
          <cell r="J59">
            <v>12.699916897999355</v>
          </cell>
          <cell r="K59">
            <v>0</v>
          </cell>
          <cell r="L59">
            <v>0</v>
          </cell>
          <cell r="M59">
            <v>5033.4658165764504</v>
          </cell>
          <cell r="N59">
            <v>11.854790992995037</v>
          </cell>
        </row>
        <row r="60">
          <cell r="C60">
            <v>11601.438769303018</v>
          </cell>
          <cell r="D60">
            <v>12.154939481138038</v>
          </cell>
          <cell r="E60">
            <v>11712.931242928975</v>
          </cell>
          <cell r="F60">
            <v>11.962693423778376</v>
          </cell>
          <cell r="G60">
            <v>15092.390725708905</v>
          </cell>
          <cell r="H60">
            <v>13.107097128737028</v>
          </cell>
          <cell r="I60">
            <v>8298.4012065959105</v>
          </cell>
          <cell r="J60">
            <v>10.779238982469236</v>
          </cell>
          <cell r="K60">
            <v>0</v>
          </cell>
          <cell r="L60">
            <v>0</v>
          </cell>
          <cell r="M60">
            <v>11031.498591796106</v>
          </cell>
          <cell r="N60">
            <v>13.213810222672707</v>
          </cell>
        </row>
        <row r="61">
          <cell r="C61">
            <v>6320.5114247198017</v>
          </cell>
          <cell r="D61">
            <v>8.7856087169280617</v>
          </cell>
          <cell r="E61">
            <v>7121.3647148713626</v>
          </cell>
          <cell r="F61">
            <v>7.6760129451942971</v>
          </cell>
          <cell r="G61">
            <v>0</v>
          </cell>
          <cell r="H61">
            <v>0</v>
          </cell>
          <cell r="I61">
            <v>7121.3647148713626</v>
          </cell>
          <cell r="J61">
            <v>7.6760129451942971</v>
          </cell>
          <cell r="K61">
            <v>0</v>
          </cell>
          <cell r="L61">
            <v>0</v>
          </cell>
          <cell r="M61">
            <v>5764.4847616049074</v>
          </cell>
          <cell r="N61">
            <v>9.5584800674503132</v>
          </cell>
        </row>
        <row r="62">
          <cell r="C62">
            <v>2994.3651904846579</v>
          </cell>
          <cell r="D62">
            <v>6.7628381895467182</v>
          </cell>
          <cell r="E62">
            <v>5543.0481056244089</v>
          </cell>
          <cell r="F62">
            <v>8.6913451012600831</v>
          </cell>
          <cell r="G62">
            <v>0</v>
          </cell>
          <cell r="H62">
            <v>0</v>
          </cell>
          <cell r="I62">
            <v>5543.0481056244089</v>
          </cell>
          <cell r="J62">
            <v>8.6913451012600831</v>
          </cell>
          <cell r="K62">
            <v>0</v>
          </cell>
          <cell r="L62">
            <v>0</v>
          </cell>
          <cell r="M62">
            <v>2436.1345910580703</v>
          </cell>
          <cell r="N62">
            <v>6.3023582325704401</v>
          </cell>
        </row>
        <row r="63">
          <cell r="C63">
            <v>3281.7316170551539</v>
          </cell>
          <cell r="D63">
            <v>6.2488648530708524</v>
          </cell>
          <cell r="E63">
            <v>3281.7316170551539</v>
          </cell>
          <cell r="F63">
            <v>6.2488648530708524</v>
          </cell>
          <cell r="G63">
            <v>0</v>
          </cell>
          <cell r="H63">
            <v>0</v>
          </cell>
          <cell r="I63">
            <v>5422.5432516103638</v>
          </cell>
          <cell r="J63">
            <v>4.6054908432020181</v>
          </cell>
          <cell r="K63">
            <v>3244.3993646255603</v>
          </cell>
          <cell r="L63">
            <v>6.2807108326155268</v>
          </cell>
          <cell r="M63">
            <v>0</v>
          </cell>
          <cell r="N63">
            <v>0</v>
          </cell>
        </row>
        <row r="64">
          <cell r="C64">
            <v>12472.872674827002</v>
          </cell>
          <cell r="D64">
            <v>14.162936111472714</v>
          </cell>
          <cell r="E64">
            <v>12472.872674827002</v>
          </cell>
          <cell r="F64">
            <v>14.162936111472714</v>
          </cell>
          <cell r="G64">
            <v>0</v>
          </cell>
          <cell r="H64">
            <v>0</v>
          </cell>
          <cell r="I64">
            <v>12472.872674827002</v>
          </cell>
          <cell r="J64">
            <v>14.162936111472714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12074.120559455681</v>
          </cell>
          <cell r="D65">
            <v>9.6901632075636996</v>
          </cell>
          <cell r="E65">
            <v>12074.120559455681</v>
          </cell>
          <cell r="F65">
            <v>9.6901632075636996</v>
          </cell>
          <cell r="G65">
            <v>18000</v>
          </cell>
          <cell r="H65">
            <v>17</v>
          </cell>
          <cell r="I65">
            <v>9647.5840334708028</v>
          </cell>
          <cell r="J65">
            <v>6.6969220939366005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16029.506326390287</v>
          </cell>
          <cell r="D67">
            <v>13.392969616819631</v>
          </cell>
          <cell r="E67">
            <v>16944.967468280847</v>
          </cell>
          <cell r="F67">
            <v>14.391544642743346</v>
          </cell>
          <cell r="G67">
            <v>22460.000604521105</v>
          </cell>
          <cell r="H67">
            <v>15.970848931970144</v>
          </cell>
          <cell r="I67">
            <v>15496.091296845576</v>
          </cell>
          <cell r="J67">
            <v>13.969834470176169</v>
          </cell>
          <cell r="K67">
            <v>0</v>
          </cell>
          <cell r="L67">
            <v>0</v>
          </cell>
          <cell r="M67">
            <v>14933.757980590854</v>
          </cell>
          <cell r="N67">
            <v>12.174261386556692</v>
          </cell>
        </row>
        <row r="68">
          <cell r="C68">
            <v>14650.376541512242</v>
          </cell>
          <cell r="D68">
            <v>15.685554657046122</v>
          </cell>
          <cell r="E68">
            <v>14465.678329081122</v>
          </cell>
          <cell r="F68">
            <v>15.618253675665823</v>
          </cell>
          <cell r="G68">
            <v>15305.49444327478</v>
          </cell>
          <cell r="H68">
            <v>15.966649777679066</v>
          </cell>
          <cell r="I68">
            <v>13343.29932724337</v>
          </cell>
          <cell r="J68">
            <v>15.148645962303915</v>
          </cell>
          <cell r="K68">
            <v>0</v>
          </cell>
          <cell r="L68">
            <v>0</v>
          </cell>
          <cell r="M68">
            <v>15555.660680567114</v>
          </cell>
          <cell r="N68">
            <v>16.022058577158489</v>
          </cell>
        </row>
        <row r="69">
          <cell r="C69">
            <v>10696.888573043172</v>
          </cell>
          <cell r="D69">
            <v>10.949905874319075</v>
          </cell>
          <cell r="E69">
            <v>10600.203190599412</v>
          </cell>
          <cell r="F69">
            <v>11.274701484063621</v>
          </cell>
          <cell r="G69">
            <v>10902.564823663553</v>
          </cell>
          <cell r="H69">
            <v>11.962927148808458</v>
          </cell>
          <cell r="I69">
            <v>10420.918898848369</v>
          </cell>
          <cell r="J69">
            <v>10.860697238291587</v>
          </cell>
          <cell r="K69">
            <v>0</v>
          </cell>
          <cell r="L69">
            <v>0</v>
          </cell>
          <cell r="M69">
            <v>11279.698131209203</v>
          </cell>
          <cell r="N69">
            <v>8.8472350215855844</v>
          </cell>
        </row>
        <row r="70">
          <cell r="C70">
            <v>10492.497101696732</v>
          </cell>
          <cell r="D70">
            <v>11.659154687123518</v>
          </cell>
          <cell r="E70">
            <v>10562.832556385765</v>
          </cell>
          <cell r="F70">
            <v>11.775284492654578</v>
          </cell>
          <cell r="G70">
            <v>10727.390309331548</v>
          </cell>
          <cell r="H70">
            <v>12.861183584649002</v>
          </cell>
          <cell r="I70">
            <v>10523.584064376877</v>
          </cell>
          <cell r="J70">
            <v>11.51475197985758</v>
          </cell>
          <cell r="K70">
            <v>0</v>
          </cell>
          <cell r="L70">
            <v>0</v>
          </cell>
          <cell r="M70">
            <v>9171.055822419592</v>
          </cell>
          <cell r="N70">
            <v>9.4877282279689386</v>
          </cell>
        </row>
        <row r="71">
          <cell r="C71">
            <v>5531.9539433192967</v>
          </cell>
          <cell r="D71">
            <v>7.546176416726853</v>
          </cell>
          <cell r="E71">
            <v>6520.0438867587609</v>
          </cell>
          <cell r="F71">
            <v>8.225272764184842</v>
          </cell>
          <cell r="G71">
            <v>9201.347149371486</v>
          </cell>
          <cell r="H71">
            <v>8.0818764450018818</v>
          </cell>
          <cell r="I71">
            <v>6577.0851471099304</v>
          </cell>
          <cell r="J71">
            <v>8.3302291637026684</v>
          </cell>
          <cell r="K71">
            <v>3566.696280042564</v>
          </cell>
          <cell r="L71">
            <v>7.0197856648552692</v>
          </cell>
          <cell r="M71">
            <v>4829.1456937447101</v>
          </cell>
          <cell r="N71">
            <v>7.0480904206751758</v>
          </cell>
        </row>
        <row r="72">
          <cell r="C72">
            <v>2475.596695847436</v>
          </cell>
          <cell r="D72">
            <v>4.8928473358902913</v>
          </cell>
          <cell r="E72">
            <v>3903.6211841278646</v>
          </cell>
          <cell r="F72">
            <v>6.1269288891191547</v>
          </cell>
          <cell r="G72">
            <v>0</v>
          </cell>
          <cell r="H72">
            <v>0</v>
          </cell>
          <cell r="I72">
            <v>3903.6211841278646</v>
          </cell>
          <cell r="J72">
            <v>6.1269288891191547</v>
          </cell>
          <cell r="K72">
            <v>0</v>
          </cell>
          <cell r="L72">
            <v>0</v>
          </cell>
          <cell r="M72">
            <v>2359.5768659860846</v>
          </cell>
          <cell r="N72">
            <v>4.7841619933355943</v>
          </cell>
        </row>
        <row r="73">
          <cell r="C73">
            <v>4799.8144576732184</v>
          </cell>
          <cell r="D73">
            <v>6.9428502802893224</v>
          </cell>
          <cell r="E73">
            <v>6293.2649292143724</v>
          </cell>
          <cell r="F73">
            <v>7.4987227552855718</v>
          </cell>
          <cell r="G73">
            <v>10041.341752023653</v>
          </cell>
          <cell r="H73">
            <v>8.5866600193983817</v>
          </cell>
          <cell r="I73">
            <v>6202.829632361947</v>
          </cell>
          <cell r="J73">
            <v>7.4735109672364564</v>
          </cell>
          <cell r="K73">
            <v>0</v>
          </cell>
          <cell r="L73">
            <v>0</v>
          </cell>
          <cell r="M73">
            <v>3680.1820993684114</v>
          </cell>
          <cell r="N73">
            <v>6.5069294554206296</v>
          </cell>
        </row>
        <row r="74">
          <cell r="C74">
            <v>7133.3824271377644</v>
          </cell>
          <cell r="D74">
            <v>7.6900892919929387</v>
          </cell>
          <cell r="E74">
            <v>7437.8494863866281</v>
          </cell>
          <cell r="F74">
            <v>7.8139966330453623</v>
          </cell>
          <cell r="G74">
            <v>10624.533494911549</v>
          </cell>
          <cell r="H74">
            <v>6.7925190205014694</v>
          </cell>
          <cell r="I74">
            <v>7371.4215688022778</v>
          </cell>
          <cell r="J74">
            <v>7.8359232307410345</v>
          </cell>
          <cell r="K74">
            <v>0</v>
          </cell>
          <cell r="L74">
            <v>0</v>
          </cell>
          <cell r="M74">
            <v>6569.9972726429423</v>
          </cell>
          <cell r="N74">
            <v>7.4553528208617754</v>
          </cell>
        </row>
        <row r="75">
          <cell r="C75">
            <v>3038.2365529703129</v>
          </cell>
          <cell r="D75">
            <v>5.8507402734329466</v>
          </cell>
          <cell r="E75">
            <v>3308.9854139619856</v>
          </cell>
          <cell r="F75">
            <v>5.9186488648220683</v>
          </cell>
          <cell r="G75">
            <v>6900.2100837471971</v>
          </cell>
          <cell r="H75">
            <v>7.8607966602759047</v>
          </cell>
          <cell r="I75">
            <v>3245.3652575681394</v>
          </cell>
          <cell r="J75">
            <v>5.819488830735847</v>
          </cell>
          <cell r="K75">
            <v>3174.6086455320233</v>
          </cell>
          <cell r="L75">
            <v>6.1391427118208872</v>
          </cell>
          <cell r="M75">
            <v>1784.3110644555898</v>
          </cell>
          <cell r="N75">
            <v>5.5101614654902162</v>
          </cell>
        </row>
        <row r="76">
          <cell r="C76">
            <v>22405.094766908995</v>
          </cell>
          <cell r="D76">
            <v>13.512716190437667</v>
          </cell>
          <cell r="E76">
            <v>22405.094766908995</v>
          </cell>
          <cell r="F76">
            <v>13.512716190437667</v>
          </cell>
          <cell r="G76">
            <v>22405.094766908995</v>
          </cell>
          <cell r="H76">
            <v>13.512716190437667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C77">
            <v>2046.178477602856</v>
          </cell>
          <cell r="D77">
            <v>4.8455380599286029</v>
          </cell>
          <cell r="E77">
            <v>2080</v>
          </cell>
          <cell r="F77">
            <v>4</v>
          </cell>
          <cell r="G77">
            <v>0</v>
          </cell>
          <cell r="H77">
            <v>0</v>
          </cell>
          <cell r="I77">
            <v>2080</v>
          </cell>
          <cell r="J77">
            <v>4</v>
          </cell>
          <cell r="K77">
            <v>0</v>
          </cell>
          <cell r="L77">
            <v>0</v>
          </cell>
          <cell r="M77">
            <v>2000</v>
          </cell>
          <cell r="N77">
            <v>6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6"/>
  <sheetViews>
    <sheetView tabSelected="1" workbookViewId="0">
      <selection activeCell="I21" sqref="I21"/>
    </sheetView>
  </sheetViews>
  <sheetFormatPr baseColWidth="10" defaultRowHeight="11.25" x14ac:dyDescent="0.2"/>
  <cols>
    <col min="1" max="1" width="17.83203125" customWidth="1"/>
    <col min="2" max="2" width="27" bestFit="1" customWidth="1"/>
    <col min="3" max="4" width="12.1640625" bestFit="1" customWidth="1"/>
    <col min="5" max="5" width="13" bestFit="1" customWidth="1"/>
    <col min="6" max="6" width="12.1640625" bestFit="1" customWidth="1"/>
    <col min="7" max="7" width="13" bestFit="1" customWidth="1"/>
    <col min="8" max="8" width="12.1640625" bestFit="1" customWidth="1"/>
    <col min="9" max="9" width="13" bestFit="1" customWidth="1"/>
    <col min="10" max="12" width="12.1640625" bestFit="1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</sheetData>
  <phoneticPr fontId="0" type="noConversion"/>
  <printOptions horizontalCentered="1" verticalCentered="1"/>
  <pageMargins left="0.54" right="0" top="0" bottom="0" header="0" footer="0"/>
  <pageSetup paperSize="9" scale="9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P52"/>
  <sheetViews>
    <sheetView topLeftCell="A25" workbookViewId="0">
      <selection activeCell="O12" sqref="O12"/>
    </sheetView>
  </sheetViews>
  <sheetFormatPr baseColWidth="10" defaultRowHeight="11.25" x14ac:dyDescent="0.2"/>
  <cols>
    <col min="1" max="1" width="24.1640625" style="23" customWidth="1"/>
    <col min="2" max="2" width="10.5" style="23" bestFit="1" customWidth="1"/>
    <col min="3" max="3" width="7" style="44" bestFit="1" customWidth="1"/>
    <col min="4" max="4" width="12.1640625" style="23" bestFit="1" customWidth="1"/>
    <col min="5" max="5" width="8.5" style="44" bestFit="1" customWidth="1"/>
    <col min="6" max="6" width="10.5" style="23" bestFit="1" customWidth="1"/>
    <col min="7" max="7" width="7.1640625" style="44" bestFit="1" customWidth="1"/>
    <col min="8" max="8" width="13.5" style="23" bestFit="1" customWidth="1"/>
    <col min="9" max="9" width="7" style="44" bestFit="1" customWidth="1"/>
    <col min="10" max="10" width="10.5" style="23" bestFit="1" customWidth="1"/>
    <col min="11" max="11" width="6.83203125" style="44" customWidth="1"/>
    <col min="12" max="12" width="10.5" style="23" bestFit="1" customWidth="1"/>
    <col min="13" max="13" width="7" style="44" customWidth="1"/>
    <col min="14" max="14" width="7.33203125" style="23" bestFit="1" customWidth="1"/>
    <col min="15" max="15" width="13.1640625" style="23" customWidth="1"/>
    <col min="16" max="16" width="8.1640625" style="23" bestFit="1" customWidth="1"/>
    <col min="17" max="16384" width="12" style="23"/>
  </cols>
  <sheetData>
    <row r="1" spans="1:16" x14ac:dyDescent="0.2">
      <c r="A1" s="221" t="s">
        <v>119</v>
      </c>
      <c r="B1" s="221"/>
      <c r="C1" s="221"/>
      <c r="D1" s="221"/>
      <c r="E1" s="221"/>
      <c r="F1" s="221"/>
      <c r="G1" s="221"/>
      <c r="H1" s="221"/>
      <c r="I1" s="221"/>
      <c r="J1" s="221"/>
      <c r="K1" s="222"/>
      <c r="L1" s="221"/>
      <c r="M1" s="222"/>
      <c r="N1" s="221"/>
      <c r="O1" s="221"/>
      <c r="P1" s="221"/>
    </row>
    <row r="2" spans="1:16" x14ac:dyDescent="0.2">
      <c r="A2" s="221" t="s">
        <v>116</v>
      </c>
      <c r="B2" s="221"/>
      <c r="C2" s="221"/>
      <c r="D2" s="221"/>
      <c r="E2" s="221"/>
      <c r="F2" s="221"/>
      <c r="G2" s="221"/>
      <c r="H2" s="221"/>
      <c r="I2" s="221"/>
      <c r="J2" s="221"/>
      <c r="K2" s="222"/>
      <c r="L2" s="221"/>
      <c r="M2" s="222"/>
      <c r="N2" s="221"/>
      <c r="O2" s="221"/>
      <c r="P2" s="221"/>
    </row>
    <row r="3" spans="1:16" x14ac:dyDescent="0.2">
      <c r="A3" s="147"/>
      <c r="B3" s="147"/>
      <c r="C3" s="147"/>
      <c r="D3" s="147"/>
      <c r="E3" s="147"/>
      <c r="F3" s="147"/>
      <c r="G3" s="147"/>
      <c r="H3" s="147"/>
      <c r="I3" s="147"/>
      <c r="J3" s="147"/>
      <c r="K3" s="148"/>
      <c r="L3" s="147"/>
      <c r="M3" s="148"/>
      <c r="N3" s="147"/>
      <c r="O3" s="147"/>
      <c r="P3" s="147"/>
    </row>
    <row r="4" spans="1:16" ht="13.5" x14ac:dyDescent="0.35">
      <c r="A4" s="217" t="s">
        <v>38</v>
      </c>
      <c r="B4" s="219" t="s">
        <v>24</v>
      </c>
      <c r="C4" s="219"/>
      <c r="D4" s="219"/>
      <c r="E4" s="219"/>
      <c r="F4" s="219"/>
      <c r="G4" s="219"/>
      <c r="H4" s="219" t="s">
        <v>39</v>
      </c>
      <c r="I4" s="219"/>
      <c r="J4" s="219"/>
      <c r="K4" s="220"/>
      <c r="L4" s="219"/>
      <c r="M4" s="220"/>
      <c r="N4" s="219" t="s">
        <v>101</v>
      </c>
      <c r="O4" s="219"/>
      <c r="P4" s="219"/>
    </row>
    <row r="5" spans="1:16" x14ac:dyDescent="0.2">
      <c r="A5" s="218"/>
      <c r="B5" s="82" t="s">
        <v>0</v>
      </c>
      <c r="C5" s="83" t="s">
        <v>91</v>
      </c>
      <c r="D5" s="82" t="s">
        <v>3</v>
      </c>
      <c r="E5" s="83" t="s">
        <v>91</v>
      </c>
      <c r="F5" s="82" t="s">
        <v>4</v>
      </c>
      <c r="G5" s="83" t="s">
        <v>91</v>
      </c>
      <c r="H5" s="82" t="s">
        <v>0</v>
      </c>
      <c r="I5" s="83" t="s">
        <v>91</v>
      </c>
      <c r="J5" s="82" t="s">
        <v>3</v>
      </c>
      <c r="K5" s="83" t="s">
        <v>91</v>
      </c>
      <c r="L5" s="82" t="s">
        <v>4</v>
      </c>
      <c r="M5" s="83" t="s">
        <v>91</v>
      </c>
      <c r="N5" s="82" t="s">
        <v>0</v>
      </c>
      <c r="O5" s="82" t="s">
        <v>3</v>
      </c>
      <c r="P5" s="82" t="s">
        <v>4</v>
      </c>
    </row>
    <row r="6" spans="1:16" x14ac:dyDescent="0.2">
      <c r="A6" s="57"/>
      <c r="B6" s="84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</row>
    <row r="7" spans="1:16" x14ac:dyDescent="0.2">
      <c r="A7" s="153" t="s">
        <v>109</v>
      </c>
      <c r="B7" s="200">
        <f>[1]MercLab!C7</f>
        <v>6936384.9751318004</v>
      </c>
      <c r="C7" s="24">
        <f>SUM(E7,G7)</f>
        <v>100.00000000000594</v>
      </c>
      <c r="D7" s="200">
        <f>[1]MercLab!D7</f>
        <v>3269481.2841366408</v>
      </c>
      <c r="E7" s="24">
        <f>IF(ISNUMBER(D7/$B$7*100),D7/$B$7*100,0)</f>
        <v>47.13523392744672</v>
      </c>
      <c r="F7" s="200">
        <f>[1]MercLab!E7</f>
        <v>3666903.6909955712</v>
      </c>
      <c r="G7" s="24">
        <f>IF(ISNUMBER(F7/$B$7*100),F7/$B$7*100,0)</f>
        <v>52.86476607255922</v>
      </c>
      <c r="H7" s="200">
        <f>[1]MercLab!F7</f>
        <v>4093474.222108868</v>
      </c>
      <c r="I7" s="24">
        <f>SUM(K7,M7)</f>
        <v>99.999999999998693</v>
      </c>
      <c r="J7" s="200">
        <f>[1]MercLab!G7</f>
        <v>2486400.0838296288</v>
      </c>
      <c r="K7" s="24">
        <f>IF(ISNUMBER(J7/$H$7*100),J7/$H$7*100,0)</f>
        <v>60.740582422641722</v>
      </c>
      <c r="L7" s="200">
        <f>[1]MercLab!H7</f>
        <v>1607074.1382791854</v>
      </c>
      <c r="M7" s="24">
        <f>IF(ISNUMBER(L7/$H$7*100),L7/$H$7*100,0)</f>
        <v>39.25941757735697</v>
      </c>
      <c r="N7" s="24">
        <f>IF(ISNUMBER(H7/B7*100),H7/B7*100,0)</f>
        <v>59.014518899754208</v>
      </c>
      <c r="O7" s="24">
        <f>IF(ISNUMBER(J7/D7*100),J7/D7*100,0)</f>
        <v>76.048763328100918</v>
      </c>
      <c r="P7" s="24">
        <f>IF(ISNUMBER(L7/F7*100),L7/F7*100,0)</f>
        <v>43.82646160643673</v>
      </c>
    </row>
    <row r="8" spans="1:16" x14ac:dyDescent="0.2">
      <c r="A8" s="154"/>
      <c r="C8" s="24"/>
      <c r="E8" s="24"/>
      <c r="G8" s="24"/>
      <c r="I8" s="24"/>
      <c r="K8" s="24"/>
      <c r="M8" s="24"/>
      <c r="N8" s="24"/>
      <c r="O8" s="24"/>
      <c r="P8" s="24"/>
    </row>
    <row r="9" spans="1:16" x14ac:dyDescent="0.2">
      <c r="A9" s="153" t="s">
        <v>42</v>
      </c>
      <c r="B9" s="200"/>
      <c r="C9" s="24"/>
      <c r="D9" s="200"/>
      <c r="E9" s="24"/>
      <c r="F9" s="200"/>
      <c r="G9" s="24"/>
      <c r="H9" s="200"/>
      <c r="I9" s="24"/>
      <c r="J9" s="200"/>
      <c r="K9" s="24"/>
      <c r="L9" s="200"/>
      <c r="M9" s="24"/>
      <c r="N9" s="24"/>
      <c r="O9" s="24"/>
      <c r="P9" s="24"/>
    </row>
    <row r="10" spans="1:16" x14ac:dyDescent="0.2">
      <c r="A10" s="155" t="s">
        <v>73</v>
      </c>
      <c r="B10" s="69">
        <f>SUM(B11:B13)</f>
        <v>3843096.3418834647</v>
      </c>
      <c r="C10" s="85">
        <f t="shared" ref="C10:C14" si="0">IF(ISNUMBER(B10/B$7*100),B10/B$7*100,0)</f>
        <v>55.404888218598927</v>
      </c>
      <c r="D10" s="69">
        <f>SUM(D11:D13)</f>
        <v>1729444.2588207512</v>
      </c>
      <c r="E10" s="85">
        <f t="shared" ref="E10:E14" si="1">IF(ISNUMBER(D10/D$7*100),D10/D$7*100,0)</f>
        <v>52.89659455192259</v>
      </c>
      <c r="F10" s="69">
        <f>SUM(F11:F13)</f>
        <v>2113652.0830625854</v>
      </c>
      <c r="G10" s="85">
        <f t="shared" ref="G10:G14" si="2">IF(ISNUMBER(F10/F$7*100),F10/F$7*100,0)</f>
        <v>57.641330702326819</v>
      </c>
      <c r="H10" s="69">
        <f>SUM(H11:H13)</f>
        <v>2233506.7701287214</v>
      </c>
      <c r="I10" s="85">
        <f t="shared" ref="I10:I14" si="3">IF(ISNUMBER(H10/H$7*100),H10/H$7*100,0)</f>
        <v>54.562619646302977</v>
      </c>
      <c r="J10" s="69">
        <f>SUM(J11:J13)</f>
        <v>1201924.7150997659</v>
      </c>
      <c r="K10" s="85">
        <f t="shared" ref="K10:K14" si="4">IF(ISNUMBER(J10/J$7*100),J10/J$7*100,0)</f>
        <v>48.339956345582365</v>
      </c>
      <c r="L10" s="69">
        <f>SUM(L11:L13)</f>
        <v>1031582.055028938</v>
      </c>
      <c r="M10" s="85">
        <f t="shared" ref="M10:M14" si="5">IF(ISNUMBER(L10/L$7*100),L10/L$7*100,0)</f>
        <v>64.190072533525438</v>
      </c>
      <c r="N10" s="100">
        <f t="shared" ref="N10:N14" si="6">IF(ISNUMBER(H10/B10*100),H10/B10*100,0)</f>
        <v>58.117376496320183</v>
      </c>
      <c r="O10" s="100">
        <f t="shared" ref="O10:O14" si="7">IF(ISNUMBER(J10/D10*100),J10/D10*100,0)</f>
        <v>69.497742351020747</v>
      </c>
      <c r="P10" s="100">
        <f t="shared" ref="P10:P14" si="8">IF(ISNUMBER(L10/F10*100),L10/F10*100,0)</f>
        <v>48.805669736062832</v>
      </c>
    </row>
    <row r="11" spans="1:16" x14ac:dyDescent="0.2">
      <c r="A11" s="156" t="s">
        <v>60</v>
      </c>
      <c r="B11" s="69">
        <f>[1]MercLab!C8</f>
        <v>1030626.346003018</v>
      </c>
      <c r="C11" s="85">
        <f t="shared" si="0"/>
        <v>14.858263341755116</v>
      </c>
      <c r="D11" s="69">
        <f>[1]MercLab!D8</f>
        <v>453552.66969981138</v>
      </c>
      <c r="E11" s="85">
        <f t="shared" si="1"/>
        <v>13.872312770237475</v>
      </c>
      <c r="F11" s="69">
        <f>[1]MercLab!E8</f>
        <v>577073.67630322708</v>
      </c>
      <c r="G11" s="85">
        <f t="shared" si="2"/>
        <v>15.737355680223782</v>
      </c>
      <c r="H11" s="69">
        <f>[1]MercLab!F8</f>
        <v>577445.92539244145</v>
      </c>
      <c r="I11" s="85">
        <f t="shared" si="3"/>
        <v>14.106499615257231</v>
      </c>
      <c r="J11" s="69">
        <f>[1]MercLab!G8</f>
        <v>298916.0186391219</v>
      </c>
      <c r="K11" s="85">
        <f t="shared" si="4"/>
        <v>12.022040241356589</v>
      </c>
      <c r="L11" s="69">
        <f>[1]MercLab!H8</f>
        <v>278529.90675332403</v>
      </c>
      <c r="M11" s="85">
        <f t="shared" si="5"/>
        <v>17.331490820427668</v>
      </c>
      <c r="N11" s="100">
        <f t="shared" si="6"/>
        <v>56.028640023796804</v>
      </c>
      <c r="O11" s="100">
        <f t="shared" si="7"/>
        <v>65.905469994689398</v>
      </c>
      <c r="P11" s="100">
        <f t="shared" si="8"/>
        <v>48.265917887228092</v>
      </c>
    </row>
    <row r="12" spans="1:16" x14ac:dyDescent="0.2">
      <c r="A12" s="156" t="s">
        <v>61</v>
      </c>
      <c r="B12" s="69">
        <f>[1]MercLab!C9</f>
        <v>604773.46564773179</v>
      </c>
      <c r="C12" s="85">
        <f t="shared" si="0"/>
        <v>8.7188566928732261</v>
      </c>
      <c r="D12" s="69">
        <f>[1]MercLab!D9</f>
        <v>274454.57835727965</v>
      </c>
      <c r="E12" s="85">
        <f t="shared" si="1"/>
        <v>8.3944379706016203</v>
      </c>
      <c r="F12" s="69">
        <f>[1]MercLab!E9</f>
        <v>330318.88729045138</v>
      </c>
      <c r="G12" s="85">
        <f t="shared" si="2"/>
        <v>9.0081146145610713</v>
      </c>
      <c r="H12" s="69">
        <f>[1]MercLab!F9</f>
        <v>369000.68908205663</v>
      </c>
      <c r="I12" s="85">
        <f t="shared" si="3"/>
        <v>9.0143645485559105</v>
      </c>
      <c r="J12" s="69">
        <f>[1]MercLab!G9</f>
        <v>196477.31380472958</v>
      </c>
      <c r="K12" s="85">
        <f t="shared" si="4"/>
        <v>7.9020796002431464</v>
      </c>
      <c r="L12" s="69">
        <f>[1]MercLab!H9</f>
        <v>172523.37527732528</v>
      </c>
      <c r="M12" s="85">
        <f t="shared" si="5"/>
        <v>10.735246817054685</v>
      </c>
      <c r="N12" s="100">
        <f t="shared" si="6"/>
        <v>61.014695591322784</v>
      </c>
      <c r="O12" s="100">
        <f t="shared" si="7"/>
        <v>71.588280647648446</v>
      </c>
      <c r="P12" s="100">
        <f t="shared" si="8"/>
        <v>52.229340166559844</v>
      </c>
    </row>
    <row r="13" spans="1:16" x14ac:dyDescent="0.2">
      <c r="A13" s="156" t="s">
        <v>96</v>
      </c>
      <c r="B13" s="69">
        <f>[1]MercLab!C10</f>
        <v>2207696.530232715</v>
      </c>
      <c r="C13" s="85">
        <f t="shared" si="0"/>
        <v>31.827768183970583</v>
      </c>
      <c r="D13" s="69">
        <f>[1]MercLab!D10</f>
        <v>1001437.0107636601</v>
      </c>
      <c r="E13" s="85">
        <f t="shared" si="1"/>
        <v>30.629843811083497</v>
      </c>
      <c r="F13" s="69">
        <f>[1]MercLab!E10</f>
        <v>1206259.5194689068</v>
      </c>
      <c r="G13" s="85">
        <f t="shared" si="2"/>
        <v>32.89586040754196</v>
      </c>
      <c r="H13" s="69">
        <f>[1]MercLab!F10</f>
        <v>1287060.1556542234</v>
      </c>
      <c r="I13" s="85">
        <f t="shared" si="3"/>
        <v>31.441755482489842</v>
      </c>
      <c r="J13" s="69">
        <f>[1]MercLab!G10</f>
        <v>706531.38265591441</v>
      </c>
      <c r="K13" s="85">
        <f t="shared" si="4"/>
        <v>28.415836503982632</v>
      </c>
      <c r="L13" s="69">
        <f>[1]MercLab!H10</f>
        <v>580528.77299828862</v>
      </c>
      <c r="M13" s="85">
        <f t="shared" si="5"/>
        <v>36.123334896043083</v>
      </c>
      <c r="N13" s="100">
        <f t="shared" si="6"/>
        <v>58.298780562859029</v>
      </c>
      <c r="O13" s="100">
        <f t="shared" si="7"/>
        <v>70.55175463478615</v>
      </c>
      <c r="P13" s="100">
        <f t="shared" si="8"/>
        <v>48.1263578548905</v>
      </c>
    </row>
    <row r="14" spans="1:16" x14ac:dyDescent="0.2">
      <c r="A14" s="155" t="s">
        <v>62</v>
      </c>
      <c r="B14" s="69">
        <f>[1]MercLab!C11</f>
        <v>3093288.6332484623</v>
      </c>
      <c r="C14" s="85">
        <f t="shared" si="0"/>
        <v>44.595111781402899</v>
      </c>
      <c r="D14" s="69">
        <f>[1]MercLab!D11</f>
        <v>1540037.0253155334</v>
      </c>
      <c r="E14" s="85">
        <f t="shared" si="1"/>
        <v>47.103405448066511</v>
      </c>
      <c r="F14" s="69">
        <f>[1]MercLab!E11</f>
        <v>1553251.6079326395</v>
      </c>
      <c r="G14" s="85">
        <f t="shared" si="2"/>
        <v>42.358669297663745</v>
      </c>
      <c r="H14" s="69">
        <f>[1]MercLab!F11</f>
        <v>1859967.4519798229</v>
      </c>
      <c r="I14" s="85">
        <f t="shared" si="3"/>
        <v>45.437380353689107</v>
      </c>
      <c r="J14" s="69">
        <f>[1]MercLab!G11</f>
        <v>1284475.3687295767</v>
      </c>
      <c r="K14" s="85">
        <f t="shared" si="4"/>
        <v>51.660043654406131</v>
      </c>
      <c r="L14" s="69">
        <f>[1]MercLab!H11</f>
        <v>575492.0832501438</v>
      </c>
      <c r="M14" s="85">
        <f t="shared" si="5"/>
        <v>35.809927466468118</v>
      </c>
      <c r="N14" s="100">
        <f t="shared" si="6"/>
        <v>60.129127039352639</v>
      </c>
      <c r="O14" s="100">
        <f t="shared" si="7"/>
        <v>83.405486206827035</v>
      </c>
      <c r="P14" s="100">
        <f t="shared" si="8"/>
        <v>37.050795911688596</v>
      </c>
    </row>
    <row r="15" spans="1:16" x14ac:dyDescent="0.2">
      <c r="A15" s="154"/>
      <c r="B15" s="99"/>
      <c r="C15" s="85"/>
      <c r="D15" s="99"/>
      <c r="E15" s="85"/>
      <c r="F15" s="99"/>
      <c r="G15" s="85"/>
      <c r="H15" s="99"/>
      <c r="I15" s="85"/>
      <c r="J15" s="99"/>
      <c r="K15" s="85"/>
      <c r="L15" s="99"/>
      <c r="M15" s="85"/>
      <c r="N15" s="116"/>
      <c r="O15" s="116"/>
      <c r="P15" s="116"/>
    </row>
    <row r="16" spans="1:16" x14ac:dyDescent="0.2">
      <c r="A16" s="153" t="s">
        <v>25</v>
      </c>
      <c r="B16" s="200"/>
      <c r="C16" s="24"/>
      <c r="D16" s="200"/>
      <c r="E16" s="24"/>
      <c r="F16" s="200"/>
      <c r="G16" s="24"/>
      <c r="H16" s="200"/>
      <c r="I16" s="24"/>
      <c r="J16" s="200"/>
      <c r="K16" s="24"/>
      <c r="L16" s="200"/>
      <c r="M16" s="24"/>
      <c r="N16" s="24"/>
      <c r="O16" s="24"/>
      <c r="P16" s="24"/>
    </row>
    <row r="17" spans="1:16" x14ac:dyDescent="0.2">
      <c r="A17" s="210" t="s">
        <v>124</v>
      </c>
      <c r="B17" s="69">
        <f>[1]MercLab!C13</f>
        <v>1467485.7932075122</v>
      </c>
      <c r="C17" s="85">
        <f t="shared" ref="C17:M22" si="9">IF(ISNUMBER(B17/B$7*100),B17/B$7*100,0)</f>
        <v>21.156348710008388</v>
      </c>
      <c r="D17" s="69">
        <f>[1]MercLab!D13</f>
        <v>701690.11999470077</v>
      </c>
      <c r="E17" s="85">
        <f t="shared" si="9"/>
        <v>21.461817915865307</v>
      </c>
      <c r="F17" s="69">
        <f>[1]MercLab!E13</f>
        <v>765795.67321275838</v>
      </c>
      <c r="G17" s="85">
        <f t="shared" si="9"/>
        <v>20.883986538649545</v>
      </c>
      <c r="H17" s="69">
        <f>[1]MercLab!F13</f>
        <v>784352.38078040571</v>
      </c>
      <c r="I17" s="85">
        <f t="shared" si="9"/>
        <v>19.161043607997232</v>
      </c>
      <c r="J17" s="69">
        <f>[1]MercLab!G13</f>
        <v>560324.05652449548</v>
      </c>
      <c r="K17" s="85">
        <f t="shared" si="9"/>
        <v>22.535554924108087</v>
      </c>
      <c r="L17" s="69">
        <f>[1]MercLab!H13</f>
        <v>224028.32425594341</v>
      </c>
      <c r="M17" s="85">
        <f t="shared" si="9"/>
        <v>13.940136233903141</v>
      </c>
      <c r="N17" s="100">
        <f t="shared" ref="N17:N22" si="10">IF(ISNUMBER(H17/B17*100),H17/B17*100,0)</f>
        <v>53.448720553950402</v>
      </c>
      <c r="O17" s="100">
        <f t="shared" ref="O17:O22" si="11">IF(ISNUMBER(J17/D17*100),J17/D17*100,0)</f>
        <v>79.853490958192069</v>
      </c>
      <c r="P17" s="100">
        <f t="shared" ref="P17:P22" si="12">IF(ISNUMBER(L17/F17*100),L17/F17*100,0)</f>
        <v>29.254320975211673</v>
      </c>
    </row>
    <row r="18" spans="1:16" x14ac:dyDescent="0.2">
      <c r="A18" s="210" t="s">
        <v>125</v>
      </c>
      <c r="B18" s="69">
        <f>[1]MercLab!C14</f>
        <v>1387871.8588157233</v>
      </c>
      <c r="C18" s="85">
        <f t="shared" si="9"/>
        <v>20.008575991550295</v>
      </c>
      <c r="D18" s="69">
        <f>[1]MercLab!D14</f>
        <v>652731.01969350304</v>
      </c>
      <c r="E18" s="85">
        <f t="shared" si="9"/>
        <v>19.964360183388148</v>
      </c>
      <c r="F18" s="69">
        <f>[1]MercLab!E14</f>
        <v>735140.83912217419</v>
      </c>
      <c r="G18" s="85">
        <f t="shared" si="9"/>
        <v>20.047999649605799</v>
      </c>
      <c r="H18" s="69">
        <f>[1]MercLab!F14</f>
        <v>791747.64172650396</v>
      </c>
      <c r="I18" s="85">
        <f t="shared" si="9"/>
        <v>19.341703373879142</v>
      </c>
      <c r="J18" s="69">
        <f>[1]MercLab!G14</f>
        <v>492610.83343607915</v>
      </c>
      <c r="K18" s="85">
        <f t="shared" si="9"/>
        <v>19.812211101495176</v>
      </c>
      <c r="L18" s="69">
        <f>[1]MercLab!H14</f>
        <v>299136.80829046568</v>
      </c>
      <c r="M18" s="85">
        <f t="shared" si="9"/>
        <v>18.613752854661321</v>
      </c>
      <c r="N18" s="100">
        <f t="shared" si="10"/>
        <v>57.047603977077934</v>
      </c>
      <c r="O18" s="100">
        <f t="shared" si="11"/>
        <v>75.469193063229923</v>
      </c>
      <c r="P18" s="100">
        <f t="shared" si="12"/>
        <v>40.691088342699416</v>
      </c>
    </row>
    <row r="19" spans="1:16" x14ac:dyDescent="0.2">
      <c r="A19" s="210" t="s">
        <v>126</v>
      </c>
      <c r="B19" s="69">
        <f>[1]MercLab!C15</f>
        <v>1426698.7505292313</v>
      </c>
      <c r="C19" s="85">
        <f t="shared" si="9"/>
        <v>20.568332865667134</v>
      </c>
      <c r="D19" s="69">
        <f>[1]MercLab!D15</f>
        <v>678346.6960235429</v>
      </c>
      <c r="E19" s="85">
        <f t="shared" si="9"/>
        <v>20.747838481744704</v>
      </c>
      <c r="F19" s="69">
        <f>[1]MercLab!E15</f>
        <v>748352.05450558418</v>
      </c>
      <c r="G19" s="85">
        <f t="shared" si="9"/>
        <v>20.408282233952132</v>
      </c>
      <c r="H19" s="69">
        <f>[1]MercLab!F15</f>
        <v>832305.94722962251</v>
      </c>
      <c r="I19" s="85">
        <f t="shared" si="9"/>
        <v>20.332507353639489</v>
      </c>
      <c r="J19" s="69">
        <f>[1]MercLab!G15</f>
        <v>509005.21285612386</v>
      </c>
      <c r="K19" s="85">
        <f t="shared" si="9"/>
        <v>20.471573185926641</v>
      </c>
      <c r="L19" s="69">
        <f>[1]MercLab!H15</f>
        <v>323300.73437354376</v>
      </c>
      <c r="M19" s="85">
        <f t="shared" si="9"/>
        <v>20.117350324592124</v>
      </c>
      <c r="N19" s="100">
        <f t="shared" si="10"/>
        <v>58.33788996597076</v>
      </c>
      <c r="O19" s="100">
        <f t="shared" si="11"/>
        <v>75.03614535751467</v>
      </c>
      <c r="P19" s="100">
        <f t="shared" si="12"/>
        <v>43.201689956893318</v>
      </c>
    </row>
    <row r="20" spans="1:16" x14ac:dyDescent="0.2">
      <c r="A20" s="210" t="s">
        <v>127</v>
      </c>
      <c r="B20" s="69">
        <f>[1]MercLab!C16</f>
        <v>1357761.1969249099</v>
      </c>
      <c r="C20" s="85">
        <f t="shared" si="9"/>
        <v>19.574478662772187</v>
      </c>
      <c r="D20" s="69">
        <f>[1]MercLab!D16</f>
        <v>633639.72975184675</v>
      </c>
      <c r="E20" s="85">
        <f t="shared" si="9"/>
        <v>19.380436059574187</v>
      </c>
      <c r="F20" s="69">
        <f>[1]MercLab!E16</f>
        <v>724121.46717295912</v>
      </c>
      <c r="G20" s="85">
        <f t="shared" si="9"/>
        <v>19.747490749514579</v>
      </c>
      <c r="H20" s="69">
        <f>[1]MercLab!F16</f>
        <v>826848.69374423346</v>
      </c>
      <c r="I20" s="85">
        <f t="shared" si="9"/>
        <v>20.199191417364272</v>
      </c>
      <c r="J20" s="69">
        <f>[1]MercLab!G16</f>
        <v>482082.22997573891</v>
      </c>
      <c r="K20" s="85">
        <f t="shared" si="9"/>
        <v>19.388763421903576</v>
      </c>
      <c r="L20" s="69">
        <f>[1]MercLab!H16</f>
        <v>344766.46376852237</v>
      </c>
      <c r="M20" s="85">
        <f t="shared" si="9"/>
        <v>21.453052821675648</v>
      </c>
      <c r="N20" s="100">
        <f t="shared" si="10"/>
        <v>60.897946974541625</v>
      </c>
      <c r="O20" s="100">
        <f t="shared" si="11"/>
        <v>76.081439868762246</v>
      </c>
      <c r="P20" s="100">
        <f t="shared" si="12"/>
        <v>47.61168939163263</v>
      </c>
    </row>
    <row r="21" spans="1:16" x14ac:dyDescent="0.2">
      <c r="A21" s="210" t="s">
        <v>128</v>
      </c>
      <c r="B21" s="69">
        <f>[1]MercLab!C17</f>
        <v>1272423.5928534619</v>
      </c>
      <c r="C21" s="85">
        <f t="shared" si="9"/>
        <v>18.34418933515558</v>
      </c>
      <c r="D21" s="69">
        <f>[1]MercLab!D17</f>
        <v>591588.073050356</v>
      </c>
      <c r="E21" s="85">
        <f t="shared" si="9"/>
        <v>18.094248647964793</v>
      </c>
      <c r="F21" s="69">
        <f>[1]MercLab!E17</f>
        <v>680835.5198030516</v>
      </c>
      <c r="G21" s="85">
        <f t="shared" si="9"/>
        <v>18.56704121995098</v>
      </c>
      <c r="H21" s="69">
        <f>[1]MercLab!F17</f>
        <v>846066.62265348458</v>
      </c>
      <c r="I21" s="85">
        <f t="shared" si="9"/>
        <v>20.668668635651251</v>
      </c>
      <c r="J21" s="69">
        <f>[1]MercLab!G17</f>
        <v>435741.41439391917</v>
      </c>
      <c r="K21" s="85">
        <f t="shared" si="9"/>
        <v>17.524991944288267</v>
      </c>
      <c r="L21" s="69">
        <f>[1]MercLab!H17</f>
        <v>410325.2082595799</v>
      </c>
      <c r="M21" s="85">
        <f t="shared" si="9"/>
        <v>25.532438018008669</v>
      </c>
      <c r="N21" s="100">
        <f t="shared" si="10"/>
        <v>66.492528699200363</v>
      </c>
      <c r="O21" s="100">
        <f t="shared" si="11"/>
        <v>73.656220306664096</v>
      </c>
      <c r="P21" s="100">
        <f t="shared" si="12"/>
        <v>60.267890896508533</v>
      </c>
    </row>
    <row r="22" spans="1:16" x14ac:dyDescent="0.2">
      <c r="A22" s="210" t="s">
        <v>10</v>
      </c>
      <c r="B22" s="69">
        <f>[1]MercLab!C18</f>
        <v>24143.7828007684</v>
      </c>
      <c r="C22" s="85">
        <f t="shared" si="9"/>
        <v>0.34807443484362888</v>
      </c>
      <c r="D22" s="69">
        <f>[1]MercLab!D18</f>
        <v>11485.645622233244</v>
      </c>
      <c r="E22" s="85">
        <f t="shared" si="9"/>
        <v>0.35129871144884722</v>
      </c>
      <c r="F22" s="69">
        <f>[1]MercLab!E18</f>
        <v>12658.137178535177</v>
      </c>
      <c r="G22" s="85">
        <f t="shared" si="9"/>
        <v>0.34519960831309615</v>
      </c>
      <c r="H22" s="69">
        <f>[1]MercLab!F18</f>
        <v>12152.935974043101</v>
      </c>
      <c r="I22" s="85">
        <f t="shared" si="9"/>
        <v>0.29688561145456965</v>
      </c>
      <c r="J22" s="69">
        <f>[1]MercLab!G18</f>
        <v>6636.3366430121532</v>
      </c>
      <c r="K22" s="85">
        <f t="shared" si="9"/>
        <v>0.2669054222677899</v>
      </c>
      <c r="L22" s="69">
        <f>[1]MercLab!H18</f>
        <v>5516.5993310309386</v>
      </c>
      <c r="M22" s="85">
        <f t="shared" si="9"/>
        <v>0.34326974715292069</v>
      </c>
      <c r="N22" s="100">
        <f t="shared" si="10"/>
        <v>50.335674713145281</v>
      </c>
      <c r="O22" s="100">
        <f t="shared" si="11"/>
        <v>57.779395789174615</v>
      </c>
      <c r="P22" s="100">
        <f t="shared" si="12"/>
        <v>43.581446884503819</v>
      </c>
    </row>
    <row r="23" spans="1:16" x14ac:dyDescent="0.2">
      <c r="A23" s="154"/>
      <c r="B23" s="99"/>
      <c r="C23" s="85"/>
      <c r="D23" s="99"/>
      <c r="E23" s="85"/>
      <c r="F23" s="99"/>
      <c r="G23" s="85"/>
      <c r="H23" s="99"/>
      <c r="I23" s="85"/>
      <c r="J23" s="99"/>
      <c r="K23" s="85"/>
      <c r="L23" s="99"/>
      <c r="M23" s="85"/>
      <c r="N23" s="116"/>
      <c r="O23" s="116"/>
      <c r="P23" s="116"/>
    </row>
    <row r="24" spans="1:16" x14ac:dyDescent="0.2">
      <c r="A24" s="153" t="s">
        <v>14</v>
      </c>
      <c r="B24" s="200"/>
      <c r="C24" s="24"/>
      <c r="D24" s="200"/>
      <c r="E24" s="24"/>
      <c r="F24" s="200"/>
      <c r="G24" s="24"/>
      <c r="H24" s="200"/>
      <c r="I24" s="24"/>
      <c r="J24" s="200"/>
      <c r="K24" s="24"/>
      <c r="L24" s="200"/>
      <c r="M24" s="24"/>
      <c r="N24" s="24"/>
      <c r="O24" s="24"/>
      <c r="P24" s="24"/>
    </row>
    <row r="25" spans="1:16" x14ac:dyDescent="0.2">
      <c r="A25" s="157" t="s">
        <v>44</v>
      </c>
      <c r="B25" s="69">
        <f>[1]MercLab!C20</f>
        <v>702282.8211766996</v>
      </c>
      <c r="C25" s="85">
        <f t="shared" ref="C25:M29" si="13">IF(ISNUMBER(B25/B$7*100),B25/B$7*100,0)</f>
        <v>10.124622893546292</v>
      </c>
      <c r="D25" s="69">
        <f>[1]MercLab!D20</f>
        <v>334184.99217628204</v>
      </c>
      <c r="E25" s="85">
        <f t="shared" si="13"/>
        <v>10.221345930246821</v>
      </c>
      <c r="F25" s="69">
        <f>[1]MercLab!E20</f>
        <v>368097.82900044596</v>
      </c>
      <c r="G25" s="85">
        <f t="shared" si="13"/>
        <v>10.038382788845668</v>
      </c>
      <c r="H25" s="69">
        <f>[1]MercLab!F20</f>
        <v>370714.74630294554</v>
      </c>
      <c r="I25" s="85">
        <f t="shared" si="13"/>
        <v>9.0562374694022498</v>
      </c>
      <c r="J25" s="69">
        <f>[1]MercLab!G20</f>
        <v>251202.6381541405</v>
      </c>
      <c r="K25" s="85">
        <f t="shared" si="13"/>
        <v>10.103065865700527</v>
      </c>
      <c r="L25" s="69">
        <f>[1]MercLab!H20</f>
        <v>119512.10814880449</v>
      </c>
      <c r="M25" s="85">
        <f t="shared" si="13"/>
        <v>7.4366269297802932</v>
      </c>
      <c r="N25" s="100">
        <f t="shared" ref="N25:N29" si="14">IF(ISNUMBER(H25/B25*100),H25/B25*100,0)</f>
        <v>52.787101595593633</v>
      </c>
      <c r="O25" s="100">
        <f t="shared" ref="O25:O29" si="15">IF(ISNUMBER(J25/D25*100),J25/D25*100,0)</f>
        <v>75.168737087281144</v>
      </c>
      <c r="P25" s="100">
        <f t="shared" ref="P25:P29" si="16">IF(ISNUMBER(L25/F25*100),L25/F25*100,0)</f>
        <v>32.467485199066388</v>
      </c>
    </row>
    <row r="26" spans="1:16" x14ac:dyDescent="0.2">
      <c r="A26" s="157" t="s">
        <v>45</v>
      </c>
      <c r="B26" s="69">
        <f>[1]MercLab!C21</f>
        <v>3666410.1051646345</v>
      </c>
      <c r="C26" s="85">
        <f t="shared" si="13"/>
        <v>52.857650178145832</v>
      </c>
      <c r="D26" s="69">
        <f>[1]MercLab!D21</f>
        <v>1808873.60423005</v>
      </c>
      <c r="E26" s="85">
        <f t="shared" si="13"/>
        <v>55.32601189695179</v>
      </c>
      <c r="F26" s="69">
        <f>[1]MercLab!E21</f>
        <v>1857536.5009343098</v>
      </c>
      <c r="G26" s="85">
        <f t="shared" si="13"/>
        <v>50.65681178089477</v>
      </c>
      <c r="H26" s="69">
        <f>[1]MercLab!F21</f>
        <v>2134363.4540467849</v>
      </c>
      <c r="I26" s="85">
        <f t="shared" si="13"/>
        <v>52.140635026332419</v>
      </c>
      <c r="J26" s="69">
        <f>[1]MercLab!G21</f>
        <v>1403733.0500892042</v>
      </c>
      <c r="K26" s="85">
        <f t="shared" si="13"/>
        <v>56.456443161276447</v>
      </c>
      <c r="L26" s="69">
        <f>[1]MercLab!H21</f>
        <v>730630.40395736985</v>
      </c>
      <c r="M26" s="85">
        <f t="shared" si="13"/>
        <v>45.46339129940268</v>
      </c>
      <c r="N26" s="100">
        <f t="shared" si="14"/>
        <v>58.213985692441916</v>
      </c>
      <c r="O26" s="100">
        <f t="shared" si="15"/>
        <v>77.602605666121462</v>
      </c>
      <c r="P26" s="100">
        <f t="shared" si="16"/>
        <v>39.333299969603559</v>
      </c>
    </row>
    <row r="27" spans="1:16" x14ac:dyDescent="0.2">
      <c r="A27" s="157" t="s">
        <v>46</v>
      </c>
      <c r="B27" s="69">
        <f>[1]MercLab!C22</f>
        <v>1952358.4495148289</v>
      </c>
      <c r="C27" s="85">
        <f t="shared" si="13"/>
        <v>28.146627623962463</v>
      </c>
      <c r="D27" s="69">
        <f>[1]MercLab!D22</f>
        <v>863789.27486895898</v>
      </c>
      <c r="E27" s="85">
        <f t="shared" si="13"/>
        <v>26.419765088120283</v>
      </c>
      <c r="F27" s="69">
        <f>[1]MercLab!E22</f>
        <v>1088569.1746456653</v>
      </c>
      <c r="G27" s="85">
        <f t="shared" si="13"/>
        <v>29.686331204136884</v>
      </c>
      <c r="H27" s="69">
        <f>[1]MercLab!F22</f>
        <v>1157063.4698542433</v>
      </c>
      <c r="I27" s="85">
        <f t="shared" si="13"/>
        <v>28.266049987683807</v>
      </c>
      <c r="J27" s="69">
        <f>[1]MercLab!G22</f>
        <v>628863.12568337447</v>
      </c>
      <c r="K27" s="85">
        <f t="shared" si="13"/>
        <v>25.292113275462107</v>
      </c>
      <c r="L27" s="69">
        <f>[1]MercLab!H22</f>
        <v>528200.34417085873</v>
      </c>
      <c r="M27" s="85">
        <f t="shared" si="13"/>
        <v>32.867204542065643</v>
      </c>
      <c r="N27" s="100">
        <f t="shared" si="14"/>
        <v>59.264909583677095</v>
      </c>
      <c r="O27" s="100">
        <f t="shared" si="15"/>
        <v>72.802840227296883</v>
      </c>
      <c r="P27" s="100">
        <f t="shared" si="16"/>
        <v>48.522441795468865</v>
      </c>
    </row>
    <row r="28" spans="1:16" x14ac:dyDescent="0.2">
      <c r="A28" s="157" t="s">
        <v>47</v>
      </c>
      <c r="B28" s="69">
        <f>[1]MercLab!C23</f>
        <v>583406.88257399842</v>
      </c>
      <c r="C28" s="85">
        <f t="shared" si="13"/>
        <v>8.4108204009093779</v>
      </c>
      <c r="D28" s="69">
        <f>[1]MercLab!D23</f>
        <v>242664.64217353138</v>
      </c>
      <c r="E28" s="85">
        <f t="shared" si="13"/>
        <v>7.4221144299228143</v>
      </c>
      <c r="F28" s="69">
        <f>[1]MercLab!E23</f>
        <v>340742.24040047213</v>
      </c>
      <c r="G28" s="85">
        <f t="shared" si="13"/>
        <v>9.2923695061093898</v>
      </c>
      <c r="H28" s="69">
        <f>[1]MercLab!F23</f>
        <v>407822.94671561662</v>
      </c>
      <c r="I28" s="85">
        <f t="shared" si="13"/>
        <v>9.9627583951295833</v>
      </c>
      <c r="J28" s="69">
        <f>[1]MercLab!G23</f>
        <v>186353.55790099382</v>
      </c>
      <c r="K28" s="85">
        <f t="shared" si="13"/>
        <v>7.4949143990522407</v>
      </c>
      <c r="L28" s="69">
        <f>[1]MercLab!H23</f>
        <v>221469.3888146235</v>
      </c>
      <c r="M28" s="85">
        <f t="shared" si="13"/>
        <v>13.780906775823507</v>
      </c>
      <c r="N28" s="100">
        <f t="shared" si="14"/>
        <v>69.903691385383851</v>
      </c>
      <c r="O28" s="100">
        <f t="shared" si="15"/>
        <v>76.794689259975073</v>
      </c>
      <c r="P28" s="100">
        <f t="shared" si="16"/>
        <v>64.99616500564531</v>
      </c>
    </row>
    <row r="29" spans="1:16" x14ac:dyDescent="0.2">
      <c r="A29" s="155" t="s">
        <v>63</v>
      </c>
      <c r="B29" s="69">
        <f>[1]MercLab!C24</f>
        <v>31926.716701907757</v>
      </c>
      <c r="C29" s="85">
        <f t="shared" si="13"/>
        <v>0.46027890343991629</v>
      </c>
      <c r="D29" s="69">
        <f>[1]MercLab!D24</f>
        <v>19968.770687516491</v>
      </c>
      <c r="E29" s="85">
        <f t="shared" si="13"/>
        <v>0.61076265474905655</v>
      </c>
      <c r="F29" s="69">
        <f>[1]MercLab!E24</f>
        <v>11957.946014391269</v>
      </c>
      <c r="G29" s="85">
        <f t="shared" si="13"/>
        <v>0.32610472000546775</v>
      </c>
      <c r="H29" s="69">
        <f>[1]MercLab!F24</f>
        <v>23509.605189032354</v>
      </c>
      <c r="I29" s="85">
        <f t="shared" si="13"/>
        <v>0.57431912144595654</v>
      </c>
      <c r="J29" s="69">
        <f>[1]MercLab!G24</f>
        <v>16247.712001630855</v>
      </c>
      <c r="K29" s="85">
        <f t="shared" si="13"/>
        <v>0.65346329849722484</v>
      </c>
      <c r="L29" s="69">
        <f>[1]MercLab!H24</f>
        <v>7261.8931874015097</v>
      </c>
      <c r="M29" s="85">
        <f t="shared" si="13"/>
        <v>0.45187045291994821</v>
      </c>
      <c r="N29" s="100">
        <f t="shared" si="14"/>
        <v>73.636150589915047</v>
      </c>
      <c r="O29" s="100">
        <f t="shared" si="15"/>
        <v>81.365609610551232</v>
      </c>
      <c r="P29" s="100">
        <f t="shared" si="16"/>
        <v>60.728599867083311</v>
      </c>
    </row>
    <row r="30" spans="1:16" x14ac:dyDescent="0.2">
      <c r="A30" s="157"/>
      <c r="B30" s="99"/>
      <c r="C30" s="85"/>
      <c r="D30" s="99"/>
      <c r="E30" s="85"/>
      <c r="F30" s="99"/>
      <c r="G30" s="85"/>
      <c r="H30" s="99"/>
      <c r="I30" s="85"/>
      <c r="J30" s="99"/>
      <c r="K30" s="85"/>
      <c r="L30" s="99"/>
      <c r="M30" s="85"/>
      <c r="N30" s="116"/>
      <c r="O30" s="116"/>
      <c r="P30" s="116"/>
    </row>
    <row r="31" spans="1:16" x14ac:dyDescent="0.2">
      <c r="A31" s="153" t="s">
        <v>33</v>
      </c>
      <c r="B31" s="200"/>
      <c r="C31" s="24"/>
      <c r="D31" s="200"/>
      <c r="E31" s="24"/>
      <c r="F31" s="200"/>
      <c r="G31" s="24"/>
      <c r="H31" s="200"/>
      <c r="I31" s="24"/>
      <c r="J31" s="200"/>
      <c r="K31" s="24"/>
      <c r="L31" s="200"/>
      <c r="M31" s="24"/>
      <c r="N31" s="24"/>
      <c r="O31" s="24"/>
      <c r="P31" s="24"/>
    </row>
    <row r="32" spans="1:16" x14ac:dyDescent="0.2">
      <c r="A32" s="157" t="s">
        <v>48</v>
      </c>
      <c r="B32" s="69">
        <f>[1]MercLab!C26</f>
        <v>358657.87946025096</v>
      </c>
      <c r="C32" s="85">
        <f t="shared" ref="C32:M44" si="17">IF(ISNUMBER(B32/B$7*100),B32/B$7*100,0)</f>
        <v>5.1706743605798202</v>
      </c>
      <c r="D32" s="69">
        <f>[1]MercLab!D26</f>
        <v>196766.86762749634</v>
      </c>
      <c r="E32" s="85">
        <f t="shared" si="17"/>
        <v>6.0182900750097366</v>
      </c>
      <c r="F32" s="69">
        <f>[1]MercLab!E26</f>
        <v>161891.01183275535</v>
      </c>
      <c r="G32" s="85">
        <f t="shared" si="17"/>
        <v>4.4149240196925277</v>
      </c>
      <c r="H32" s="69">
        <f>[1]MercLab!F26</f>
        <v>30229.509253808072</v>
      </c>
      <c r="I32" s="85">
        <f t="shared" si="17"/>
        <v>0.73848050857480396</v>
      </c>
      <c r="J32" s="69">
        <f>[1]MercLab!G26</f>
        <v>21531.72391714299</v>
      </c>
      <c r="K32" s="85">
        <f t="shared" si="17"/>
        <v>0.86597985807574362</v>
      </c>
      <c r="L32" s="69">
        <f>[1]MercLab!H26</f>
        <v>8697.7853366650579</v>
      </c>
      <c r="M32" s="85">
        <f t="shared" si="17"/>
        <v>0.5412186737058956</v>
      </c>
      <c r="N32" s="100">
        <f t="shared" ref="N32:N44" si="18">IF(ISNUMBER(H32/B32*100),H32/B32*100,0)</f>
        <v>8.4285083320352161</v>
      </c>
      <c r="O32" s="100">
        <f t="shared" ref="O32:O44" si="19">IF(ISNUMBER(J32/D32*100),J32/D32*100,0)</f>
        <v>10.942758898772107</v>
      </c>
      <c r="P32" s="100">
        <f t="shared" ref="P32:P44" si="20">IF(ISNUMBER(L32/F32*100),L32/F32*100,0)</f>
        <v>5.3726178113275829</v>
      </c>
    </row>
    <row r="33" spans="1:16" x14ac:dyDescent="0.2">
      <c r="A33" s="157" t="s">
        <v>49</v>
      </c>
      <c r="B33" s="69">
        <f>[1]MercLab!C27</f>
        <v>545263.66555597796</v>
      </c>
      <c r="C33" s="85">
        <f t="shared" si="17"/>
        <v>7.8609198813336807</v>
      </c>
      <c r="D33" s="69">
        <f>[1]MercLab!D27</f>
        <v>280959.89400476095</v>
      </c>
      <c r="E33" s="85">
        <f t="shared" si="17"/>
        <v>8.5934088495310945</v>
      </c>
      <c r="F33" s="69">
        <f>[1]MercLab!E27</f>
        <v>264303.77155121928</v>
      </c>
      <c r="G33" s="85">
        <f t="shared" si="17"/>
        <v>7.2078187436512771</v>
      </c>
      <c r="H33" s="69">
        <f>[1]MercLab!F27</f>
        <v>118913.06559626677</v>
      </c>
      <c r="I33" s="85">
        <f t="shared" si="17"/>
        <v>2.9049423336787341</v>
      </c>
      <c r="J33" s="69">
        <f>[1]MercLab!G27</f>
        <v>86498.418721518421</v>
      </c>
      <c r="K33" s="85">
        <f t="shared" si="17"/>
        <v>3.4788616395270919</v>
      </c>
      <c r="L33" s="69">
        <f>[1]MercLab!H27</f>
        <v>32414.646874748036</v>
      </c>
      <c r="M33" s="85">
        <f t="shared" si="17"/>
        <v>2.0169976046940081</v>
      </c>
      <c r="N33" s="100">
        <f t="shared" si="18"/>
        <v>21.808360451638951</v>
      </c>
      <c r="O33" s="100">
        <f t="shared" si="19"/>
        <v>30.786749485338532</v>
      </c>
      <c r="P33" s="100">
        <f t="shared" si="20"/>
        <v>12.264163573793883</v>
      </c>
    </row>
    <row r="34" spans="1:16" x14ac:dyDescent="0.2">
      <c r="A34" s="157" t="s">
        <v>50</v>
      </c>
      <c r="B34" s="69">
        <f>[1]MercLab!C28</f>
        <v>879200.10983140685</v>
      </c>
      <c r="C34" s="85">
        <f t="shared" si="17"/>
        <v>12.675191947729243</v>
      </c>
      <c r="D34" s="69">
        <f>[1]MercLab!D28</f>
        <v>444861.07688790199</v>
      </c>
      <c r="E34" s="85">
        <f t="shared" si="17"/>
        <v>13.606472655046096</v>
      </c>
      <c r="F34" s="69">
        <f>[1]MercLab!E28</f>
        <v>434339.03294355754</v>
      </c>
      <c r="G34" s="85">
        <f t="shared" si="17"/>
        <v>11.844844303113772</v>
      </c>
      <c r="H34" s="69">
        <f>[1]MercLab!F28</f>
        <v>386096.03991862905</v>
      </c>
      <c r="I34" s="85">
        <f t="shared" si="17"/>
        <v>9.4319890383900074</v>
      </c>
      <c r="J34" s="69">
        <f>[1]MercLab!G28</f>
        <v>261043.34678296925</v>
      </c>
      <c r="K34" s="85">
        <f t="shared" si="17"/>
        <v>10.498847248303756</v>
      </c>
      <c r="L34" s="69">
        <f>[1]MercLab!H28</f>
        <v>125052.69313565971</v>
      </c>
      <c r="M34" s="85">
        <f t="shared" si="17"/>
        <v>7.7813891815571727</v>
      </c>
      <c r="N34" s="100">
        <f t="shared" si="18"/>
        <v>43.914466752360369</v>
      </c>
      <c r="O34" s="100">
        <f t="shared" si="19"/>
        <v>58.679745283435544</v>
      </c>
      <c r="P34" s="100">
        <f t="shared" si="20"/>
        <v>28.791493200177182</v>
      </c>
    </row>
    <row r="35" spans="1:16" x14ac:dyDescent="0.2">
      <c r="A35" s="157" t="s">
        <v>51</v>
      </c>
      <c r="B35" s="69">
        <f>[1]MercLab!C29</f>
        <v>1018125.1737354617</v>
      </c>
      <c r="C35" s="85">
        <f t="shared" si="17"/>
        <v>14.678037297318781</v>
      </c>
      <c r="D35" s="69">
        <f>[1]MercLab!D29</f>
        <v>481853.27446834912</v>
      </c>
      <c r="E35" s="85">
        <f t="shared" si="17"/>
        <v>14.737911998648748</v>
      </c>
      <c r="F35" s="69">
        <f>[1]MercLab!E29</f>
        <v>536271.89926717721</v>
      </c>
      <c r="G35" s="85">
        <f t="shared" si="17"/>
        <v>14.62465187138794</v>
      </c>
      <c r="H35" s="69">
        <f>[1]MercLab!F29</f>
        <v>689431.70678064355</v>
      </c>
      <c r="I35" s="85">
        <f t="shared" si="17"/>
        <v>16.842214446032678</v>
      </c>
      <c r="J35" s="69">
        <f>[1]MercLab!G29</f>
        <v>419374.86516201706</v>
      </c>
      <c r="K35" s="85">
        <f t="shared" si="17"/>
        <v>16.866749156317724</v>
      </c>
      <c r="L35" s="69">
        <f>[1]MercLab!H29</f>
        <v>270056.84161865024</v>
      </c>
      <c r="M35" s="85">
        <f t="shared" si="17"/>
        <v>16.804255334966705</v>
      </c>
      <c r="N35" s="100">
        <f t="shared" si="18"/>
        <v>67.715809859719457</v>
      </c>
      <c r="O35" s="100">
        <f t="shared" si="19"/>
        <v>87.033727357094875</v>
      </c>
      <c r="P35" s="100">
        <f t="shared" si="20"/>
        <v>50.358193667743279</v>
      </c>
    </row>
    <row r="36" spans="1:16" x14ac:dyDescent="0.2">
      <c r="A36" s="157" t="s">
        <v>52</v>
      </c>
      <c r="B36" s="69">
        <f>[1]MercLab!C30</f>
        <v>672733.25731679203</v>
      </c>
      <c r="C36" s="85">
        <f t="shared" si="17"/>
        <v>9.6986147644437697</v>
      </c>
      <c r="D36" s="69">
        <f>[1]MercLab!D30</f>
        <v>320967.74764303467</v>
      </c>
      <c r="E36" s="85">
        <f t="shared" si="17"/>
        <v>9.8170847222877242</v>
      </c>
      <c r="F36" s="69">
        <f>[1]MercLab!E30</f>
        <v>351765.50967378</v>
      </c>
      <c r="G36" s="85">
        <f t="shared" si="17"/>
        <v>9.5929846899871816</v>
      </c>
      <c r="H36" s="69">
        <f>[1]MercLab!F30</f>
        <v>485810.87828420306</v>
      </c>
      <c r="I36" s="85">
        <f t="shared" si="17"/>
        <v>11.867935448581473</v>
      </c>
      <c r="J36" s="69">
        <f>[1]MercLab!G30</f>
        <v>302632.97096479946</v>
      </c>
      <c r="K36" s="85">
        <f t="shared" si="17"/>
        <v>12.171531562156119</v>
      </c>
      <c r="L36" s="69">
        <f>[1]MercLab!H30</f>
        <v>183177.90731940253</v>
      </c>
      <c r="M36" s="85">
        <f t="shared" si="17"/>
        <v>11.398223825289406</v>
      </c>
      <c r="N36" s="100">
        <f t="shared" si="18"/>
        <v>72.214488134846789</v>
      </c>
      <c r="O36" s="100">
        <f t="shared" si="19"/>
        <v>94.287657618912448</v>
      </c>
      <c r="P36" s="100">
        <f t="shared" si="20"/>
        <v>52.073868040467609</v>
      </c>
    </row>
    <row r="37" spans="1:16" x14ac:dyDescent="0.2">
      <c r="A37" s="157" t="s">
        <v>53</v>
      </c>
      <c r="B37" s="69">
        <f>[1]MercLab!C31</f>
        <v>577085.52762302395</v>
      </c>
      <c r="C37" s="85">
        <f t="shared" si="17"/>
        <v>8.319687123652745</v>
      </c>
      <c r="D37" s="69">
        <f>[1]MercLab!D31</f>
        <v>249930.04863460502</v>
      </c>
      <c r="E37" s="85">
        <f t="shared" si="17"/>
        <v>7.6443333640493094</v>
      </c>
      <c r="F37" s="69">
        <f>[1]MercLab!E31</f>
        <v>327155.47898842598</v>
      </c>
      <c r="G37" s="85">
        <f t="shared" si="17"/>
        <v>8.9218454193871288</v>
      </c>
      <c r="H37" s="69">
        <f>[1]MercLab!F31</f>
        <v>433325.87240620196</v>
      </c>
      <c r="I37" s="85">
        <f t="shared" si="17"/>
        <v>10.585772595459561</v>
      </c>
      <c r="J37" s="69">
        <f>[1]MercLab!G31</f>
        <v>242282.5735246056</v>
      </c>
      <c r="K37" s="85">
        <f t="shared" si="17"/>
        <v>9.7443116697227037</v>
      </c>
      <c r="L37" s="69">
        <f>[1]MercLab!H31</f>
        <v>191043.29888159482</v>
      </c>
      <c r="M37" s="85">
        <f t="shared" si="17"/>
        <v>11.887646893886252</v>
      </c>
      <c r="N37" s="100">
        <f t="shared" si="18"/>
        <v>75.088674323724902</v>
      </c>
      <c r="O37" s="100">
        <f t="shared" si="19"/>
        <v>96.940153794320295</v>
      </c>
      <c r="P37" s="100">
        <f t="shared" si="20"/>
        <v>58.395261932432284</v>
      </c>
    </row>
    <row r="38" spans="1:16" x14ac:dyDescent="0.2">
      <c r="A38" s="157" t="s">
        <v>54</v>
      </c>
      <c r="B38" s="69">
        <f>[1]MercLab!C32</f>
        <v>531841.2764206602</v>
      </c>
      <c r="C38" s="85">
        <f t="shared" si="17"/>
        <v>7.6674129006306266</v>
      </c>
      <c r="D38" s="69">
        <f>[1]MercLab!D32</f>
        <v>230511.11151591255</v>
      </c>
      <c r="E38" s="85">
        <f t="shared" si="17"/>
        <v>7.0503878592099891</v>
      </c>
      <c r="F38" s="69">
        <f>[1]MercLab!E32</f>
        <v>301330.16490474815</v>
      </c>
      <c r="G38" s="85">
        <f t="shared" si="17"/>
        <v>8.2175641985005736</v>
      </c>
      <c r="H38" s="69">
        <f>[1]MercLab!F32</f>
        <v>404574.8530608947</v>
      </c>
      <c r="I38" s="85">
        <f t="shared" si="17"/>
        <v>9.8834103040342729</v>
      </c>
      <c r="J38" s="69">
        <f>[1]MercLab!G32</f>
        <v>224371.4557924151</v>
      </c>
      <c r="K38" s="85">
        <f t="shared" si="17"/>
        <v>9.0239482073549233</v>
      </c>
      <c r="L38" s="69">
        <f>[1]MercLab!H32</f>
        <v>180203.39726847885</v>
      </c>
      <c r="M38" s="85">
        <f t="shared" si="17"/>
        <v>11.213135285808042</v>
      </c>
      <c r="N38" s="100">
        <f t="shared" si="18"/>
        <v>76.070600571606633</v>
      </c>
      <c r="O38" s="100">
        <f t="shared" si="19"/>
        <v>97.336503354167547</v>
      </c>
      <c r="P38" s="100">
        <f t="shared" si="20"/>
        <v>59.802641174487782</v>
      </c>
    </row>
    <row r="39" spans="1:16" x14ac:dyDescent="0.2">
      <c r="A39" s="157" t="s">
        <v>55</v>
      </c>
      <c r="B39" s="69">
        <f>[1]MercLab!C33</f>
        <v>477589.02804427681</v>
      </c>
      <c r="C39" s="85">
        <f t="shared" si="17"/>
        <v>6.885272800695466</v>
      </c>
      <c r="D39" s="69">
        <f>[1]MercLab!D33</f>
        <v>213328.41085539581</v>
      </c>
      <c r="E39" s="85">
        <f t="shared" si="17"/>
        <v>6.5248396401733366</v>
      </c>
      <c r="F39" s="69">
        <f>[1]MercLab!E33</f>
        <v>264260.61718887941</v>
      </c>
      <c r="G39" s="85">
        <f t="shared" si="17"/>
        <v>7.2066418825723826</v>
      </c>
      <c r="H39" s="69">
        <f>[1]MercLab!F33</f>
        <v>363569.9692177861</v>
      </c>
      <c r="I39" s="85">
        <f t="shared" si="17"/>
        <v>8.8816968054701189</v>
      </c>
      <c r="J39" s="69">
        <f>[1]MercLab!G33</f>
        <v>206273.73896778043</v>
      </c>
      <c r="K39" s="85">
        <f t="shared" si="17"/>
        <v>8.2960799554861406</v>
      </c>
      <c r="L39" s="69">
        <f>[1]MercLab!H33</f>
        <v>157296.23025000564</v>
      </c>
      <c r="M39" s="85">
        <f t="shared" si="17"/>
        <v>9.787739501454146</v>
      </c>
      <c r="N39" s="100">
        <f t="shared" si="18"/>
        <v>76.126114267449182</v>
      </c>
      <c r="O39" s="100">
        <f t="shared" si="19"/>
        <v>96.693046247648013</v>
      </c>
      <c r="P39" s="100">
        <f t="shared" si="20"/>
        <v>59.523144963208296</v>
      </c>
    </row>
    <row r="40" spans="1:16" x14ac:dyDescent="0.2">
      <c r="A40" s="157" t="s">
        <v>56</v>
      </c>
      <c r="B40" s="69">
        <f>[1]MercLab!C34</f>
        <v>382356.05206225842</v>
      </c>
      <c r="C40" s="85">
        <f t="shared" si="17"/>
        <v>5.5123245528192903</v>
      </c>
      <c r="D40" s="69">
        <f>[1]MercLab!D34</f>
        <v>179930.75489139961</v>
      </c>
      <c r="E40" s="85">
        <f t="shared" si="17"/>
        <v>5.5033425566439123</v>
      </c>
      <c r="F40" s="69">
        <f>[1]MercLab!E34</f>
        <v>202425.29717085871</v>
      </c>
      <c r="G40" s="85">
        <f t="shared" si="17"/>
        <v>5.5203330719574986</v>
      </c>
      <c r="H40" s="69">
        <f>[1]MercLab!F34</f>
        <v>297939.20471192099</v>
      </c>
      <c r="I40" s="85">
        <f t="shared" si="17"/>
        <v>7.2783945505934868</v>
      </c>
      <c r="J40" s="69">
        <f>[1]MercLab!G34</f>
        <v>177034.16358442037</v>
      </c>
      <c r="K40" s="85">
        <f t="shared" si="17"/>
        <v>7.120099646704765</v>
      </c>
      <c r="L40" s="69">
        <f>[1]MercLab!H34</f>
        <v>120905.04112750133</v>
      </c>
      <c r="M40" s="85">
        <f t="shared" si="17"/>
        <v>7.5233020212100117</v>
      </c>
      <c r="N40" s="100">
        <f t="shared" si="18"/>
        <v>77.921927246860477</v>
      </c>
      <c r="O40" s="100">
        <f t="shared" si="19"/>
        <v>98.39016331103177</v>
      </c>
      <c r="P40" s="100">
        <f t="shared" si="20"/>
        <v>59.728227063167139</v>
      </c>
    </row>
    <row r="41" spans="1:16" x14ac:dyDescent="0.2">
      <c r="A41" s="157" t="s">
        <v>57</v>
      </c>
      <c r="B41" s="69">
        <f>[1]MercLab!C35</f>
        <v>345158.08504512277</v>
      </c>
      <c r="C41" s="85">
        <f t="shared" si="17"/>
        <v>4.9760514487384588</v>
      </c>
      <c r="D41" s="69">
        <f>[1]MercLab!D35</f>
        <v>150351.34455828887</v>
      </c>
      <c r="E41" s="85">
        <f t="shared" si="17"/>
        <v>4.5986299199137814</v>
      </c>
      <c r="F41" s="69">
        <f>[1]MercLab!E35</f>
        <v>194806.74048683434</v>
      </c>
      <c r="G41" s="85">
        <f t="shared" si="17"/>
        <v>5.3125676838800189</v>
      </c>
      <c r="H41" s="69">
        <f>[1]MercLab!F35</f>
        <v>244759.69686705127</v>
      </c>
      <c r="I41" s="85">
        <f t="shared" si="17"/>
        <v>5.9792656209999651</v>
      </c>
      <c r="J41" s="69">
        <f>[1]MercLab!G35</f>
        <v>139406.00127456101</v>
      </c>
      <c r="K41" s="85">
        <f t="shared" si="17"/>
        <v>5.6067405314692422</v>
      </c>
      <c r="L41" s="69">
        <f>[1]MercLab!H35</f>
        <v>105353.69559249087</v>
      </c>
      <c r="M41" s="85">
        <f t="shared" si="17"/>
        <v>6.5556213669956103</v>
      </c>
      <c r="N41" s="100">
        <f t="shared" si="18"/>
        <v>70.912346391959403</v>
      </c>
      <c r="O41" s="100">
        <f t="shared" si="19"/>
        <v>92.720156034597679</v>
      </c>
      <c r="P41" s="100">
        <f t="shared" si="20"/>
        <v>54.081134630765519</v>
      </c>
    </row>
    <row r="42" spans="1:16" x14ac:dyDescent="0.2">
      <c r="A42" s="157" t="s">
        <v>58</v>
      </c>
      <c r="B42" s="69">
        <f>[1]MercLab!C36</f>
        <v>295205.86671083712</v>
      </c>
      <c r="C42" s="85">
        <f t="shared" si="17"/>
        <v>4.2559037275065288</v>
      </c>
      <c r="D42" s="69">
        <f>[1]MercLab!D36</f>
        <v>135737.56957071586</v>
      </c>
      <c r="E42" s="85">
        <f t="shared" si="17"/>
        <v>4.1516545829244453</v>
      </c>
      <c r="F42" s="69">
        <f>[1]MercLab!E36</f>
        <v>159468.29714012207</v>
      </c>
      <c r="G42" s="85">
        <f t="shared" si="17"/>
        <v>4.3488542535685228</v>
      </c>
      <c r="H42" s="69">
        <f>[1]MercLab!F36</f>
        <v>197985.30538701068</v>
      </c>
      <c r="I42" s="85">
        <f t="shared" si="17"/>
        <v>4.8366080899616124</v>
      </c>
      <c r="J42" s="69">
        <f>[1]MercLab!G36</f>
        <v>126285.93599629663</v>
      </c>
      <c r="K42" s="85">
        <f t="shared" si="17"/>
        <v>5.0790673961765318</v>
      </c>
      <c r="L42" s="69">
        <f>[1]MercLab!H36</f>
        <v>71699.369390714332</v>
      </c>
      <c r="M42" s="85">
        <f t="shared" si="17"/>
        <v>4.4614848613946467</v>
      </c>
      <c r="N42" s="100">
        <f t="shared" si="18"/>
        <v>67.066860016350276</v>
      </c>
      <c r="O42" s="100">
        <f t="shared" si="19"/>
        <v>93.036833056381525</v>
      </c>
      <c r="P42" s="100">
        <f t="shared" si="20"/>
        <v>44.961519422078808</v>
      </c>
    </row>
    <row r="43" spans="1:16" x14ac:dyDescent="0.2">
      <c r="A43" s="157" t="s">
        <v>59</v>
      </c>
      <c r="B43" s="69">
        <f>[1]MercLab!C37</f>
        <v>258244.60988025731</v>
      </c>
      <c r="C43" s="85">
        <f t="shared" si="17"/>
        <v>3.7230432106365368</v>
      </c>
      <c r="D43" s="69">
        <f>[1]MercLab!D37</f>
        <v>117516.16815575019</v>
      </c>
      <c r="E43" s="85">
        <f t="shared" si="17"/>
        <v>3.5943367752533941</v>
      </c>
      <c r="F43" s="69">
        <f>[1]MercLab!E37</f>
        <v>140728.44172450787</v>
      </c>
      <c r="G43" s="85">
        <f t="shared" si="17"/>
        <v>3.8378003237467038</v>
      </c>
      <c r="H43" s="69">
        <f>[1]MercLab!F37</f>
        <v>166293.20396453748</v>
      </c>
      <c r="I43" s="85">
        <f t="shared" si="17"/>
        <v>4.0623977321363673</v>
      </c>
      <c r="J43" s="69">
        <f>[1]MercLab!G37</f>
        <v>99483.702644200064</v>
      </c>
      <c r="K43" s="85">
        <f t="shared" si="17"/>
        <v>4.0011140319369778</v>
      </c>
      <c r="L43" s="69">
        <f>[1]MercLab!H37</f>
        <v>66809.501320336843</v>
      </c>
      <c r="M43" s="85">
        <f t="shared" si="17"/>
        <v>4.1572133935199016</v>
      </c>
      <c r="N43" s="100">
        <f t="shared" si="18"/>
        <v>64.393678552146426</v>
      </c>
      <c r="O43" s="100">
        <f t="shared" si="19"/>
        <v>84.65533228785101</v>
      </c>
      <c r="P43" s="100">
        <f t="shared" si="20"/>
        <v>47.474057483791469</v>
      </c>
    </row>
    <row r="44" spans="1:16" x14ac:dyDescent="0.2">
      <c r="A44" s="155" t="s">
        <v>100</v>
      </c>
      <c r="B44" s="69">
        <f>[1]MercLab!C38</f>
        <v>594027.52607278666</v>
      </c>
      <c r="C44" s="85">
        <f t="shared" si="17"/>
        <v>8.5639353669452198</v>
      </c>
      <c r="D44" s="69">
        <f>[1]MercLab!D38</f>
        <v>266169.07040786691</v>
      </c>
      <c r="E44" s="85">
        <f t="shared" si="17"/>
        <v>8.1410183229769775</v>
      </c>
      <c r="F44" s="69">
        <f>[1]MercLab!E38</f>
        <v>327858.45566492964</v>
      </c>
      <c r="G44" s="85">
        <f t="shared" si="17"/>
        <v>8.9410162713031447</v>
      </c>
      <c r="H44" s="69">
        <f>[1]MercLab!F38</f>
        <v>254885.3581535535</v>
      </c>
      <c r="I44" s="85">
        <f t="shared" si="17"/>
        <v>6.226626682462463</v>
      </c>
      <c r="J44" s="69">
        <f>[1]MercLab!G38</f>
        <v>165491.80961879515</v>
      </c>
      <c r="K44" s="85">
        <f t="shared" si="17"/>
        <v>6.6558801495815443</v>
      </c>
      <c r="L44" s="69">
        <f>[1]MercLab!H38</f>
        <v>89393.548534758826</v>
      </c>
      <c r="M44" s="85">
        <f t="shared" si="17"/>
        <v>5.5625030859173172</v>
      </c>
      <c r="N44" s="100">
        <f t="shared" si="18"/>
        <v>42.908004590063761</v>
      </c>
      <c r="O44" s="100">
        <f t="shared" si="19"/>
        <v>62.175447119081895</v>
      </c>
      <c r="P44" s="100">
        <f t="shared" si="20"/>
        <v>27.265896910744548</v>
      </c>
    </row>
    <row r="45" spans="1:16" x14ac:dyDescent="0.2">
      <c r="A45" s="149"/>
      <c r="B45" s="150"/>
      <c r="C45" s="151"/>
      <c r="D45" s="150"/>
      <c r="E45" s="151"/>
      <c r="F45" s="150"/>
      <c r="G45" s="151"/>
      <c r="H45" s="150"/>
      <c r="I45" s="151"/>
      <c r="J45" s="150"/>
      <c r="K45" s="151"/>
      <c r="L45" s="150"/>
      <c r="M45" s="151"/>
      <c r="N45" s="150"/>
      <c r="O45" s="152"/>
      <c r="P45" s="152"/>
    </row>
    <row r="46" spans="1:16" x14ac:dyDescent="0.2">
      <c r="A46" s="2" t="str">
        <f>[2]Resumen!A49</f>
        <v>Fuente: Instituto Nacional de Estadística (INE). LVIII Encuesta Permanente de Hogares de Propósitos Múltiples, Junio 2017.</v>
      </c>
      <c r="O46" s="70"/>
      <c r="P46" s="70"/>
    </row>
    <row r="47" spans="1:16" x14ac:dyDescent="0.2">
      <c r="A47" s="2" t="s">
        <v>94</v>
      </c>
    </row>
    <row r="48" spans="1:16" x14ac:dyDescent="0.2">
      <c r="A48" s="2" t="s">
        <v>95</v>
      </c>
    </row>
    <row r="49" spans="1:7" x14ac:dyDescent="0.2">
      <c r="A49" s="2"/>
    </row>
    <row r="50" spans="1:7" x14ac:dyDescent="0.2">
      <c r="A50" s="2"/>
      <c r="B50" s="86"/>
    </row>
    <row r="51" spans="1:7" x14ac:dyDescent="0.2">
      <c r="A51" s="2"/>
      <c r="G51" s="87"/>
    </row>
    <row r="52" spans="1:7" x14ac:dyDescent="0.2">
      <c r="A52" s="2"/>
    </row>
  </sheetData>
  <mergeCells count="6">
    <mergeCell ref="A4:A5"/>
    <mergeCell ref="B4:G4"/>
    <mergeCell ref="H4:M4"/>
    <mergeCell ref="N4:P4"/>
    <mergeCell ref="A1:P1"/>
    <mergeCell ref="A2:P2"/>
  </mergeCells>
  <phoneticPr fontId="0" type="noConversion"/>
  <printOptions horizontalCentered="1"/>
  <pageMargins left="1.1705511811023621" right="0.31496062992125984" top="0.55118110236220474" bottom="0.39370078740157483" header="0.19685039370078741" footer="0.19685039370078741"/>
  <pageSetup paperSize="9" scale="95" firstPageNumber="13" orientation="landscape" useFirstPageNumber="1" r:id="rId1"/>
  <headerFooter alignWithMargins="0">
    <oddFooter>&amp;L&amp;Z&amp;F+&amp;F+&amp;A&amp;C&amp;P&amp;R&amp;D+&amp;T</oddFooter>
  </headerFooter>
  <ignoredErrors>
    <ignoredError sqref="C10:P4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S57"/>
  <sheetViews>
    <sheetView topLeftCell="A25" workbookViewId="0">
      <selection activeCell="V26" sqref="V26"/>
    </sheetView>
  </sheetViews>
  <sheetFormatPr baseColWidth="10" defaultRowHeight="11.25" x14ac:dyDescent="0.2"/>
  <cols>
    <col min="1" max="1" width="28.6640625" customWidth="1"/>
    <col min="2" max="2" width="11.6640625" customWidth="1"/>
    <col min="3" max="3" width="7" style="19" customWidth="1"/>
    <col min="4" max="4" width="6.5" bestFit="1" customWidth="1"/>
    <col min="5" max="5" width="11.6640625" customWidth="1"/>
    <col min="6" max="6" width="7.33203125" style="19" customWidth="1"/>
    <col min="7" max="7" width="6.5" bestFit="1" customWidth="1"/>
    <col min="8" max="8" width="11" bestFit="1" customWidth="1"/>
    <col min="9" max="9" width="6.83203125" style="19" customWidth="1"/>
    <col min="10" max="10" width="6.5" bestFit="1" customWidth="1"/>
    <col min="11" max="11" width="11" bestFit="1" customWidth="1"/>
    <col min="12" max="12" width="8.83203125" style="19" bestFit="1" customWidth="1"/>
    <col min="13" max="13" width="6.5" bestFit="1" customWidth="1"/>
    <col min="14" max="14" width="9.83203125" bestFit="1" customWidth="1"/>
    <col min="15" max="15" width="7.33203125" style="19" customWidth="1"/>
    <col min="16" max="16" width="6.1640625" customWidth="1"/>
    <col min="17" max="17" width="7.1640625" bestFit="1" customWidth="1"/>
    <col min="18" max="18" width="6.6640625" bestFit="1" customWidth="1"/>
  </cols>
  <sheetData>
    <row r="1" spans="1:19" x14ac:dyDescent="0.2">
      <c r="A1" s="223" t="s">
        <v>121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</row>
    <row r="2" spans="1:19" x14ac:dyDescent="0.2">
      <c r="A2" s="223" t="s">
        <v>77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</row>
    <row r="3" spans="1:19" ht="13.5" customHeight="1" x14ac:dyDescent="0.2">
      <c r="A3" s="224" t="s">
        <v>38</v>
      </c>
      <c r="B3" s="227" t="s">
        <v>26</v>
      </c>
      <c r="C3" s="228"/>
      <c r="D3" s="228"/>
      <c r="E3" s="230" t="s">
        <v>24</v>
      </c>
      <c r="F3" s="228"/>
      <c r="G3" s="228"/>
      <c r="H3" s="231" t="s">
        <v>39</v>
      </c>
      <c r="I3" s="231"/>
      <c r="J3" s="231"/>
      <c r="K3" s="231"/>
      <c r="L3" s="231"/>
      <c r="M3" s="231"/>
      <c r="N3" s="231"/>
      <c r="O3" s="231"/>
      <c r="P3" s="231"/>
      <c r="Q3" s="224" t="s">
        <v>27</v>
      </c>
      <c r="R3" s="224" t="s">
        <v>28</v>
      </c>
    </row>
    <row r="4" spans="1:19" ht="15.75" customHeight="1" x14ac:dyDescent="0.35">
      <c r="A4" s="225"/>
      <c r="B4" s="229"/>
      <c r="C4" s="229"/>
      <c r="D4" s="229"/>
      <c r="E4" s="229"/>
      <c r="F4" s="229"/>
      <c r="G4" s="229"/>
      <c r="H4" s="227" t="s">
        <v>0</v>
      </c>
      <c r="I4" s="227"/>
      <c r="J4" s="227"/>
      <c r="K4" s="227" t="s">
        <v>29</v>
      </c>
      <c r="L4" s="227"/>
      <c r="M4" s="227"/>
      <c r="N4" s="227" t="s">
        <v>30</v>
      </c>
      <c r="O4" s="227"/>
      <c r="P4" s="227"/>
      <c r="Q4" s="225"/>
      <c r="R4" s="225"/>
    </row>
    <row r="5" spans="1:19" x14ac:dyDescent="0.2">
      <c r="A5" s="226"/>
      <c r="B5" s="158" t="s">
        <v>6</v>
      </c>
      <c r="C5" s="159" t="s">
        <v>91</v>
      </c>
      <c r="D5" s="158" t="s">
        <v>31</v>
      </c>
      <c r="E5" s="158" t="s">
        <v>6</v>
      </c>
      <c r="F5" s="159" t="s">
        <v>91</v>
      </c>
      <c r="G5" s="158" t="s">
        <v>31</v>
      </c>
      <c r="H5" s="158" t="s">
        <v>6</v>
      </c>
      <c r="I5" s="159" t="s">
        <v>91</v>
      </c>
      <c r="J5" s="158" t="s">
        <v>31</v>
      </c>
      <c r="K5" s="158" t="s">
        <v>6</v>
      </c>
      <c r="L5" s="159" t="s">
        <v>91</v>
      </c>
      <c r="M5" s="158" t="s">
        <v>31</v>
      </c>
      <c r="N5" s="158" t="s">
        <v>6</v>
      </c>
      <c r="O5" s="159" t="s">
        <v>91</v>
      </c>
      <c r="P5" s="158" t="s">
        <v>31</v>
      </c>
      <c r="Q5" s="226"/>
      <c r="R5" s="226"/>
    </row>
    <row r="6" spans="1:19" x14ac:dyDescent="0.2">
      <c r="A6" s="11"/>
      <c r="B6" s="11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</row>
    <row r="7" spans="1:19" ht="12" customHeight="1" x14ac:dyDescent="0.2">
      <c r="A7" s="169" t="s">
        <v>75</v>
      </c>
      <c r="B7" s="90">
        <f>[1]MercLab!C48</f>
        <v>8859980.2515150439</v>
      </c>
      <c r="C7" s="89">
        <f>SUM(C10,C14)</f>
        <v>100.00000000001106</v>
      </c>
      <c r="D7" s="89">
        <f>[1]MercLab!D48</f>
        <v>6.6878420993495267</v>
      </c>
      <c r="E7" s="90">
        <f>[1]MercLab!E48</f>
        <v>6936384.9751318004</v>
      </c>
      <c r="F7" s="89">
        <f>SUM(F10,F14)</f>
        <v>100.00000000000182</v>
      </c>
      <c r="G7" s="89">
        <f>[1]MercLab!F48</f>
        <v>7.3273362497909496</v>
      </c>
      <c r="H7" s="90">
        <f>[1]MercLab!G48</f>
        <v>4093474.222108868</v>
      </c>
      <c r="I7" s="89">
        <f>SUM(I10,I14)</f>
        <v>99.999999999992085</v>
      </c>
      <c r="J7" s="89">
        <f>[1]MercLab!H48</f>
        <v>7.6309678682954827</v>
      </c>
      <c r="K7" s="90">
        <f>[1]MercLab!I48</f>
        <v>3819978.2322415821</v>
      </c>
      <c r="L7" s="89">
        <f>SUM(L10,L14)</f>
        <v>99.999999999990848</v>
      </c>
      <c r="M7" s="89">
        <f>[1]MercLab!J48</f>
        <v>7.5330511607226285</v>
      </c>
      <c r="N7" s="90">
        <f>[1]MercLab!K48</f>
        <v>273495.98986728955</v>
      </c>
      <c r="O7" s="89">
        <f>SUM(O10,O14)</f>
        <v>100.00000000000001</v>
      </c>
      <c r="P7" s="89">
        <f>[1]MercLab!L48</f>
        <v>8.9138318746698832</v>
      </c>
      <c r="Q7" s="89">
        <f>IF(ISNUMBER(N7/H7*100),N7/H7*100,0)</f>
        <v>6.6812681606772255</v>
      </c>
      <c r="R7" s="89">
        <f>[1]MercLab!M48</f>
        <v>2.6799324585034818</v>
      </c>
      <c r="S7" s="22"/>
    </row>
    <row r="8" spans="1:19" ht="12" customHeight="1" x14ac:dyDescent="0.2">
      <c r="A8" s="168"/>
      <c r="B8" s="1"/>
      <c r="C8" s="89"/>
      <c r="D8" s="89"/>
      <c r="E8" s="1"/>
      <c r="F8" s="89"/>
      <c r="G8" s="89"/>
      <c r="H8" s="1"/>
      <c r="I8" s="89"/>
      <c r="J8" s="89"/>
      <c r="K8" s="1"/>
      <c r="L8" s="89"/>
      <c r="M8" s="89"/>
      <c r="N8" s="1"/>
      <c r="O8" s="89"/>
      <c r="P8" s="89"/>
      <c r="Q8" s="89"/>
      <c r="R8" s="89"/>
      <c r="S8" s="23"/>
    </row>
    <row r="9" spans="1:19" x14ac:dyDescent="0.2">
      <c r="A9" s="169" t="s">
        <v>42</v>
      </c>
      <c r="B9" s="103"/>
      <c r="C9" s="89"/>
      <c r="D9" s="89"/>
      <c r="E9" s="103"/>
      <c r="F9" s="89"/>
      <c r="G9" s="89"/>
      <c r="H9" s="103"/>
      <c r="I9" s="89"/>
      <c r="J9" s="89"/>
      <c r="K9" s="103"/>
      <c r="L9" s="89"/>
      <c r="M9" s="89"/>
      <c r="N9" s="103"/>
      <c r="O9" s="89"/>
      <c r="P9" s="89"/>
      <c r="Q9" s="89"/>
      <c r="R9" s="89"/>
      <c r="S9" s="9"/>
    </row>
    <row r="10" spans="1:19" x14ac:dyDescent="0.2">
      <c r="A10" s="166" t="s">
        <v>73</v>
      </c>
      <c r="B10" s="93">
        <f>SUM(B11:B13)</f>
        <v>4814583.9304298516</v>
      </c>
      <c r="C10" s="91">
        <f>IF(ISNUMBER(B10/B$7*100),B10/B$7*100,0)</f>
        <v>54.340797538533614</v>
      </c>
      <c r="D10" s="91">
        <f>[3]Sheet1!D4</f>
        <v>7.7881247714168165</v>
      </c>
      <c r="E10" s="93">
        <f>SUM(E11:E13)</f>
        <v>3843096.3418834647</v>
      </c>
      <c r="F10" s="91">
        <f>IF(ISNUMBER(E10/E$7*100),E10/E$7*100,0)</f>
        <v>55.404888218598927</v>
      </c>
      <c r="G10" s="91">
        <f>[3]Sheet1!E4</f>
        <v>8.465520404851004</v>
      </c>
      <c r="H10" s="93">
        <f>SUM(H11:H13)</f>
        <v>2233506.7701287214</v>
      </c>
      <c r="I10" s="91">
        <f>IF(ISNUMBER(H10/H$7*100),H10/H$7*100,0)</f>
        <v>54.562619646302977</v>
      </c>
      <c r="J10" s="91">
        <f>[3]Sheet1!F4</f>
        <v>8.9735880727066899</v>
      </c>
      <c r="K10" s="93">
        <f>SUM(K11:K13)</f>
        <v>2050539.6403622858</v>
      </c>
      <c r="L10" s="91">
        <f>IF(ISNUMBER(K10/K$7*100),K10/K$7*100,0)</f>
        <v>53.679354061633454</v>
      </c>
      <c r="M10" s="91">
        <f>[3]Sheet1!G4</f>
        <v>8.8847381957512077</v>
      </c>
      <c r="N10" s="93">
        <f>SUM(N11:N13)</f>
        <v>182967.12976642995</v>
      </c>
      <c r="O10" s="91">
        <f>IF(ISNUMBER(N10/N$7*100),N10/N$7*100,0)</f>
        <v>66.899383005656659</v>
      </c>
      <c r="P10" s="91">
        <f>[3]Sheet1!H4</f>
        <v>9.7104458120614794</v>
      </c>
      <c r="Q10" s="92">
        <f t="shared" ref="Q10:Q14" si="0">IF(ISNUMBER(N10/H10*100),N10/H10*100,0)</f>
        <v>8.1919218787899712</v>
      </c>
      <c r="R10" s="91">
        <f>[3]Sheet1!H5</f>
        <v>2.5688248364807054</v>
      </c>
      <c r="S10" s="9"/>
    </row>
    <row r="11" spans="1:19" x14ac:dyDescent="0.2">
      <c r="A11" s="167" t="s">
        <v>68</v>
      </c>
      <c r="B11" s="93">
        <f>[1]MercLab!C49</f>
        <v>1261902.5154313669</v>
      </c>
      <c r="C11" s="91">
        <f>IF(ISNUMBER(B11/B$7*100),B11/B$7*100,0)</f>
        <v>14.242723794057932</v>
      </c>
      <c r="D11" s="91">
        <f>[1]MercLab!D49</f>
        <v>8.8977050931727923</v>
      </c>
      <c r="E11" s="93">
        <f>[1]MercLab!E49</f>
        <v>1030626.346003018</v>
      </c>
      <c r="F11" s="91">
        <f>IF(ISNUMBER(E11/E$7*100),E11/E$7*100,0)</f>
        <v>14.858263341755116</v>
      </c>
      <c r="G11" s="91">
        <f>[1]MercLab!F49</f>
        <v>9.6028561790172073</v>
      </c>
      <c r="H11" s="93">
        <f>[1]MercLab!G49</f>
        <v>577445.92539244145</v>
      </c>
      <c r="I11" s="91">
        <f>IF(ISNUMBER(H11/H$7*100),H11/H$7*100,0)</f>
        <v>14.106499615257231</v>
      </c>
      <c r="J11" s="91">
        <f>[1]MercLab!H49</f>
        <v>10.158746407338887</v>
      </c>
      <c r="K11" s="93">
        <f>[1]MercLab!I49</f>
        <v>520798.3728161208</v>
      </c>
      <c r="L11" s="91">
        <f>IF(ISNUMBER(K11/K$7*100),K11/K$7*100,0)</f>
        <v>13.633542945885157</v>
      </c>
      <c r="M11" s="91">
        <f>[1]MercLab!J49</f>
        <v>10.037200752768179</v>
      </c>
      <c r="N11" s="93">
        <f>[1]MercLab!K49</f>
        <v>56647.552576324124</v>
      </c>
      <c r="O11" s="91">
        <f>IF(ISNUMBER(N11/N$7*100),N11/N$7*100,0)</f>
        <v>20.712388727824358</v>
      </c>
      <c r="P11" s="91">
        <f>[1]MercLab!L49</f>
        <v>11.247843137254909</v>
      </c>
      <c r="Q11" s="92">
        <f t="shared" si="0"/>
        <v>9.8100185810170082</v>
      </c>
      <c r="R11" s="91">
        <f>[1]MercLab!M49</f>
        <v>3.2449427078765609</v>
      </c>
      <c r="S11" s="9"/>
    </row>
    <row r="12" spans="1:19" x14ac:dyDescent="0.2">
      <c r="A12" s="167" t="s">
        <v>69</v>
      </c>
      <c r="B12" s="93">
        <f>[1]MercLab!C50</f>
        <v>739038.25359506265</v>
      </c>
      <c r="C12" s="91">
        <f>IF(ISNUMBER(B12/B$7*100),B12/B$7*100,0)</f>
        <v>8.3413081363097632</v>
      </c>
      <c r="D12" s="91">
        <f>[1]MercLab!D50</f>
        <v>8.2381759045941187</v>
      </c>
      <c r="E12" s="93">
        <f>[1]MercLab!E50</f>
        <v>604773.46564773179</v>
      </c>
      <c r="F12" s="91">
        <f>IF(ISNUMBER(E12/E$7*100),E12/E$7*100,0)</f>
        <v>8.7188566928732261</v>
      </c>
      <c r="G12" s="91">
        <f>[1]MercLab!F50</f>
        <v>8.783090251124035</v>
      </c>
      <c r="H12" s="93">
        <f>[1]MercLab!G50</f>
        <v>369000.68908205663</v>
      </c>
      <c r="I12" s="91">
        <f>IF(ISNUMBER(H12/H$7*100),H12/H$7*100,0)</f>
        <v>9.0143645485559105</v>
      </c>
      <c r="J12" s="91">
        <f>[1]MercLab!H50</f>
        <v>9.3573128644531778</v>
      </c>
      <c r="K12" s="93">
        <f>[1]MercLab!I50</f>
        <v>341936.12426178221</v>
      </c>
      <c r="L12" s="91">
        <f>IF(ISNUMBER(K12/K$7*100),K12/K$7*100,0)</f>
        <v>8.9512584489554126</v>
      </c>
      <c r="M12" s="91">
        <f>[1]MercLab!J50</f>
        <v>9.3275229947899891</v>
      </c>
      <c r="N12" s="93">
        <f>[1]MercLab!K50</f>
        <v>27064.564820274754</v>
      </c>
      <c r="O12" s="91">
        <f>IF(ISNUMBER(N12/N$7*100),N12/N$7*100,0)</f>
        <v>9.8957812264112146</v>
      </c>
      <c r="P12" s="91">
        <f>[1]MercLab!L50</f>
        <v>9.7251787132644978</v>
      </c>
      <c r="Q12" s="92">
        <f t="shared" si="0"/>
        <v>7.3345567152196463</v>
      </c>
      <c r="R12" s="91">
        <f>[1]MercLab!M50</f>
        <v>3.6414753369334334</v>
      </c>
      <c r="S12" s="9"/>
    </row>
    <row r="13" spans="1:19" x14ac:dyDescent="0.2">
      <c r="A13" s="167" t="s">
        <v>97</v>
      </c>
      <c r="B13" s="93">
        <f>[1]MercLab!C51</f>
        <v>2813643.1614034218</v>
      </c>
      <c r="C13" s="91">
        <f>IF(ISNUMBER(B13/B$7*100),B13/B$7*100,0)</f>
        <v>31.756765608165921</v>
      </c>
      <c r="D13" s="91">
        <f>[1]MercLab!D51</f>
        <v>7.1431999393307128</v>
      </c>
      <c r="E13" s="93">
        <f>[1]MercLab!E51</f>
        <v>2207696.530232715</v>
      </c>
      <c r="F13" s="91">
        <f>IF(ISNUMBER(E13/E$7*100),E13/E$7*100,0)</f>
        <v>31.827768183970583</v>
      </c>
      <c r="G13" s="91">
        <f>[1]MercLab!F51</f>
        <v>7.8289029940889208</v>
      </c>
      <c r="H13" s="93">
        <f>[1]MercLab!G51</f>
        <v>1287060.1556542234</v>
      </c>
      <c r="I13" s="91">
        <f>IF(ISNUMBER(H13/H$7*100),H13/H$7*100,0)</f>
        <v>31.441755482489842</v>
      </c>
      <c r="J13" s="91">
        <f>[1]MercLab!H51</f>
        <v>8.2803443084407053</v>
      </c>
      <c r="K13" s="93">
        <f>[1]MercLab!I51</f>
        <v>1187805.1432843828</v>
      </c>
      <c r="L13" s="91">
        <f>IF(ISNUMBER(K13/K$7*100),K13/K$7*100,0)</f>
        <v>31.09455266679289</v>
      </c>
      <c r="M13" s="91">
        <f>[1]MercLab!J51</f>
        <v>8.2341357690613624</v>
      </c>
      <c r="N13" s="93">
        <f>[1]MercLab!K51</f>
        <v>99255.012369831064</v>
      </c>
      <c r="O13" s="91">
        <f>IF(ISNUMBER(N13/N$7*100),N13/N$7*100,0)</f>
        <v>36.291213051421082</v>
      </c>
      <c r="P13" s="91">
        <f>[1]MercLab!L51</f>
        <v>8.8137535672500036</v>
      </c>
      <c r="Q13" s="92">
        <f t="shared" si="0"/>
        <v>7.7117617178801501</v>
      </c>
      <c r="R13" s="91">
        <f>[1]MercLab!M51</f>
        <v>2.3190710479303127</v>
      </c>
      <c r="S13" s="9"/>
    </row>
    <row r="14" spans="1:19" x14ac:dyDescent="0.2">
      <c r="A14" s="166" t="s">
        <v>70</v>
      </c>
      <c r="B14" s="93">
        <f>[1]MercLab!C52</f>
        <v>4045396.3210861729</v>
      </c>
      <c r="C14" s="91">
        <f>IF(ISNUMBER(B14/B$7*100),B14/B$7*100,0)</f>
        <v>45.659202461477449</v>
      </c>
      <c r="D14" s="91">
        <f>[1]MercLab!D52</f>
        <v>5.224293246296746</v>
      </c>
      <c r="E14" s="93">
        <f>[1]MercLab!E52</f>
        <v>3093288.6332484623</v>
      </c>
      <c r="F14" s="91">
        <f>IF(ISNUMBER(E14/E$7*100),E14/E$7*100,0)</f>
        <v>44.595111781402899</v>
      </c>
      <c r="G14" s="91">
        <f>[1]MercLab!F52</f>
        <v>5.766383071303423</v>
      </c>
      <c r="H14" s="93">
        <f>[1]MercLab!G52</f>
        <v>1859967.4519798229</v>
      </c>
      <c r="I14" s="91">
        <f>IF(ISNUMBER(H14/H$7*100),H14/H$7*100,0)</f>
        <v>45.437380353689107</v>
      </c>
      <c r="J14" s="91">
        <f>[1]MercLab!H52</f>
        <v>5.8562586360280884</v>
      </c>
      <c r="K14" s="93">
        <f>[1]MercLab!I52</f>
        <v>1769438.5918789473</v>
      </c>
      <c r="L14" s="91">
        <f>IF(ISNUMBER(K14/K$7*100),K14/K$7*100,0)</f>
        <v>46.320645938357401</v>
      </c>
      <c r="M14" s="91">
        <f>[1]MercLab!J52</f>
        <v>5.7805979694619998</v>
      </c>
      <c r="N14" s="93">
        <f>[1]MercLab!K52</f>
        <v>90528.860100859631</v>
      </c>
      <c r="O14" s="91">
        <f>IF(ISNUMBER(N14/N$7*100),N14/N$7*100,0)</f>
        <v>33.100616994343355</v>
      </c>
      <c r="P14" s="91">
        <f>[1]MercLab!L52</f>
        <v>7.2107334525939164</v>
      </c>
      <c r="Q14" s="92">
        <f t="shared" si="0"/>
        <v>4.8672281874877505</v>
      </c>
      <c r="R14" s="91">
        <f>[1]MercLab!M52</f>
        <v>1.9790386477585793</v>
      </c>
      <c r="S14" s="9"/>
    </row>
    <row r="15" spans="1:19" x14ac:dyDescent="0.2">
      <c r="A15" s="57"/>
      <c r="B15" s="105"/>
      <c r="C15" s="91"/>
      <c r="D15" s="91"/>
      <c r="E15" s="105"/>
      <c r="F15" s="91"/>
      <c r="G15" s="91"/>
      <c r="H15" s="105"/>
      <c r="I15" s="91"/>
      <c r="J15" s="91"/>
      <c r="K15" s="105"/>
      <c r="L15" s="91"/>
      <c r="M15" s="91"/>
      <c r="N15" s="105"/>
      <c r="O15" s="91"/>
      <c r="P15" s="91"/>
      <c r="Q15" s="91"/>
      <c r="R15" s="91"/>
      <c r="S15" s="9"/>
    </row>
    <row r="16" spans="1:19" x14ac:dyDescent="0.2">
      <c r="A16" s="169" t="s">
        <v>120</v>
      </c>
      <c r="B16" s="103"/>
      <c r="C16" s="89"/>
      <c r="D16" s="89"/>
      <c r="E16" s="103"/>
      <c r="F16" s="89"/>
      <c r="G16" s="89"/>
      <c r="H16" s="103"/>
      <c r="I16" s="89"/>
      <c r="J16" s="89"/>
      <c r="K16" s="103"/>
      <c r="L16" s="89"/>
      <c r="M16" s="89"/>
      <c r="N16" s="103"/>
      <c r="O16" s="89"/>
      <c r="P16" s="89"/>
      <c r="Q16" s="89"/>
      <c r="R16" s="89"/>
      <c r="S16" s="9"/>
    </row>
    <row r="17" spans="1:18" x14ac:dyDescent="0.2">
      <c r="A17" s="166" t="s">
        <v>44</v>
      </c>
      <c r="B17" s="93">
        <f>[1]MercLab!C54</f>
        <v>1746299.5244877301</v>
      </c>
      <c r="C17" s="91">
        <f>IF(ISNUMBER(B17/B$7*100),B17/B$7*100,0)</f>
        <v>19.709970845466788</v>
      </c>
      <c r="D17" s="91">
        <f>[1]MercLab!D54</f>
        <v>0</v>
      </c>
      <c r="E17" s="93">
        <f>[1]MercLab!E54</f>
        <v>702282.8211766996</v>
      </c>
      <c r="F17" s="91">
        <f>IF(ISNUMBER(E17/E$7*100),E17/E$7*100,0)</f>
        <v>10.124622893546292</v>
      </c>
      <c r="G17" s="91">
        <f>[1]MercLab!F54</f>
        <v>0</v>
      </c>
      <c r="H17" s="93">
        <f>[1]MercLab!G54</f>
        <v>370714.74630294554</v>
      </c>
      <c r="I17" s="91">
        <f>IF(ISNUMBER(H17/H$7*100),H17/H$7*100,0)</f>
        <v>9.0562374694022498</v>
      </c>
      <c r="J17" s="91">
        <f>[1]MercLab!H54</f>
        <v>0</v>
      </c>
      <c r="K17" s="93">
        <f>[1]MercLab!I54</f>
        <v>360398.64495268336</v>
      </c>
      <c r="L17" s="91">
        <f>IF(ISNUMBER(K17/K$7*100),K17/K$7*100,0)</f>
        <v>9.4345732630313872</v>
      </c>
      <c r="M17" s="91">
        <f>[1]MercLab!J54</f>
        <v>0</v>
      </c>
      <c r="N17" s="93">
        <f>[1]MercLab!K54</f>
        <v>10316.101350262259</v>
      </c>
      <c r="O17" s="91">
        <f>IF(ISNUMBER(N17/N$7*100),N17/N$7*100,0)</f>
        <v>3.7719387970799918</v>
      </c>
      <c r="P17" s="91">
        <f>[1]MercLab!L54</f>
        <v>0</v>
      </c>
      <c r="Q17" s="92">
        <f t="shared" ref="Q17:Q21" si="1">IF(ISNUMBER(N17/H17*100),N17/H17*100,0)</f>
        <v>2.7827599126127049</v>
      </c>
      <c r="R17" s="91">
        <f>[1]MercLab!M54</f>
        <v>0.89299544108907969</v>
      </c>
    </row>
    <row r="18" spans="1:18" x14ac:dyDescent="0.2">
      <c r="A18" s="166" t="s">
        <v>45</v>
      </c>
      <c r="B18" s="93">
        <f>[1]MercLab!C55</f>
        <v>4543464.7320044069</v>
      </c>
      <c r="C18" s="91">
        <f>IF(ISNUMBER(B18/B$7*100),B18/B$7*100,0)</f>
        <v>51.280754618245126</v>
      </c>
      <c r="D18" s="91">
        <f>[1]MercLab!D55</f>
        <v>4.2030791540298917</v>
      </c>
      <c r="E18" s="93">
        <f>[1]MercLab!E55</f>
        <v>3666410.1051646345</v>
      </c>
      <c r="F18" s="91">
        <f>IF(ISNUMBER(E18/E$7*100),E18/E$7*100,0)</f>
        <v>52.857650178145832</v>
      </c>
      <c r="G18" s="91">
        <f>[1]MercLab!F55</f>
        <v>4.7799287673786015</v>
      </c>
      <c r="H18" s="93">
        <f>[1]MercLab!G55</f>
        <v>2134363.4540467849</v>
      </c>
      <c r="I18" s="91">
        <f>IF(ISNUMBER(H18/H$7*100),H18/H$7*100,0)</f>
        <v>52.140635026332419</v>
      </c>
      <c r="J18" s="91">
        <f>[1]MercLab!H55</f>
        <v>4.799621670724413</v>
      </c>
      <c r="K18" s="93">
        <f>[1]MercLab!I55</f>
        <v>2025356.522402952</v>
      </c>
      <c r="L18" s="91">
        <f>IF(ISNUMBER(K18/K$7*100),K18/K$7*100,0)</f>
        <v>53.02010637936182</v>
      </c>
      <c r="M18" s="91">
        <f>[1]MercLab!J55</f>
        <v>4.7679185231040178</v>
      </c>
      <c r="N18" s="93">
        <f>[1]MercLab!K55</f>
        <v>109006.93164380536</v>
      </c>
      <c r="O18" s="91">
        <f>IF(ISNUMBER(N18/N$7*100),N18/N$7*100,0)</f>
        <v>39.856866529084975</v>
      </c>
      <c r="P18" s="91">
        <f>[1]MercLab!L55</f>
        <v>5.3875383692578644</v>
      </c>
      <c r="Q18" s="92">
        <f t="shared" si="1"/>
        <v>5.1072337954965725</v>
      </c>
      <c r="R18" s="91">
        <f>[1]MercLab!M55</f>
        <v>1.5024933264776164</v>
      </c>
    </row>
    <row r="19" spans="1:18" x14ac:dyDescent="0.2">
      <c r="A19" s="166" t="s">
        <v>46</v>
      </c>
      <c r="B19" s="93">
        <f>[1]MercLab!C56</f>
        <v>1953099.4942092933</v>
      </c>
      <c r="C19" s="91">
        <f>IF(ISNUMBER(B19/B$7*100),B19/B$7*100,0)</f>
        <v>22.044061485072906</v>
      </c>
      <c r="D19" s="91">
        <f>[1]MercLab!D56</f>
        <v>9.8000125655673358</v>
      </c>
      <c r="E19" s="93">
        <f>[1]MercLab!E56</f>
        <v>1952358.4495148289</v>
      </c>
      <c r="F19" s="91">
        <f>IF(ISNUMBER(E19/E$7*100),E19/E$7*100,0)</f>
        <v>28.146627623962463</v>
      </c>
      <c r="G19" s="91">
        <f>[1]MercLab!F56</f>
        <v>9.8000125655673358</v>
      </c>
      <c r="H19" s="93">
        <f>[1]MercLab!G56</f>
        <v>1157063.4698542433</v>
      </c>
      <c r="I19" s="91">
        <f>IF(ISNUMBER(H19/H$7*100),H19/H$7*100,0)</f>
        <v>28.266049987683807</v>
      </c>
      <c r="J19" s="91">
        <f>[1]MercLab!H56</f>
        <v>10.152721769731718</v>
      </c>
      <c r="K19" s="93">
        <f>[1]MercLab!I56</f>
        <v>1042493.0303780633</v>
      </c>
      <c r="L19" s="91">
        <f>IF(ISNUMBER(K19/K$7*100),K19/K$7*100,0)</f>
        <v>27.290548976932865</v>
      </c>
      <c r="M19" s="91">
        <f>[1]MercLab!J56</f>
        <v>10.121262054173565</v>
      </c>
      <c r="N19" s="93">
        <f>[1]MercLab!K56</f>
        <v>114570.43947614622</v>
      </c>
      <c r="O19" s="91">
        <f>IF(ISNUMBER(N19/N$7*100),N19/N$7*100,0)</f>
        <v>41.89108569077743</v>
      </c>
      <c r="P19" s="91">
        <f>[1]MercLab!L56</f>
        <v>10.438978280198084</v>
      </c>
      <c r="Q19" s="92">
        <f t="shared" si="1"/>
        <v>9.9018284183303091</v>
      </c>
      <c r="R19" s="91">
        <f>[1]MercLab!M56</f>
        <v>3.0937536899846654</v>
      </c>
    </row>
    <row r="20" spans="1:18" x14ac:dyDescent="0.2">
      <c r="A20" s="166" t="s">
        <v>47</v>
      </c>
      <c r="B20" s="93">
        <f>[1]MercLab!C57</f>
        <v>585189.78411283647</v>
      </c>
      <c r="C20" s="91">
        <f>IF(ISNUMBER(B20/B$7*100),B20/B$7*100,0)</f>
        <v>6.6048655583941045</v>
      </c>
      <c r="D20" s="91">
        <f>[1]MercLab!D57</f>
        <v>14.973482836407822</v>
      </c>
      <c r="E20" s="93">
        <f>[1]MercLab!E57</f>
        <v>583406.88257399842</v>
      </c>
      <c r="F20" s="91">
        <f>IF(ISNUMBER(E20/E$7*100),E20/E$7*100,0)</f>
        <v>8.4108204009093779</v>
      </c>
      <c r="G20" s="91">
        <f>[1]MercLab!F57</f>
        <v>14.973482836407822</v>
      </c>
      <c r="H20" s="93">
        <f>[1]MercLab!G57</f>
        <v>407822.94671561662</v>
      </c>
      <c r="I20" s="91">
        <f>IF(ISNUMBER(H20/H$7*100),H20/H$7*100,0)</f>
        <v>9.9627583951295833</v>
      </c>
      <c r="J20" s="91">
        <f>[1]MercLab!H57</f>
        <v>15.219535452045944</v>
      </c>
      <c r="K20" s="93">
        <f>[1]MercLab!I57</f>
        <v>369325.73541178519</v>
      </c>
      <c r="L20" s="91">
        <f>IF(ISNUMBER(K20/K$7*100),K20/K$7*100,0)</f>
        <v>9.6682680622256587</v>
      </c>
      <c r="M20" s="91">
        <f>[1]MercLab!J57</f>
        <v>15.312526938971255</v>
      </c>
      <c r="N20" s="93">
        <f>[1]MercLab!K57</f>
        <v>38497.211303831122</v>
      </c>
      <c r="O20" s="91">
        <f>IF(ISNUMBER(N20/N$7*100),N20/N$7*100,0)</f>
        <v>14.075969202514232</v>
      </c>
      <c r="P20" s="91">
        <f>[1]MercLab!L57</f>
        <v>14.321160332179502</v>
      </c>
      <c r="Q20" s="92">
        <f t="shared" si="1"/>
        <v>9.4396873971576749</v>
      </c>
      <c r="R20" s="91">
        <f>[1]MercLab!M57</f>
        <v>4.1790657175541197</v>
      </c>
    </row>
    <row r="21" spans="1:18" x14ac:dyDescent="0.2">
      <c r="A21" s="166" t="s">
        <v>63</v>
      </c>
      <c r="B21" s="93">
        <f>[1]MercLab!C58</f>
        <v>31926.716701907757</v>
      </c>
      <c r="C21" s="91">
        <f>IF(ISNUMBER(B21/B$7*100),B21/B$7*100,0)</f>
        <v>0.36034749283383938</v>
      </c>
      <c r="D21" s="91">
        <f>[1]MercLab!D58</f>
        <v>16.035391378469967</v>
      </c>
      <c r="E21" s="93">
        <f>[1]MercLab!E58</f>
        <v>31926.716701907757</v>
      </c>
      <c r="F21" s="91">
        <f>IF(ISNUMBER(E21/E$7*100),E21/E$7*100,0)</f>
        <v>0.46027890343991629</v>
      </c>
      <c r="G21" s="91">
        <f>[1]MercLab!F58</f>
        <v>16.035391378469967</v>
      </c>
      <c r="H21" s="93">
        <f>[1]MercLab!G58</f>
        <v>23509.605189032354</v>
      </c>
      <c r="I21" s="91">
        <f>IF(ISNUMBER(H21/H$7*100),H21/H$7*100,0)</f>
        <v>0.57431912144595654</v>
      </c>
      <c r="J21" s="91">
        <f>[1]MercLab!H58</f>
        <v>16.035391378469967</v>
      </c>
      <c r="K21" s="93">
        <f>[1]MercLab!I58</f>
        <v>22404.299095787297</v>
      </c>
      <c r="L21" s="91">
        <f>IF(ISNUMBER(K21/K$7*100),K21/K$7*100,0)</f>
        <v>0.58650331844012482</v>
      </c>
      <c r="M21" s="91">
        <f>[1]MercLab!J58</f>
        <v>16.041790496573856</v>
      </c>
      <c r="N21" s="93">
        <f>[1]MercLab!K58</f>
        <v>1105.3060932450601</v>
      </c>
      <c r="O21" s="91">
        <f>IF(ISNUMBER(N21/N$7*100),N21/N$7*100,0)</f>
        <v>0.40413978054354505</v>
      </c>
      <c r="P21" s="91">
        <f>[1]MercLab!L58</f>
        <v>16</v>
      </c>
      <c r="Q21" s="92">
        <f t="shared" si="1"/>
        <v>4.7015085296315604</v>
      </c>
      <c r="R21" s="91">
        <f>[1]MercLab!M58</f>
        <v>0.88303274847270963</v>
      </c>
    </row>
    <row r="22" spans="1:18" x14ac:dyDescent="0.2">
      <c r="A22" s="166"/>
      <c r="B22" s="105"/>
      <c r="C22" s="91"/>
      <c r="D22" s="91"/>
      <c r="E22" s="105"/>
      <c r="F22" s="91"/>
      <c r="G22" s="91"/>
      <c r="H22" s="105"/>
      <c r="I22" s="91"/>
      <c r="J22" s="91"/>
      <c r="K22" s="105"/>
      <c r="L22" s="91"/>
      <c r="M22" s="91"/>
      <c r="N22" s="105"/>
      <c r="O22" s="91"/>
      <c r="P22" s="91"/>
      <c r="Q22" s="91"/>
      <c r="R22" s="91"/>
    </row>
    <row r="23" spans="1:18" x14ac:dyDescent="0.2">
      <c r="A23" s="169" t="s">
        <v>19</v>
      </c>
      <c r="B23" s="103"/>
      <c r="C23" s="89"/>
      <c r="D23" s="89"/>
      <c r="E23" s="103"/>
      <c r="F23" s="89"/>
      <c r="G23" s="89"/>
      <c r="H23" s="103"/>
      <c r="I23" s="89"/>
      <c r="J23" s="89"/>
      <c r="K23" s="103"/>
      <c r="L23" s="89"/>
      <c r="M23" s="89"/>
      <c r="N23" s="103"/>
      <c r="O23" s="89"/>
      <c r="P23" s="89"/>
      <c r="Q23" s="89"/>
      <c r="R23" s="89"/>
    </row>
    <row r="24" spans="1:18" ht="12" customHeight="1" x14ac:dyDescent="0.2">
      <c r="A24" s="166" t="s">
        <v>48</v>
      </c>
      <c r="B24" s="93">
        <f>[1]MercLab!C60</f>
        <v>358657.87946025096</v>
      </c>
      <c r="C24" s="91">
        <f t="shared" ref="C24:C32" si="2">IF(ISNUMBER(B24/B$7*100),B24/B$7*100,0)</f>
        <v>4.0480663531831347</v>
      </c>
      <c r="D24" s="91">
        <f>[1]MercLab!D60</f>
        <v>3.9588368543271688</v>
      </c>
      <c r="E24" s="93">
        <f>[1]MercLab!E60</f>
        <v>358657.87946025096</v>
      </c>
      <c r="F24" s="91">
        <f t="shared" ref="F24:F32" si="3">IF(ISNUMBER(E24/E$7*100),E24/E$7*100,0)</f>
        <v>5.1706743605798202</v>
      </c>
      <c r="G24" s="91">
        <f>[1]MercLab!F60</f>
        <v>3.9588368543271688</v>
      </c>
      <c r="H24" s="93">
        <f>[1]MercLab!G60</f>
        <v>30229.509253808072</v>
      </c>
      <c r="I24" s="91">
        <f t="shared" ref="I24:I32" si="4">IF(ISNUMBER(H24/H$7*100),H24/H$7*100,0)</f>
        <v>0.73848050857480396</v>
      </c>
      <c r="J24" s="91">
        <f>[1]MercLab!H60</f>
        <v>3.6372855803620805</v>
      </c>
      <c r="K24" s="93">
        <f>[1]MercLab!I60</f>
        <v>28753.365472650301</v>
      </c>
      <c r="L24" s="91">
        <f t="shared" ref="L24:L32" si="5">IF(ISNUMBER(K24/K$7*100),K24/K$7*100,0)</f>
        <v>0.75271019164362307</v>
      </c>
      <c r="M24" s="91">
        <f>[1]MercLab!J60</f>
        <v>3.5998206304017275</v>
      </c>
      <c r="N24" s="93">
        <f>[1]MercLab!K60</f>
        <v>1476.1437811577662</v>
      </c>
      <c r="O24" s="91">
        <f t="shared" ref="O24:O32" si="6">IF(ISNUMBER(N24/N$7*100),N24/N$7*100,0)</f>
        <v>0.539731416856988</v>
      </c>
      <c r="P24" s="91">
        <f>[1]MercLab!L60</f>
        <v>4.5238518881662735</v>
      </c>
      <c r="Q24" s="92">
        <f t="shared" ref="Q24:Q32" si="7">IF(ISNUMBER(N24/H24*100),N24/H24*100,0)</f>
        <v>4.8831218818804123</v>
      </c>
      <c r="R24" s="91">
        <f>[1]MercLab!M60</f>
        <v>0</v>
      </c>
    </row>
    <row r="25" spans="1:18" x14ac:dyDescent="0.2">
      <c r="A25" s="166" t="s">
        <v>49</v>
      </c>
      <c r="B25" s="93">
        <f>[1]MercLab!C61</f>
        <v>545263.66555597796</v>
      </c>
      <c r="C25" s="91">
        <f t="shared" si="2"/>
        <v>6.1542311616635788</v>
      </c>
      <c r="D25" s="91">
        <f>[1]MercLab!D61</f>
        <v>5.9556929830765348</v>
      </c>
      <c r="E25" s="93">
        <f>[1]MercLab!E61</f>
        <v>545263.66555597796</v>
      </c>
      <c r="F25" s="91">
        <f t="shared" si="3"/>
        <v>7.8609198813336807</v>
      </c>
      <c r="G25" s="91">
        <f>[1]MercLab!F61</f>
        <v>5.9556929830765348</v>
      </c>
      <c r="H25" s="93">
        <f>[1]MercLab!G61</f>
        <v>118913.06559626677</v>
      </c>
      <c r="I25" s="91">
        <f t="shared" si="4"/>
        <v>2.9049423336787341</v>
      </c>
      <c r="J25" s="91">
        <f>[1]MercLab!H61</f>
        <v>5.7285823030750169</v>
      </c>
      <c r="K25" s="93">
        <f>[1]MercLab!I61</f>
        <v>104280.39089405011</v>
      </c>
      <c r="L25" s="91">
        <f t="shared" si="5"/>
        <v>2.7298687205570245</v>
      </c>
      <c r="M25" s="91">
        <f>[1]MercLab!J61</f>
        <v>5.7314499355319812</v>
      </c>
      <c r="N25" s="93">
        <f>[1]MercLab!K61</f>
        <v>14632.67470221648</v>
      </c>
      <c r="O25" s="91">
        <f t="shared" si="6"/>
        <v>5.3502337307822314</v>
      </c>
      <c r="P25" s="91">
        <f>[1]MercLab!L61</f>
        <v>5.7083713069756188</v>
      </c>
      <c r="Q25" s="92">
        <f t="shared" si="7"/>
        <v>12.305354864786084</v>
      </c>
      <c r="R25" s="91">
        <f>[1]MercLab!M61</f>
        <v>0.53372840313925185</v>
      </c>
    </row>
    <row r="26" spans="1:18" x14ac:dyDescent="0.2">
      <c r="A26" s="166" t="s">
        <v>50</v>
      </c>
      <c r="B26" s="93">
        <f>[1]MercLab!C62</f>
        <v>879200.10983140685</v>
      </c>
      <c r="C26" s="91">
        <f t="shared" si="2"/>
        <v>9.923273922434138</v>
      </c>
      <c r="D26" s="91">
        <f>[1]MercLab!D62</f>
        <v>7.7667507246593113</v>
      </c>
      <c r="E26" s="93">
        <f>[1]MercLab!E62</f>
        <v>879200.10983140685</v>
      </c>
      <c r="F26" s="91">
        <f t="shared" si="3"/>
        <v>12.675191947729243</v>
      </c>
      <c r="G26" s="91">
        <f>[1]MercLab!F62</f>
        <v>7.7667507246593113</v>
      </c>
      <c r="H26" s="93">
        <f>[1]MercLab!G62</f>
        <v>386096.03991862905</v>
      </c>
      <c r="I26" s="91">
        <f t="shared" si="4"/>
        <v>9.4319890383900074</v>
      </c>
      <c r="J26" s="91">
        <f>[1]MercLab!H62</f>
        <v>7.1665508514126914</v>
      </c>
      <c r="K26" s="93">
        <f>[1]MercLab!I62</f>
        <v>331224.25207096693</v>
      </c>
      <c r="L26" s="91">
        <f t="shared" si="5"/>
        <v>8.6708413486587581</v>
      </c>
      <c r="M26" s="91">
        <f>[1]MercLab!J62</f>
        <v>7.0578346949806559</v>
      </c>
      <c r="N26" s="93">
        <f>[1]MercLab!K62</f>
        <v>54871.787847661653</v>
      </c>
      <c r="O26" s="91">
        <f t="shared" si="6"/>
        <v>20.063105084022435</v>
      </c>
      <c r="P26" s="91">
        <f>[1]MercLab!L62</f>
        <v>7.8049881106935928</v>
      </c>
      <c r="Q26" s="92">
        <f t="shared" si="7"/>
        <v>14.211953030967647</v>
      </c>
      <c r="R26" s="91">
        <f>[1]MercLab!M62</f>
        <v>1.7456747948419373</v>
      </c>
    </row>
    <row r="27" spans="1:18" x14ac:dyDescent="0.2">
      <c r="A27" s="166" t="s">
        <v>51</v>
      </c>
      <c r="B27" s="93">
        <f>[1]MercLab!C63</f>
        <v>1018125.1737354617</v>
      </c>
      <c r="C27" s="91">
        <f t="shared" si="2"/>
        <v>11.491280396041105</v>
      </c>
      <c r="D27" s="91">
        <f>[1]MercLab!D63</f>
        <v>8.9168025592862517</v>
      </c>
      <c r="E27" s="93">
        <f>[1]MercLab!E63</f>
        <v>1018125.1737354617</v>
      </c>
      <c r="F27" s="91">
        <f t="shared" si="3"/>
        <v>14.678037297318781</v>
      </c>
      <c r="G27" s="91">
        <f>[1]MercLab!F63</f>
        <v>8.9168025592862517</v>
      </c>
      <c r="H27" s="93">
        <f>[1]MercLab!G63</f>
        <v>689431.70678064355</v>
      </c>
      <c r="I27" s="91">
        <f t="shared" si="4"/>
        <v>16.842214446032678</v>
      </c>
      <c r="J27" s="91">
        <f>[1]MercLab!H63</f>
        <v>8.8076023089540012</v>
      </c>
      <c r="K27" s="93">
        <f>[1]MercLab!I63</f>
        <v>599242.72541358578</v>
      </c>
      <c r="L27" s="91">
        <f t="shared" si="5"/>
        <v>15.687071731347203</v>
      </c>
      <c r="M27" s="91">
        <f>[1]MercLab!J63</f>
        <v>8.6191070713960727</v>
      </c>
      <c r="N27" s="93">
        <f>[1]MercLab!K63</f>
        <v>90188.981367071188</v>
      </c>
      <c r="O27" s="91">
        <f t="shared" si="6"/>
        <v>32.976345068472206</v>
      </c>
      <c r="P27" s="91">
        <f>[1]MercLab!L63</f>
        <v>10.045171446086801</v>
      </c>
      <c r="Q27" s="92">
        <f t="shared" si="7"/>
        <v>13.081641079174592</v>
      </c>
      <c r="R27" s="91">
        <f>[1]MercLab!M63</f>
        <v>2.5308214659217456</v>
      </c>
    </row>
    <row r="28" spans="1:18" x14ac:dyDescent="0.2">
      <c r="A28" s="166" t="s">
        <v>52</v>
      </c>
      <c r="B28" s="93">
        <f>[1]MercLab!C64</f>
        <v>672733.25731679203</v>
      </c>
      <c r="C28" s="91">
        <f t="shared" si="2"/>
        <v>7.5929430790972212</v>
      </c>
      <c r="D28" s="91">
        <f>[1]MercLab!D64</f>
        <v>9.0041641563731218</v>
      </c>
      <c r="E28" s="93">
        <f>[1]MercLab!E64</f>
        <v>672733.25731679203</v>
      </c>
      <c r="F28" s="91">
        <f t="shared" si="3"/>
        <v>9.6986147644437697</v>
      </c>
      <c r="G28" s="91">
        <f>[1]MercLab!F64</f>
        <v>9.0041641563731218</v>
      </c>
      <c r="H28" s="93">
        <f>[1]MercLab!G64</f>
        <v>485810.87828420306</v>
      </c>
      <c r="I28" s="91">
        <f t="shared" si="4"/>
        <v>11.867935448581473</v>
      </c>
      <c r="J28" s="91">
        <f>[1]MercLab!H64</f>
        <v>9.1708275319706392</v>
      </c>
      <c r="K28" s="93">
        <f>[1]MercLab!I64</f>
        <v>445252.11852526345</v>
      </c>
      <c r="L28" s="91">
        <f t="shared" si="5"/>
        <v>11.655881040557325</v>
      </c>
      <c r="M28" s="91">
        <f>[1]MercLab!J64</f>
        <v>9.0582771916631177</v>
      </c>
      <c r="N28" s="93">
        <f>[1]MercLab!K64</f>
        <v>40558.759758939435</v>
      </c>
      <c r="O28" s="91">
        <f t="shared" si="6"/>
        <v>14.829745686077539</v>
      </c>
      <c r="P28" s="91">
        <f>[1]MercLab!L64</f>
        <v>10.347400590728439</v>
      </c>
      <c r="Q28" s="92">
        <f t="shared" si="7"/>
        <v>8.3486726156041851</v>
      </c>
      <c r="R28" s="91">
        <f>[1]MercLab!M64</f>
        <v>2.7278166107864457</v>
      </c>
    </row>
    <row r="29" spans="1:18" x14ac:dyDescent="0.2">
      <c r="A29" s="166" t="s">
        <v>64</v>
      </c>
      <c r="B29" s="93">
        <f>[1]MercLab!C65</f>
        <v>684741.3153227187</v>
      </c>
      <c r="C29" s="91">
        <f t="shared" si="2"/>
        <v>7.7284745099248831</v>
      </c>
      <c r="D29" s="91">
        <f>[1]MercLab!D65</f>
        <v>8.2236247098201609</v>
      </c>
      <c r="E29" s="93">
        <f>[1]MercLab!E65</f>
        <v>684741.3153227187</v>
      </c>
      <c r="F29" s="91">
        <f t="shared" si="3"/>
        <v>9.8717317129548121</v>
      </c>
      <c r="G29" s="91">
        <f>[1]MercLab!F65</f>
        <v>8.2236247098201609</v>
      </c>
      <c r="H29" s="93">
        <f>[1]MercLab!G65</f>
        <v>513784.71343972691</v>
      </c>
      <c r="I29" s="91">
        <f t="shared" si="4"/>
        <v>12.55131180904411</v>
      </c>
      <c r="J29" s="91">
        <f>[1]MercLab!H65</f>
        <v>8.3336472783543769</v>
      </c>
      <c r="K29" s="93">
        <f>[1]MercLab!I65</f>
        <v>493350.85113562102</v>
      </c>
      <c r="L29" s="91">
        <f t="shared" si="5"/>
        <v>12.915017341502502</v>
      </c>
      <c r="M29" s="91">
        <f>[1]MercLab!J65</f>
        <v>8.2733604040056417</v>
      </c>
      <c r="N29" s="93">
        <f>[1]MercLab!K65</f>
        <v>20433.862304106158</v>
      </c>
      <c r="O29" s="91">
        <f t="shared" si="6"/>
        <v>7.4713571902905898</v>
      </c>
      <c r="P29" s="91">
        <f>[1]MercLab!L65</f>
        <v>9.7291087450442397</v>
      </c>
      <c r="Q29" s="92">
        <f t="shared" si="7"/>
        <v>3.9771253931055877</v>
      </c>
      <c r="R29" s="91">
        <f>[1]MercLab!M65</f>
        <v>4.3544505361892032</v>
      </c>
    </row>
    <row r="30" spans="1:18" x14ac:dyDescent="0.2">
      <c r="A30" s="166" t="s">
        <v>65</v>
      </c>
      <c r="B30" s="93">
        <f>[1]MercLab!C66</f>
        <v>901774.51676516898</v>
      </c>
      <c r="C30" s="91">
        <f t="shared" si="2"/>
        <v>10.178064636328809</v>
      </c>
      <c r="D30" s="91">
        <f>[1]MercLab!D66</f>
        <v>6.9837303779656725</v>
      </c>
      <c r="E30" s="93">
        <f>[1]MercLab!E66</f>
        <v>901774.51676516898</v>
      </c>
      <c r="F30" s="91">
        <f t="shared" si="3"/>
        <v>13.000641112022967</v>
      </c>
      <c r="G30" s="91">
        <f>[1]MercLab!F66</f>
        <v>6.9837303779656725</v>
      </c>
      <c r="H30" s="93">
        <f>[1]MercLab!G66</f>
        <v>687685.98124513053</v>
      </c>
      <c r="I30" s="91">
        <f t="shared" si="4"/>
        <v>16.799567895919225</v>
      </c>
      <c r="J30" s="91">
        <f>[1]MercLab!H66</f>
        <v>7.1217365502820664</v>
      </c>
      <c r="K30" s="93">
        <f>[1]MercLab!I66</f>
        <v>662042.34779918997</v>
      </c>
      <c r="L30" s="91">
        <f t="shared" si="5"/>
        <v>17.331050271736764</v>
      </c>
      <c r="M30" s="91">
        <f>[1]MercLab!J66</f>
        <v>7.1053404409802479</v>
      </c>
      <c r="N30" s="93">
        <f>[1]MercLab!K66</f>
        <v>25643.633445944626</v>
      </c>
      <c r="O30" s="91">
        <f t="shared" si="6"/>
        <v>9.3762374572248284</v>
      </c>
      <c r="P30" s="91">
        <f>[1]MercLab!L66</f>
        <v>7.5213272765073658</v>
      </c>
      <c r="Q30" s="92">
        <f t="shared" si="7"/>
        <v>3.7289742913639201</v>
      </c>
      <c r="R30" s="91">
        <f>[1]MercLab!M66</f>
        <v>2.9514251648515568</v>
      </c>
    </row>
    <row r="31" spans="1:18" x14ac:dyDescent="0.2">
      <c r="A31" s="166" t="s">
        <v>66</v>
      </c>
      <c r="B31" s="93">
        <f>[1]MercLab!C67</f>
        <v>1022720.0038181556</v>
      </c>
      <c r="C31" s="91">
        <f t="shared" si="2"/>
        <v>11.543140896316016</v>
      </c>
      <c r="D31" s="91">
        <f>[1]MercLab!D67</f>
        <v>6.8225466579604488</v>
      </c>
      <c r="E31" s="93">
        <f>[1]MercLab!E67</f>
        <v>1022720.0038181556</v>
      </c>
      <c r="F31" s="91">
        <f t="shared" si="3"/>
        <v>14.744279729063376</v>
      </c>
      <c r="G31" s="91">
        <f>[1]MercLab!F67</f>
        <v>6.8225466579604488</v>
      </c>
      <c r="H31" s="93">
        <f>[1]MercLab!G67</f>
        <v>740684.20696595253</v>
      </c>
      <c r="I31" s="91">
        <f t="shared" si="4"/>
        <v>18.094268261554323</v>
      </c>
      <c r="J31" s="91">
        <f>[1]MercLab!H67</f>
        <v>7.1908066170986524</v>
      </c>
      <c r="K31" s="93">
        <f>[1]MercLab!I67</f>
        <v>721336.20394204604</v>
      </c>
      <c r="L31" s="91">
        <f t="shared" si="5"/>
        <v>18.883254303749329</v>
      </c>
      <c r="M31" s="91">
        <f>[1]MercLab!J67</f>
        <v>7.1862983970407983</v>
      </c>
      <c r="N31" s="93">
        <f>[1]MercLab!K67</f>
        <v>19348.00302390974</v>
      </c>
      <c r="O31" s="91">
        <f t="shared" si="6"/>
        <v>7.074327866122684</v>
      </c>
      <c r="P31" s="91">
        <f>[1]MercLab!L67</f>
        <v>7.3708769923997721</v>
      </c>
      <c r="Q31" s="92">
        <f t="shared" si="7"/>
        <v>2.6121797713447292</v>
      </c>
      <c r="R31" s="91">
        <f>[1]MercLab!M67</f>
        <v>2.9031143118653566</v>
      </c>
    </row>
    <row r="32" spans="1:18" x14ac:dyDescent="0.2">
      <c r="A32" s="166" t="s">
        <v>98</v>
      </c>
      <c r="B32" s="93">
        <f>[1]MercLab!C68</f>
        <v>852272.13595300436</v>
      </c>
      <c r="C32" s="91">
        <f t="shared" si="2"/>
        <v>9.6193457745830422</v>
      </c>
      <c r="D32" s="91">
        <f>[1]MercLab!D68</f>
        <v>5.6804705657683456</v>
      </c>
      <c r="E32" s="93">
        <f>[1]MercLab!E68</f>
        <v>852272.13595300436</v>
      </c>
      <c r="F32" s="91">
        <f t="shared" si="3"/>
        <v>12.286978577581186</v>
      </c>
      <c r="G32" s="91">
        <f>[1]MercLab!F68</f>
        <v>5.6804705657683456</v>
      </c>
      <c r="H32" s="93">
        <f>[1]MercLab!G68</f>
        <v>421178.56211809174</v>
      </c>
      <c r="I32" s="91">
        <f t="shared" si="4"/>
        <v>10.289024414598849</v>
      </c>
      <c r="J32" s="91">
        <f>[1]MercLab!H68</f>
        <v>5.4696029400380963</v>
      </c>
      <c r="K32" s="93">
        <f>[1]MercLab!I68</f>
        <v>414836.41848180926</v>
      </c>
      <c r="L32" s="91">
        <f t="shared" si="5"/>
        <v>10.859653989137556</v>
      </c>
      <c r="M32" s="91">
        <f>[1]MercLab!J68</f>
        <v>5.4387242621813296</v>
      </c>
      <c r="N32" s="93">
        <f>[1]MercLab!K68</f>
        <v>6342.1436362824434</v>
      </c>
      <c r="O32" s="91">
        <f t="shared" si="6"/>
        <v>2.3189165001504732</v>
      </c>
      <c r="P32" s="91">
        <f>[1]MercLab!L68</f>
        <v>7.4849443248299323</v>
      </c>
      <c r="Q32" s="92">
        <f t="shared" si="7"/>
        <v>1.5058087487615783</v>
      </c>
      <c r="R32" s="91">
        <f>[1]MercLab!M68</f>
        <v>3.693745613314702</v>
      </c>
    </row>
    <row r="33" spans="1:18" x14ac:dyDescent="0.2">
      <c r="A33" s="166"/>
      <c r="B33" s="105"/>
      <c r="C33" s="96"/>
      <c r="D33" s="96"/>
      <c r="E33" s="105"/>
      <c r="F33" s="96"/>
      <c r="G33" s="96"/>
      <c r="H33" s="105"/>
      <c r="I33" s="96"/>
      <c r="J33" s="96"/>
      <c r="K33" s="105"/>
      <c r="L33" s="96"/>
      <c r="M33" s="96"/>
      <c r="N33" s="105"/>
      <c r="O33" s="96"/>
      <c r="P33" s="96"/>
      <c r="Q33" s="96"/>
      <c r="R33" s="96"/>
    </row>
    <row r="34" spans="1:18" x14ac:dyDescent="0.2">
      <c r="A34" s="169" t="s">
        <v>15</v>
      </c>
      <c r="B34" s="103"/>
      <c r="C34" s="89"/>
      <c r="D34" s="89"/>
      <c r="E34" s="103"/>
      <c r="F34" s="89"/>
      <c r="G34" s="89"/>
      <c r="H34" s="103"/>
      <c r="I34" s="89"/>
      <c r="J34" s="89"/>
      <c r="K34" s="103"/>
      <c r="L34" s="89"/>
      <c r="M34" s="89"/>
      <c r="N34" s="103"/>
      <c r="O34" s="89"/>
      <c r="P34" s="89"/>
      <c r="Q34" s="89"/>
      <c r="R34" s="89"/>
    </row>
    <row r="35" spans="1:18" x14ac:dyDescent="0.2">
      <c r="A35" s="166" t="s">
        <v>71</v>
      </c>
      <c r="B35" s="93">
        <f>[1]MercLab!C70</f>
        <v>4229009.7753209211</v>
      </c>
      <c r="C35" s="91">
        <f>IF(ISNUMBER(B35/B$7*100),B35/B$7*100,0)</f>
        <v>47.731593697376091</v>
      </c>
      <c r="D35" s="91">
        <f>[1]MercLab!D70</f>
        <v>6.4142866423117013</v>
      </c>
      <c r="E35" s="93">
        <f>[1]MercLab!E70</f>
        <v>3269481.2841366408</v>
      </c>
      <c r="F35" s="91">
        <f>IF(ISNUMBER(E35/E$7*100),E35/E$7*100,0)</f>
        <v>47.13523392744672</v>
      </c>
      <c r="G35" s="91">
        <f>[1]MercLab!F70</f>
        <v>7.0593102888189065</v>
      </c>
      <c r="H35" s="93">
        <f>[1]MercLab!G70</f>
        <v>2486400.0838296288</v>
      </c>
      <c r="I35" s="91">
        <f>IF(ISNUMBER(H35/H$7*100),H35/H$7*100,0)</f>
        <v>60.740582422641722</v>
      </c>
      <c r="J35" s="91">
        <f>[1]MercLab!H70</f>
        <v>7.1053362624495469</v>
      </c>
      <c r="K35" s="93">
        <f>[1]MercLab!I70</f>
        <v>2385943.5906725135</v>
      </c>
      <c r="L35" s="91">
        <f>IF(ISNUMBER(K35/K$7*100),K35/K$7*100,0)</f>
        <v>62.459612218063086</v>
      </c>
      <c r="M35" s="91">
        <f>[1]MercLab!J70</f>
        <v>7.04315316351836</v>
      </c>
      <c r="N35" s="93">
        <f>[1]MercLab!K70</f>
        <v>100456.49315710196</v>
      </c>
      <c r="O35" s="91">
        <f>IF(ISNUMBER(N35/N$7*100),N35/N$7*100,0)</f>
        <v>36.730517769509966</v>
      </c>
      <c r="P35" s="91">
        <f>[1]MercLab!L70</f>
        <v>8.4655080592231347</v>
      </c>
      <c r="Q35" s="92">
        <f>IF(ISNUMBER(N35/H35*100),N35/H35*100,0)</f>
        <v>4.0402384881831166</v>
      </c>
      <c r="R35" s="91">
        <f>[1]MercLab!M70</f>
        <v>2.3064635769794912</v>
      </c>
    </row>
    <row r="36" spans="1:18" x14ac:dyDescent="0.2">
      <c r="A36" s="166" t="s">
        <v>4</v>
      </c>
      <c r="B36" s="93">
        <f>[1]MercLab!C71</f>
        <v>4630970.4761953056</v>
      </c>
      <c r="C36" s="91">
        <f>IF(ISNUMBER(B36/B$7*100),B36/B$7*100,0)</f>
        <v>52.26840630263726</v>
      </c>
      <c r="D36" s="91">
        <f>[1]MercLab!D71</f>
        <v>6.9334774884253916</v>
      </c>
      <c r="E36" s="93">
        <f>[1]MercLab!E71</f>
        <v>3666903.6909955712</v>
      </c>
      <c r="F36" s="91">
        <f>IF(ISNUMBER(E36/E$7*100),E36/E$7*100,0)</f>
        <v>52.86476607255922</v>
      </c>
      <c r="G36" s="91">
        <f>[1]MercLab!F71</f>
        <v>7.5649144491144193</v>
      </c>
      <c r="H36" s="93">
        <f>[1]MercLab!G71</f>
        <v>1607074.1382791854</v>
      </c>
      <c r="I36" s="91">
        <f>IF(ISNUMBER(H36/H$7*100),H36/H$7*100,0)</f>
        <v>39.25941757735697</v>
      </c>
      <c r="J36" s="91">
        <f>[1]MercLab!H71</f>
        <v>8.4174476240313414</v>
      </c>
      <c r="K36" s="93">
        <f>[1]MercLab!I71</f>
        <v>1434034.6415689525</v>
      </c>
      <c r="L36" s="91">
        <f>IF(ISNUMBER(K36/K$7*100),K36/K$7*100,0)</f>
        <v>37.540387781933873</v>
      </c>
      <c r="M36" s="91">
        <f>[1]MercLab!J71</f>
        <v>8.3220779193294785</v>
      </c>
      <c r="N36" s="93">
        <f>[1]MercLab!K71</f>
        <v>173039.49671018805</v>
      </c>
      <c r="O36" s="91">
        <f>IF(ISNUMBER(N36/N$7*100),N36/N$7*100,0)</f>
        <v>63.269482230490205</v>
      </c>
      <c r="P36" s="91">
        <f>[1]MercLab!L71</f>
        <v>9.1766021363004935</v>
      </c>
      <c r="Q36" s="92">
        <f>IF(ISNUMBER(N36/H36*100),N36/H36*100,0)</f>
        <v>10.767362412755544</v>
      </c>
      <c r="R36" s="91">
        <f>[1]MercLab!M71</f>
        <v>2.9881741557168322</v>
      </c>
    </row>
    <row r="37" spans="1:18" x14ac:dyDescent="0.2">
      <c r="A37" s="166"/>
      <c r="B37" s="105"/>
      <c r="C37" s="91"/>
      <c r="D37" s="91"/>
      <c r="E37" s="105"/>
      <c r="F37" s="91"/>
      <c r="G37" s="91"/>
      <c r="H37" s="105"/>
      <c r="I37" s="91"/>
      <c r="J37" s="91"/>
      <c r="K37" s="105"/>
      <c r="L37" s="91"/>
      <c r="M37" s="91"/>
      <c r="N37" s="105"/>
      <c r="O37" s="91"/>
      <c r="P37" s="91"/>
      <c r="Q37" s="91"/>
      <c r="R37" s="91"/>
    </row>
    <row r="38" spans="1:18" x14ac:dyDescent="0.2">
      <c r="A38" s="169" t="s">
        <v>16</v>
      </c>
      <c r="B38" s="103"/>
      <c r="C38" s="89"/>
      <c r="D38" s="89"/>
      <c r="E38" s="103"/>
      <c r="F38" s="89"/>
      <c r="G38" s="89"/>
      <c r="H38" s="103"/>
      <c r="I38" s="89"/>
      <c r="J38" s="89"/>
      <c r="K38" s="103"/>
      <c r="L38" s="89"/>
      <c r="M38" s="89"/>
      <c r="N38" s="103"/>
      <c r="O38" s="89"/>
      <c r="P38" s="89"/>
      <c r="Q38" s="89"/>
      <c r="R38" s="89"/>
    </row>
    <row r="39" spans="1:18" x14ac:dyDescent="0.2">
      <c r="A39" s="166" t="s">
        <v>45</v>
      </c>
      <c r="B39" s="93">
        <f>[1]MercLab!C73</f>
        <v>1275603.0867195749</v>
      </c>
      <c r="C39" s="93">
        <f>IF(ISNUMBER(B39/B$7*100),B39/B$7*100,0)</f>
        <v>14.397358126181473</v>
      </c>
      <c r="D39" s="93">
        <f>[1]MercLab!D73</f>
        <v>5.3781033422583482</v>
      </c>
      <c r="E39" s="93">
        <f>[1]MercLab!E73</f>
        <v>1266992.6799464396</v>
      </c>
      <c r="F39" s="93">
        <f>IF(ISNUMBER(E39/E$7*100),E39/E$7*100,0)</f>
        <v>18.265893321792813</v>
      </c>
      <c r="G39" s="93">
        <f>[1]MercLab!F73</f>
        <v>5.4030762766115048</v>
      </c>
      <c r="H39" s="93">
        <f>[1]MercLab!G73</f>
        <v>1275603.0867195749</v>
      </c>
      <c r="I39" s="91">
        <f>IF(ISNUMBER(H39/H$7*100),H39/H$7*100,0)</f>
        <v>31.161869295036439</v>
      </c>
      <c r="J39" s="91">
        <f>[1]MercLab!H73</f>
        <v>5.3781033422583482</v>
      </c>
      <c r="K39" s="93">
        <f>[1]MercLab!I73</f>
        <v>1275603.0867195749</v>
      </c>
      <c r="L39" s="91">
        <f>IF(ISNUMBER(K39/K$7*100),K39/K$7*100,0)</f>
        <v>33.392941246449062</v>
      </c>
      <c r="M39" s="91">
        <f>[1]MercLab!J73</f>
        <v>5.3781033422583482</v>
      </c>
      <c r="N39" s="93">
        <f>[1]MercLab!K73</f>
        <v>0</v>
      </c>
      <c r="O39" s="91">
        <f>IF(ISNUMBER(N39/N$7*100),N39/N$7*100,0)</f>
        <v>0</v>
      </c>
      <c r="P39" s="91">
        <f>[1]MercLab!L73</f>
        <v>0</v>
      </c>
      <c r="Q39" s="92">
        <f t="shared" ref="Q39:Q43" si="8">IF(ISNUMBER(N39/H39*100),N39/H39*100,0)</f>
        <v>0</v>
      </c>
      <c r="R39" s="91">
        <f>[1]MercLab!M73</f>
        <v>0</v>
      </c>
    </row>
    <row r="40" spans="1:18" x14ac:dyDescent="0.2">
      <c r="A40" s="166" t="s">
        <v>46</v>
      </c>
      <c r="B40" s="93">
        <f>[1]MercLab!C74</f>
        <v>518733.00300000265</v>
      </c>
      <c r="C40" s="93">
        <f>IF(ISNUMBER(B40/B$7*100),B40/B$7*100,0)</f>
        <v>5.8547873502460694</v>
      </c>
      <c r="D40" s="93">
        <f>[1]MercLab!D74</f>
        <v>7.7398342954082864</v>
      </c>
      <c r="E40" s="93">
        <f>[1]MercLab!E74</f>
        <v>516118.12511686503</v>
      </c>
      <c r="F40" s="93">
        <f>IF(ISNUMBER(E40/E$7*100),E40/E$7*100,0)</f>
        <v>7.4407364494220296</v>
      </c>
      <c r="G40" s="93">
        <f>[1]MercLab!F74</f>
        <v>7.7736718371090738</v>
      </c>
      <c r="H40" s="93">
        <f>[1]MercLab!G74</f>
        <v>518733.00300000265</v>
      </c>
      <c r="I40" s="91">
        <f>IF(ISNUMBER(H40/H$7*100),H40/H$7*100,0)</f>
        <v>12.672194201158614</v>
      </c>
      <c r="J40" s="91">
        <f>[1]MercLab!H74</f>
        <v>7.7398342954082864</v>
      </c>
      <c r="K40" s="93">
        <f>[1]MercLab!I74</f>
        <v>518733.00300000265</v>
      </c>
      <c r="L40" s="91">
        <f>IF(ISNUMBER(K40/K$7*100),K40/K$7*100,0)</f>
        <v>13.579475365115041</v>
      </c>
      <c r="M40" s="91">
        <f>[1]MercLab!J74</f>
        <v>7.7398342954082864</v>
      </c>
      <c r="N40" s="93">
        <f>[1]MercLab!K74</f>
        <v>0</v>
      </c>
      <c r="O40" s="91">
        <f>IF(ISNUMBER(N40/N$7*100),N40/N$7*100,0)</f>
        <v>0</v>
      </c>
      <c r="P40" s="91">
        <f>[1]MercLab!L74</f>
        <v>0</v>
      </c>
      <c r="Q40" s="92">
        <f t="shared" si="8"/>
        <v>0</v>
      </c>
      <c r="R40" s="91">
        <f>[1]MercLab!M74</f>
        <v>0</v>
      </c>
    </row>
    <row r="41" spans="1:18" x14ac:dyDescent="0.2">
      <c r="A41" s="166" t="s">
        <v>67</v>
      </c>
      <c r="B41" s="207">
        <f>[1]MercLab!C75</f>
        <v>2025642.1425217038</v>
      </c>
      <c r="C41" s="208">
        <f>IF(ISNUMBER(B41/B$7*100),B41/B$7*100,0)</f>
        <v>22.862829092370969</v>
      </c>
      <c r="D41" s="208">
        <f>[1]MercLab!D75</f>
        <v>8.6625072292786207</v>
      </c>
      <c r="E41" s="207">
        <f>[1]MercLab!E75</f>
        <v>2017805.8135868448</v>
      </c>
      <c r="F41" s="208">
        <f>IF(ISNUMBER(E41/E$7*100),E41/E$7*100,0)</f>
        <v>29.09016470136887</v>
      </c>
      <c r="G41" s="208">
        <f>[1]MercLab!F75</f>
        <v>8.6874513154141404</v>
      </c>
      <c r="H41" s="93">
        <f>[1]MercLab!G75</f>
        <v>2025642.1425217038</v>
      </c>
      <c r="I41" s="91">
        <f>IF(ISNUMBER(H41/H$7*100),H41/H$7*100,0)</f>
        <v>49.484668343120468</v>
      </c>
      <c r="J41" s="91">
        <f>[1]MercLab!H75</f>
        <v>8.6625072292786207</v>
      </c>
      <c r="K41" s="93">
        <f>[1]MercLab!I75</f>
        <v>2025642.1425217038</v>
      </c>
      <c r="L41" s="91">
        <f>IF(ISNUMBER(K41/K$7*100),K41/K$7*100,0)</f>
        <v>53.02758338842802</v>
      </c>
      <c r="M41" s="91">
        <f>[1]MercLab!J75</f>
        <v>8.6625072292786207</v>
      </c>
      <c r="N41" s="93">
        <f>[1]MercLab!K75</f>
        <v>0</v>
      </c>
      <c r="O41" s="91">
        <f>IF(ISNUMBER(N41/N$7*100),N41/N$7*100,0)</f>
        <v>0</v>
      </c>
      <c r="P41" s="91">
        <f>[1]MercLab!L75</f>
        <v>0</v>
      </c>
      <c r="Q41" s="92">
        <f t="shared" si="8"/>
        <v>0</v>
      </c>
      <c r="R41" s="91">
        <f>[1]MercLab!M75</f>
        <v>0</v>
      </c>
    </row>
    <row r="42" spans="1:18" x14ac:dyDescent="0.2">
      <c r="A42" s="166" t="s">
        <v>63</v>
      </c>
      <c r="B42" s="207">
        <f>[1]MercLab!C76</f>
        <v>0</v>
      </c>
      <c r="C42" s="208">
        <f>IF(ISNUMBER(B42/B$7*100),B42/B$7*100,0)</f>
        <v>0</v>
      </c>
      <c r="D42" s="208">
        <f>[1]MercLab!D76</f>
        <v>0</v>
      </c>
      <c r="E42" s="207">
        <f>[1]MercLab!E76</f>
        <v>0</v>
      </c>
      <c r="F42" s="208">
        <f>IF(ISNUMBER(E42/E$7*100),E42/E$7*100,0)</f>
        <v>0</v>
      </c>
      <c r="G42" s="208">
        <f>[1]MercLab!F76</f>
        <v>0</v>
      </c>
      <c r="H42" s="93">
        <f>[1]MercLab!G76</f>
        <v>0</v>
      </c>
      <c r="I42" s="91">
        <f>IF(ISNUMBER(H42/H$7*100),H42/H$7*100,0)</f>
        <v>0</v>
      </c>
      <c r="J42" s="91">
        <f>[1]MercLab!H76</f>
        <v>0</v>
      </c>
      <c r="K42" s="93">
        <f>[1]MercLab!I76</f>
        <v>0</v>
      </c>
      <c r="L42" s="91">
        <f>IF(ISNUMBER(K42/K$7*100),K42/K$7*100,0)</f>
        <v>0</v>
      </c>
      <c r="M42" s="91">
        <f>[1]MercLab!J76</f>
        <v>0</v>
      </c>
      <c r="N42" s="93">
        <f>[1]MercLab!K76</f>
        <v>0</v>
      </c>
      <c r="O42" s="91">
        <f>IF(ISNUMBER(N42/N$7*100),N42/N$7*100,0)</f>
        <v>0</v>
      </c>
      <c r="P42" s="91">
        <f>[1]MercLab!L76</f>
        <v>0</v>
      </c>
      <c r="Q42" s="92">
        <f t="shared" si="8"/>
        <v>0</v>
      </c>
      <c r="R42" s="91">
        <f>[1]MercLab!M76</f>
        <v>0</v>
      </c>
    </row>
    <row r="43" spans="1:18" x14ac:dyDescent="0.2">
      <c r="A43" s="166" t="s">
        <v>99</v>
      </c>
      <c r="B43" s="207">
        <f>[1]MercLab!C77</f>
        <v>149483.02558175151</v>
      </c>
      <c r="C43" s="208">
        <f>IF(ISNUMBER(B43/B$7*100),B43/B$7*100,0)</f>
        <v>1.6871710922401904</v>
      </c>
      <c r="D43" s="208">
        <f>[1]MercLab!D77</f>
        <v>8.7841159967803275</v>
      </c>
      <c r="E43" s="207">
        <f>[1]MercLab!E77</f>
        <v>149483.02558175151</v>
      </c>
      <c r="F43" s="208">
        <f>IF(ISNUMBER(E43/E$7*100),E43/E$7*100,0)</f>
        <v>2.1550566486386686</v>
      </c>
      <c r="G43" s="208">
        <f>[1]MercLab!F77</f>
        <v>8.7841159967803275</v>
      </c>
      <c r="H43" s="93">
        <f>[1]MercLab!G77</f>
        <v>149483.02558175151</v>
      </c>
      <c r="I43" s="91">
        <f>IF(ISNUMBER(H43/H$7*100),H43/H$7*100,0)</f>
        <v>3.6517397562782534</v>
      </c>
      <c r="J43" s="91">
        <f>[1]MercLab!H77</f>
        <v>8.7841159967803275</v>
      </c>
      <c r="K43" s="93">
        <f>[1]MercLab!I77</f>
        <v>0</v>
      </c>
      <c r="L43" s="91">
        <f>IF(ISNUMBER(K43/K$7*100),K43/K$7*100,0)</f>
        <v>0</v>
      </c>
      <c r="M43" s="91">
        <f>[1]MercLab!J77</f>
        <v>0</v>
      </c>
      <c r="N43" s="93">
        <f>[1]MercLab!K77</f>
        <v>149483.02558175151</v>
      </c>
      <c r="O43" s="91">
        <f>IF(ISNUMBER(N43/N$7*100),N43/N$7*100,0)</f>
        <v>54.656386608917465</v>
      </c>
      <c r="P43" s="91">
        <f>[1]MercLab!L77</f>
        <v>8.7841159967803275</v>
      </c>
      <c r="Q43" s="92">
        <f t="shared" si="8"/>
        <v>100</v>
      </c>
      <c r="R43" s="91">
        <f>[1]MercLab!M77</f>
        <v>2.6955295198973452</v>
      </c>
    </row>
    <row r="44" spans="1:18" x14ac:dyDescent="0.2">
      <c r="A44" s="162"/>
      <c r="B44" s="165"/>
      <c r="C44" s="164"/>
      <c r="D44" s="163"/>
      <c r="E44" s="165"/>
      <c r="F44" s="164"/>
      <c r="G44" s="163"/>
      <c r="H44" s="165"/>
      <c r="I44" s="164"/>
      <c r="J44" s="163"/>
      <c r="K44" s="165"/>
      <c r="L44" s="164"/>
      <c r="M44" s="163"/>
      <c r="N44" s="165"/>
      <c r="O44" s="164"/>
      <c r="P44" s="163"/>
      <c r="Q44" s="150"/>
      <c r="R44" s="150"/>
    </row>
    <row r="45" spans="1:18" x14ac:dyDescent="0.2">
      <c r="A45" s="2" t="str">
        <f>'C01'!A46</f>
        <v>Fuente: Instituto Nacional de Estadística (INE). LVIII Encuesta Permanente de Hogares de Propósitos Múltiples, Junio 2017.</v>
      </c>
      <c r="F45" s="21"/>
      <c r="I45" s="21"/>
      <c r="L45" s="21"/>
    </row>
    <row r="46" spans="1:18" x14ac:dyDescent="0.2">
      <c r="A46" s="198" t="s">
        <v>123</v>
      </c>
      <c r="B46" s="5"/>
      <c r="F46" s="21"/>
      <c r="I46" s="21"/>
      <c r="L46" s="21"/>
    </row>
    <row r="47" spans="1:18" x14ac:dyDescent="0.2">
      <c r="A47" s="2" t="s">
        <v>78</v>
      </c>
      <c r="B47" s="5"/>
      <c r="F47" s="21"/>
      <c r="I47" s="21"/>
      <c r="L47" s="21"/>
    </row>
    <row r="48" spans="1:18" x14ac:dyDescent="0.2">
      <c r="A48" s="2" t="s">
        <v>79</v>
      </c>
      <c r="B48" s="5"/>
      <c r="F48" s="21"/>
      <c r="I48" s="21"/>
      <c r="L48" s="21"/>
    </row>
    <row r="49" spans="1:12" x14ac:dyDescent="0.2">
      <c r="A49" s="2" t="s">
        <v>80</v>
      </c>
      <c r="F49" s="21"/>
      <c r="I49" s="21"/>
      <c r="L49" s="21"/>
    </row>
    <row r="50" spans="1:12" x14ac:dyDescent="0.2">
      <c r="A50" s="2" t="s">
        <v>92</v>
      </c>
      <c r="F50" s="21"/>
      <c r="I50" s="21"/>
      <c r="L50" s="21"/>
    </row>
    <row r="51" spans="1:12" x14ac:dyDescent="0.2">
      <c r="A51" s="2" t="s">
        <v>93</v>
      </c>
      <c r="F51" s="21"/>
      <c r="I51" s="21"/>
      <c r="L51" s="21"/>
    </row>
    <row r="52" spans="1:12" x14ac:dyDescent="0.2">
      <c r="E52" s="9"/>
      <c r="F52" s="21"/>
      <c r="G52" s="3"/>
      <c r="I52" s="21"/>
      <c r="L52" s="21"/>
    </row>
    <row r="53" spans="1:12" x14ac:dyDescent="0.2">
      <c r="F53" s="21"/>
      <c r="I53" s="21"/>
      <c r="L53" s="21"/>
    </row>
    <row r="54" spans="1:12" x14ac:dyDescent="0.2">
      <c r="B54" s="9"/>
      <c r="F54" s="21"/>
      <c r="I54" s="21"/>
      <c r="L54" s="21"/>
    </row>
    <row r="56" spans="1:12" x14ac:dyDescent="0.2">
      <c r="B56" s="9"/>
    </row>
    <row r="57" spans="1:12" x14ac:dyDescent="0.2">
      <c r="B57" s="9"/>
    </row>
  </sheetData>
  <mergeCells count="11">
    <mergeCell ref="A1:R1"/>
    <mergeCell ref="A2:R2"/>
    <mergeCell ref="A3:A5"/>
    <mergeCell ref="B3:D4"/>
    <mergeCell ref="E3:G4"/>
    <mergeCell ref="H3:P3"/>
    <mergeCell ref="Q3:Q5"/>
    <mergeCell ref="R3:R5"/>
    <mergeCell ref="H4:J4"/>
    <mergeCell ref="K4:M4"/>
    <mergeCell ref="N4:P4"/>
  </mergeCells>
  <phoneticPr fontId="0" type="noConversion"/>
  <printOptions horizontalCentered="1"/>
  <pageMargins left="1.4648818897637796" right="0.27559055118110237" top="0.31496062992125984" bottom="0.39370078740157483" header="0" footer="0.19685039370078741"/>
  <pageSetup paperSize="9" scale="90" firstPageNumber="14" orientation="landscape" useFirstPageNumber="1" r:id="rId1"/>
  <headerFooter alignWithMargins="0">
    <oddFooter>&amp;L&amp;Z&amp;F+&amp;F+&amp;A&amp;C&amp;P&amp;R&amp;D+&amp;T</oddFooter>
  </headerFooter>
  <ignoredErrors>
    <ignoredError sqref="Q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67"/>
  <sheetViews>
    <sheetView topLeftCell="A22" workbookViewId="0">
      <selection activeCell="H17" sqref="H17"/>
    </sheetView>
  </sheetViews>
  <sheetFormatPr baseColWidth="10" defaultRowHeight="11.25" x14ac:dyDescent="0.2"/>
  <cols>
    <col min="1" max="1" width="49" style="214" customWidth="1"/>
    <col min="2" max="2" width="13" style="23" customWidth="1"/>
    <col min="3" max="3" width="13" style="44" bestFit="1" customWidth="1"/>
    <col min="4" max="4" width="10.5" style="23" bestFit="1" customWidth="1"/>
    <col min="5" max="5" width="13" style="23" customWidth="1"/>
    <col min="6" max="6" width="8.83203125" style="44" customWidth="1"/>
    <col min="7" max="7" width="6.1640625" style="23" customWidth="1"/>
    <col min="8" max="8" width="10.6640625" style="23" customWidth="1"/>
    <col min="9" max="9" width="8.5" style="44" customWidth="1"/>
    <col min="10" max="10" width="5.6640625" style="23" customWidth="1"/>
    <col min="11" max="11" width="10.5" style="23" bestFit="1" customWidth="1"/>
    <col min="12" max="12" width="6.5" style="23" customWidth="1"/>
    <col min="13" max="16384" width="12" style="214"/>
  </cols>
  <sheetData>
    <row r="1" spans="1:18" x14ac:dyDescent="0.2">
      <c r="A1" s="223" t="s">
        <v>121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</row>
    <row r="2" spans="1:18" x14ac:dyDescent="0.2">
      <c r="A2" s="232" t="s">
        <v>77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</row>
    <row r="3" spans="1:18" ht="13.5" customHeight="1" x14ac:dyDescent="0.35">
      <c r="A3" s="224" t="s">
        <v>38</v>
      </c>
      <c r="B3" s="233" t="s">
        <v>39</v>
      </c>
      <c r="C3" s="233"/>
      <c r="D3" s="233"/>
      <c r="E3" s="233"/>
      <c r="F3" s="233"/>
      <c r="G3" s="233"/>
      <c r="H3" s="233"/>
      <c r="I3" s="233"/>
      <c r="J3" s="233"/>
      <c r="K3" s="234" t="s">
        <v>27</v>
      </c>
      <c r="L3" s="234" t="s">
        <v>28</v>
      </c>
    </row>
    <row r="4" spans="1:18" ht="15.75" customHeight="1" x14ac:dyDescent="0.35">
      <c r="A4" s="225"/>
      <c r="B4" s="237" t="s">
        <v>0</v>
      </c>
      <c r="C4" s="237"/>
      <c r="D4" s="237"/>
      <c r="E4" s="237" t="s">
        <v>29</v>
      </c>
      <c r="F4" s="237"/>
      <c r="G4" s="237"/>
      <c r="H4" s="237" t="s">
        <v>30</v>
      </c>
      <c r="I4" s="237"/>
      <c r="J4" s="237"/>
      <c r="K4" s="235"/>
      <c r="L4" s="235"/>
    </row>
    <row r="5" spans="1:18" x14ac:dyDescent="0.2">
      <c r="A5" s="226"/>
      <c r="B5" s="161" t="s">
        <v>6</v>
      </c>
      <c r="C5" s="160" t="s">
        <v>91</v>
      </c>
      <c r="D5" s="161" t="s">
        <v>31</v>
      </c>
      <c r="E5" s="161" t="s">
        <v>6</v>
      </c>
      <c r="F5" s="160" t="s">
        <v>91</v>
      </c>
      <c r="G5" s="161" t="s">
        <v>31</v>
      </c>
      <c r="H5" s="161" t="s">
        <v>6</v>
      </c>
      <c r="I5" s="160" t="s">
        <v>91</v>
      </c>
      <c r="J5" s="161" t="s">
        <v>31</v>
      </c>
      <c r="K5" s="236"/>
      <c r="L5" s="236"/>
    </row>
    <row r="6" spans="1:18" x14ac:dyDescent="0.2">
      <c r="A6" s="20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</row>
    <row r="7" spans="1:18" ht="12" customHeight="1" x14ac:dyDescent="0.2">
      <c r="A7" s="68" t="s">
        <v>76</v>
      </c>
      <c r="B7" s="22">
        <f>SUM(B10:B33)</f>
        <v>4093474.2221083986</v>
      </c>
      <c r="C7" s="22">
        <f>'C02'!I7</f>
        <v>99.999999999992085</v>
      </c>
      <c r="D7" s="67">
        <f>'C02'!J7</f>
        <v>7.6309678682954827</v>
      </c>
      <c r="E7" s="22">
        <f>SUM(E10:E33)</f>
        <v>3819978.2322411095</v>
      </c>
      <c r="F7" s="22">
        <f>'C02'!L7</f>
        <v>99.999999999990848</v>
      </c>
      <c r="G7" s="67">
        <f>'C02'!M7</f>
        <v>7.5330511607226285</v>
      </c>
      <c r="H7" s="22">
        <f>SUM(H10:H33)</f>
        <v>273495.98986729002</v>
      </c>
      <c r="I7" s="22">
        <f>'C02'!O7</f>
        <v>100.00000000000001</v>
      </c>
      <c r="J7" s="67">
        <f>'C02'!P7</f>
        <v>8.9138318746698832</v>
      </c>
      <c r="K7" s="67">
        <f>'C02'!Q7</f>
        <v>6.6812681606772255</v>
      </c>
      <c r="L7" s="67">
        <f>'C02'!R7</f>
        <v>2.6799324585034818</v>
      </c>
      <c r="M7" s="22"/>
    </row>
    <row r="8" spans="1:18" ht="12" customHeight="1" x14ac:dyDescent="0.2">
      <c r="B8" s="8"/>
      <c r="C8" s="101"/>
      <c r="D8" s="101"/>
      <c r="E8" s="8"/>
      <c r="F8" s="101"/>
      <c r="G8" s="101"/>
      <c r="H8" s="8"/>
      <c r="I8" s="101"/>
      <c r="J8" s="101"/>
      <c r="K8" s="101"/>
      <c r="L8" s="101"/>
      <c r="M8" s="23"/>
    </row>
    <row r="9" spans="1:18" x14ac:dyDescent="0.2">
      <c r="A9" s="65" t="s">
        <v>130</v>
      </c>
      <c r="B9" s="22"/>
      <c r="C9" s="67"/>
      <c r="D9" s="67"/>
      <c r="E9" s="22"/>
      <c r="F9" s="67"/>
      <c r="G9" s="67"/>
      <c r="H9" s="22"/>
      <c r="I9" s="67"/>
      <c r="J9" s="67"/>
      <c r="K9" s="89"/>
      <c r="L9" s="67"/>
      <c r="M9" s="9"/>
    </row>
    <row r="10" spans="1:18" x14ac:dyDescent="0.2">
      <c r="A10" s="107" t="s">
        <v>132</v>
      </c>
      <c r="B10" s="69">
        <f>[1]MercLab!G79</f>
        <v>1275007.2614010097</v>
      </c>
      <c r="C10" s="33">
        <f>IF(ISNUMBER(B10/B$7*100),B10/B$7*100,0)</f>
        <v>31.147313802902126</v>
      </c>
      <c r="D10" s="33">
        <f>[1]MercLab!H79</f>
        <v>5.3879058851931605</v>
      </c>
      <c r="E10" s="69">
        <f>[1]MercLab!I79</f>
        <v>1262453.1581507085</v>
      </c>
      <c r="F10" s="33">
        <f>IF(ISNUMBER(E10/E$7*100),E10/E$7*100,0)</f>
        <v>33.048700317070946</v>
      </c>
      <c r="G10" s="33">
        <f>[1]MercLab!J79</f>
        <v>5.3727072935244129</v>
      </c>
      <c r="H10" s="69">
        <f>[1]MercLab!K79</f>
        <v>12554.103250298323</v>
      </c>
      <c r="I10" s="33">
        <f>IF(ISNUMBER(H10/H$7*100),H10/H$7*100,0)</f>
        <v>4.5902330254970174</v>
      </c>
      <c r="J10" s="33">
        <f>[1]MercLab!L79</f>
        <v>6.6709734699502787</v>
      </c>
      <c r="K10" s="33">
        <f t="shared" ref="K10:K36" si="0">IF(ISNUMBER(H10/B10*100),H10/B10*100,0)</f>
        <v>0.98462994136233883</v>
      </c>
      <c r="L10" s="33">
        <f>[1]MercLab!M79</f>
        <v>1.3053036611581657</v>
      </c>
      <c r="M10" s="9"/>
    </row>
    <row r="11" spans="1:18" x14ac:dyDescent="0.2">
      <c r="A11" s="107" t="s">
        <v>133</v>
      </c>
      <c r="B11" s="69">
        <f>[1]MercLab!G80</f>
        <v>13149.928568863283</v>
      </c>
      <c r="C11" s="33">
        <f t="shared" ref="C11:C20" si="1">IF(ISNUMBER(B11/B$7*100),B11/B$7*100,0)</f>
        <v>0.3212412697713346</v>
      </c>
      <c r="D11" s="33">
        <f>[1]MercLab!H80</f>
        <v>5.8516249719739335</v>
      </c>
      <c r="E11" s="69">
        <f>[1]MercLab!I80</f>
        <v>13149.928568863283</v>
      </c>
      <c r="F11" s="33">
        <f t="shared" ref="F11:F20" si="2">IF(ISNUMBER(E11/E$7*100),E11/E$7*100,0)</f>
        <v>0.34424092938216738</v>
      </c>
      <c r="G11" s="33">
        <f>[1]MercLab!J80</f>
        <v>5.8516249719739335</v>
      </c>
      <c r="H11" s="69">
        <f>[1]MercLab!K80</f>
        <v>0</v>
      </c>
      <c r="I11" s="33">
        <f t="shared" ref="I11:I20" si="3">IF(ISNUMBER(H11/H$7*100),H11/H$7*100,0)</f>
        <v>0</v>
      </c>
      <c r="J11" s="33">
        <f>[1]MercLab!L80</f>
        <v>0</v>
      </c>
      <c r="K11" s="33">
        <f t="shared" si="0"/>
        <v>0</v>
      </c>
      <c r="L11" s="33">
        <f>[1]MercLab!M80</f>
        <v>0</v>
      </c>
      <c r="M11" s="9"/>
    </row>
    <row r="12" spans="1:18" x14ac:dyDescent="0.2">
      <c r="A12" s="107" t="s">
        <v>72</v>
      </c>
      <c r="B12" s="69">
        <f>[1]MercLab!G81</f>
        <v>536699.0646508896</v>
      </c>
      <c r="C12" s="33">
        <f t="shared" si="1"/>
        <v>13.111089395707873</v>
      </c>
      <c r="D12" s="33">
        <f>[1]MercLab!H81</f>
        <v>7.79112947549193</v>
      </c>
      <c r="E12" s="69">
        <f>[1]MercLab!I81</f>
        <v>518733.00300000265</v>
      </c>
      <c r="F12" s="33">
        <f t="shared" si="2"/>
        <v>13.579475365116719</v>
      </c>
      <c r="G12" s="33">
        <f>[1]MercLab!J81</f>
        <v>7.7398342954082864</v>
      </c>
      <c r="H12" s="69">
        <f>[1]MercLab!K81</f>
        <v>17966.061650889296</v>
      </c>
      <c r="I12" s="33">
        <f t="shared" si="3"/>
        <v>6.569040247941869</v>
      </c>
      <c r="J12" s="33">
        <f>[1]MercLab!L81</f>
        <v>9.1796849612433924</v>
      </c>
      <c r="K12" s="33">
        <f t="shared" si="0"/>
        <v>3.3475112654753376</v>
      </c>
      <c r="L12" s="33">
        <f>[1]MercLab!M81</f>
        <v>4.6345670018924157</v>
      </c>
      <c r="M12" s="9"/>
    </row>
    <row r="13" spans="1:18" x14ac:dyDescent="0.2">
      <c r="A13" s="107" t="s">
        <v>134</v>
      </c>
      <c r="B13" s="69">
        <f>[1]MercLab!G82</f>
        <v>5332.6068629214615</v>
      </c>
      <c r="C13" s="33">
        <f t="shared" si="1"/>
        <v>0.13027092815488236</v>
      </c>
      <c r="D13" s="33">
        <f>[1]MercLab!H82</f>
        <v>10.189264825208038</v>
      </c>
      <c r="E13" s="69">
        <f>[1]MercLab!I82</f>
        <v>4890.5346258576046</v>
      </c>
      <c r="F13" s="33">
        <f t="shared" si="2"/>
        <v>0.12802519617993791</v>
      </c>
      <c r="G13" s="33">
        <f>[1]MercLab!J82</f>
        <v>10.206373123395894</v>
      </c>
      <c r="H13" s="69">
        <f>[1]MercLab!K82</f>
        <v>442.07223706385702</v>
      </c>
      <c r="I13" s="33">
        <f t="shared" si="3"/>
        <v>0.16163755720088116</v>
      </c>
      <c r="J13" s="33">
        <f>[1]MercLab!L82</f>
        <v>10</v>
      </c>
      <c r="K13" s="33">
        <f t="shared" si="0"/>
        <v>8.2899836501667092</v>
      </c>
      <c r="L13" s="33">
        <f>[1]MercLab!M82</f>
        <v>1</v>
      </c>
      <c r="M13" s="9"/>
    </row>
    <row r="14" spans="1:18" x14ac:dyDescent="0.2">
      <c r="A14" s="107" t="s">
        <v>135</v>
      </c>
      <c r="B14" s="69">
        <f>[1]MercLab!G83</f>
        <v>23632.009805843019</v>
      </c>
      <c r="C14" s="33">
        <f t="shared" si="1"/>
        <v>0.57730935932634353</v>
      </c>
      <c r="D14" s="33">
        <f>[1]MercLab!H83</f>
        <v>7.3996790014553273</v>
      </c>
      <c r="E14" s="69">
        <f>[1]MercLab!I83</f>
        <v>22493.088959174078</v>
      </c>
      <c r="F14" s="33">
        <f t="shared" si="2"/>
        <v>0.58882767365870059</v>
      </c>
      <c r="G14" s="33">
        <f>[1]MercLab!J83</f>
        <v>7.2997367165371614</v>
      </c>
      <c r="H14" s="69">
        <f>[1]MercLab!K83</f>
        <v>1138.9208466689438</v>
      </c>
      <c r="I14" s="33">
        <f t="shared" si="3"/>
        <v>0.41643054701518245</v>
      </c>
      <c r="J14" s="33">
        <f>[1]MercLab!L83</f>
        <v>9.7050924580656801</v>
      </c>
      <c r="K14" s="33">
        <f t="shared" si="0"/>
        <v>4.8193990101821367</v>
      </c>
      <c r="L14" s="33">
        <f>[1]MercLab!M83</f>
        <v>3.4064716423612285</v>
      </c>
      <c r="M14" s="9"/>
    </row>
    <row r="15" spans="1:18" x14ac:dyDescent="0.2">
      <c r="A15" s="107" t="s">
        <v>136</v>
      </c>
      <c r="B15" s="69">
        <f>[1]MercLab!G84</f>
        <v>234608.95953853635</v>
      </c>
      <c r="C15" s="33">
        <f t="shared" si="1"/>
        <v>5.731291973733204</v>
      </c>
      <c r="D15" s="33">
        <f>[1]MercLab!H84</f>
        <v>6.770862621285592</v>
      </c>
      <c r="E15" s="69">
        <f>[1]MercLab!I84</f>
        <v>216795.98114214055</v>
      </c>
      <c r="F15" s="33">
        <f t="shared" si="2"/>
        <v>5.6753198045044986</v>
      </c>
      <c r="G15" s="33">
        <f>[1]MercLab!J84</f>
        <v>6.7828012659110808</v>
      </c>
      <c r="H15" s="69">
        <f>[1]MercLab!K84</f>
        <v>17812.978396395894</v>
      </c>
      <c r="I15" s="33">
        <f t="shared" si="3"/>
        <v>6.513067487768061</v>
      </c>
      <c r="J15" s="33">
        <f>[1]MercLab!L84</f>
        <v>6.6295498363522327</v>
      </c>
      <c r="K15" s="33">
        <f t="shared" si="0"/>
        <v>7.5926249498028966</v>
      </c>
      <c r="L15" s="33">
        <f>[1]MercLab!M84</f>
        <v>1.6733940230763698</v>
      </c>
      <c r="M15" s="9"/>
    </row>
    <row r="16" spans="1:18" x14ac:dyDescent="0.2">
      <c r="A16" s="107" t="s">
        <v>137</v>
      </c>
      <c r="B16" s="69">
        <f>[1]MercLab!G85</f>
        <v>722165.81602641416</v>
      </c>
      <c r="C16" s="33">
        <f t="shared" si="1"/>
        <v>17.641880144892006</v>
      </c>
      <c r="D16" s="33">
        <f>[1]MercLab!H85</f>
        <v>8.3259763480457547</v>
      </c>
      <c r="E16" s="69">
        <f>[1]MercLab!I85</f>
        <v>699557.76927618496</v>
      </c>
      <c r="F16" s="33">
        <f t="shared" si="2"/>
        <v>18.313134964273541</v>
      </c>
      <c r="G16" s="33">
        <f>[1]MercLab!J85</f>
        <v>8.2861666366634541</v>
      </c>
      <c r="H16" s="69">
        <f>[1]MercLab!K85</f>
        <v>22608.046750231017</v>
      </c>
      <c r="I16" s="33">
        <f t="shared" si="3"/>
        <v>8.2663174554044634</v>
      </c>
      <c r="J16" s="33">
        <f>[1]MercLab!L85</f>
        <v>9.5048878321751431</v>
      </c>
      <c r="K16" s="33">
        <f t="shared" si="0"/>
        <v>3.1305894364576368</v>
      </c>
      <c r="L16" s="33">
        <f>[1]MercLab!M85</f>
        <v>1.9648709359946621</v>
      </c>
      <c r="M16" s="9"/>
    </row>
    <row r="17" spans="1:12" x14ac:dyDescent="0.2">
      <c r="A17" s="107" t="s">
        <v>138</v>
      </c>
      <c r="B17" s="69">
        <f>[1]MercLab!G86</f>
        <v>123191.46765552138</v>
      </c>
      <c r="C17" s="33">
        <f t="shared" si="1"/>
        <v>3.0094599592243183</v>
      </c>
      <c r="D17" s="33">
        <f>[1]MercLab!H86</f>
        <v>7.5138358798638016</v>
      </c>
      <c r="E17" s="69">
        <f>[1]MercLab!I86</f>
        <v>119749.46205116168</v>
      </c>
      <c r="F17" s="33">
        <f t="shared" si="2"/>
        <v>3.1348205348517637</v>
      </c>
      <c r="G17" s="33">
        <f>[1]MercLab!J86</f>
        <v>7.504113254664162</v>
      </c>
      <c r="H17" s="69">
        <f>[1]MercLab!K86</f>
        <v>3442.0056043597374</v>
      </c>
      <c r="I17" s="33">
        <f t="shared" si="3"/>
        <v>1.2585214159922129</v>
      </c>
      <c r="J17" s="33">
        <f>[1]MercLab!L86</f>
        <v>7.8403025036642058</v>
      </c>
      <c r="K17" s="33">
        <f t="shared" si="0"/>
        <v>2.7940292212319204</v>
      </c>
      <c r="L17" s="33">
        <f>[1]MercLab!M86</f>
        <v>2.4928240570578066</v>
      </c>
    </row>
    <row r="18" spans="1:12" x14ac:dyDescent="0.2">
      <c r="A18" s="107" t="s">
        <v>139</v>
      </c>
      <c r="B18" s="69">
        <f>[1]MercLab!G87</f>
        <v>192730.09147933021</v>
      </c>
      <c r="C18" s="33">
        <f t="shared" si="1"/>
        <v>4.7082278041087067</v>
      </c>
      <c r="D18" s="33">
        <f>[1]MercLab!H87</f>
        <v>7.8621607493419994</v>
      </c>
      <c r="E18" s="69">
        <f>[1]MercLab!I87</f>
        <v>182206.68434719651</v>
      </c>
      <c r="F18" s="33">
        <f t="shared" si="2"/>
        <v>4.7698356710346816</v>
      </c>
      <c r="G18" s="33">
        <f>[1]MercLab!J87</f>
        <v>7.7877508245706517</v>
      </c>
      <c r="H18" s="69">
        <f>[1]MercLab!K87</f>
        <v>10523.407132133598</v>
      </c>
      <c r="I18" s="33">
        <f t="shared" si="3"/>
        <v>3.8477372692886389</v>
      </c>
      <c r="J18" s="33">
        <f>[1]MercLab!L87</f>
        <v>9.0593048676285282</v>
      </c>
      <c r="K18" s="33">
        <f t="shared" si="0"/>
        <v>5.4601785592273249</v>
      </c>
      <c r="L18" s="33">
        <f>[1]MercLab!M87</f>
        <v>2.0214722449009885</v>
      </c>
    </row>
    <row r="19" spans="1:12" x14ac:dyDescent="0.2">
      <c r="A19" s="107" t="s">
        <v>140</v>
      </c>
      <c r="B19" s="69">
        <f>[1]MercLab!G88</f>
        <v>28498.184195575563</v>
      </c>
      <c r="C19" s="33">
        <f t="shared" si="1"/>
        <v>0.6961857495439947</v>
      </c>
      <c r="D19" s="33">
        <f>[1]MercLab!H88</f>
        <v>12.482350576859412</v>
      </c>
      <c r="E19" s="69">
        <f>[1]MercLab!I88</f>
        <v>27156.768077883036</v>
      </c>
      <c r="F19" s="33">
        <f t="shared" si="2"/>
        <v>0.71091421015639322</v>
      </c>
      <c r="G19" s="33">
        <f>[1]MercLab!J88</f>
        <v>12.378792190847054</v>
      </c>
      <c r="H19" s="69">
        <f>[1]MercLab!K88</f>
        <v>1341.4161176925268</v>
      </c>
      <c r="I19" s="33">
        <f t="shared" si="3"/>
        <v>0.49047012292334874</v>
      </c>
      <c r="J19" s="33">
        <f>[1]MercLab!L88</f>
        <v>14.578874566965643</v>
      </c>
      <c r="K19" s="33">
        <f t="shared" si="0"/>
        <v>4.7070231158825413</v>
      </c>
      <c r="L19" s="33">
        <f>[1]MercLab!M88</f>
        <v>7.4053533352450351</v>
      </c>
    </row>
    <row r="20" spans="1:12" x14ac:dyDescent="0.2">
      <c r="A20" s="107" t="s">
        <v>141</v>
      </c>
      <c r="B20" s="69">
        <f>[1]MercLab!G89</f>
        <v>40766.807437401869</v>
      </c>
      <c r="C20" s="33">
        <f t="shared" si="1"/>
        <v>0.9958974999091208</v>
      </c>
      <c r="D20" s="33">
        <f>[1]MercLab!H89</f>
        <v>13.309886455324621</v>
      </c>
      <c r="E20" s="69">
        <f>[1]MercLab!I89</f>
        <v>38305.668723219424</v>
      </c>
      <c r="F20" s="33">
        <f t="shared" si="2"/>
        <v>1.002771911104483</v>
      </c>
      <c r="G20" s="33">
        <f>[1]MercLab!J89</f>
        <v>13.494305903960385</v>
      </c>
      <c r="H20" s="69">
        <f>[1]MercLab!K89</f>
        <v>2461.1387141824457</v>
      </c>
      <c r="I20" s="33">
        <f t="shared" si="3"/>
        <v>0.89988109711468811</v>
      </c>
      <c r="J20" s="33">
        <f>[1]MercLab!L89</f>
        <v>10.530540430944777</v>
      </c>
      <c r="K20" s="33">
        <f t="shared" si="0"/>
        <v>6.0371141840370166</v>
      </c>
      <c r="L20" s="33">
        <f>[1]MercLab!M89</f>
        <v>4.4714600241845597</v>
      </c>
    </row>
    <row r="21" spans="1:12" x14ac:dyDescent="0.2">
      <c r="A21" s="107" t="s">
        <v>142</v>
      </c>
      <c r="B21" s="69">
        <f>[1]MercLab!G90</f>
        <v>8188.4870085488028</v>
      </c>
      <c r="C21" s="33">
        <f t="shared" ref="C21:C31" si="4">IF(ISNUMBER(B21/B$7*100),B21/B$7*100,0)</f>
        <v>0.20003758578284667</v>
      </c>
      <c r="D21" s="33">
        <f>[1]MercLab!H90</f>
        <v>9.5817450893455369</v>
      </c>
      <c r="E21" s="69">
        <f>[1]MercLab!I90</f>
        <v>8188.4870085488028</v>
      </c>
      <c r="F21" s="33">
        <f t="shared" ref="F21:F31" si="5">IF(ISNUMBER(E21/E$7*100),E21/E$7*100,0)</f>
        <v>0.21435952015215468</v>
      </c>
      <c r="G21" s="33">
        <f>[1]MercLab!J90</f>
        <v>9.5817450893455369</v>
      </c>
      <c r="H21" s="69">
        <f>[1]MercLab!K90</f>
        <v>0</v>
      </c>
      <c r="I21" s="33">
        <f t="shared" ref="I21:I31" si="6">IF(ISNUMBER(H21/H$7*100),H21/H$7*100,0)</f>
        <v>0</v>
      </c>
      <c r="J21" s="33">
        <f>[1]MercLab!L90</f>
        <v>0</v>
      </c>
      <c r="K21" s="33">
        <f t="shared" ref="K21:K31" si="7">IF(ISNUMBER(H21/B21*100),H21/B21*100,0)</f>
        <v>0</v>
      </c>
      <c r="L21" s="33">
        <f>[1]MercLab!M90</f>
        <v>0</v>
      </c>
    </row>
    <row r="22" spans="1:12" x14ac:dyDescent="0.2">
      <c r="A22" s="107" t="s">
        <v>143</v>
      </c>
      <c r="B22" s="69">
        <f>[1]MercLab!G91</f>
        <v>27864.776651088279</v>
      </c>
      <c r="C22" s="33">
        <f t="shared" si="4"/>
        <v>0.68071215645120531</v>
      </c>
      <c r="D22" s="33">
        <f>[1]MercLab!H91</f>
        <v>14.276234348738409</v>
      </c>
      <c r="E22" s="69">
        <f>[1]MercLab!I91</f>
        <v>25533.789822299692</v>
      </c>
      <c r="F22" s="33">
        <f t="shared" si="5"/>
        <v>0.66842762628308217</v>
      </c>
      <c r="G22" s="33">
        <f>[1]MercLab!J91</f>
        <v>14.309109031020521</v>
      </c>
      <c r="H22" s="69">
        <f>[1]MercLab!K91</f>
        <v>2330.9868287885938</v>
      </c>
      <c r="I22" s="33">
        <f t="shared" si="6"/>
        <v>0.8522928727107375</v>
      </c>
      <c r="J22" s="33">
        <f>[1]MercLab!L91</f>
        <v>13.919704061640934</v>
      </c>
      <c r="K22" s="33">
        <f t="shared" si="7"/>
        <v>8.3653526384807932</v>
      </c>
      <c r="L22" s="33">
        <f>[1]MercLab!M91</f>
        <v>2.693795118512238</v>
      </c>
    </row>
    <row r="23" spans="1:12" x14ac:dyDescent="0.2">
      <c r="A23" s="107" t="s">
        <v>144</v>
      </c>
      <c r="B23" s="69">
        <f>[1]MercLab!G92</f>
        <v>81101.990757328822</v>
      </c>
      <c r="C23" s="33">
        <f t="shared" si="4"/>
        <v>1.9812507996094371</v>
      </c>
      <c r="D23" s="33">
        <f>[1]MercLab!H92</f>
        <v>8.5960785896798679</v>
      </c>
      <c r="E23" s="69">
        <f>[1]MercLab!I92</f>
        <v>77459.465803002167</v>
      </c>
      <c r="F23" s="33">
        <f t="shared" si="5"/>
        <v>2.0277462617256372</v>
      </c>
      <c r="G23" s="33">
        <f>[1]MercLab!J92</f>
        <v>8.4869004336079819</v>
      </c>
      <c r="H23" s="69">
        <f>[1]MercLab!K92</f>
        <v>3642.5249543266373</v>
      </c>
      <c r="I23" s="33">
        <f t="shared" si="6"/>
        <v>1.3318385238826063</v>
      </c>
      <c r="J23" s="33">
        <f>[1]MercLab!L92</f>
        <v>11.369219284228228</v>
      </c>
      <c r="K23" s="33">
        <f t="shared" si="7"/>
        <v>4.4912892030304183</v>
      </c>
      <c r="L23" s="33">
        <f>[1]MercLab!M92</f>
        <v>3.2294484269613952</v>
      </c>
    </row>
    <row r="24" spans="1:12" x14ac:dyDescent="0.2">
      <c r="A24" s="107" t="s">
        <v>145</v>
      </c>
      <c r="B24" s="69">
        <f>[1]MercLab!G93</f>
        <v>92617.84502499392</v>
      </c>
      <c r="C24" s="33">
        <f t="shared" si="4"/>
        <v>2.2625730614052788</v>
      </c>
      <c r="D24" s="33">
        <f>[1]MercLab!H93</f>
        <v>11.227826988316407</v>
      </c>
      <c r="E24" s="69">
        <f>[1]MercLab!I93</f>
        <v>85415.020616806098</v>
      </c>
      <c r="F24" s="33">
        <f t="shared" si="5"/>
        <v>2.2360080456975462</v>
      </c>
      <c r="G24" s="33">
        <f>[1]MercLab!J93</f>
        <v>11.166734195935579</v>
      </c>
      <c r="H24" s="69">
        <f>[1]MercLab!K93</f>
        <v>7202.8244081878329</v>
      </c>
      <c r="I24" s="33">
        <f t="shared" si="6"/>
        <v>2.6336124385892825</v>
      </c>
      <c r="J24" s="33">
        <f>[1]MercLab!L93</f>
        <v>11.932072635614118</v>
      </c>
      <c r="K24" s="33">
        <f t="shared" si="7"/>
        <v>7.7769293878993544</v>
      </c>
      <c r="L24" s="33">
        <f>[1]MercLab!M93</f>
        <v>4.4308403209118241</v>
      </c>
    </row>
    <row r="25" spans="1:12" x14ac:dyDescent="0.2">
      <c r="A25" s="107" t="s">
        <v>146</v>
      </c>
      <c r="B25" s="69">
        <f>[1]MercLab!G94</f>
        <v>116507.52447240258</v>
      </c>
      <c r="C25" s="33">
        <f t="shared" si="4"/>
        <v>2.8461770650260463</v>
      </c>
      <c r="D25" s="33">
        <f>[1]MercLab!H94</f>
        <v>13.901203701698378</v>
      </c>
      <c r="E25" s="69">
        <f>[1]MercLab!I94</f>
        <v>112477.77175852998</v>
      </c>
      <c r="F25" s="33">
        <f t="shared" si="5"/>
        <v>2.9444610654899304</v>
      </c>
      <c r="G25" s="33">
        <f>[1]MercLab!J94</f>
        <v>13.932695110170767</v>
      </c>
      <c r="H25" s="69">
        <f>[1]MercLab!K94</f>
        <v>4029.7527138725982</v>
      </c>
      <c r="I25" s="33">
        <f t="shared" si="6"/>
        <v>1.4734229616412209</v>
      </c>
      <c r="J25" s="33">
        <f>[1]MercLab!L94</f>
        <v>12.940717483240308</v>
      </c>
      <c r="K25" s="33">
        <f t="shared" si="7"/>
        <v>3.4587918094741905</v>
      </c>
      <c r="L25" s="33">
        <f>[1]MercLab!M94</f>
        <v>3.8992331291635161</v>
      </c>
    </row>
    <row r="26" spans="1:12" x14ac:dyDescent="0.2">
      <c r="A26" s="107" t="s">
        <v>147</v>
      </c>
      <c r="B26" s="69">
        <f>[1]MercLab!G95</f>
        <v>78010.435166251846</v>
      </c>
      <c r="C26" s="33">
        <f t="shared" si="4"/>
        <v>1.9057267966884017</v>
      </c>
      <c r="D26" s="33">
        <f>[1]MercLab!H95</f>
        <v>12.283590894943933</v>
      </c>
      <c r="E26" s="69">
        <f>[1]MercLab!I95</f>
        <v>75184.047853218246</v>
      </c>
      <c r="F26" s="33">
        <f t="shared" si="5"/>
        <v>1.9681800073794968</v>
      </c>
      <c r="G26" s="33">
        <f>[1]MercLab!J95</f>
        <v>12.209205841086812</v>
      </c>
      <c r="H26" s="69">
        <f>[1]MercLab!K95</f>
        <v>2826.3873130335537</v>
      </c>
      <c r="I26" s="33">
        <f t="shared" si="6"/>
        <v>1.0334291608462038</v>
      </c>
      <c r="J26" s="33">
        <f>[1]MercLab!L95</f>
        <v>14.207655393882057</v>
      </c>
      <c r="K26" s="33">
        <f t="shared" si="7"/>
        <v>3.623088766278642</v>
      </c>
      <c r="L26" s="33">
        <f>[1]MercLab!M95</f>
        <v>7.4830459667905851</v>
      </c>
    </row>
    <row r="27" spans="1:12" x14ac:dyDescent="0.2">
      <c r="A27" s="107" t="s">
        <v>148</v>
      </c>
      <c r="B27" s="69">
        <f>[1]MercLab!G96</f>
        <v>20627.947353695585</v>
      </c>
      <c r="C27" s="33">
        <f t="shared" si="4"/>
        <v>0.50392273737272697</v>
      </c>
      <c r="D27" s="33">
        <f>[1]MercLab!H96</f>
        <v>9.3339375830650955</v>
      </c>
      <c r="E27" s="69">
        <f>[1]MercLab!I96</f>
        <v>19073.451440861278</v>
      </c>
      <c r="F27" s="33">
        <f t="shared" si="5"/>
        <v>0.49930785677988648</v>
      </c>
      <c r="G27" s="33">
        <f>[1]MercLab!J96</f>
        <v>9.1042954185444636</v>
      </c>
      <c r="H27" s="69">
        <f>[1]MercLab!K96</f>
        <v>1554.4959128343039</v>
      </c>
      <c r="I27" s="33">
        <f t="shared" si="6"/>
        <v>0.56837978267564382</v>
      </c>
      <c r="J27" s="33">
        <f>[1]MercLab!L96</f>
        <v>12.014209406941708</v>
      </c>
      <c r="K27" s="33">
        <f t="shared" si="7"/>
        <v>7.5358729891067382</v>
      </c>
      <c r="L27" s="33">
        <f>[1]MercLab!M96</f>
        <v>2.2170459944610927</v>
      </c>
    </row>
    <row r="28" spans="1:12" x14ac:dyDescent="0.2">
      <c r="A28" s="107" t="s">
        <v>149</v>
      </c>
      <c r="B28" s="69">
        <f>[1]MercLab!G97</f>
        <v>183205.41185829986</v>
      </c>
      <c r="C28" s="33">
        <f t="shared" si="4"/>
        <v>4.4755481998354316</v>
      </c>
      <c r="D28" s="33">
        <f>[1]MercLab!H97</f>
        <v>6.9474448396829445</v>
      </c>
      <c r="E28" s="69">
        <f>[1]MercLab!I97</f>
        <v>180758.20600572127</v>
      </c>
      <c r="F28" s="33">
        <f t="shared" si="5"/>
        <v>4.7319171737707473</v>
      </c>
      <c r="G28" s="33">
        <f>[1]MercLab!J97</f>
        <v>6.9233183889085756</v>
      </c>
      <c r="H28" s="69">
        <f>[1]MercLab!K97</f>
        <v>2447.2058525786301</v>
      </c>
      <c r="I28" s="33">
        <f t="shared" si="6"/>
        <v>0.89478674029776517</v>
      </c>
      <c r="J28" s="33">
        <f>[1]MercLab!L97</f>
        <v>8.5896520972976393</v>
      </c>
      <c r="K28" s="33">
        <f t="shared" si="7"/>
        <v>1.3357715952580158</v>
      </c>
      <c r="L28" s="33">
        <f>[1]MercLab!M97</f>
        <v>0.76434409237909362</v>
      </c>
    </row>
    <row r="29" spans="1:12" x14ac:dyDescent="0.2">
      <c r="A29" s="107" t="s">
        <v>150</v>
      </c>
      <c r="B29" s="69">
        <f>[1]MercLab!G98</f>
        <v>137257.84441554378</v>
      </c>
      <c r="C29" s="33">
        <f t="shared" si="4"/>
        <v>3.3530892578785387</v>
      </c>
      <c r="D29" s="33">
        <f>[1]MercLab!H98</f>
        <v>6.2685233763065202</v>
      </c>
      <c r="E29" s="69">
        <f>[1]MercLab!I98</f>
        <v>127897.6638922616</v>
      </c>
      <c r="F29" s="33">
        <f t="shared" si="5"/>
        <v>3.3481254634591582</v>
      </c>
      <c r="G29" s="33">
        <f>[1]MercLab!J98</f>
        <v>6.2396134320080261</v>
      </c>
      <c r="H29" s="69">
        <f>[1]MercLab!K98</f>
        <v>9360.1805232821825</v>
      </c>
      <c r="I29" s="33">
        <f t="shared" si="6"/>
        <v>3.4224196588125757</v>
      </c>
      <c r="J29" s="33">
        <f>[1]MercLab!L98</f>
        <v>6.6247793947951426</v>
      </c>
      <c r="K29" s="33">
        <f t="shared" si="7"/>
        <v>6.8194139017253779</v>
      </c>
      <c r="L29" s="33">
        <f>[1]MercLab!M98</f>
        <v>1.7615186569946935</v>
      </c>
    </row>
    <row r="30" spans="1:12" x14ac:dyDescent="0.2">
      <c r="A30" s="107" t="s">
        <v>151</v>
      </c>
      <c r="B30" s="69">
        <f>[1]MercLab!G99</f>
        <v>881.35621308795726</v>
      </c>
      <c r="C30" s="33">
        <f t="shared" si="4"/>
        <v>2.1530762507990169E-2</v>
      </c>
      <c r="D30" s="33">
        <f>[1]MercLab!H99</f>
        <v>15.22022490004424</v>
      </c>
      <c r="E30" s="69">
        <f>[1]MercLab!I99</f>
        <v>552.90113436941806</v>
      </c>
      <c r="F30" s="33">
        <f t="shared" si="5"/>
        <v>1.447393416284054E-2</v>
      </c>
      <c r="G30" s="33">
        <f>[1]MercLab!J99</f>
        <v>14.162936111472714</v>
      </c>
      <c r="H30" s="69">
        <f>[1]MercLab!K99</f>
        <v>328.4550787185392</v>
      </c>
      <c r="I30" s="33">
        <f t="shared" si="6"/>
        <v>0.12009502548023365</v>
      </c>
      <c r="J30" s="33">
        <f>[1]MercLab!L99</f>
        <v>17</v>
      </c>
      <c r="K30" s="33">
        <f t="shared" si="7"/>
        <v>37.267006670067026</v>
      </c>
      <c r="L30" s="33">
        <f>[1]MercLab!M99</f>
        <v>6</v>
      </c>
    </row>
    <row r="31" spans="1:12" x14ac:dyDescent="0.2">
      <c r="A31" s="107" t="s">
        <v>164</v>
      </c>
      <c r="B31" s="69">
        <f>[1]MercLab!G100</f>
        <v>1945.379983098961</v>
      </c>
      <c r="C31" s="33">
        <f t="shared" si="4"/>
        <v>4.7523933889510782E-2</v>
      </c>
      <c r="D31" s="33">
        <f>[1]MercLab!H100</f>
        <v>11.110621221501825</v>
      </c>
      <c r="E31" s="69">
        <f>[1]MercLab!I100</f>
        <v>1945.379983098961</v>
      </c>
      <c r="F31" s="33">
        <f t="shared" si="5"/>
        <v>5.092646776569832E-2</v>
      </c>
      <c r="G31" s="33">
        <f>[1]MercLab!J100</f>
        <v>11.110621221501825</v>
      </c>
      <c r="H31" s="69">
        <f>[1]MercLab!K100</f>
        <v>0</v>
      </c>
      <c r="I31" s="33">
        <f t="shared" si="6"/>
        <v>0</v>
      </c>
      <c r="J31" s="33">
        <f>[1]MercLab!L100</f>
        <v>0</v>
      </c>
      <c r="K31" s="33">
        <f t="shared" si="7"/>
        <v>0</v>
      </c>
      <c r="L31" s="33">
        <f>[1]MercLab!M100</f>
        <v>0</v>
      </c>
    </row>
    <row r="32" spans="1:12" x14ac:dyDescent="0.2">
      <c r="A32" s="107" t="s">
        <v>99</v>
      </c>
      <c r="B32" s="69">
        <f>[1]MercLab!G101</f>
        <v>149483.02558175151</v>
      </c>
      <c r="C32" s="33">
        <f t="shared" ref="C32:C33" si="8">IF(ISNUMBER(B32/B$7*100),B32/B$7*100,0)</f>
        <v>3.6517397562786726</v>
      </c>
      <c r="D32" s="33">
        <f>[1]MercLab!H101</f>
        <v>8.7841159967803275</v>
      </c>
      <c r="E32" s="69">
        <f>[1]MercLab!I101</f>
        <v>0</v>
      </c>
      <c r="F32" s="33">
        <f t="shared" ref="F32:F33" si="9">IF(ISNUMBER(E32/E$7*100),E32/E$7*100,0)</f>
        <v>0</v>
      </c>
      <c r="G32" s="33">
        <f>[1]MercLab!J101</f>
        <v>0</v>
      </c>
      <c r="H32" s="69">
        <f>[1]MercLab!K101</f>
        <v>149483.02558175151</v>
      </c>
      <c r="I32" s="33">
        <f t="shared" ref="I32:I33" si="10">IF(ISNUMBER(H32/H$7*100),H32/H$7*100,0)</f>
        <v>54.656386608917373</v>
      </c>
      <c r="J32" s="33">
        <f>[1]MercLab!L101</f>
        <v>8.7841159967803275</v>
      </c>
      <c r="K32" s="33">
        <f t="shared" ref="K32:K33" si="11">IF(ISNUMBER(H32/B32*100),H32/B32*100,0)</f>
        <v>100</v>
      </c>
      <c r="L32" s="33">
        <f>[1]MercLab!M101</f>
        <v>2.6955295198973452</v>
      </c>
    </row>
    <row r="33" spans="1:12" x14ac:dyDescent="0.2">
      <c r="A33" s="107" t="s">
        <v>153</v>
      </c>
      <c r="B33" s="69">
        <f>[1]MercLab!G102</f>
        <v>0</v>
      </c>
      <c r="C33" s="33">
        <f t="shared" si="8"/>
        <v>0</v>
      </c>
      <c r="D33" s="33">
        <f>[1]MercLab!H102</f>
        <v>0</v>
      </c>
      <c r="E33" s="69">
        <f>[1]MercLab!I102</f>
        <v>0</v>
      </c>
      <c r="F33" s="33">
        <f t="shared" si="9"/>
        <v>0</v>
      </c>
      <c r="G33" s="33">
        <f>[1]MercLab!J102</f>
        <v>0</v>
      </c>
      <c r="H33" s="69">
        <f>[1]MercLab!K102</f>
        <v>0</v>
      </c>
      <c r="I33" s="33">
        <f t="shared" si="10"/>
        <v>0</v>
      </c>
      <c r="J33" s="33">
        <f>[1]MercLab!L102</f>
        <v>0</v>
      </c>
      <c r="K33" s="33">
        <f t="shared" si="11"/>
        <v>0</v>
      </c>
      <c r="L33" s="33">
        <f>[1]MercLab!M102</f>
        <v>0</v>
      </c>
    </row>
    <row r="34" spans="1:12" x14ac:dyDescent="0.2">
      <c r="A34" s="107"/>
      <c r="B34" s="69"/>
      <c r="C34" s="101"/>
      <c r="D34" s="101"/>
      <c r="E34" s="8"/>
      <c r="F34" s="101"/>
      <c r="G34" s="101"/>
      <c r="H34" s="8"/>
      <c r="I34" s="101"/>
      <c r="J34" s="101"/>
      <c r="K34" s="101"/>
      <c r="L34" s="101"/>
    </row>
    <row r="35" spans="1:12" x14ac:dyDescent="0.2">
      <c r="A35" s="52" t="s">
        <v>131</v>
      </c>
      <c r="B35" s="69"/>
      <c r="C35" s="67"/>
      <c r="D35" s="67"/>
      <c r="E35" s="103"/>
      <c r="F35" s="67"/>
      <c r="G35" s="67"/>
      <c r="H35" s="103"/>
      <c r="I35" s="67"/>
      <c r="J35" s="67"/>
      <c r="K35" s="67"/>
      <c r="L35" s="67"/>
    </row>
    <row r="36" spans="1:12" x14ac:dyDescent="0.2">
      <c r="A36" s="107" t="s">
        <v>154</v>
      </c>
      <c r="B36" s="26">
        <f>[1]MercLab!G104</f>
        <v>96159.164643820855</v>
      </c>
      <c r="C36" s="33">
        <f t="shared" ref="C36:C47" si="12">IF(ISNUMBER(B36/B$7*100),B36/B$7*100,0)</f>
        <v>2.3490844066997152</v>
      </c>
      <c r="D36" s="33">
        <f>[1]MercLab!H104</f>
        <v>13.393974803177628</v>
      </c>
      <c r="E36" s="26">
        <f>[1]MercLab!I104</f>
        <v>93659.941745855656</v>
      </c>
      <c r="F36" s="33">
        <f t="shared" ref="F36:F48" si="13">IF(ISNUMBER(E36/E$7*100),E36/E$7*100,0)</f>
        <v>2.4518449072655351</v>
      </c>
      <c r="G36" s="33">
        <f>[1]MercLab!J104</f>
        <v>13.395206396642509</v>
      </c>
      <c r="H36" s="26">
        <f>[1]MercLab!K104</f>
        <v>2499.2228979651932</v>
      </c>
      <c r="I36" s="33">
        <f t="shared" ref="I36" si="14">IF(ISNUMBER(H36/H$7*100),H36/H$7*100,0)</f>
        <v>0.91380604855592407</v>
      </c>
      <c r="J36" s="33">
        <f>[1]MercLab!L104</f>
        <v>13.348777673422132</v>
      </c>
      <c r="K36" s="33">
        <f t="shared" si="0"/>
        <v>2.5990480545691721</v>
      </c>
      <c r="L36" s="33">
        <f>[1]MercLab!M104</f>
        <v>7.1141880172412799</v>
      </c>
    </row>
    <row r="37" spans="1:12" ht="12" customHeight="1" x14ac:dyDescent="0.2">
      <c r="A37" s="107" t="s">
        <v>155</v>
      </c>
      <c r="B37" s="26">
        <f>[1]MercLab!G105</f>
        <v>146470.40893659336</v>
      </c>
      <c r="C37" s="33">
        <f t="shared" si="12"/>
        <v>3.5781441628610482</v>
      </c>
      <c r="D37" s="33">
        <f>[1]MercLab!H105</f>
        <v>15.705671499945444</v>
      </c>
      <c r="E37" s="26">
        <f>[1]MercLab!I105</f>
        <v>143058.52313601517</v>
      </c>
      <c r="F37" s="33">
        <f t="shared" si="13"/>
        <v>3.7450088570815083</v>
      </c>
      <c r="G37" s="33">
        <f>[1]MercLab!J105</f>
        <v>15.691053416542124</v>
      </c>
      <c r="H37" s="26">
        <f>[1]MercLab!K105</f>
        <v>3411.885800578229</v>
      </c>
      <c r="I37" s="33">
        <f t="shared" ref="I37:I48" si="15">IF(ISNUMBER(H37/H$7*100),H37/H$7*100,0)</f>
        <v>1.2475085291867707</v>
      </c>
      <c r="J37" s="33">
        <f>[1]MercLab!L105</f>
        <v>16.314419022230652</v>
      </c>
      <c r="K37" s="33">
        <f t="shared" ref="K37:K48" si="16">IF(ISNUMBER(H37/B37*100),H37/B37*100,0)</f>
        <v>2.3294027956563057</v>
      </c>
      <c r="L37" s="33">
        <f>[1]MercLab!M105</f>
        <v>3.3263435018748884</v>
      </c>
    </row>
    <row r="38" spans="1:12" x14ac:dyDescent="0.2">
      <c r="A38" s="107" t="s">
        <v>156</v>
      </c>
      <c r="B38" s="26">
        <f>[1]MercLab!G106</f>
        <v>221029.84924650739</v>
      </c>
      <c r="C38" s="33">
        <f t="shared" si="12"/>
        <v>5.3995661693128483</v>
      </c>
      <c r="D38" s="33">
        <f>[1]MercLab!H106</f>
        <v>11.06130162875783</v>
      </c>
      <c r="E38" s="26">
        <f>[1]MercLab!I106</f>
        <v>209694.57741401045</v>
      </c>
      <c r="F38" s="33">
        <f t="shared" si="13"/>
        <v>5.4894181240134081</v>
      </c>
      <c r="G38" s="33">
        <f>[1]MercLab!J106</f>
        <v>11.007011640929935</v>
      </c>
      <c r="H38" s="26">
        <f>[1]MercLab!K106</f>
        <v>11335.271832496946</v>
      </c>
      <c r="I38" s="33">
        <f t="shared" si="15"/>
        <v>4.1445842909789006</v>
      </c>
      <c r="J38" s="33">
        <f>[1]MercLab!L106</f>
        <v>12.080798058472091</v>
      </c>
      <c r="K38" s="33">
        <f t="shared" si="16"/>
        <v>5.128389613954397</v>
      </c>
      <c r="L38" s="33">
        <f>[1]MercLab!M106</f>
        <v>6.3192987525581428</v>
      </c>
    </row>
    <row r="39" spans="1:12" x14ac:dyDescent="0.2">
      <c r="A39" s="107" t="s">
        <v>157</v>
      </c>
      <c r="B39" s="26">
        <f>[1]MercLab!G107</f>
        <v>118097.40010225332</v>
      </c>
      <c r="C39" s="33">
        <f t="shared" si="12"/>
        <v>2.8850163380637017</v>
      </c>
      <c r="D39" s="33">
        <f>[1]MercLab!H107</f>
        <v>11.65055216375422</v>
      </c>
      <c r="E39" s="26">
        <f>[1]MercLab!I107</f>
        <v>103628.23928074248</v>
      </c>
      <c r="F39" s="33">
        <f t="shared" si="13"/>
        <v>2.7127965915121388</v>
      </c>
      <c r="G39" s="33">
        <f>[1]MercLab!J107</f>
        <v>11.677915349703191</v>
      </c>
      <c r="H39" s="26">
        <f>[1]MercLab!K107</f>
        <v>14469.160821510884</v>
      </c>
      <c r="I39" s="33">
        <f t="shared" si="15"/>
        <v>5.2904471573904379</v>
      </c>
      <c r="J39" s="33">
        <f>[1]MercLab!L107</f>
        <v>11.451295653986985</v>
      </c>
      <c r="K39" s="33">
        <f t="shared" si="16"/>
        <v>12.251887686759339</v>
      </c>
      <c r="L39" s="33">
        <f>[1]MercLab!M107</f>
        <v>4.2140190678434966</v>
      </c>
    </row>
    <row r="40" spans="1:12" x14ac:dyDescent="0.2">
      <c r="A40" s="107" t="s">
        <v>158</v>
      </c>
      <c r="B40" s="26">
        <f>[1]MercLab!G108</f>
        <v>867408.50590829924</v>
      </c>
      <c r="C40" s="33">
        <f t="shared" si="12"/>
        <v>21.190032203538074</v>
      </c>
      <c r="D40" s="33">
        <f>[1]MercLab!H108</f>
        <v>7.7272141246371584</v>
      </c>
      <c r="E40" s="26">
        <f>[1]MercLab!I108</f>
        <v>839621.76103455387</v>
      </c>
      <c r="F40" s="33">
        <f t="shared" si="13"/>
        <v>21.979752500892225</v>
      </c>
      <c r="G40" s="33">
        <f>[1]MercLab!J108</f>
        <v>7.6616300596720475</v>
      </c>
      <c r="H40" s="26">
        <f>[1]MercLab!K108</f>
        <v>27786.744873745396</v>
      </c>
      <c r="I40" s="33">
        <f t="shared" si="15"/>
        <v>10.159836305910193</v>
      </c>
      <c r="J40" s="33">
        <f>[1]MercLab!L108</f>
        <v>9.6052771445482215</v>
      </c>
      <c r="K40" s="33">
        <f t="shared" si="16"/>
        <v>3.2034208431757021</v>
      </c>
      <c r="L40" s="33">
        <f>[1]MercLab!M108</f>
        <v>1.978536859633375</v>
      </c>
    </row>
    <row r="41" spans="1:12" x14ac:dyDescent="0.2">
      <c r="A41" s="107" t="s">
        <v>159</v>
      </c>
      <c r="B41" s="26">
        <f>[1]MercLab!G109</f>
        <v>648155.86983296776</v>
      </c>
      <c r="C41" s="33">
        <f t="shared" si="12"/>
        <v>15.833881799776584</v>
      </c>
      <c r="D41" s="33">
        <f>[1]MercLab!H109</f>
        <v>4.9529293917340205</v>
      </c>
      <c r="E41" s="26">
        <f>[1]MercLab!I109</f>
        <v>647827.41475424916</v>
      </c>
      <c r="F41" s="33">
        <f t="shared" si="13"/>
        <v>16.958929485160468</v>
      </c>
      <c r="G41" s="33">
        <f>[1]MercLab!J109</f>
        <v>4.9483673760977229</v>
      </c>
      <c r="H41" s="26">
        <f>[1]MercLab!K109</f>
        <v>328.4550787185392</v>
      </c>
      <c r="I41" s="33">
        <f t="shared" si="15"/>
        <v>0.12009502548023365</v>
      </c>
      <c r="J41" s="33">
        <f>[1]MercLab!L109</f>
        <v>12</v>
      </c>
      <c r="K41" s="33">
        <f t="shared" si="16"/>
        <v>5.0675322712603582E-2</v>
      </c>
      <c r="L41" s="33">
        <f>[1]MercLab!M109</f>
        <v>2.3995458274457353</v>
      </c>
    </row>
    <row r="42" spans="1:12" x14ac:dyDescent="0.2">
      <c r="A42" s="107" t="s">
        <v>160</v>
      </c>
      <c r="B42" s="26">
        <f>[1]MercLab!G110</f>
        <v>573179.89115803433</v>
      </c>
      <c r="C42" s="33">
        <f t="shared" si="12"/>
        <v>14.002284124872549</v>
      </c>
      <c r="D42" s="33">
        <f>[1]MercLab!H110</f>
        <v>7.0371354473704244</v>
      </c>
      <c r="E42" s="26">
        <f>[1]MercLab!I110</f>
        <v>552664.48555015784</v>
      </c>
      <c r="F42" s="33">
        <f t="shared" si="13"/>
        <v>14.467739132270394</v>
      </c>
      <c r="G42" s="33">
        <f>[1]MercLab!J110</f>
        <v>7.0216240240018211</v>
      </c>
      <c r="H42" s="26">
        <f>[1]MercLab!K110</f>
        <v>20515.405607879478</v>
      </c>
      <c r="I42" s="33">
        <f t="shared" si="15"/>
        <v>7.5011723637462779</v>
      </c>
      <c r="J42" s="33">
        <f>[1]MercLab!L110</f>
        <v>7.4383545139544562</v>
      </c>
      <c r="K42" s="33">
        <f t="shared" si="16"/>
        <v>3.5792263344114894</v>
      </c>
      <c r="L42" s="33">
        <f>[1]MercLab!M110</f>
        <v>2.2083360715905322</v>
      </c>
    </row>
    <row r="43" spans="1:12" x14ac:dyDescent="0.2">
      <c r="A43" s="107" t="s">
        <v>161</v>
      </c>
      <c r="B43" s="26">
        <f>[1]MercLab!G111</f>
        <v>203853.18674532659</v>
      </c>
      <c r="C43" s="33">
        <f t="shared" si="12"/>
        <v>4.9799553065300426</v>
      </c>
      <c r="D43" s="33">
        <f>[1]MercLab!H111</f>
        <v>7.7233794263912801</v>
      </c>
      <c r="E43" s="26">
        <f>[1]MercLab!I111</f>
        <v>197402.06699291419</v>
      </c>
      <c r="F43" s="33">
        <f t="shared" si="13"/>
        <v>5.1676228237851003</v>
      </c>
      <c r="G43" s="33">
        <f>[1]MercLab!J111</f>
        <v>7.6761749343096319</v>
      </c>
      <c r="H43" s="26">
        <f>[1]MercLab!K111</f>
        <v>6451.1197524124173</v>
      </c>
      <c r="I43" s="33">
        <f t="shared" si="15"/>
        <v>2.3587620994160572</v>
      </c>
      <c r="J43" s="33">
        <f>[1]MercLab!L111</f>
        <v>9.1120321144912761</v>
      </c>
      <c r="K43" s="33">
        <f t="shared" si="16"/>
        <v>3.1645910742969101</v>
      </c>
      <c r="L43" s="33">
        <f>[1]MercLab!M111</f>
        <v>2.5295401195130025</v>
      </c>
    </row>
    <row r="44" spans="1:12" x14ac:dyDescent="0.2">
      <c r="A44" s="107" t="s">
        <v>162</v>
      </c>
      <c r="B44" s="26">
        <f>[1]MercLab!G112</f>
        <v>1065701.0107998918</v>
      </c>
      <c r="C44" s="33">
        <f t="shared" si="12"/>
        <v>26.034144909088695</v>
      </c>
      <c r="D44" s="33">
        <f>[1]MercLab!H112</f>
        <v>5.9927077621384797</v>
      </c>
      <c r="E44" s="26">
        <f>[1]MercLab!I112</f>
        <v>1028748.0772426329</v>
      </c>
      <c r="F44" s="33">
        <f t="shared" si="13"/>
        <v>26.930731399458413</v>
      </c>
      <c r="G44" s="33">
        <f>[1]MercLab!J112</f>
        <v>5.9672939377962972</v>
      </c>
      <c r="H44" s="26">
        <f>[1]MercLab!K112</f>
        <v>36952.933557256591</v>
      </c>
      <c r="I44" s="33">
        <f t="shared" si="15"/>
        <v>13.511325550033648</v>
      </c>
      <c r="J44" s="33">
        <f>[1]MercLab!L112</f>
        <v>6.6360461746496933</v>
      </c>
      <c r="K44" s="33">
        <f t="shared" si="16"/>
        <v>3.4674766358268281</v>
      </c>
      <c r="L44" s="33">
        <f>[1]MercLab!M112</f>
        <v>1.5093423785281193</v>
      </c>
    </row>
    <row r="45" spans="1:12" x14ac:dyDescent="0.2">
      <c r="A45" s="107" t="s">
        <v>163</v>
      </c>
      <c r="B45" s="26">
        <f>[1]MercLab!G113</f>
        <v>2222.4503027787246</v>
      </c>
      <c r="C45" s="33">
        <f t="shared" si="12"/>
        <v>5.4292519805682865E-2</v>
      </c>
      <c r="D45" s="33">
        <f>[1]MercLab!H113</f>
        <v>12.755290937064217</v>
      </c>
      <c r="E45" s="26">
        <f>[1]MercLab!I113</f>
        <v>1959.6862398038929</v>
      </c>
      <c r="F45" s="33">
        <f t="shared" si="13"/>
        <v>5.1300979237627269E-2</v>
      </c>
      <c r="G45" s="33">
        <f>[1]MercLab!J113</f>
        <v>13.512716190437667</v>
      </c>
      <c r="H45" s="26">
        <f>[1]MercLab!K113</f>
        <v>262.76406297483135</v>
      </c>
      <c r="I45" s="33">
        <f t="shared" si="15"/>
        <v>9.6076020384186916E-2</v>
      </c>
      <c r="J45" s="33">
        <f>[1]MercLab!L113</f>
        <v>9</v>
      </c>
      <c r="K45" s="33">
        <f t="shared" si="16"/>
        <v>11.82316934809737</v>
      </c>
      <c r="L45" s="33">
        <f>[1]MercLab!M113</f>
        <v>0.46189376443418012</v>
      </c>
    </row>
    <row r="46" spans="1:12" x14ac:dyDescent="0.2">
      <c r="A46" s="107" t="s">
        <v>152</v>
      </c>
      <c r="B46" s="26">
        <f>[1]MercLab!G114</f>
        <v>1713.4588501029293</v>
      </c>
      <c r="C46" s="33">
        <f t="shared" si="12"/>
        <v>4.1858303170659507E-2</v>
      </c>
      <c r="D46" s="33">
        <f>[1]MercLab!H114</f>
        <v>8.3553914683201871</v>
      </c>
      <c r="E46" s="26">
        <f>[1]MercLab!I114</f>
        <v>1713.4588501029293</v>
      </c>
      <c r="F46" s="33">
        <f t="shared" si="13"/>
        <v>4.4855199321323758E-2</v>
      </c>
      <c r="G46" s="33">
        <f>[1]MercLab!J114</f>
        <v>8.3553914683201871</v>
      </c>
      <c r="H46" s="26">
        <f>[1]MercLab!K114</f>
        <v>0</v>
      </c>
      <c r="I46" s="33">
        <f t="shared" si="15"/>
        <v>0</v>
      </c>
      <c r="J46" s="33">
        <f>[1]MercLab!L114</f>
        <v>0</v>
      </c>
      <c r="K46" s="33">
        <f t="shared" si="16"/>
        <v>0</v>
      </c>
      <c r="L46" s="33">
        <f>[1]MercLab!M114</f>
        <v>0</v>
      </c>
    </row>
    <row r="47" spans="1:12" x14ac:dyDescent="0.2">
      <c r="A47" s="107" t="s">
        <v>99</v>
      </c>
      <c r="B47" s="26">
        <f>[1]MercLab!G115</f>
        <v>149483.02558175151</v>
      </c>
      <c r="C47" s="33">
        <f t="shared" si="12"/>
        <v>3.6517397562786726</v>
      </c>
      <c r="D47" s="33">
        <f>[1]MercLab!H115</f>
        <v>8.7841159967803275</v>
      </c>
      <c r="E47" s="26">
        <f>[1]MercLab!I115</f>
        <v>0</v>
      </c>
      <c r="F47" s="33">
        <f t="shared" si="13"/>
        <v>0</v>
      </c>
      <c r="G47" s="33">
        <f>[1]MercLab!J115</f>
        <v>0</v>
      </c>
      <c r="H47" s="26">
        <f>[1]MercLab!K115</f>
        <v>149483.02558175151</v>
      </c>
      <c r="I47" s="33">
        <f t="shared" si="15"/>
        <v>54.656386608917373</v>
      </c>
      <c r="J47" s="33">
        <f>[1]MercLab!L115</f>
        <v>8.7841159967803275</v>
      </c>
      <c r="K47" s="33">
        <f t="shared" si="16"/>
        <v>100</v>
      </c>
      <c r="L47" s="33">
        <f>[1]MercLab!M115</f>
        <v>2.6955295198973452</v>
      </c>
    </row>
    <row r="48" spans="1:12" x14ac:dyDescent="0.2">
      <c r="A48" s="216" t="s">
        <v>153</v>
      </c>
      <c r="B48" s="165">
        <f>[1]MercLab!G116</f>
        <v>0</v>
      </c>
      <c r="C48" s="163"/>
      <c r="D48" s="163">
        <f>[1]MercLab!H116</f>
        <v>0</v>
      </c>
      <c r="E48" s="165">
        <f>[1]MercLab!I116</f>
        <v>0</v>
      </c>
      <c r="F48" s="163">
        <f t="shared" si="13"/>
        <v>0</v>
      </c>
      <c r="G48" s="163">
        <f>[1]MercLab!J116</f>
        <v>0</v>
      </c>
      <c r="H48" s="165">
        <f>[1]MercLab!K116</f>
        <v>0</v>
      </c>
      <c r="I48" s="163">
        <f t="shared" si="15"/>
        <v>0</v>
      </c>
      <c r="J48" s="163">
        <f>[1]MercLab!L116</f>
        <v>0</v>
      </c>
      <c r="K48" s="163">
        <f t="shared" si="16"/>
        <v>0</v>
      </c>
      <c r="L48" s="163">
        <f>[1]MercLab!M116</f>
        <v>0</v>
      </c>
    </row>
    <row r="49" spans="1:36" x14ac:dyDescent="0.2">
      <c r="A49" s="107"/>
      <c r="B49" s="26"/>
      <c r="C49" s="33"/>
      <c r="D49" s="33"/>
      <c r="E49" s="26"/>
      <c r="F49" s="33"/>
      <c r="G49" s="33"/>
      <c r="H49" s="26"/>
      <c r="I49" s="33"/>
      <c r="J49" s="33"/>
      <c r="K49" s="33"/>
      <c r="L49" s="33"/>
    </row>
    <row r="50" spans="1:36" x14ac:dyDescent="0.2">
      <c r="A50" s="2" t="str">
        <f>'C02'!A45</f>
        <v>Fuente: Instituto Nacional de Estadística (INE). LVIII Encuesta Permanente de Hogares de Propósitos Múltiples, Junio 2017.</v>
      </c>
      <c r="B50" s="26"/>
      <c r="C50" s="33"/>
      <c r="D50" s="33"/>
      <c r="E50" s="26"/>
      <c r="F50" s="33"/>
      <c r="G50" s="33"/>
      <c r="H50" s="26"/>
      <c r="I50" s="33"/>
      <c r="J50" s="33"/>
      <c r="K50" s="33"/>
      <c r="L50" s="33"/>
    </row>
    <row r="51" spans="1:36" x14ac:dyDescent="0.2">
      <c r="A51" s="198" t="s">
        <v>123</v>
      </c>
      <c r="B51" s="26"/>
      <c r="C51" s="33"/>
      <c r="D51" s="33"/>
      <c r="E51" s="26"/>
      <c r="F51" s="33"/>
      <c r="G51" s="33"/>
      <c r="H51" s="26"/>
      <c r="I51" s="33"/>
      <c r="J51" s="33"/>
      <c r="K51" s="33"/>
      <c r="L51" s="33"/>
    </row>
    <row r="52" spans="1:36" x14ac:dyDescent="0.2">
      <c r="A52" s="2" t="s">
        <v>78</v>
      </c>
      <c r="B52" s="26"/>
      <c r="C52" s="33"/>
      <c r="D52" s="33"/>
      <c r="E52" s="26"/>
      <c r="F52" s="33"/>
      <c r="G52" s="33"/>
      <c r="H52" s="26"/>
      <c r="I52" s="33"/>
      <c r="J52" s="33"/>
      <c r="K52" s="33"/>
      <c r="L52" s="33"/>
    </row>
    <row r="53" spans="1:36" x14ac:dyDescent="0.2">
      <c r="A53" s="2" t="s">
        <v>79</v>
      </c>
      <c r="B53" s="26"/>
      <c r="C53" s="33"/>
      <c r="D53" s="33"/>
      <c r="E53" s="26"/>
      <c r="F53" s="33"/>
      <c r="G53" s="33"/>
      <c r="H53" s="26"/>
      <c r="I53" s="33"/>
      <c r="J53" s="33"/>
      <c r="K53" s="33"/>
      <c r="L53" s="33"/>
    </row>
    <row r="54" spans="1:36" x14ac:dyDescent="0.2">
      <c r="A54" s="2" t="s">
        <v>80</v>
      </c>
      <c r="B54" s="26"/>
      <c r="C54" s="33"/>
      <c r="D54" s="33"/>
      <c r="E54" s="26"/>
      <c r="F54" s="33"/>
      <c r="G54" s="33"/>
      <c r="H54" s="26"/>
      <c r="I54" s="33"/>
      <c r="J54" s="33"/>
      <c r="K54" s="33"/>
      <c r="L54" s="33"/>
    </row>
    <row r="55" spans="1:36" x14ac:dyDescent="0.2">
      <c r="A55" s="2" t="s">
        <v>92</v>
      </c>
      <c r="B55" s="26"/>
      <c r="C55" s="33"/>
      <c r="D55" s="33"/>
      <c r="E55" s="26"/>
      <c r="F55" s="33"/>
      <c r="G55" s="33"/>
      <c r="H55" s="26"/>
      <c r="I55" s="33"/>
      <c r="J55" s="33"/>
      <c r="K55" s="33"/>
      <c r="L55" s="33"/>
    </row>
    <row r="56" spans="1:36" x14ac:dyDescent="0.2">
      <c r="A56" s="2" t="s">
        <v>93</v>
      </c>
      <c r="B56" s="26"/>
      <c r="C56" s="33"/>
      <c r="D56" s="33"/>
      <c r="E56" s="26"/>
      <c r="F56" s="33"/>
      <c r="G56" s="33"/>
      <c r="H56" s="26"/>
      <c r="I56" s="33"/>
      <c r="J56" s="33"/>
      <c r="K56" s="33"/>
      <c r="L56" s="33"/>
    </row>
    <row r="57" spans="1:36" x14ac:dyDescent="0.2">
      <c r="A57" s="107"/>
      <c r="B57" s="26"/>
      <c r="C57" s="33"/>
      <c r="D57" s="33"/>
      <c r="E57" s="26"/>
      <c r="F57" s="33"/>
      <c r="G57" s="33"/>
      <c r="H57" s="26"/>
      <c r="I57" s="33"/>
      <c r="J57" s="33"/>
      <c r="K57" s="33"/>
      <c r="L57" s="33"/>
    </row>
    <row r="59" spans="1:36" s="23" customFormat="1" x14ac:dyDescent="0.2">
      <c r="A59" s="214"/>
      <c r="C59" s="44"/>
      <c r="F59" s="44"/>
      <c r="I59" s="4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</row>
    <row r="60" spans="1:36" s="23" customFormat="1" x14ac:dyDescent="0.2">
      <c r="A60" s="214"/>
      <c r="C60" s="44"/>
      <c r="F60" s="44"/>
      <c r="I60" s="4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</row>
    <row r="61" spans="1:36" s="23" customFormat="1" x14ac:dyDescent="0.2">
      <c r="A61" s="214"/>
      <c r="C61" s="44"/>
      <c r="F61" s="44"/>
      <c r="I61" s="4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</row>
    <row r="62" spans="1:36" s="23" customFormat="1" x14ac:dyDescent="0.2">
      <c r="A62" s="214"/>
      <c r="C62" s="44"/>
      <c r="D62" s="50"/>
      <c r="F62" s="44"/>
      <c r="I62" s="4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</row>
    <row r="63" spans="1:36" s="23" customFormat="1" x14ac:dyDescent="0.2">
      <c r="A63" s="214"/>
      <c r="C63" s="44"/>
      <c r="F63" s="44"/>
      <c r="I63" s="4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</row>
    <row r="64" spans="1:36" s="23" customFormat="1" x14ac:dyDescent="0.2">
      <c r="A64" s="214"/>
      <c r="C64" s="44"/>
      <c r="F64" s="44"/>
      <c r="I64" s="4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</row>
    <row r="66" spans="1:36" s="23" customFormat="1" x14ac:dyDescent="0.2">
      <c r="A66" s="214"/>
      <c r="C66" s="44"/>
      <c r="F66" s="44"/>
      <c r="I66" s="4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</row>
    <row r="67" spans="1:36" s="23" customFormat="1" x14ac:dyDescent="0.2">
      <c r="A67" s="214"/>
      <c r="C67" s="44"/>
      <c r="F67" s="44"/>
      <c r="I67" s="4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</row>
  </sheetData>
  <mergeCells count="9">
    <mergeCell ref="A1:R1"/>
    <mergeCell ref="A2:R2"/>
    <mergeCell ref="A3:A5"/>
    <mergeCell ref="B3:J3"/>
    <mergeCell ref="K3:K5"/>
    <mergeCell ref="L3:L5"/>
    <mergeCell ref="B4:D4"/>
    <mergeCell ref="E4:G4"/>
    <mergeCell ref="H4:J4"/>
  </mergeCells>
  <printOptions horizontalCentered="1"/>
  <pageMargins left="1.4648818897637796" right="0.27559055118110237" top="0.31496062992125984" bottom="0.39370078740157483" header="0" footer="0.19685039370078741"/>
  <pageSetup paperSize="9" scale="90" firstPageNumber="14" orientation="landscape" useFirstPageNumber="1" r:id="rId1"/>
  <headerFooter alignWithMargins="0">
    <oddFooter>&amp;L&amp;Z&amp;F+&amp;F+&amp;A&amp;C&amp;P&amp;R&amp;D+&amp;T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Q117"/>
  <sheetViews>
    <sheetView zoomScaleNormal="100" workbookViewId="0">
      <selection activeCell="S106" sqref="S106"/>
    </sheetView>
  </sheetViews>
  <sheetFormatPr baseColWidth="10" defaultRowHeight="11.25" x14ac:dyDescent="0.2"/>
  <cols>
    <col min="1" max="1" width="47.83203125" style="71" customWidth="1"/>
    <col min="2" max="2" width="14.5" style="71" bestFit="1" customWidth="1"/>
    <col min="3" max="3" width="9" style="73" bestFit="1" customWidth="1"/>
    <col min="4" max="4" width="14.5" style="71" bestFit="1" customWidth="1"/>
    <col min="5" max="5" width="7.83203125" style="73" bestFit="1" customWidth="1"/>
    <col min="6" max="6" width="12.5" style="71" bestFit="1" customWidth="1"/>
    <col min="7" max="7" width="7.33203125" style="73" bestFit="1" customWidth="1"/>
    <col min="8" max="8" width="14.33203125" style="71" bestFit="1" customWidth="1"/>
    <col min="9" max="9" width="7.83203125" style="73" bestFit="1" customWidth="1"/>
    <col min="10" max="10" width="11.5" style="71" bestFit="1" customWidth="1"/>
    <col min="11" max="11" width="7.33203125" style="73" bestFit="1" customWidth="1"/>
    <col min="12" max="12" width="14.5" style="71" bestFit="1" customWidth="1"/>
    <col min="13" max="13" width="7.83203125" style="73" bestFit="1" customWidth="1"/>
    <col min="14" max="14" width="12.5" style="71" bestFit="1" customWidth="1"/>
    <col min="15" max="15" width="7.6640625" style="73" bestFit="1" customWidth="1"/>
    <col min="16" max="16384" width="12" style="71"/>
  </cols>
  <sheetData>
    <row r="1" spans="1:17" x14ac:dyDescent="0.2">
      <c r="A1" s="240" t="s">
        <v>81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</row>
    <row r="2" spans="1:17" x14ac:dyDescent="0.2">
      <c r="A2" s="240" t="s">
        <v>89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</row>
    <row r="3" spans="1:17" x14ac:dyDescent="0.2">
      <c r="A3" s="240" t="s">
        <v>40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</row>
    <row r="4" spans="1:17" ht="12" customHeight="1" x14ac:dyDescent="0.2">
      <c r="A4" s="241" t="s">
        <v>38</v>
      </c>
      <c r="B4" s="244" t="s">
        <v>7</v>
      </c>
      <c r="C4" s="244"/>
      <c r="D4" s="249" t="s">
        <v>8</v>
      </c>
      <c r="E4" s="249"/>
      <c r="F4" s="249"/>
      <c r="G4" s="249"/>
      <c r="H4" s="249"/>
      <c r="I4" s="249"/>
      <c r="J4" s="249"/>
      <c r="K4" s="249"/>
      <c r="L4" s="244" t="s">
        <v>1</v>
      </c>
      <c r="M4" s="244"/>
      <c r="N4" s="247" t="s">
        <v>2</v>
      </c>
      <c r="O4" s="247"/>
    </row>
    <row r="5" spans="1:17" ht="13.5" x14ac:dyDescent="0.35">
      <c r="A5" s="242"/>
      <c r="B5" s="245"/>
      <c r="C5" s="245"/>
      <c r="D5" s="246" t="s">
        <v>5</v>
      </c>
      <c r="E5" s="246"/>
      <c r="F5" s="246" t="s">
        <v>117</v>
      </c>
      <c r="G5" s="246"/>
      <c r="H5" s="246" t="s">
        <v>12</v>
      </c>
      <c r="I5" s="246"/>
      <c r="J5" s="246" t="s">
        <v>118</v>
      </c>
      <c r="K5" s="246"/>
      <c r="L5" s="245"/>
      <c r="M5" s="245"/>
      <c r="N5" s="248"/>
      <c r="O5" s="248"/>
    </row>
    <row r="6" spans="1:17" x14ac:dyDescent="0.2">
      <c r="A6" s="243"/>
      <c r="B6" s="186" t="s">
        <v>9</v>
      </c>
      <c r="C6" s="187" t="s">
        <v>91</v>
      </c>
      <c r="D6" s="186" t="s">
        <v>9</v>
      </c>
      <c r="E6" s="187" t="s">
        <v>91</v>
      </c>
      <c r="F6" s="186" t="s">
        <v>9</v>
      </c>
      <c r="G6" s="187" t="s">
        <v>91</v>
      </c>
      <c r="H6" s="186" t="s">
        <v>9</v>
      </c>
      <c r="I6" s="187" t="s">
        <v>91</v>
      </c>
      <c r="J6" s="186" t="s">
        <v>9</v>
      </c>
      <c r="K6" s="187" t="s">
        <v>91</v>
      </c>
      <c r="L6" s="186" t="s">
        <v>9</v>
      </c>
      <c r="M6" s="187" t="s">
        <v>91</v>
      </c>
      <c r="N6" s="186" t="s">
        <v>9</v>
      </c>
      <c r="O6" s="187" t="s">
        <v>91</v>
      </c>
    </row>
    <row r="7" spans="1:17" x14ac:dyDescent="0.2">
      <c r="A7" s="117"/>
      <c r="B7" s="118"/>
      <c r="C7" s="119"/>
      <c r="D7" s="119"/>
      <c r="E7" s="119"/>
      <c r="F7" s="102"/>
      <c r="G7" s="67"/>
      <c r="H7" s="119"/>
      <c r="I7" s="119"/>
      <c r="J7" s="119"/>
      <c r="K7" s="119"/>
      <c r="L7" s="119"/>
      <c r="M7" s="119"/>
      <c r="N7" s="119"/>
      <c r="O7" s="119"/>
    </row>
    <row r="8" spans="1:17" ht="12" x14ac:dyDescent="0.2">
      <c r="A8" s="173" t="s">
        <v>109</v>
      </c>
      <c r="B8" s="103">
        <f>[1]MercLab!C126</f>
        <v>3819978.2322415821</v>
      </c>
      <c r="C8" s="67">
        <f>SUM(E8,M8,O8)</f>
        <v>99.999999999991758</v>
      </c>
      <c r="D8" s="102">
        <f>F8+H8+J8</f>
        <v>1762198.3953285948</v>
      </c>
      <c r="E8" s="67">
        <f>IF(ISNUMBER(D8/$B$8*100),D8/$B$8*100,0)</f>
        <v>46.131110917208758</v>
      </c>
      <c r="F8" s="103">
        <f>[1]MercLab!D126</f>
        <v>208138.1672532727</v>
      </c>
      <c r="G8" s="67">
        <f>IF(ISNUMBER(F8/$B$8*100),F8/$B$8*100,0)</f>
        <v>5.4486741703534838</v>
      </c>
      <c r="H8" s="103">
        <f>[1]MercLab!E126</f>
        <v>1428349.0340182851</v>
      </c>
      <c r="I8" s="67">
        <f>IF(ISNUMBER(H8/$B$8*100),H8/$B$8*100,0)</f>
        <v>37.391549039799706</v>
      </c>
      <c r="J8" s="103">
        <f>[1]MercLab!F126</f>
        <v>125711.19405703712</v>
      </c>
      <c r="K8" s="67">
        <f>IF(ISNUMBER(J8/$B$8*100),J8/$B$8*100,0)</f>
        <v>3.290887707055576</v>
      </c>
      <c r="L8" s="103">
        <f>[1]MercLab!G126</f>
        <v>1602867.1269309297</v>
      </c>
      <c r="M8" s="67">
        <f>IF(ISNUMBER(L8/$B$8*100),L8/$B$8*100,0)</f>
        <v>41.960111536823057</v>
      </c>
      <c r="N8" s="103">
        <f>[1]MercLab!H126</f>
        <v>454912.70998174284</v>
      </c>
      <c r="O8" s="67">
        <f>IF(ISNUMBER(N8/$B$8*100),N8/$B$8*100,0)</f>
        <v>11.908777545959936</v>
      </c>
      <c r="P8" s="205"/>
      <c r="Q8" s="204"/>
    </row>
    <row r="9" spans="1:17" s="72" customFormat="1" x14ac:dyDescent="0.2">
      <c r="A9" s="170"/>
      <c r="B9" s="103"/>
      <c r="C9" s="67"/>
      <c r="D9" s="103"/>
      <c r="E9" s="67"/>
      <c r="F9" s="120"/>
      <c r="G9" s="67"/>
      <c r="H9" s="103"/>
      <c r="I9" s="67"/>
      <c r="J9" s="103"/>
      <c r="K9" s="67"/>
      <c r="L9" s="103"/>
      <c r="M9" s="67"/>
      <c r="N9" s="103"/>
      <c r="O9" s="67"/>
    </row>
    <row r="10" spans="1:17" x14ac:dyDescent="0.2">
      <c r="A10" s="174" t="s">
        <v>42</v>
      </c>
      <c r="B10" s="103"/>
      <c r="C10" s="67"/>
      <c r="D10" s="103"/>
      <c r="E10" s="67"/>
      <c r="F10" s="103"/>
      <c r="G10" s="67"/>
      <c r="H10" s="103"/>
      <c r="I10" s="67"/>
      <c r="J10" s="103"/>
      <c r="K10" s="67"/>
      <c r="L10" s="103"/>
      <c r="M10" s="67"/>
      <c r="N10" s="103"/>
      <c r="O10" s="67"/>
    </row>
    <row r="11" spans="1:17" x14ac:dyDescent="0.2">
      <c r="A11" s="175" t="s">
        <v>74</v>
      </c>
      <c r="B11" s="69">
        <f>SUM(B12:B14)</f>
        <v>2050539.6403622858</v>
      </c>
      <c r="C11" s="70">
        <f>IF(ISNUMBER(B11/B$8*100),B11/B$8*100,0)</f>
        <v>53.679354061633454</v>
      </c>
      <c r="D11" s="69">
        <f>SUM(D12:D14)</f>
        <v>1141681.0599938843</v>
      </c>
      <c r="E11" s="70">
        <f>IF(ISNUMBER(D11/D$8*100),D11/D$8*100,0)</f>
        <v>64.787316968416405</v>
      </c>
      <c r="F11" s="69">
        <f>SUM(F12:F14)</f>
        <v>158060.2806386954</v>
      </c>
      <c r="G11" s="70">
        <f>IF(ISNUMBER(F11/F$8*100),F11/F$8*100,0)</f>
        <v>75.940075155153991</v>
      </c>
      <c r="H11" s="69">
        <f>SUM(H12:H14)</f>
        <v>900901.82467233844</v>
      </c>
      <c r="I11" s="70">
        <f>IF(ISNUMBER(H11/H$8*100),H11/H$8*100,0)</f>
        <v>63.072946682918783</v>
      </c>
      <c r="J11" s="69">
        <f>SUM(J12:J14)</f>
        <v>82718.954682850483</v>
      </c>
      <c r="K11" s="70">
        <f>IF(ISNUMBER(J11/J$8*100),J11/J$8*100,0)</f>
        <v>65.800786718579417</v>
      </c>
      <c r="L11" s="69">
        <f>SUM(L12:L14)</f>
        <v>734352.13818253693</v>
      </c>
      <c r="M11" s="70">
        <f>IF(ISNUMBER(L11/L$8*100),L11/L$8*100,0)</f>
        <v>45.814910409238266</v>
      </c>
      <c r="N11" s="69">
        <f>SUM(N12:N14)</f>
        <v>174506.44218584828</v>
      </c>
      <c r="O11" s="70">
        <f>IF(ISNUMBER(N11/N$8*100),N11/N$8*100,0)</f>
        <v>38.360423517921014</v>
      </c>
    </row>
    <row r="12" spans="1:17" x14ac:dyDescent="0.2">
      <c r="A12" s="176" t="s">
        <v>68</v>
      </c>
      <c r="B12" s="69">
        <f>[1]MercLab!C127</f>
        <v>520798.3728161208</v>
      </c>
      <c r="C12" s="70">
        <f>IF(ISNUMBER(B12/B$8*100),B12/B$8*100,0)</f>
        <v>13.633542945885157</v>
      </c>
      <c r="D12" s="69">
        <f t="shared" ref="D12:D53" si="0">F12+H12+J12</f>
        <v>313630.80616571062</v>
      </c>
      <c r="E12" s="70">
        <f>IF(ISNUMBER(D12/D$8*100),D12/D$8*100,0)</f>
        <v>17.797701268887394</v>
      </c>
      <c r="F12" s="69">
        <f>[1]MercLab!D127</f>
        <v>65691.015743707903</v>
      </c>
      <c r="G12" s="70">
        <f>IF(ISNUMBER(F12/F$8*100),F12/F$8*100,0)</f>
        <v>31.56125405090738</v>
      </c>
      <c r="H12" s="69">
        <f>[1]MercLab!E127</f>
        <v>225714.33009538156</v>
      </c>
      <c r="I12" s="70">
        <f>IF(ISNUMBER(H12/H$8*100),H12/H$8*100,0)</f>
        <v>15.802463173891995</v>
      </c>
      <c r="J12" s="69">
        <f>[1]MercLab!F127</f>
        <v>22225.46032662116</v>
      </c>
      <c r="K12" s="70">
        <f>IF(ISNUMBER(J12/J$8*100),J12/J$8*100,0)</f>
        <v>17.679778235609728</v>
      </c>
      <c r="L12" s="69">
        <f>[1]MercLab!G127</f>
        <v>173533.76658962868</v>
      </c>
      <c r="M12" s="70">
        <f>IF(ISNUMBER(L12/L$8*100),L12/L$8*100,0)</f>
        <v>10.826459890153236</v>
      </c>
      <c r="N12" s="69">
        <f>[1]MercLab!H127</f>
        <v>33633.800060778449</v>
      </c>
      <c r="O12" s="70">
        <f>IF(ISNUMBER(N12/N$8*100),N12/N$8*100,0)</f>
        <v>7.3934623770191612</v>
      </c>
    </row>
    <row r="13" spans="1:17" x14ac:dyDescent="0.2">
      <c r="A13" s="176" t="s">
        <v>69</v>
      </c>
      <c r="B13" s="69">
        <f>[1]MercLab!C128</f>
        <v>341936.12426178221</v>
      </c>
      <c r="C13" s="70">
        <f>IF(ISNUMBER(B13/B$8*100),B13/B$8*100,0)</f>
        <v>8.9512584489554126</v>
      </c>
      <c r="D13" s="69">
        <f t="shared" si="0"/>
        <v>201492.4051748671</v>
      </c>
      <c r="E13" s="70">
        <f>IF(ISNUMBER(D13/D$8*100),D13/D$8*100,0)</f>
        <v>11.434149849926238</v>
      </c>
      <c r="F13" s="69">
        <f>[1]MercLab!D128</f>
        <v>13331.255540870272</v>
      </c>
      <c r="G13" s="70">
        <f>IF(ISNUMBER(F13/F$8*100),F13/F$8*100,0)</f>
        <v>6.4050028482513479</v>
      </c>
      <c r="H13" s="69">
        <f>[1]MercLab!E128</f>
        <v>176416.94832418254</v>
      </c>
      <c r="I13" s="70">
        <f>IF(ISNUMBER(H13/H$8*100),H13/H$8*100,0)</f>
        <v>12.351109156273923</v>
      </c>
      <c r="J13" s="69">
        <f>[1]MercLab!F128</f>
        <v>11744.201309814287</v>
      </c>
      <c r="K13" s="70">
        <f>IF(ISNUMBER(J13/J$8*100),J13/J$8*100,0)</f>
        <v>9.3422080650079256</v>
      </c>
      <c r="L13" s="69">
        <f>[1]MercLab!G128</f>
        <v>116489.7805595094</v>
      </c>
      <c r="M13" s="70">
        <f>IF(ISNUMBER(L13/L$8*100),L13/L$8*100,0)</f>
        <v>7.2675880989933823</v>
      </c>
      <c r="N13" s="69">
        <f>[1]MercLab!H128</f>
        <v>23953.938527405015</v>
      </c>
      <c r="O13" s="70">
        <f>IF(ISNUMBER(N13/N$8*100),N13/N$8*100,0)</f>
        <v>5.2656120617879338</v>
      </c>
    </row>
    <row r="14" spans="1:17" x14ac:dyDescent="0.2">
      <c r="A14" s="176" t="s">
        <v>97</v>
      </c>
      <c r="B14" s="69">
        <f>[1]MercLab!C129</f>
        <v>1187805.1432843828</v>
      </c>
      <c r="C14" s="70">
        <f>IF(ISNUMBER(B14/B$8*100),B14/B$8*100,0)</f>
        <v>31.09455266679289</v>
      </c>
      <c r="D14" s="69">
        <f t="shared" si="0"/>
        <v>626557.8486533066</v>
      </c>
      <c r="E14" s="70">
        <f>IF(ISNUMBER(D14/D$8*100),D14/D$8*100,0)</f>
        <v>35.555465849602776</v>
      </c>
      <c r="F14" s="69">
        <f>[1]MercLab!D129</f>
        <v>79038.00935411721</v>
      </c>
      <c r="G14" s="70">
        <f>IF(ISNUMBER(F14/F$8*100),F14/F$8*100,0)</f>
        <v>37.973818255995255</v>
      </c>
      <c r="H14" s="69">
        <f>[1]MercLab!E129</f>
        <v>498770.54625277431</v>
      </c>
      <c r="I14" s="70">
        <f>IF(ISNUMBER(H14/H$8*100),H14/H$8*100,0)</f>
        <v>34.919374352752861</v>
      </c>
      <c r="J14" s="69">
        <f>[1]MercLab!F129</f>
        <v>48749.293046415034</v>
      </c>
      <c r="K14" s="70">
        <f>IF(ISNUMBER(J14/J$8*100),J14/J$8*100,0)</f>
        <v>38.778800417961762</v>
      </c>
      <c r="L14" s="69">
        <f>[1]MercLab!G129</f>
        <v>444328.59103339887</v>
      </c>
      <c r="M14" s="70">
        <f>IF(ISNUMBER(L14/L$8*100),L14/L$8*100,0)</f>
        <v>27.720862420091652</v>
      </c>
      <c r="N14" s="69">
        <f>[1]MercLab!H129</f>
        <v>116918.70359766482</v>
      </c>
      <c r="O14" s="70">
        <f>IF(ISNUMBER(N14/N$8*100),N14/N$8*100,0)</f>
        <v>25.701349079113918</v>
      </c>
    </row>
    <row r="15" spans="1:17" x14ac:dyDescent="0.2">
      <c r="A15" s="175" t="s">
        <v>70</v>
      </c>
      <c r="B15" s="69">
        <f>[1]MercLab!C130</f>
        <v>1769438.5918789473</v>
      </c>
      <c r="C15" s="70">
        <f>IF(ISNUMBER(B15/B$8*100),B15/B$8*100,0)</f>
        <v>46.320645938357401</v>
      </c>
      <c r="D15" s="69">
        <f t="shared" si="0"/>
        <v>620517.3353346606</v>
      </c>
      <c r="E15" s="70">
        <f>IF(ISNUMBER(D15/D$8*100),D15/D$8*100,0)</f>
        <v>35.21268303158076</v>
      </c>
      <c r="F15" s="105">
        <f>[1]MercLab!D130</f>
        <v>50077.886614577044</v>
      </c>
      <c r="G15" s="70">
        <f>IF(ISNUMBER(F15/F$8*100),F15/F$8*100,0)</f>
        <v>24.059924844845888</v>
      </c>
      <c r="H15" s="69">
        <f>[1]MercLab!E130</f>
        <v>527447.20934589743</v>
      </c>
      <c r="I15" s="70">
        <f>IF(ISNUMBER(H15/H$8*100),H15/H$8*100,0)</f>
        <v>36.927053317077771</v>
      </c>
      <c r="J15" s="69">
        <f>[1]MercLab!F130</f>
        <v>42992.239374186182</v>
      </c>
      <c r="K15" s="70">
        <f>IF(ISNUMBER(J15/J$8*100),J15/J$8*100,0)</f>
        <v>34.199213281420214</v>
      </c>
      <c r="L15" s="69">
        <f>[1]MercLab!G130</f>
        <v>868514.9887482929</v>
      </c>
      <c r="M15" s="70">
        <f>IF(ISNUMBER(L15/L$8*100),L15/L$8*100,0)</f>
        <v>54.185089590755496</v>
      </c>
      <c r="N15" s="69">
        <f>[1]MercLab!H130</f>
        <v>280406.26779589389</v>
      </c>
      <c r="O15" s="70">
        <f>IF(ISNUMBER(N15/N$8*100),N15/N$8*100,0)</f>
        <v>61.639576482078837</v>
      </c>
      <c r="P15" s="206"/>
    </row>
    <row r="16" spans="1:17" x14ac:dyDescent="0.2">
      <c r="A16" s="174"/>
      <c r="B16" s="105"/>
      <c r="C16" s="70"/>
      <c r="D16" s="105">
        <f t="shared" si="0"/>
        <v>0</v>
      </c>
      <c r="E16" s="70"/>
      <c r="F16" s="105"/>
      <c r="G16" s="70"/>
      <c r="H16" s="105"/>
      <c r="I16" s="70"/>
      <c r="J16" s="105"/>
      <c r="K16" s="70"/>
      <c r="L16" s="105"/>
      <c r="M16" s="70"/>
      <c r="N16" s="105"/>
      <c r="O16" s="70"/>
    </row>
    <row r="17" spans="1:15" x14ac:dyDescent="0.2">
      <c r="A17" s="174" t="s">
        <v>14</v>
      </c>
      <c r="B17" s="103"/>
      <c r="C17" s="67"/>
      <c r="D17" s="103"/>
      <c r="E17" s="67"/>
      <c r="F17" s="103"/>
      <c r="G17" s="67"/>
      <c r="H17" s="103"/>
      <c r="I17" s="67"/>
      <c r="J17" s="103"/>
      <c r="K17" s="67"/>
      <c r="L17" s="103"/>
      <c r="M17" s="67"/>
      <c r="N17" s="103"/>
      <c r="O17" s="67"/>
    </row>
    <row r="18" spans="1:15" x14ac:dyDescent="0.2">
      <c r="A18" s="177" t="s">
        <v>44</v>
      </c>
      <c r="B18" s="69">
        <f>[1]MercLab!C132</f>
        <v>360398.64495268336</v>
      </c>
      <c r="C18" s="70">
        <f>IF(ISNUMBER(B18/B$8*100),B18/B$8*100,0)</f>
        <v>9.4345732630313872</v>
      </c>
      <c r="D18" s="69">
        <f t="shared" si="0"/>
        <v>110810.22201633501</v>
      </c>
      <c r="E18" s="70">
        <f>IF(ISNUMBER(D18/D$8*100),D18/D$8*100,0)</f>
        <v>6.2881808489941555</v>
      </c>
      <c r="F18" s="69">
        <f>[1]MercLab!D132</f>
        <v>3758.5893240184578</v>
      </c>
      <c r="G18" s="70">
        <f>IF(ISNUMBER(F18/F$8*100),F18/F$8*100,0)</f>
        <v>1.8058145575216979</v>
      </c>
      <c r="H18" s="69">
        <f>[1]MercLab!E132</f>
        <v>95409.915571329475</v>
      </c>
      <c r="I18" s="70">
        <f>IF(ISNUMBER(H18/H$8*100),H18/H$8*100,0)</f>
        <v>6.6797339655083263</v>
      </c>
      <c r="J18" s="69">
        <f>[1]MercLab!F132</f>
        <v>11641.717120987085</v>
      </c>
      <c r="K18" s="70">
        <f>IF(ISNUMBER(J18/J$8*100),J18/J$8*100,0)</f>
        <v>9.2606845462823753</v>
      </c>
      <c r="L18" s="69">
        <f>[1]MercLab!G132</f>
        <v>222509.06721448002</v>
      </c>
      <c r="M18" s="70">
        <f>IF(ISNUMBER(L18/L$8*100),L18/L$8*100,0)</f>
        <v>13.881940896780792</v>
      </c>
      <c r="N18" s="69">
        <f>[1]MercLab!H132</f>
        <v>27079.355721867232</v>
      </c>
      <c r="O18" s="70">
        <f>IF(ISNUMBER(N18/N$8*100),N18/N$8*100,0)</f>
        <v>5.9526487450645238</v>
      </c>
    </row>
    <row r="19" spans="1:15" x14ac:dyDescent="0.2">
      <c r="A19" s="177" t="s">
        <v>45</v>
      </c>
      <c r="B19" s="69">
        <f>[1]MercLab!C133</f>
        <v>2025356.522402952</v>
      </c>
      <c r="C19" s="70">
        <f>IF(ISNUMBER(B19/B$8*100),B19/B$8*100,0)</f>
        <v>53.02010637936182</v>
      </c>
      <c r="D19" s="69">
        <f t="shared" si="0"/>
        <v>804277.84552622098</v>
      </c>
      <c r="E19" s="70">
        <f>IF(ISNUMBER(D19/D$8*100),D19/D$8*100,0)</f>
        <v>45.640595727375427</v>
      </c>
      <c r="F19" s="69">
        <f>[1]MercLab!D133</f>
        <v>27099.161979429922</v>
      </c>
      <c r="G19" s="70">
        <f>IF(ISNUMBER(F19/F$8*100),F19/F$8*100,0)</f>
        <v>13.019794657101183</v>
      </c>
      <c r="H19" s="69">
        <f>[1]MercLab!E133</f>
        <v>693529.33978425257</v>
      </c>
      <c r="I19" s="70">
        <f>IF(ISNUMBER(H19/H$8*100),H19/H$8*100,0)</f>
        <v>48.554612581855416</v>
      </c>
      <c r="J19" s="69">
        <f>[1]MercLab!F133</f>
        <v>83649.343762538527</v>
      </c>
      <c r="K19" s="70">
        <f>IF(ISNUMBER(J19/J$8*100),J19/J$8*100,0)</f>
        <v>66.540887142147042</v>
      </c>
      <c r="L19" s="69">
        <f>[1]MercLab!G133</f>
        <v>970744.9123930498</v>
      </c>
      <c r="M19" s="70">
        <f>IF(ISNUMBER(L19/L$8*100),L19/L$8*100,0)</f>
        <v>60.563030839104655</v>
      </c>
      <c r="N19" s="69">
        <f>[1]MercLab!H133</f>
        <v>250333.76448344855</v>
      </c>
      <c r="O19" s="70">
        <f>IF(ISNUMBER(N19/N$8*100),N19/N$8*100,0)</f>
        <v>55.028966874435156</v>
      </c>
    </row>
    <row r="20" spans="1:15" x14ac:dyDescent="0.2">
      <c r="A20" s="177" t="s">
        <v>46</v>
      </c>
      <c r="B20" s="69">
        <f>[1]MercLab!C134</f>
        <v>1042493.0303780633</v>
      </c>
      <c r="C20" s="70">
        <f>IF(ISNUMBER(B20/B$8*100),B20/B$8*100,0)</f>
        <v>27.290548976932865</v>
      </c>
      <c r="D20" s="69">
        <f t="shared" si="0"/>
        <v>572651.59306514892</v>
      </c>
      <c r="E20" s="70">
        <f>IF(ISNUMBER(D20/D$8*100),D20/D$8*100,0)</f>
        <v>32.496431422431712</v>
      </c>
      <c r="F20" s="69">
        <f>[1]MercLab!D134</f>
        <v>77972.982655128144</v>
      </c>
      <c r="G20" s="70">
        <f>IF(ISNUMBER(F20/F$8*100),F20/F$8*100,0)</f>
        <v>37.462126088698959</v>
      </c>
      <c r="H20" s="69">
        <f>[1]MercLab!E134</f>
        <v>466559.27576765895</v>
      </c>
      <c r="I20" s="70">
        <f>IF(ISNUMBER(H20/H$8*100),H20/H$8*100,0)</f>
        <v>32.664234347197116</v>
      </c>
      <c r="J20" s="69">
        <f>[1]MercLab!F134</f>
        <v>28119.334642361802</v>
      </c>
      <c r="K20" s="70">
        <f>IF(ISNUMBER(J20/J$8*100),J20/J$8*100,0)</f>
        <v>22.368202651550366</v>
      </c>
      <c r="L20" s="69">
        <f>[1]MercLab!G134</f>
        <v>324387.29937342246</v>
      </c>
      <c r="M20" s="70">
        <f>IF(ISNUMBER(L20/L$8*100),L20/L$8*100,0)</f>
        <v>20.237940745253109</v>
      </c>
      <c r="N20" s="69">
        <f>[1]MercLab!H134</f>
        <v>145454.13793953127</v>
      </c>
      <c r="O20" s="70">
        <f>IF(ISNUMBER(N20/N$8*100),N20/N$8*100,0)</f>
        <v>31.974076509176637</v>
      </c>
    </row>
    <row r="21" spans="1:15" x14ac:dyDescent="0.2">
      <c r="A21" s="177" t="s">
        <v>47</v>
      </c>
      <c r="B21" s="69">
        <f>[1]MercLab!C135</f>
        <v>369325.73541178519</v>
      </c>
      <c r="C21" s="70">
        <f>IF(ISNUMBER(B21/B$8*100),B21/B$8*100,0)</f>
        <v>9.6682680622256587</v>
      </c>
      <c r="D21" s="69">
        <f t="shared" si="0"/>
        <v>258687.56177652034</v>
      </c>
      <c r="E21" s="70">
        <f>IF(ISNUMBER(D21/D$8*100),D21/D$8*100,0)</f>
        <v>14.679820527715506</v>
      </c>
      <c r="F21" s="104">
        <f>[1]MercLab!D135</f>
        <v>97879.995821476812</v>
      </c>
      <c r="G21" s="70">
        <f>IF(ISNUMBER(F21/F$8*100),F21/F$8*100,0)</f>
        <v>47.026452242356712</v>
      </c>
      <c r="H21" s="69">
        <f>[1]MercLab!E135</f>
        <v>159417.6062583001</v>
      </c>
      <c r="I21" s="70">
        <f>IF(ISNUMBER(H21/H$8*100),H21/H$8*100,0)</f>
        <v>11.160969935325998</v>
      </c>
      <c r="J21" s="69">
        <f>[1]MercLab!F135</f>
        <v>1389.9596967434054</v>
      </c>
      <c r="K21" s="70">
        <f>IF(ISNUMBER(J21/J$8*100),J21/J$8*100,0)</f>
        <v>1.105676950385786</v>
      </c>
      <c r="L21" s="69">
        <f>[1]MercLab!G135</f>
        <v>79145.312094700406</v>
      </c>
      <c r="M21" s="70">
        <f>IF(ISNUMBER(L21/L$8*100),L21/L$8*100,0)</f>
        <v>4.9377338124241739</v>
      </c>
      <c r="N21" s="69">
        <f>[1]MercLab!H135</f>
        <v>31492.861540565595</v>
      </c>
      <c r="O21" s="70">
        <f>IF(ISNUMBER(N21/N$8*100),N21/N$8*100,0)</f>
        <v>6.9228361506605314</v>
      </c>
    </row>
    <row r="22" spans="1:15" x14ac:dyDescent="0.2">
      <c r="A22" s="176" t="s">
        <v>63</v>
      </c>
      <c r="B22" s="104">
        <f>[1]MercLab!C136</f>
        <v>22404.299095787297</v>
      </c>
      <c r="C22" s="70">
        <f>IF(ISNUMBER(B22/B$8*100),B22/B$8*100,0)</f>
        <v>0.58650331844012482</v>
      </c>
      <c r="D22" s="104">
        <f t="shared" si="0"/>
        <v>15771.172944295413</v>
      </c>
      <c r="E22" s="70">
        <f>IF(ISNUMBER(D22/D$8*100),D22/D$8*100,0)</f>
        <v>0.89497147347898831</v>
      </c>
      <c r="F22" s="105">
        <f>[1]MercLab!D136</f>
        <v>1427.4374732194747</v>
      </c>
      <c r="G22" s="70">
        <f>IF(ISNUMBER(F22/F$8*100),F22/F$8*100,0)</f>
        <v>0.68581245432150795</v>
      </c>
      <c r="H22" s="104">
        <f>[1]MercLab!E136</f>
        <v>13432.896636669902</v>
      </c>
      <c r="I22" s="70">
        <f>IF(ISNUMBER(H22/H$8*100),H22/H$8*100,0)</f>
        <v>0.94044917010795126</v>
      </c>
      <c r="J22" s="104">
        <f>[1]MercLab!F136</f>
        <v>910.83883440603597</v>
      </c>
      <c r="K22" s="70">
        <f>IF(ISNUMBER(J22/J$8*100),J22/J$8*100,0)</f>
        <v>0.72454870963422258</v>
      </c>
      <c r="L22" s="104">
        <f>[1]MercLab!G136</f>
        <v>6080.5358551620684</v>
      </c>
      <c r="M22" s="70">
        <f>IF(ISNUMBER(L22/L$8*100),L22/L$8*100,0)</f>
        <v>0.37935370643009569</v>
      </c>
      <c r="N22" s="104">
        <f>[1]MercLab!H136</f>
        <v>552.59029632982129</v>
      </c>
      <c r="O22" s="70">
        <f>IF(ISNUMBER(N22/N$8*100),N22/N$8*100,0)</f>
        <v>0.12147172066306931</v>
      </c>
    </row>
    <row r="23" spans="1:15" x14ac:dyDescent="0.2">
      <c r="A23"/>
      <c r="B23" s="105"/>
      <c r="C23" s="106"/>
      <c r="D23" s="105">
        <f t="shared" si="0"/>
        <v>0</v>
      </c>
      <c r="E23" s="106"/>
      <c r="F23" s="105"/>
      <c r="G23" s="106"/>
      <c r="H23" s="105"/>
      <c r="I23" s="106"/>
      <c r="J23" s="105"/>
      <c r="K23" s="106"/>
      <c r="L23" s="105"/>
      <c r="M23" s="106"/>
      <c r="N23" s="105"/>
      <c r="O23" s="106"/>
    </row>
    <row r="24" spans="1:15" x14ac:dyDescent="0.2">
      <c r="A24" s="179" t="s">
        <v>19</v>
      </c>
      <c r="B24" s="103"/>
      <c r="C24" s="67"/>
      <c r="D24" s="103"/>
      <c r="E24" s="67"/>
      <c r="F24" s="103"/>
      <c r="G24" s="67"/>
      <c r="H24" s="103"/>
      <c r="I24" s="67"/>
      <c r="J24" s="103"/>
      <c r="K24" s="67"/>
      <c r="L24" s="103"/>
      <c r="M24" s="67"/>
      <c r="N24" s="103"/>
      <c r="O24" s="67"/>
    </row>
    <row r="25" spans="1:15" x14ac:dyDescent="0.2">
      <c r="A25" s="177" t="s">
        <v>48</v>
      </c>
      <c r="B25" s="104">
        <f>[1]MercLab!C138</f>
        <v>28753.365472650301</v>
      </c>
      <c r="C25" s="70">
        <f t="shared" ref="C25:C33" si="1">IF(ISNUMBER(B25/B$8*100),B25/B$8*100,0)</f>
        <v>0.75271019164362307</v>
      </c>
      <c r="D25" s="104">
        <f t="shared" si="0"/>
        <v>1494.8622870023021</v>
      </c>
      <c r="E25" s="70">
        <f t="shared" ref="E25:E33" si="2">IF(ISNUMBER(D25/D$8*100),D25/D$8*100,0)</f>
        <v>8.4829397811564622E-2</v>
      </c>
      <c r="F25" s="104">
        <f>[1]MercLab!D138</f>
        <v>0</v>
      </c>
      <c r="G25" s="70">
        <f t="shared" ref="G25:G33" si="3">IF(ISNUMBER(F25/F$8*100),F25/F$8*100,0)</f>
        <v>0</v>
      </c>
      <c r="H25" s="104">
        <f>[1]MercLab!E138</f>
        <v>1195.8898296018417</v>
      </c>
      <c r="I25" s="70">
        <f t="shared" ref="I25:I33" si="4">IF(ISNUMBER(H25/H$8*100),H25/H$8*100,0)</f>
        <v>8.3725322111047301E-2</v>
      </c>
      <c r="J25" s="104">
        <f>[1]MercLab!F138</f>
        <v>298.97245740046043</v>
      </c>
      <c r="K25" s="70">
        <f t="shared" ref="K25:K33" si="5">IF(ISNUMBER(J25/J$8*100),J25/J$8*100,0)</f>
        <v>0.23782484896676107</v>
      </c>
      <c r="L25" s="104">
        <f>[1]MercLab!G138</f>
        <v>1641.8352603861904</v>
      </c>
      <c r="M25" s="70">
        <f t="shared" ref="M25:M33" si="6">IF(ISNUMBER(L25/L$8*100),L25/L$8*100,0)</f>
        <v>0.10243115182790444</v>
      </c>
      <c r="N25" s="104">
        <f>[1]MercLab!H138</f>
        <v>25616.667925261798</v>
      </c>
      <c r="O25" s="70">
        <f t="shared" ref="O25:O33" si="7">IF(ISNUMBER(N25/N$8*100),N25/N$8*100,0)</f>
        <v>5.6311172150564621</v>
      </c>
    </row>
    <row r="26" spans="1:15" x14ac:dyDescent="0.2">
      <c r="A26" s="177" t="s">
        <v>49</v>
      </c>
      <c r="B26" s="104">
        <f>[1]MercLab!C139</f>
        <v>104280.39089405011</v>
      </c>
      <c r="C26" s="70">
        <f t="shared" si="1"/>
        <v>2.7298687205570245</v>
      </c>
      <c r="D26" s="104">
        <f t="shared" si="0"/>
        <v>22901.765562923159</v>
      </c>
      <c r="E26" s="70">
        <f t="shared" si="2"/>
        <v>1.2996133479427381</v>
      </c>
      <c r="F26" s="104">
        <f>[1]MercLab!D139</f>
        <v>0</v>
      </c>
      <c r="G26" s="70">
        <f t="shared" si="3"/>
        <v>0</v>
      </c>
      <c r="H26" s="104">
        <f>[1]MercLab!E139</f>
        <v>21646.081241841224</v>
      </c>
      <c r="I26" s="70">
        <f t="shared" si="4"/>
        <v>1.515461608213901</v>
      </c>
      <c r="J26" s="104">
        <f>[1]MercLab!F139</f>
        <v>1255.6843210819338</v>
      </c>
      <c r="K26" s="70">
        <f t="shared" si="5"/>
        <v>0.99886436566039638</v>
      </c>
      <c r="L26" s="104">
        <f>[1]MercLab!G139</f>
        <v>5975.9587456545951</v>
      </c>
      <c r="M26" s="70">
        <f t="shared" si="6"/>
        <v>0.37282932847322092</v>
      </c>
      <c r="N26" s="104">
        <f>[1]MercLab!H139</f>
        <v>75402.666585472034</v>
      </c>
      <c r="O26" s="70">
        <f t="shared" si="7"/>
        <v>16.575194522153094</v>
      </c>
    </row>
    <row r="27" spans="1:15" x14ac:dyDescent="0.2">
      <c r="A27" s="177" t="s">
        <v>50</v>
      </c>
      <c r="B27" s="104">
        <f>[1]MercLab!C140</f>
        <v>331224.25207096693</v>
      </c>
      <c r="C27" s="70">
        <f t="shared" si="1"/>
        <v>8.6708413486587581</v>
      </c>
      <c r="D27" s="104">
        <f t="shared" si="0"/>
        <v>150917.80050246188</v>
      </c>
      <c r="E27" s="70">
        <f t="shared" si="2"/>
        <v>8.564177614877492</v>
      </c>
      <c r="F27" s="104">
        <f>[1]MercLab!D140</f>
        <v>2481.0567720018539</v>
      </c>
      <c r="G27" s="70">
        <f t="shared" si="3"/>
        <v>1.1920239352270181</v>
      </c>
      <c r="H27" s="104">
        <f>[1]MercLab!E140</f>
        <v>134075.53295283459</v>
      </c>
      <c r="I27" s="70">
        <f t="shared" si="4"/>
        <v>9.3867485999306677</v>
      </c>
      <c r="J27" s="104">
        <f>[1]MercLab!F140</f>
        <v>14361.210777625429</v>
      </c>
      <c r="K27" s="70">
        <f t="shared" si="5"/>
        <v>11.423971337914047</v>
      </c>
      <c r="L27" s="104">
        <f>[1]MercLab!G140</f>
        <v>45085.428993837319</v>
      </c>
      <c r="M27" s="70">
        <f t="shared" si="6"/>
        <v>2.8127989049325688</v>
      </c>
      <c r="N27" s="104">
        <f>[1]MercLab!H140</f>
        <v>135221.02257466756</v>
      </c>
      <c r="O27" s="70">
        <f t="shared" si="7"/>
        <v>29.724608613396274</v>
      </c>
    </row>
    <row r="28" spans="1:15" x14ac:dyDescent="0.2">
      <c r="A28" s="177" t="s">
        <v>51</v>
      </c>
      <c r="B28" s="104">
        <f>[1]MercLab!C141</f>
        <v>599242.72541358578</v>
      </c>
      <c r="C28" s="70">
        <f t="shared" si="1"/>
        <v>15.687071731347203</v>
      </c>
      <c r="D28" s="104">
        <f t="shared" si="0"/>
        <v>377548.45704689622</v>
      </c>
      <c r="E28" s="70">
        <f t="shared" si="2"/>
        <v>21.424855342493672</v>
      </c>
      <c r="F28" s="105">
        <f>[1]MercLab!D141</f>
        <v>27653.573353609841</v>
      </c>
      <c r="G28" s="70">
        <f t="shared" si="3"/>
        <v>13.286161648555126</v>
      </c>
      <c r="H28" s="104">
        <f>[1]MercLab!E141</f>
        <v>324682.63106167433</v>
      </c>
      <c r="I28" s="70">
        <f t="shared" si="4"/>
        <v>22.731322899996297</v>
      </c>
      <c r="J28" s="104">
        <f>[1]MercLab!F141</f>
        <v>25212.252631612071</v>
      </c>
      <c r="K28" s="70">
        <f t="shared" si="5"/>
        <v>20.05569418119828</v>
      </c>
      <c r="L28" s="104">
        <f>[1]MercLab!G141</f>
        <v>122621.14171665361</v>
      </c>
      <c r="M28" s="70">
        <f t="shared" si="6"/>
        <v>7.6501127046906845</v>
      </c>
      <c r="N28" s="104">
        <f>[1]MercLab!H141</f>
        <v>99073.126650045757</v>
      </c>
      <c r="O28" s="70">
        <f t="shared" si="7"/>
        <v>21.77849167019798</v>
      </c>
    </row>
    <row r="29" spans="1:15" x14ac:dyDescent="0.2">
      <c r="A29" s="177" t="s">
        <v>52</v>
      </c>
      <c r="B29" s="105">
        <f>[1]MercLab!C142</f>
        <v>445252.11852526345</v>
      </c>
      <c r="C29" s="70">
        <f t="shared" si="1"/>
        <v>11.655881040557325</v>
      </c>
      <c r="D29" s="105">
        <f t="shared" si="0"/>
        <v>274851.03583425109</v>
      </c>
      <c r="E29" s="70">
        <f t="shared" si="2"/>
        <v>15.597054029946497</v>
      </c>
      <c r="F29" s="69">
        <f>[1]MercLab!D142</f>
        <v>27089.143736747534</v>
      </c>
      <c r="G29" s="70">
        <f t="shared" si="3"/>
        <v>13.014981391560029</v>
      </c>
      <c r="H29" s="105">
        <f>[1]MercLab!E142</f>
        <v>233928.497056666</v>
      </c>
      <c r="I29" s="70">
        <f t="shared" si="4"/>
        <v>16.377544387632593</v>
      </c>
      <c r="J29" s="105">
        <f>[1]MercLab!F142</f>
        <v>13833.395040837529</v>
      </c>
      <c r="K29" s="70">
        <f t="shared" si="5"/>
        <v>11.004107585328562</v>
      </c>
      <c r="L29" s="105">
        <f>[1]MercLab!G142</f>
        <v>141450.60792416037</v>
      </c>
      <c r="M29" s="70">
        <f t="shared" si="6"/>
        <v>8.8248492683857833</v>
      </c>
      <c r="N29" s="105">
        <f>[1]MercLab!H142</f>
        <v>28950.474766850959</v>
      </c>
      <c r="O29" s="70">
        <f t="shared" si="7"/>
        <v>6.3639626090053278</v>
      </c>
    </row>
    <row r="30" spans="1:15" x14ac:dyDescent="0.2">
      <c r="A30" s="177" t="s">
        <v>64</v>
      </c>
      <c r="B30" s="69">
        <f>[1]MercLab!C143</f>
        <v>493350.85113562102</v>
      </c>
      <c r="C30" s="70">
        <f t="shared" si="1"/>
        <v>12.915017341502502</v>
      </c>
      <c r="D30" s="69">
        <f t="shared" si="0"/>
        <v>277367.15252758696</v>
      </c>
      <c r="E30" s="70">
        <f t="shared" si="2"/>
        <v>15.739836857351506</v>
      </c>
      <c r="F30" s="104">
        <f>[1]MercLab!D143</f>
        <v>31305.792625433594</v>
      </c>
      <c r="G30" s="70">
        <f t="shared" si="3"/>
        <v>15.040870705534356</v>
      </c>
      <c r="H30" s="69">
        <f>[1]MercLab!E143</f>
        <v>229638.16035048413</v>
      </c>
      <c r="I30" s="70">
        <f t="shared" si="4"/>
        <v>16.077174057692147</v>
      </c>
      <c r="J30" s="69">
        <f>[1]MercLab!F143</f>
        <v>16423.199551669248</v>
      </c>
      <c r="K30" s="70">
        <f t="shared" si="5"/>
        <v>13.064230019339238</v>
      </c>
      <c r="L30" s="69">
        <f>[1]MercLab!G143</f>
        <v>199715.38659226318</v>
      </c>
      <c r="M30" s="70">
        <f t="shared" si="6"/>
        <v>12.459884118695838</v>
      </c>
      <c r="N30" s="69">
        <f>[1]MercLab!H143</f>
        <v>16268.312015769665</v>
      </c>
      <c r="O30" s="70">
        <f t="shared" si="7"/>
        <v>3.5761392589849965</v>
      </c>
    </row>
    <row r="31" spans="1:15" x14ac:dyDescent="0.2">
      <c r="A31" s="177" t="s">
        <v>65</v>
      </c>
      <c r="B31" s="104">
        <f>[1]MercLab!C144</f>
        <v>662042.34779918997</v>
      </c>
      <c r="C31" s="70">
        <f t="shared" si="1"/>
        <v>17.331050271736764</v>
      </c>
      <c r="D31" s="104">
        <f t="shared" si="0"/>
        <v>305212.9280801682</v>
      </c>
      <c r="E31" s="70">
        <f t="shared" si="2"/>
        <v>17.320009420576934</v>
      </c>
      <c r="F31" s="104">
        <f>[1]MercLab!D144</f>
        <v>42011.554980683926</v>
      </c>
      <c r="G31" s="70">
        <f t="shared" si="3"/>
        <v>20.184455131461888</v>
      </c>
      <c r="H31" s="104">
        <f>[1]MercLab!E144</f>
        <v>239939.72359121041</v>
      </c>
      <c r="I31" s="70">
        <f t="shared" si="4"/>
        <v>16.798395761587976</v>
      </c>
      <c r="J31" s="104">
        <f>[1]MercLab!F144</f>
        <v>23261.649508273866</v>
      </c>
      <c r="K31" s="70">
        <f t="shared" si="5"/>
        <v>18.50403990094923</v>
      </c>
      <c r="L31" s="104">
        <f>[1]MercLab!G144</f>
        <v>332409.03723244253</v>
      </c>
      <c r="M31" s="70">
        <f t="shared" si="6"/>
        <v>20.738402556730868</v>
      </c>
      <c r="N31" s="104">
        <f>[1]MercLab!H144</f>
        <v>24420.382486598413</v>
      </c>
      <c r="O31" s="70">
        <f t="shared" si="7"/>
        <v>5.368146888570883</v>
      </c>
    </row>
    <row r="32" spans="1:15" x14ac:dyDescent="0.2">
      <c r="A32" s="177" t="s">
        <v>66</v>
      </c>
      <c r="B32" s="104">
        <f>[1]MercLab!C145</f>
        <v>721336.20394204604</v>
      </c>
      <c r="C32" s="70">
        <f t="shared" si="1"/>
        <v>18.883254303749329</v>
      </c>
      <c r="D32" s="104">
        <f t="shared" si="0"/>
        <v>268813.23872567585</v>
      </c>
      <c r="E32" s="70">
        <f t="shared" si="2"/>
        <v>15.254425349510695</v>
      </c>
      <c r="F32" s="104">
        <f>[1]MercLab!D145</f>
        <v>63374.558292314658</v>
      </c>
      <c r="G32" s="70">
        <f t="shared" si="3"/>
        <v>30.448311873140209</v>
      </c>
      <c r="H32" s="104">
        <f>[1]MercLab!E145</f>
        <v>184147.07672709555</v>
      </c>
      <c r="I32" s="70">
        <f t="shared" si="4"/>
        <v>12.892302395377836</v>
      </c>
      <c r="J32" s="104">
        <f>[1]MercLab!F145</f>
        <v>21291.603706265596</v>
      </c>
      <c r="K32" s="70">
        <f t="shared" si="5"/>
        <v>16.936919473221504</v>
      </c>
      <c r="L32" s="104">
        <f>[1]MercLab!G145</f>
        <v>435539.65450694144</v>
      </c>
      <c r="M32" s="70">
        <f t="shared" si="6"/>
        <v>27.172536462263448</v>
      </c>
      <c r="N32" s="104">
        <f>[1]MercLab!H145</f>
        <v>16983.310709456691</v>
      </c>
      <c r="O32" s="70">
        <f t="shared" si="7"/>
        <v>3.7333119820148108</v>
      </c>
    </row>
    <row r="33" spans="1:15" x14ac:dyDescent="0.2">
      <c r="A33" s="176" t="s">
        <v>98</v>
      </c>
      <c r="B33" s="104">
        <f>[1]MercLab!C146</f>
        <v>414836.41848180926</v>
      </c>
      <c r="C33" s="70">
        <f t="shared" si="1"/>
        <v>10.859653989137556</v>
      </c>
      <c r="D33" s="104">
        <f t="shared" si="0"/>
        <v>82055.39524240332</v>
      </c>
      <c r="E33" s="70">
        <f t="shared" si="2"/>
        <v>4.6564220839108499</v>
      </c>
      <c r="F33" s="105">
        <f>[1]MercLab!D146</f>
        <v>14222.487492481087</v>
      </c>
      <c r="G33" s="70">
        <f t="shared" si="3"/>
        <v>6.8331953145212756</v>
      </c>
      <c r="H33" s="104">
        <f>[1]MercLab!E146</f>
        <v>58059.681687651595</v>
      </c>
      <c r="I33" s="70">
        <f t="shared" si="4"/>
        <v>4.0648105123378642</v>
      </c>
      <c r="J33" s="104">
        <f>[1]MercLab!F146</f>
        <v>9773.2260622706399</v>
      </c>
      <c r="K33" s="70">
        <f t="shared" si="5"/>
        <v>7.7743482874217031</v>
      </c>
      <c r="L33" s="104">
        <f>[1]MercLab!G146</f>
        <v>318428.0759585427</v>
      </c>
      <c r="M33" s="70">
        <f t="shared" si="6"/>
        <v>19.866155503996701</v>
      </c>
      <c r="N33" s="104">
        <f>[1]MercLab!H146</f>
        <v>14352.94728086245</v>
      </c>
      <c r="O33" s="70">
        <f t="shared" si="7"/>
        <v>3.1550992016552981</v>
      </c>
    </row>
    <row r="34" spans="1:15" x14ac:dyDescent="0.2">
      <c r="A34" s="178"/>
      <c r="B34" s="105"/>
      <c r="C34" s="70"/>
      <c r="D34" s="105"/>
      <c r="E34" s="70"/>
      <c r="F34" s="105"/>
      <c r="G34" s="70"/>
      <c r="H34" s="105"/>
      <c r="I34" s="70"/>
      <c r="J34" s="105"/>
      <c r="K34" s="70"/>
      <c r="L34" s="105"/>
      <c r="M34" s="70"/>
      <c r="N34" s="105"/>
      <c r="O34" s="70"/>
    </row>
    <row r="35" spans="1:15" x14ac:dyDescent="0.2">
      <c r="A35" s="174" t="s">
        <v>15</v>
      </c>
      <c r="B35" s="103"/>
      <c r="C35" s="67"/>
      <c r="D35" s="103"/>
      <c r="E35" s="67"/>
      <c r="F35" s="103"/>
      <c r="G35" s="67"/>
      <c r="H35" s="103"/>
      <c r="I35" s="67"/>
      <c r="J35" s="103"/>
      <c r="K35" s="67"/>
      <c r="L35" s="103"/>
      <c r="M35" s="67"/>
      <c r="N35" s="103"/>
      <c r="O35" s="67"/>
    </row>
    <row r="36" spans="1:15" x14ac:dyDescent="0.2">
      <c r="A36" s="176" t="s">
        <v>71</v>
      </c>
      <c r="B36" s="104">
        <f>[1]MercLab!C148</f>
        <v>2385943.5906725135</v>
      </c>
      <c r="C36" s="70">
        <f t="shared" ref="C36:C47" si="8">IF(ISNUMBER(B36/B$8*100),B36/B$8*100,0)</f>
        <v>62.459612218063086</v>
      </c>
      <c r="D36" s="104">
        <f t="shared" si="0"/>
        <v>1178591.6316301152</v>
      </c>
      <c r="E36" s="70">
        <f t="shared" ref="E36:E47" si="9">IF(ISNUMBER(D36/D$8*100),D36/D$8*100,0)</f>
        <v>66.881892229299453</v>
      </c>
      <c r="F36" s="104">
        <f>[1]MercLab!D148</f>
        <v>88765.553586100097</v>
      </c>
      <c r="G36" s="70">
        <f t="shared" ref="G36:G47" si="10">IF(ISNUMBER(F36/F$8*100),F36/F$8*100,0)</f>
        <v>42.647417702148701</v>
      </c>
      <c r="H36" s="104">
        <f>[1]MercLab!E148</f>
        <v>1074308.9518794171</v>
      </c>
      <c r="I36" s="70">
        <f t="shared" ref="I36:I47" si="11">IF(ISNUMBER(H36/H$8*100),H36/H$8*100,0)</f>
        <v>75.213335556865317</v>
      </c>
      <c r="J36" s="104">
        <f>[1]MercLab!F148</f>
        <v>15517.126164598209</v>
      </c>
      <c r="K36" s="70">
        <f t="shared" ref="K36:K47" si="12">IF(ISNUMBER(J36/J$8*100),J36/J$8*100,0)</f>
        <v>12.34347209967463</v>
      </c>
      <c r="L36" s="104">
        <f>[1]MercLab!G148</f>
        <v>941984.54408790485</v>
      </c>
      <c r="M36" s="70">
        <f t="shared" ref="M36:M47" si="13">IF(ISNUMBER(L36/L$8*100),L36/L$8*100,0)</f>
        <v>58.768723137491641</v>
      </c>
      <c r="N36" s="104">
        <f>[1]MercLab!H148</f>
        <v>265367.41495412943</v>
      </c>
      <c r="O36" s="70">
        <f t="shared" ref="O36:O47" si="14">IF(ISNUMBER(N36/N$8*100),N36/N$8*100,0)</f>
        <v>58.33369987942951</v>
      </c>
    </row>
    <row r="37" spans="1:15" x14ac:dyDescent="0.2">
      <c r="A37" s="176" t="s">
        <v>4</v>
      </c>
      <c r="B37" s="104">
        <f>[1]MercLab!C149</f>
        <v>1434034.6415689525</v>
      </c>
      <c r="C37" s="70">
        <f t="shared" si="8"/>
        <v>37.540387781933873</v>
      </c>
      <c r="D37" s="104">
        <f t="shared" si="0"/>
        <v>583606.76369837311</v>
      </c>
      <c r="E37" s="70">
        <f t="shared" si="9"/>
        <v>33.1181077706945</v>
      </c>
      <c r="F37" s="105">
        <f>[1]MercLab!D149</f>
        <v>119372.61366717299</v>
      </c>
      <c r="G37" s="70">
        <f t="shared" si="10"/>
        <v>57.352582297851484</v>
      </c>
      <c r="H37" s="104">
        <f>[1]MercLab!E149</f>
        <v>354040.08213876124</v>
      </c>
      <c r="I37" s="70">
        <f t="shared" si="11"/>
        <v>24.786664443127211</v>
      </c>
      <c r="J37" s="104">
        <f>[1]MercLab!F149</f>
        <v>110194.06789243888</v>
      </c>
      <c r="K37" s="70">
        <f t="shared" si="12"/>
        <v>87.656527900325344</v>
      </c>
      <c r="L37" s="104">
        <f>[1]MercLab!G149</f>
        <v>660882.58284289413</v>
      </c>
      <c r="M37" s="70">
        <f t="shared" si="13"/>
        <v>41.231276862500202</v>
      </c>
      <c r="N37" s="104">
        <f>[1]MercLab!H149</f>
        <v>189545.29502761306</v>
      </c>
      <c r="O37" s="70">
        <f t="shared" si="14"/>
        <v>41.666300120570412</v>
      </c>
    </row>
    <row r="38" spans="1:15" x14ac:dyDescent="0.2">
      <c r="A38" s="178"/>
      <c r="B38" s="105"/>
      <c r="C38" s="70"/>
      <c r="D38" s="105"/>
      <c r="E38" s="70"/>
      <c r="F38" s="105"/>
      <c r="G38" s="70"/>
      <c r="H38" s="105"/>
      <c r="I38" s="70"/>
      <c r="J38" s="105"/>
      <c r="K38" s="70"/>
      <c r="L38" s="105"/>
      <c r="M38" s="70"/>
      <c r="N38" s="105"/>
      <c r="O38" s="70"/>
    </row>
    <row r="39" spans="1:15" x14ac:dyDescent="0.2">
      <c r="A39" s="174" t="s">
        <v>110</v>
      </c>
      <c r="B39" s="103">
        <f>[1]MercLab!C150</f>
        <v>3196257.7081976202</v>
      </c>
      <c r="C39" s="67">
        <f>IF(ISNUMBER(B39/B$8*100),B39/B$8*100,0)</f>
        <v>83.672144548374575</v>
      </c>
      <c r="D39" s="103">
        <f t="shared" si="0"/>
        <v>1725467.8773719452</v>
      </c>
      <c r="E39" s="67">
        <f>IF(ISNUMBER(D39/D$8*100),D39/D$8*100,0)</f>
        <v>97.915642299186146</v>
      </c>
      <c r="F39" s="103">
        <f>[1]MercLab!D150</f>
        <v>200250.28560574935</v>
      </c>
      <c r="G39" s="67">
        <f>IF(ISNUMBER(F39/F$8*100),F39/F$8*100,0)</f>
        <v>96.210266597608225</v>
      </c>
      <c r="H39" s="103">
        <f>[1]MercLab!E150</f>
        <v>1399834.8527878772</v>
      </c>
      <c r="I39" s="67">
        <f>IF(ISNUMBER(H39/H$8*100),H39/H$8*100,0)</f>
        <v>98.003696536959822</v>
      </c>
      <c r="J39" s="103">
        <f>[1]MercLab!F150</f>
        <v>125382.73897831858</v>
      </c>
      <c r="K39" s="67">
        <f>IF(ISNUMBER(J39/J$8*100),J39/J$8*100,0)</f>
        <v>99.738722489128918</v>
      </c>
      <c r="L39" s="103">
        <f>[1]MercLab!G150</f>
        <v>1470789.8308254143</v>
      </c>
      <c r="M39" s="67">
        <f>IF(ISNUMBER(L39/L$8*100),L39/L$8*100,0)</f>
        <v>91.759934813910064</v>
      </c>
      <c r="N39" s="103">
        <f>[1]MercLab!H150</f>
        <v>0</v>
      </c>
      <c r="O39" s="67">
        <f>IF(ISNUMBER(N39/N$8*100),N39/N$8*100,0)</f>
        <v>0</v>
      </c>
    </row>
    <row r="40" spans="1:15" x14ac:dyDescent="0.2">
      <c r="A40" s="171" t="s">
        <v>103</v>
      </c>
      <c r="B40" s="104">
        <f>SUM(B41:B43)</f>
        <v>2562979.1839626757</v>
      </c>
      <c r="C40" s="70">
        <f t="shared" si="8"/>
        <v>67.094078241872779</v>
      </c>
      <c r="D40" s="104">
        <f t="shared" si="0"/>
        <v>1302062.8560519684</v>
      </c>
      <c r="E40" s="70">
        <f t="shared" si="9"/>
        <v>73.888550772921022</v>
      </c>
      <c r="F40" s="104">
        <f>SUM(F41:F43)</f>
        <v>90930.538010726683</v>
      </c>
      <c r="G40" s="70">
        <f t="shared" si="10"/>
        <v>43.687584651438755</v>
      </c>
      <c r="H40" s="104">
        <f>SUM(H41:H43)</f>
        <v>1090591.8517555939</v>
      </c>
      <c r="I40" s="70">
        <f t="shared" si="11"/>
        <v>76.35331601600906</v>
      </c>
      <c r="J40" s="104">
        <f>SUM(J41:J43)</f>
        <v>120540.46628564787</v>
      </c>
      <c r="K40" s="70">
        <f t="shared" si="12"/>
        <v>95.886819936621379</v>
      </c>
      <c r="L40" s="104">
        <f>SUM(L41:L43)</f>
        <v>1260916.3279106542</v>
      </c>
      <c r="M40" s="70">
        <f t="shared" si="13"/>
        <v>78.666304070068392</v>
      </c>
      <c r="N40" s="104">
        <f>SUM(N41:N43)</f>
        <v>0</v>
      </c>
      <c r="O40" s="70">
        <f t="shared" si="14"/>
        <v>0</v>
      </c>
    </row>
    <row r="41" spans="1:15" x14ac:dyDescent="0.2">
      <c r="A41" s="172" t="s">
        <v>113</v>
      </c>
      <c r="B41" s="104">
        <f>[1]MercLab!C151</f>
        <v>1098965.1604790685</v>
      </c>
      <c r="C41" s="70">
        <f t="shared" si="8"/>
        <v>28.76888541415039</v>
      </c>
      <c r="D41" s="104">
        <f t="shared" si="0"/>
        <v>340669.13732498972</v>
      </c>
      <c r="E41" s="70">
        <f t="shared" si="9"/>
        <v>19.332053543350639</v>
      </c>
      <c r="F41" s="104">
        <f>[1]MercLab!D151</f>
        <v>35321.509253043769</v>
      </c>
      <c r="G41" s="70">
        <f t="shared" si="10"/>
        <v>16.970222097738965</v>
      </c>
      <c r="H41" s="104">
        <f>[1]MercLab!E151</f>
        <v>284475.0589870672</v>
      </c>
      <c r="I41" s="70">
        <f t="shared" si="11"/>
        <v>19.916354631246627</v>
      </c>
      <c r="J41" s="104">
        <f>[1]MercLab!F151</f>
        <v>20872.569084878738</v>
      </c>
      <c r="K41" s="70">
        <f t="shared" si="12"/>
        <v>16.603588281413131</v>
      </c>
      <c r="L41" s="104">
        <f>[1]MercLab!G151</f>
        <v>758296.02315411391</v>
      </c>
      <c r="M41" s="70">
        <f t="shared" si="13"/>
        <v>47.308726369980022</v>
      </c>
      <c r="N41" s="104">
        <f>[1]MercLab!H151</f>
        <v>0</v>
      </c>
      <c r="O41" s="70">
        <f t="shared" si="14"/>
        <v>0</v>
      </c>
    </row>
    <row r="42" spans="1:15" x14ac:dyDescent="0.2">
      <c r="A42" s="172" t="s">
        <v>114</v>
      </c>
      <c r="B42" s="104">
        <f>[1]MercLab!C152</f>
        <v>1462293.8341453192</v>
      </c>
      <c r="C42" s="70">
        <f t="shared" si="8"/>
        <v>38.280161436606875</v>
      </c>
      <c r="D42" s="104">
        <f t="shared" si="0"/>
        <v>961094.74626957835</v>
      </c>
      <c r="E42" s="70">
        <f t="shared" si="9"/>
        <v>54.539531350008083</v>
      </c>
      <c r="F42" s="104">
        <f>[1]MercLab!D152</f>
        <v>55609.028757682921</v>
      </c>
      <c r="G42" s="70">
        <f t="shared" si="10"/>
        <v>26.717362553699793</v>
      </c>
      <c r="H42" s="104">
        <f>[1]MercLab!E152</f>
        <v>805817.8203111263</v>
      </c>
      <c r="I42" s="70">
        <f t="shared" si="11"/>
        <v>56.416030054234668</v>
      </c>
      <c r="J42" s="104">
        <f>[1]MercLab!F152</f>
        <v>99667.897200769134</v>
      </c>
      <c r="K42" s="70">
        <f t="shared" si="12"/>
        <v>79.283231655208255</v>
      </c>
      <c r="L42" s="104">
        <f>[1]MercLab!G152</f>
        <v>501199.08787565277</v>
      </c>
      <c r="M42" s="70">
        <f t="shared" si="13"/>
        <v>31.26891053254786</v>
      </c>
      <c r="N42" s="104">
        <f>[1]MercLab!H152</f>
        <v>0</v>
      </c>
      <c r="O42" s="70">
        <f t="shared" si="14"/>
        <v>0</v>
      </c>
    </row>
    <row r="43" spans="1:15" x14ac:dyDescent="0.2">
      <c r="A43" s="172" t="s">
        <v>115</v>
      </c>
      <c r="B43" s="104">
        <f>[1]MercLab!C153</f>
        <v>1720.1893382880617</v>
      </c>
      <c r="C43" s="70">
        <f t="shared" si="8"/>
        <v>4.5031391115510258E-2</v>
      </c>
      <c r="D43" s="104">
        <f t="shared" si="0"/>
        <v>298.97245740046043</v>
      </c>
      <c r="E43" s="70">
        <f t="shared" si="9"/>
        <v>1.6965879562312929E-2</v>
      </c>
      <c r="F43" s="104">
        <f>[1]MercLab!D153</f>
        <v>0</v>
      </c>
      <c r="G43" s="70">
        <f t="shared" si="10"/>
        <v>0</v>
      </c>
      <c r="H43" s="104">
        <f>[1]MercLab!E153</f>
        <v>298.97245740046043</v>
      </c>
      <c r="I43" s="70">
        <f t="shared" si="11"/>
        <v>2.0931330527761825E-2</v>
      </c>
      <c r="J43" s="104">
        <f>[1]MercLab!F153</f>
        <v>0</v>
      </c>
      <c r="K43" s="70">
        <f t="shared" si="12"/>
        <v>0</v>
      </c>
      <c r="L43" s="104">
        <f>[1]MercLab!G153</f>
        <v>1421.2168808876013</v>
      </c>
      <c r="M43" s="70">
        <f t="shared" si="13"/>
        <v>8.8667167540509684E-2</v>
      </c>
      <c r="N43" s="104">
        <f>[1]MercLab!H153</f>
        <v>0</v>
      </c>
      <c r="O43" s="70">
        <f t="shared" si="14"/>
        <v>0</v>
      </c>
    </row>
    <row r="44" spans="1:15" x14ac:dyDescent="0.2">
      <c r="A44" s="171" t="s">
        <v>104</v>
      </c>
      <c r="B44" s="104">
        <f>[1]MercLab!C154</f>
        <v>487912.70063402632</v>
      </c>
      <c r="C44" s="70">
        <f t="shared" si="8"/>
        <v>12.772656569503976</v>
      </c>
      <c r="D44" s="104">
        <f t="shared" si="0"/>
        <v>343073.71383721317</v>
      </c>
      <c r="E44" s="70">
        <f t="shared" si="9"/>
        <v>19.468506766699257</v>
      </c>
      <c r="F44" s="69">
        <f>[1]MercLab!D154</f>
        <v>78038.297801908688</v>
      </c>
      <c r="G44" s="70">
        <f t="shared" si="10"/>
        <v>37.493506756474829</v>
      </c>
      <c r="H44" s="104">
        <f>[1]MercLab!E154</f>
        <v>260193.14334263385</v>
      </c>
      <c r="I44" s="70">
        <f t="shared" si="11"/>
        <v>18.216355886813513</v>
      </c>
      <c r="J44" s="104">
        <f>[1]MercLab!F154</f>
        <v>4842.2726926706464</v>
      </c>
      <c r="K44" s="70">
        <f t="shared" si="12"/>
        <v>3.8519025525074815</v>
      </c>
      <c r="L44" s="104">
        <f>[1]MercLab!G154</f>
        <v>144838.98679681338</v>
      </c>
      <c r="M44" s="70">
        <f t="shared" si="13"/>
        <v>9.0362441379743093</v>
      </c>
      <c r="N44" s="104">
        <f>[1]MercLab!H154</f>
        <v>0</v>
      </c>
      <c r="O44" s="70">
        <f t="shared" si="14"/>
        <v>0</v>
      </c>
    </row>
    <row r="45" spans="1:15" x14ac:dyDescent="0.2">
      <c r="A45" s="171" t="s">
        <v>105</v>
      </c>
      <c r="B45" s="69">
        <f>[1]MercLab!C155</f>
        <v>91783.883394072938</v>
      </c>
      <c r="C45" s="70">
        <f t="shared" si="8"/>
        <v>2.4027331522309145</v>
      </c>
      <c r="D45" s="69">
        <f t="shared" si="0"/>
        <v>55260.248247267074</v>
      </c>
      <c r="E45" s="70">
        <f t="shared" si="9"/>
        <v>3.1358698540275753</v>
      </c>
      <c r="F45" s="104">
        <f>[1]MercLab!D155</f>
        <v>19011.220264879499</v>
      </c>
      <c r="G45" s="70">
        <f t="shared" si="10"/>
        <v>9.1339423786439493</v>
      </c>
      <c r="H45" s="69">
        <f>[1]MercLab!E155</f>
        <v>36249.027982387575</v>
      </c>
      <c r="I45" s="70">
        <f t="shared" si="11"/>
        <v>2.5378270380041807</v>
      </c>
      <c r="J45" s="69">
        <f>[1]MercLab!F155</f>
        <v>0</v>
      </c>
      <c r="K45" s="70">
        <f t="shared" si="12"/>
        <v>0</v>
      </c>
      <c r="L45" s="69">
        <f>[1]MercLab!G155</f>
        <v>36523.635146805718</v>
      </c>
      <c r="M45" s="70">
        <f t="shared" si="13"/>
        <v>2.2786439707412867</v>
      </c>
      <c r="N45" s="69">
        <f>[1]MercLab!H155</f>
        <v>0</v>
      </c>
      <c r="O45" s="70">
        <f t="shared" si="14"/>
        <v>0</v>
      </c>
    </row>
    <row r="46" spans="1:15" x14ac:dyDescent="0.2">
      <c r="A46" s="171" t="s">
        <v>106</v>
      </c>
      <c r="B46" s="104">
        <f>[1]MercLab!C156</f>
        <v>31313.086551511515</v>
      </c>
      <c r="C46" s="70">
        <f t="shared" si="8"/>
        <v>0.81971897869001309</v>
      </c>
      <c r="D46" s="104">
        <f t="shared" si="0"/>
        <v>13915.160230961385</v>
      </c>
      <c r="E46" s="70">
        <f t="shared" si="9"/>
        <v>0.78964776428403471</v>
      </c>
      <c r="F46" s="104">
        <f>[1]MercLab!D156</f>
        <v>5170.626122548435</v>
      </c>
      <c r="G46" s="70">
        <f t="shared" si="10"/>
        <v>2.484227756390573</v>
      </c>
      <c r="H46" s="104">
        <f>[1]MercLab!E156</f>
        <v>8744.5341084129486</v>
      </c>
      <c r="I46" s="70">
        <f t="shared" si="11"/>
        <v>0.61221269452694604</v>
      </c>
      <c r="J46" s="104">
        <f>[1]MercLab!F156</f>
        <v>0</v>
      </c>
      <c r="K46" s="70">
        <f t="shared" si="12"/>
        <v>0</v>
      </c>
      <c r="L46" s="104">
        <f>[1]MercLab!G156</f>
        <v>17397.926320550137</v>
      </c>
      <c r="M46" s="70">
        <f t="shared" si="13"/>
        <v>1.0854253623544332</v>
      </c>
      <c r="N46" s="104">
        <f>[1]MercLab!H156</f>
        <v>0</v>
      </c>
      <c r="O46" s="70">
        <f t="shared" si="14"/>
        <v>0</v>
      </c>
    </row>
    <row r="47" spans="1:15" x14ac:dyDescent="0.2">
      <c r="A47" s="171" t="s">
        <v>107</v>
      </c>
      <c r="B47" s="104">
        <f>[1]MercLab!C157</f>
        <v>22268.853654991119</v>
      </c>
      <c r="C47" s="70">
        <f t="shared" si="8"/>
        <v>0.58295760606791847</v>
      </c>
      <c r="D47" s="104">
        <f t="shared" si="0"/>
        <v>11155.899004454244</v>
      </c>
      <c r="E47" s="70">
        <f t="shared" si="9"/>
        <v>0.63306714124966712</v>
      </c>
      <c r="F47" s="105">
        <f>[1]MercLab!D157</f>
        <v>7099.6034056859198</v>
      </c>
      <c r="G47" s="70">
        <f t="shared" si="10"/>
        <v>3.4110050546600497</v>
      </c>
      <c r="H47" s="104">
        <f>[1]MercLab!E157</f>
        <v>4056.2955987683254</v>
      </c>
      <c r="I47" s="70">
        <f t="shared" si="11"/>
        <v>0.28398490160048645</v>
      </c>
      <c r="J47" s="104">
        <f>[1]MercLab!F157</f>
        <v>0</v>
      </c>
      <c r="K47" s="70">
        <f t="shared" si="12"/>
        <v>0</v>
      </c>
      <c r="L47" s="104">
        <f>[1]MercLab!G157</f>
        <v>11112.954650536869</v>
      </c>
      <c r="M47" s="70">
        <f t="shared" si="13"/>
        <v>0.69331727276828392</v>
      </c>
      <c r="N47" s="104">
        <f>[1]MercLab!H157</f>
        <v>0</v>
      </c>
      <c r="O47" s="70">
        <f t="shared" si="14"/>
        <v>0</v>
      </c>
    </row>
    <row r="48" spans="1:15" x14ac:dyDescent="0.2">
      <c r="A48" s="58"/>
      <c r="B48" s="105"/>
      <c r="C48" s="106"/>
      <c r="D48" s="105">
        <f t="shared" si="0"/>
        <v>0</v>
      </c>
      <c r="E48" s="106"/>
      <c r="F48" s="105"/>
      <c r="G48" s="106"/>
      <c r="H48" s="105"/>
      <c r="I48" s="106"/>
      <c r="J48" s="105"/>
      <c r="K48" s="106"/>
      <c r="L48" s="105"/>
      <c r="M48" s="106"/>
      <c r="N48" s="105"/>
      <c r="O48" s="106"/>
    </row>
    <row r="49" spans="1:15" x14ac:dyDescent="0.2">
      <c r="A49" s="181" t="s">
        <v>16</v>
      </c>
      <c r="B49" s="103"/>
      <c r="C49" s="67"/>
      <c r="D49" s="103"/>
      <c r="E49" s="67"/>
      <c r="F49" s="103"/>
      <c r="G49" s="67"/>
      <c r="H49" s="103"/>
      <c r="I49" s="67"/>
      <c r="J49" s="103"/>
      <c r="K49" s="67"/>
      <c r="L49" s="103"/>
      <c r="M49" s="67"/>
      <c r="N49" s="103"/>
      <c r="O49" s="67"/>
    </row>
    <row r="50" spans="1:15" x14ac:dyDescent="0.2">
      <c r="A50" s="180" t="s">
        <v>45</v>
      </c>
      <c r="B50" s="69">
        <f>[1]MercLab!C159</f>
        <v>1275603.0867195749</v>
      </c>
      <c r="C50" s="70">
        <f>IF(ISNUMBER(B50/B$8*100),B50/B$8*100,0)</f>
        <v>33.392941246449062</v>
      </c>
      <c r="D50" s="69">
        <f t="shared" si="0"/>
        <v>409605.89613124216</v>
      </c>
      <c r="E50" s="70">
        <f>IF(ISNUMBER(D50/D$8*100),D50/D$8*100,0)</f>
        <v>23.244028437267048</v>
      </c>
      <c r="F50" s="69">
        <f>[1]MercLab!D159</f>
        <v>0</v>
      </c>
      <c r="G50" s="70">
        <f>IF(ISNUMBER(F50/F$8*100),F50/F$8*100,0)</f>
        <v>0</v>
      </c>
      <c r="H50" s="69">
        <f>[1]MercLab!E159</f>
        <v>409605.89613124216</v>
      </c>
      <c r="I50" s="70">
        <f>IF(ISNUMBER(H50/H$8*100),H50/H$8*100,0)</f>
        <v>28.676877036064742</v>
      </c>
      <c r="J50" s="69">
        <f>[1]MercLab!F159</f>
        <v>0</v>
      </c>
      <c r="K50" s="70">
        <f>IF(ISNUMBER(J50/J$8*100),J50/J$8*100,0)</f>
        <v>0</v>
      </c>
      <c r="L50" s="69">
        <f>[1]MercLab!G159</f>
        <v>648381.18166494707</v>
      </c>
      <c r="M50" s="70">
        <f>IF(ISNUMBER(L50/L$8*100),L50/L$8*100,0)</f>
        <v>40.451336905662735</v>
      </c>
      <c r="N50" s="69">
        <f>[1]MercLab!H159</f>
        <v>217616.00892339955</v>
      </c>
      <c r="O50" s="70">
        <f>IF(ISNUMBER(N50/N$8*100),N50/N$8*100,0)</f>
        <v>47.836871590625201</v>
      </c>
    </row>
    <row r="51" spans="1:15" x14ac:dyDescent="0.2">
      <c r="A51" s="180" t="s">
        <v>46</v>
      </c>
      <c r="B51" s="69">
        <f>[1]MercLab!C160</f>
        <v>518733.00300000265</v>
      </c>
      <c r="C51" s="70">
        <f>IF(ISNUMBER(B51/B$8*100),B51/B$8*100,0)</f>
        <v>13.579475365115041</v>
      </c>
      <c r="D51" s="69">
        <f t="shared" si="0"/>
        <v>271137.61555744312</v>
      </c>
      <c r="E51" s="70">
        <f>IF(ISNUMBER(D51/D$8*100),D51/D$8*100,0)</f>
        <v>15.386327457578036</v>
      </c>
      <c r="F51" s="104">
        <f>[1]MercLab!D160</f>
        <v>0</v>
      </c>
      <c r="G51" s="70">
        <f>IF(ISNUMBER(F51/F$8*100),F51/F$8*100,0)</f>
        <v>0</v>
      </c>
      <c r="H51" s="69">
        <f>[1]MercLab!E160</f>
        <v>271137.61555744312</v>
      </c>
      <c r="I51" s="70">
        <f>IF(ISNUMBER(H51/H$8*100),H51/H$8*100,0)</f>
        <v>18.982588225979235</v>
      </c>
      <c r="J51" s="69">
        <f>[1]MercLab!F160</f>
        <v>0</v>
      </c>
      <c r="K51" s="70">
        <f>IF(ISNUMBER(J51/J$8*100),J51/J$8*100,0)</f>
        <v>0</v>
      </c>
      <c r="L51" s="69">
        <f>[1]MercLab!G160</f>
        <v>198234.38393752539</v>
      </c>
      <c r="M51" s="70">
        <f>IF(ISNUMBER(L51/L$8*100),L51/L$8*100,0)</f>
        <v>12.367487024148549</v>
      </c>
      <c r="N51" s="69">
        <f>[1]MercLab!H160</f>
        <v>49361.00350503224</v>
      </c>
      <c r="O51" s="70">
        <f>IF(ISNUMBER(N51/N$8*100),N51/N$8*100,0)</f>
        <v>10.850653855552478</v>
      </c>
    </row>
    <row r="52" spans="1:15" x14ac:dyDescent="0.2">
      <c r="A52" s="180" t="s">
        <v>67</v>
      </c>
      <c r="B52" s="104">
        <f>[1]MercLab!C161</f>
        <v>2025642.1425217038</v>
      </c>
      <c r="C52" s="70">
        <f>IF(ISNUMBER(B52/B$8*100),B52/B$8*100,0)</f>
        <v>53.02758338842802</v>
      </c>
      <c r="D52" s="104">
        <f t="shared" si="0"/>
        <v>1081454.8836398446</v>
      </c>
      <c r="E52" s="70">
        <f>IF(ISNUMBER(D52/D$8*100),D52/D$8*100,0)</f>
        <v>61.369644105151231</v>
      </c>
      <c r="F52" s="104">
        <f>[1]MercLab!D161</f>
        <v>208138.1672532727</v>
      </c>
      <c r="G52" s="70">
        <f>IF(ISNUMBER(F52/F$8*100),F52/F$8*100,0)</f>
        <v>100</v>
      </c>
      <c r="H52" s="104">
        <f>[1]MercLab!E161</f>
        <v>747605.52232953487</v>
      </c>
      <c r="I52" s="70">
        <f>IF(ISNUMBER(H52/H$8*100),H52/H$8*100,0)</f>
        <v>52.340534737951472</v>
      </c>
      <c r="J52" s="104">
        <f>[1]MercLab!F161</f>
        <v>125711.19405703712</v>
      </c>
      <c r="K52" s="70">
        <f>IF(ISNUMBER(J52/J$8*100),J52/J$8*100,0)</f>
        <v>100</v>
      </c>
      <c r="L52" s="104">
        <f>[1]MercLab!G161</f>
        <v>756251.56132835965</v>
      </c>
      <c r="M52" s="70">
        <f>IF(ISNUMBER(L52/L$8*100),L52/L$8*100,0)</f>
        <v>47.18117607018263</v>
      </c>
      <c r="N52" s="104">
        <f>[1]MercLab!H161</f>
        <v>187935.69755330996</v>
      </c>
      <c r="O52" s="70">
        <f>IF(ISNUMBER(N52/N$8*100),N52/N$8*100,0)</f>
        <v>41.312474553822085</v>
      </c>
    </row>
    <row r="53" spans="1:15" x14ac:dyDescent="0.2">
      <c r="A53" s="180" t="s">
        <v>63</v>
      </c>
      <c r="B53" s="104">
        <f>[1]MercLab!C162</f>
        <v>0</v>
      </c>
      <c r="C53" s="70">
        <f>IF(ISNUMBER(B53/B$8*100),B53/B$8*100,0)</f>
        <v>0</v>
      </c>
      <c r="D53" s="104">
        <f t="shared" si="0"/>
        <v>0</v>
      </c>
      <c r="E53" s="70">
        <f>IF(ISNUMBER(D53/D$8*100),D53/D$8*100,0)</f>
        <v>0</v>
      </c>
      <c r="F53" s="104">
        <f>[1]MercLab!D162</f>
        <v>0</v>
      </c>
      <c r="G53" s="70">
        <f>IF(ISNUMBER(F53/F$8*100),F53/F$8*100,0)</f>
        <v>0</v>
      </c>
      <c r="H53" s="104">
        <f>[1]MercLab!E162</f>
        <v>0</v>
      </c>
      <c r="I53" s="70">
        <f>IF(ISNUMBER(H53/H$8*100),H53/H$8*100,0)</f>
        <v>0</v>
      </c>
      <c r="J53" s="104">
        <f>[1]MercLab!F162</f>
        <v>0</v>
      </c>
      <c r="K53" s="70">
        <f>IF(ISNUMBER(J53/J$8*100),J53/J$8*100,0)</f>
        <v>0</v>
      </c>
      <c r="L53" s="104">
        <f>[1]MercLab!G162</f>
        <v>0</v>
      </c>
      <c r="M53" s="70">
        <f>IF(ISNUMBER(L53/L$8*100),L53/L$8*100,0)</f>
        <v>0</v>
      </c>
      <c r="N53" s="104">
        <f>[1]MercLab!H162</f>
        <v>0</v>
      </c>
      <c r="O53" s="70">
        <f>IF(ISNUMBER(N53/N$8*100),N53/N$8*100,0)</f>
        <v>0</v>
      </c>
    </row>
    <row r="54" spans="1:15" x14ac:dyDescent="0.2">
      <c r="A54" s="188"/>
      <c r="B54" s="189"/>
      <c r="C54" s="190"/>
      <c r="D54" s="189"/>
      <c r="E54" s="190"/>
      <c r="F54" s="189"/>
      <c r="G54" s="190"/>
      <c r="H54" s="189"/>
      <c r="I54" s="190"/>
      <c r="J54" s="189"/>
      <c r="K54" s="190"/>
      <c r="L54" s="189"/>
      <c r="M54" s="190"/>
      <c r="N54" s="189"/>
      <c r="O54" s="190"/>
    </row>
    <row r="55" spans="1:15" x14ac:dyDescent="0.2">
      <c r="A55" s="14" t="str">
        <f>'C01'!$A$46</f>
        <v>Fuente: Instituto Nacional de Estadística (INE). LVIII Encuesta Permanente de Hogares de Propósitos Múltiples, Junio 2017.</v>
      </c>
      <c r="B55" s="123"/>
      <c r="C55" s="122"/>
      <c r="D55" s="123"/>
      <c r="E55" s="122"/>
      <c r="F55" s="124"/>
      <c r="G55" s="122"/>
      <c r="H55" s="124"/>
      <c r="I55" s="122"/>
      <c r="J55" s="124"/>
      <c r="K55" s="122"/>
      <c r="L55" s="123"/>
      <c r="M55" s="122"/>
      <c r="N55" s="123"/>
      <c r="O55" s="122"/>
    </row>
    <row r="56" spans="1:15" x14ac:dyDescent="0.2">
      <c r="A56" s="14" t="str">
        <f>'C02'!A46</f>
        <v>(Promedio de salarios mínimos por rama)</v>
      </c>
      <c r="B56" s="125"/>
      <c r="C56" s="126"/>
      <c r="D56" s="125"/>
      <c r="E56" s="126"/>
      <c r="F56" s="127"/>
      <c r="G56" s="126"/>
      <c r="H56" s="125"/>
      <c r="I56" s="126"/>
      <c r="J56" s="127"/>
      <c r="K56" s="128"/>
      <c r="L56" s="125"/>
      <c r="M56" s="126"/>
      <c r="N56" s="127"/>
      <c r="O56" s="126"/>
    </row>
    <row r="57" spans="1:15" x14ac:dyDescent="0.2">
      <c r="A57" s="14" t="s">
        <v>94</v>
      </c>
      <c r="B57" s="125"/>
      <c r="C57" s="126"/>
      <c r="D57" s="125"/>
      <c r="E57" s="126"/>
      <c r="F57" s="127"/>
      <c r="G57" s="30"/>
      <c r="H57" s="121"/>
      <c r="I57" s="126"/>
      <c r="J57" s="127"/>
      <c r="K57" s="128"/>
      <c r="L57" s="125"/>
      <c r="M57" s="126"/>
      <c r="N57" s="127"/>
      <c r="O57" s="126"/>
    </row>
    <row r="58" spans="1:15" x14ac:dyDescent="0.2">
      <c r="A58" s="14" t="s">
        <v>95</v>
      </c>
      <c r="B58" s="125"/>
      <c r="C58" s="126"/>
      <c r="D58" s="125"/>
      <c r="E58" s="126"/>
      <c r="F58" s="127"/>
      <c r="G58" s="126"/>
      <c r="H58" s="78"/>
      <c r="I58" s="126"/>
      <c r="J58" s="127"/>
      <c r="K58" s="126"/>
      <c r="L58" s="125"/>
      <c r="M58" s="126"/>
      <c r="N58" s="127"/>
      <c r="O58" s="126"/>
    </row>
    <row r="59" spans="1:15" x14ac:dyDescent="0.2">
      <c r="A59" s="14" t="s">
        <v>102</v>
      </c>
      <c r="B59" s="125"/>
      <c r="C59" s="126"/>
      <c r="D59" s="125"/>
      <c r="E59" s="126"/>
      <c r="F59" s="127"/>
      <c r="G59" s="126"/>
      <c r="H59" s="78"/>
      <c r="I59" s="126"/>
      <c r="J59" s="127"/>
      <c r="K59" s="126"/>
      <c r="L59" s="125"/>
      <c r="M59" s="126"/>
      <c r="N59" s="127"/>
      <c r="O59" s="126"/>
    </row>
    <row r="60" spans="1:15" x14ac:dyDescent="0.2">
      <c r="A60" s="14"/>
      <c r="B60" s="125"/>
      <c r="C60" s="126"/>
      <c r="D60" s="125"/>
      <c r="E60" s="126"/>
      <c r="F60" s="127"/>
      <c r="G60" s="126"/>
      <c r="H60" s="78"/>
      <c r="I60" s="126"/>
      <c r="J60" s="127"/>
      <c r="K60" s="126"/>
      <c r="L60" s="125"/>
      <c r="M60" s="126"/>
      <c r="N60" s="127"/>
      <c r="O60" s="126"/>
    </row>
    <row r="61" spans="1:15" x14ac:dyDescent="0.2">
      <c r="A61" s="239" t="s">
        <v>82</v>
      </c>
      <c r="B61" s="239"/>
      <c r="C61" s="239"/>
      <c r="D61" s="239"/>
      <c r="E61" s="239"/>
      <c r="F61" s="239"/>
      <c r="G61" s="239"/>
      <c r="H61" s="239"/>
      <c r="I61" s="239"/>
      <c r="J61" s="239"/>
      <c r="K61" s="239"/>
      <c r="L61" s="239"/>
      <c r="M61" s="239"/>
      <c r="N61" s="239"/>
      <c r="O61" s="239"/>
    </row>
    <row r="62" spans="1:15" x14ac:dyDescent="0.2">
      <c r="A62" s="239" t="s">
        <v>89</v>
      </c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39"/>
      <c r="N62" s="239"/>
      <c r="O62" s="239"/>
    </row>
    <row r="63" spans="1:15" x14ac:dyDescent="0.2">
      <c r="A63" s="239" t="s">
        <v>40</v>
      </c>
      <c r="B63" s="239"/>
      <c r="C63" s="239"/>
      <c r="D63" s="239"/>
      <c r="E63" s="239"/>
      <c r="F63" s="239"/>
      <c r="G63" s="239"/>
      <c r="H63" s="239"/>
      <c r="I63" s="239"/>
      <c r="J63" s="239"/>
      <c r="K63" s="239"/>
      <c r="L63" s="239"/>
      <c r="M63" s="239"/>
      <c r="N63" s="239"/>
      <c r="O63" s="239"/>
    </row>
    <row r="64" spans="1:15" x14ac:dyDescent="0.2">
      <c r="A64" s="23" t="s">
        <v>20</v>
      </c>
      <c r="B64" s="238"/>
      <c r="C64" s="238"/>
      <c r="D64" s="238"/>
      <c r="E64" s="238"/>
      <c r="F64" s="238"/>
      <c r="G64" s="238"/>
      <c r="H64" s="238"/>
      <c r="I64" s="238"/>
      <c r="J64" s="238"/>
      <c r="K64" s="238"/>
      <c r="L64" s="80"/>
      <c r="M64" s="80"/>
      <c r="N64" s="80"/>
      <c r="O64" s="80"/>
    </row>
    <row r="65" spans="1:15" ht="11.25" customHeight="1" x14ac:dyDescent="0.2">
      <c r="A65" s="241" t="s">
        <v>38</v>
      </c>
      <c r="B65" s="244" t="s">
        <v>7</v>
      </c>
      <c r="C65" s="244"/>
      <c r="D65" s="249" t="s">
        <v>8</v>
      </c>
      <c r="E65" s="249"/>
      <c r="F65" s="249"/>
      <c r="G65" s="249"/>
      <c r="H65" s="249"/>
      <c r="I65" s="249"/>
      <c r="J65" s="249"/>
      <c r="K65" s="249"/>
      <c r="L65" s="244" t="s">
        <v>1</v>
      </c>
      <c r="M65" s="244"/>
      <c r="N65" s="247" t="s">
        <v>2</v>
      </c>
      <c r="O65" s="247"/>
    </row>
    <row r="66" spans="1:15" ht="13.5" x14ac:dyDescent="0.35">
      <c r="A66" s="242"/>
      <c r="B66" s="245"/>
      <c r="C66" s="245"/>
      <c r="D66" s="246" t="s">
        <v>5</v>
      </c>
      <c r="E66" s="246"/>
      <c r="F66" s="246" t="s">
        <v>117</v>
      </c>
      <c r="G66" s="246"/>
      <c r="H66" s="246" t="s">
        <v>12</v>
      </c>
      <c r="I66" s="246"/>
      <c r="J66" s="246" t="s">
        <v>118</v>
      </c>
      <c r="K66" s="246"/>
      <c r="L66" s="245"/>
      <c r="M66" s="245"/>
      <c r="N66" s="248"/>
      <c r="O66" s="248"/>
    </row>
    <row r="67" spans="1:15" x14ac:dyDescent="0.2">
      <c r="A67" s="243"/>
      <c r="B67" s="186" t="s">
        <v>9</v>
      </c>
      <c r="C67" s="187" t="s">
        <v>91</v>
      </c>
      <c r="D67" s="186" t="s">
        <v>9</v>
      </c>
      <c r="E67" s="187" t="s">
        <v>91</v>
      </c>
      <c r="F67" s="186" t="s">
        <v>9</v>
      </c>
      <c r="G67" s="187" t="s">
        <v>91</v>
      </c>
      <c r="H67" s="186" t="s">
        <v>9</v>
      </c>
      <c r="I67" s="187" t="s">
        <v>91</v>
      </c>
      <c r="J67" s="186" t="s">
        <v>9</v>
      </c>
      <c r="K67" s="187" t="s">
        <v>91</v>
      </c>
      <c r="L67" s="186" t="s">
        <v>9</v>
      </c>
      <c r="M67" s="187" t="s">
        <v>91</v>
      </c>
      <c r="N67" s="186" t="s">
        <v>9</v>
      </c>
      <c r="O67" s="187" t="s">
        <v>91</v>
      </c>
    </row>
    <row r="68" spans="1:15" x14ac:dyDescent="0.2">
      <c r="A68" s="129"/>
      <c r="B68" s="129"/>
      <c r="C68" s="130"/>
      <c r="D68" s="117"/>
      <c r="E68" s="119"/>
      <c r="F68" s="117"/>
      <c r="G68" s="119"/>
      <c r="H68" s="117"/>
      <c r="I68" s="119"/>
      <c r="J68" s="117"/>
      <c r="K68" s="119"/>
      <c r="L68" s="117"/>
      <c r="M68" s="119"/>
      <c r="N68" s="117"/>
      <c r="O68" s="119"/>
    </row>
    <row r="69" spans="1:15" x14ac:dyDescent="0.2">
      <c r="A69" s="183" t="s">
        <v>109</v>
      </c>
      <c r="B69" s="22">
        <f t="shared" ref="B69:O69" si="15">B8</f>
        <v>3819978.2322415821</v>
      </c>
      <c r="C69" s="67">
        <f t="shared" si="15"/>
        <v>99.999999999991758</v>
      </c>
      <c r="D69" s="22">
        <f t="shared" si="15"/>
        <v>1762198.3953285948</v>
      </c>
      <c r="E69" s="67">
        <f t="shared" si="15"/>
        <v>46.131110917208758</v>
      </c>
      <c r="F69" s="22">
        <f t="shared" si="15"/>
        <v>208138.1672532727</v>
      </c>
      <c r="G69" s="67">
        <f t="shared" si="15"/>
        <v>5.4486741703534838</v>
      </c>
      <c r="H69" s="22">
        <f t="shared" si="15"/>
        <v>1428349.0340182851</v>
      </c>
      <c r="I69" s="67">
        <f t="shared" si="15"/>
        <v>37.391549039799706</v>
      </c>
      <c r="J69" s="22">
        <f t="shared" si="15"/>
        <v>125711.19405703712</v>
      </c>
      <c r="K69" s="67">
        <f t="shared" si="15"/>
        <v>3.290887707055576</v>
      </c>
      <c r="L69" s="22">
        <f t="shared" si="15"/>
        <v>1602867.1269309297</v>
      </c>
      <c r="M69" s="67">
        <f t="shared" si="15"/>
        <v>41.960111536823057</v>
      </c>
      <c r="N69" s="22">
        <f t="shared" si="15"/>
        <v>454912.70998174284</v>
      </c>
      <c r="O69" s="67">
        <f t="shared" si="15"/>
        <v>11.908777545959936</v>
      </c>
    </row>
    <row r="70" spans="1:15" x14ac:dyDescent="0.2">
      <c r="A70" s="182"/>
      <c r="B70" s="22"/>
      <c r="C70" s="67"/>
      <c r="D70" s="22"/>
      <c r="E70" s="67"/>
      <c r="F70" s="22"/>
      <c r="G70" s="67"/>
      <c r="H70" s="22"/>
      <c r="I70" s="67"/>
      <c r="J70" s="22"/>
      <c r="K70" s="67"/>
      <c r="L70" s="22"/>
      <c r="M70" s="67"/>
      <c r="N70" s="22"/>
      <c r="O70" s="67"/>
    </row>
    <row r="71" spans="1:15" x14ac:dyDescent="0.2">
      <c r="A71" s="184" t="s">
        <v>17</v>
      </c>
      <c r="B71" s="22"/>
      <c r="C71" s="67"/>
      <c r="D71" s="22"/>
      <c r="E71" s="67"/>
      <c r="F71" s="22"/>
      <c r="G71" s="67"/>
      <c r="H71" s="22"/>
      <c r="I71" s="67"/>
      <c r="J71" s="22"/>
      <c r="K71" s="67"/>
      <c r="L71" s="22"/>
      <c r="M71" s="67"/>
      <c r="N71" s="22"/>
      <c r="O71" s="67"/>
    </row>
    <row r="72" spans="1:15" x14ac:dyDescent="0.2">
      <c r="A72" s="185" t="s">
        <v>132</v>
      </c>
      <c r="B72" s="104">
        <f>[1]MercLab!C165</f>
        <v>1262453.1581507085</v>
      </c>
      <c r="C72" s="70">
        <f t="shared" ref="C72" si="16">IF(ISNUMBER(B72/B$69*100),B72/B$69*100,0)</f>
        <v>33.048700317066853</v>
      </c>
      <c r="D72" s="104">
        <f t="shared" ref="D72:D98" si="17">F72+H72+J72</f>
        <v>401840.98127698182</v>
      </c>
      <c r="E72" s="70">
        <f t="shared" ref="E72" si="18">IF(ISNUMBER(D72/D$69*100),D72/D$69*100,0)</f>
        <v>22.803390488960869</v>
      </c>
      <c r="F72" s="104">
        <f>[1]MercLab!D165</f>
        <v>0</v>
      </c>
      <c r="G72" s="70">
        <f t="shared" ref="G72" si="19">IF(ISNUMBER(F72/F$69*100),F72/F$69*100,0)</f>
        <v>0</v>
      </c>
      <c r="H72" s="104">
        <f>[1]MercLab!E165</f>
        <v>401840.98127698182</v>
      </c>
      <c r="I72" s="70">
        <f t="shared" ref="I72" si="20">IF(ISNUMBER(H72/H$69*100),H72/H$69*100,0)</f>
        <v>28.133248366227942</v>
      </c>
      <c r="J72" s="104">
        <f>[1]MercLab!F165</f>
        <v>0</v>
      </c>
      <c r="K72" s="70">
        <f t="shared" ref="K72" si="21">IF(ISNUMBER(J72/J$69*100),J72/J$69*100,0)</f>
        <v>0</v>
      </c>
      <c r="L72" s="104">
        <f>[1]MercLab!G165</f>
        <v>642996.16795034474</v>
      </c>
      <c r="M72" s="70">
        <f t="shared" ref="M72" si="22">IF(ISNUMBER(L72/L$69*100),L72/L$69*100,0)</f>
        <v>40.115375575860348</v>
      </c>
      <c r="N72" s="104">
        <f>[1]MercLab!H165</f>
        <v>217616.00892339955</v>
      </c>
      <c r="O72" s="70">
        <f t="shared" ref="O72" si="23">IF(ISNUMBER(N72/N$69*100),N72/N$69*100,0)</f>
        <v>47.836871590625201</v>
      </c>
    </row>
    <row r="73" spans="1:15" x14ac:dyDescent="0.2">
      <c r="A73" s="185" t="s">
        <v>133</v>
      </c>
      <c r="B73" s="104">
        <f>[1]MercLab!C166</f>
        <v>13149.928568863283</v>
      </c>
      <c r="C73" s="70">
        <f t="shared" ref="C73:C94" si="24">IF(ISNUMBER(B73/B$69*100),B73/B$69*100,0)</f>
        <v>0.34424092938212475</v>
      </c>
      <c r="D73" s="104">
        <f t="shared" ref="D73:D94" si="25">F73+H73+J73</f>
        <v>7764.9148542600824</v>
      </c>
      <c r="E73" s="70">
        <f t="shared" ref="E73:E94" si="26">IF(ISNUMBER(D73/D$69*100),D73/D$69*100,0)</f>
        <v>0.44063794830616498</v>
      </c>
      <c r="F73" s="104">
        <f>[1]MercLab!D166</f>
        <v>0</v>
      </c>
      <c r="G73" s="70">
        <f t="shared" ref="G73:G94" si="27">IF(ISNUMBER(F73/F$69*100),F73/F$69*100,0)</f>
        <v>0</v>
      </c>
      <c r="H73" s="104">
        <f>[1]MercLab!E166</f>
        <v>7764.9148542600824</v>
      </c>
      <c r="I73" s="70">
        <f t="shared" ref="I73:I94" si="28">IF(ISNUMBER(H73/H$69*100),H73/H$69*100,0)</f>
        <v>0.54362866983677882</v>
      </c>
      <c r="J73" s="104">
        <f>[1]MercLab!F166</f>
        <v>0</v>
      </c>
      <c r="K73" s="70">
        <f t="shared" ref="K73:K94" si="29">IF(ISNUMBER(J73/J$69*100),J73/J$69*100,0)</f>
        <v>0</v>
      </c>
      <c r="L73" s="104">
        <f>[1]MercLab!G166</f>
        <v>5385.0137146031875</v>
      </c>
      <c r="M73" s="70">
        <f t="shared" ref="M73:M94" si="30">IF(ISNUMBER(L73/L$69*100),L73/L$69*100,0)</f>
        <v>0.33596132980243198</v>
      </c>
      <c r="N73" s="104">
        <f>[1]MercLab!H166</f>
        <v>0</v>
      </c>
      <c r="O73" s="70">
        <f t="shared" ref="O73:O94" si="31">IF(ISNUMBER(N73/N$69*100),N73/N$69*100,0)</f>
        <v>0</v>
      </c>
    </row>
    <row r="74" spans="1:15" x14ac:dyDescent="0.2">
      <c r="A74" s="185" t="s">
        <v>72</v>
      </c>
      <c r="B74" s="104">
        <f>[1]MercLab!C167</f>
        <v>518733.00300000265</v>
      </c>
      <c r="C74" s="70">
        <f t="shared" si="24"/>
        <v>13.579475365115041</v>
      </c>
      <c r="D74" s="104">
        <f t="shared" si="25"/>
        <v>271137.61555744312</v>
      </c>
      <c r="E74" s="70">
        <f t="shared" si="26"/>
        <v>15.386327457578036</v>
      </c>
      <c r="F74" s="104">
        <f>[1]MercLab!D167</f>
        <v>0</v>
      </c>
      <c r="G74" s="70">
        <f t="shared" si="27"/>
        <v>0</v>
      </c>
      <c r="H74" s="104">
        <f>[1]MercLab!E167</f>
        <v>271137.61555744312</v>
      </c>
      <c r="I74" s="70">
        <f t="shared" si="28"/>
        <v>18.982588225979235</v>
      </c>
      <c r="J74" s="104">
        <f>[1]MercLab!F167</f>
        <v>0</v>
      </c>
      <c r="K74" s="70">
        <f t="shared" si="29"/>
        <v>0</v>
      </c>
      <c r="L74" s="104">
        <f>[1]MercLab!G167</f>
        <v>198234.38393752539</v>
      </c>
      <c r="M74" s="70">
        <f t="shared" si="30"/>
        <v>12.367487024148549</v>
      </c>
      <c r="N74" s="104">
        <f>[1]MercLab!H167</f>
        <v>49361.00350503224</v>
      </c>
      <c r="O74" s="70">
        <f t="shared" si="31"/>
        <v>10.850653855552478</v>
      </c>
    </row>
    <row r="75" spans="1:15" x14ac:dyDescent="0.2">
      <c r="A75" s="185" t="s">
        <v>134</v>
      </c>
      <c r="B75" s="104">
        <f>[1]MercLab!C168</f>
        <v>4890.5346258576046</v>
      </c>
      <c r="C75" s="70">
        <f t="shared" si="24"/>
        <v>0.12802519617992206</v>
      </c>
      <c r="D75" s="104">
        <f t="shared" si="25"/>
        <v>4232.795219576592</v>
      </c>
      <c r="E75" s="70">
        <f t="shared" si="26"/>
        <v>0.2401996977637304</v>
      </c>
      <c r="F75" s="104">
        <f>[1]MercLab!D168</f>
        <v>880.01234202190926</v>
      </c>
      <c r="G75" s="70">
        <f t="shared" si="27"/>
        <v>0.42280200389728007</v>
      </c>
      <c r="H75" s="104">
        <f>[1]MercLab!E168</f>
        <v>3352.7828775546823</v>
      </c>
      <c r="I75" s="70">
        <f t="shared" si="28"/>
        <v>0.23473134350940175</v>
      </c>
      <c r="J75" s="104">
        <f>[1]MercLab!F168</f>
        <v>0</v>
      </c>
      <c r="K75" s="70">
        <f t="shared" si="29"/>
        <v>0</v>
      </c>
      <c r="L75" s="104">
        <f>[1]MercLab!G168</f>
        <v>657.73940628101298</v>
      </c>
      <c r="M75" s="70">
        <f t="shared" si="30"/>
        <v>4.1035179724498529E-2</v>
      </c>
      <c r="N75" s="104">
        <f>[1]MercLab!H168</f>
        <v>0</v>
      </c>
      <c r="O75" s="70">
        <f t="shared" si="31"/>
        <v>0</v>
      </c>
    </row>
    <row r="76" spans="1:15" x14ac:dyDescent="0.2">
      <c r="A76" s="185" t="s">
        <v>135</v>
      </c>
      <c r="B76" s="104">
        <f>[1]MercLab!C169</f>
        <v>22493.088959174078</v>
      </c>
      <c r="C76" s="70">
        <f t="shared" si="24"/>
        <v>0.58882767365862765</v>
      </c>
      <c r="D76" s="104">
        <f t="shared" si="25"/>
        <v>15518.320648544795</v>
      </c>
      <c r="E76" s="70">
        <f t="shared" si="26"/>
        <v>0.88062278853971565</v>
      </c>
      <c r="F76" s="104">
        <f>[1]MercLab!D169</f>
        <v>3961.1032242718888</v>
      </c>
      <c r="G76" s="70">
        <f t="shared" si="27"/>
        <v>1.9031123779675763</v>
      </c>
      <c r="H76" s="104">
        <f>[1]MercLab!E169</f>
        <v>11557.217424272907</v>
      </c>
      <c r="I76" s="70">
        <f t="shared" si="28"/>
        <v>0.80913118215648649</v>
      </c>
      <c r="J76" s="104">
        <f>[1]MercLab!F169</f>
        <v>0</v>
      </c>
      <c r="K76" s="70">
        <f t="shared" si="29"/>
        <v>0</v>
      </c>
      <c r="L76" s="104">
        <f>[1]MercLab!G169</f>
        <v>6974.7683106292798</v>
      </c>
      <c r="M76" s="70">
        <f t="shared" si="30"/>
        <v>0.4351432625600184</v>
      </c>
      <c r="N76" s="104">
        <f>[1]MercLab!H169</f>
        <v>0</v>
      </c>
      <c r="O76" s="70">
        <f t="shared" si="31"/>
        <v>0</v>
      </c>
    </row>
    <row r="77" spans="1:15" x14ac:dyDescent="0.2">
      <c r="A77" s="185" t="s">
        <v>136</v>
      </c>
      <c r="B77" s="104">
        <f>[1]MercLab!C170</f>
        <v>216795.98114214055</v>
      </c>
      <c r="C77" s="70">
        <f t="shared" si="24"/>
        <v>5.675319804503796</v>
      </c>
      <c r="D77" s="104">
        <f t="shared" si="25"/>
        <v>160556.58001539111</v>
      </c>
      <c r="E77" s="70">
        <f t="shared" si="26"/>
        <v>9.1111523220660029</v>
      </c>
      <c r="F77" s="104">
        <f>[1]MercLab!D170</f>
        <v>0</v>
      </c>
      <c r="G77" s="70">
        <f t="shared" si="27"/>
        <v>0</v>
      </c>
      <c r="H77" s="104">
        <f>[1]MercLab!E170</f>
        <v>160556.58001539111</v>
      </c>
      <c r="I77" s="70">
        <f t="shared" si="28"/>
        <v>11.240710512031313</v>
      </c>
      <c r="J77" s="104">
        <f>[1]MercLab!F170</f>
        <v>0</v>
      </c>
      <c r="K77" s="70">
        <f t="shared" si="29"/>
        <v>0</v>
      </c>
      <c r="L77" s="104">
        <f>[1]MercLab!G170</f>
        <v>52306.56683598127</v>
      </c>
      <c r="M77" s="70">
        <f t="shared" si="30"/>
        <v>3.2633127198843135</v>
      </c>
      <c r="N77" s="104">
        <f>[1]MercLab!H170</f>
        <v>3932.8342907684764</v>
      </c>
      <c r="O77" s="70">
        <f t="shared" si="31"/>
        <v>0.86452504062291735</v>
      </c>
    </row>
    <row r="78" spans="1:15" x14ac:dyDescent="0.2">
      <c r="A78" s="185" t="s">
        <v>137</v>
      </c>
      <c r="B78" s="104">
        <f>[1]MercLab!C171</f>
        <v>699557.76927618496</v>
      </c>
      <c r="C78" s="70">
        <f t="shared" si="24"/>
        <v>18.313134964271274</v>
      </c>
      <c r="D78" s="104">
        <f t="shared" si="25"/>
        <v>212619.41080839382</v>
      </c>
      <c r="E78" s="70">
        <f t="shared" si="26"/>
        <v>12.065577370404252</v>
      </c>
      <c r="F78" s="104">
        <f>[1]MercLab!D171</f>
        <v>437.94010495805225</v>
      </c>
      <c r="G78" s="70">
        <f t="shared" si="27"/>
        <v>0.21040836033938232</v>
      </c>
      <c r="H78" s="104">
        <f>[1]MercLab!E171</f>
        <v>212181.47070343577</v>
      </c>
      <c r="I78" s="70">
        <f t="shared" si="28"/>
        <v>14.85501552141768</v>
      </c>
      <c r="J78" s="104">
        <f>[1]MercLab!F171</f>
        <v>0</v>
      </c>
      <c r="K78" s="70">
        <f t="shared" si="29"/>
        <v>0</v>
      </c>
      <c r="L78" s="104">
        <f>[1]MercLab!G171</f>
        <v>347159.43964361033</v>
      </c>
      <c r="M78" s="70">
        <f t="shared" si="30"/>
        <v>21.658653659478912</v>
      </c>
      <c r="N78" s="104">
        <f>[1]MercLab!H171</f>
        <v>139778.91882420576</v>
      </c>
      <c r="O78" s="70">
        <f t="shared" si="31"/>
        <v>30.72653626886256</v>
      </c>
    </row>
    <row r="79" spans="1:15" x14ac:dyDescent="0.2">
      <c r="A79" s="185" t="s">
        <v>138</v>
      </c>
      <c r="B79" s="104">
        <f>[1]MercLab!C172</f>
        <v>119749.46205116168</v>
      </c>
      <c r="C79" s="70">
        <f t="shared" si="24"/>
        <v>3.1348205348513756</v>
      </c>
      <c r="D79" s="104">
        <f t="shared" si="25"/>
        <v>49177.424616555763</v>
      </c>
      <c r="E79" s="70">
        <f t="shared" si="26"/>
        <v>2.7906860400576923</v>
      </c>
      <c r="F79" s="104">
        <f>[1]MercLab!D172</f>
        <v>985.36523615561759</v>
      </c>
      <c r="G79" s="70">
        <f t="shared" si="27"/>
        <v>0.47341881076361025</v>
      </c>
      <c r="H79" s="104">
        <f>[1]MercLab!E172</f>
        <v>48192.059380400147</v>
      </c>
      <c r="I79" s="70">
        <f t="shared" si="28"/>
        <v>3.3739694033204501</v>
      </c>
      <c r="J79" s="104">
        <f>[1]MercLab!F172</f>
        <v>0</v>
      </c>
      <c r="K79" s="70">
        <f t="shared" si="29"/>
        <v>0</v>
      </c>
      <c r="L79" s="104">
        <f>[1]MercLab!G172</f>
        <v>69361.653431787796</v>
      </c>
      <c r="M79" s="70">
        <f t="shared" si="30"/>
        <v>4.3273489278301671</v>
      </c>
      <c r="N79" s="104">
        <f>[1]MercLab!H172</f>
        <v>1210.3840028177638</v>
      </c>
      <c r="O79" s="70">
        <f t="shared" si="31"/>
        <v>0.26606950657991957</v>
      </c>
    </row>
    <row r="80" spans="1:15" x14ac:dyDescent="0.2">
      <c r="A80" s="185" t="s">
        <v>139</v>
      </c>
      <c r="B80" s="104">
        <f>[1]MercLab!C173</f>
        <v>182206.68434719651</v>
      </c>
      <c r="C80" s="70">
        <f t="shared" si="24"/>
        <v>4.7698356710340919</v>
      </c>
      <c r="D80" s="104">
        <f t="shared" si="25"/>
        <v>72237.253134817889</v>
      </c>
      <c r="E80" s="70">
        <f t="shared" si="26"/>
        <v>4.0992690338563103</v>
      </c>
      <c r="F80" s="104">
        <f>[1]MercLab!D173</f>
        <v>0</v>
      </c>
      <c r="G80" s="70">
        <f t="shared" si="27"/>
        <v>0</v>
      </c>
      <c r="H80" s="104">
        <f>[1]MercLab!E173</f>
        <v>72237.253134817889</v>
      </c>
      <c r="I80" s="70">
        <f t="shared" si="28"/>
        <v>5.0573950354135322</v>
      </c>
      <c r="J80" s="104">
        <f>[1]MercLab!F173</f>
        <v>0</v>
      </c>
      <c r="K80" s="70">
        <f t="shared" si="29"/>
        <v>0</v>
      </c>
      <c r="L80" s="104">
        <f>[1]MercLab!G173</f>
        <v>80257.509341410419</v>
      </c>
      <c r="M80" s="70">
        <f t="shared" si="30"/>
        <v>5.0071218002382087</v>
      </c>
      <c r="N80" s="104">
        <f>[1]MercLab!H173</f>
        <v>29711.921870968148</v>
      </c>
      <c r="O80" s="70">
        <f t="shared" si="31"/>
        <v>6.5313457327144331</v>
      </c>
    </row>
    <row r="81" spans="1:15" x14ac:dyDescent="0.2">
      <c r="A81" s="185" t="s">
        <v>140</v>
      </c>
      <c r="B81" s="104">
        <f>[1]MercLab!C174</f>
        <v>27156.768077883036</v>
      </c>
      <c r="C81" s="70">
        <f t="shared" si="24"/>
        <v>0.71091421015630529</v>
      </c>
      <c r="D81" s="104">
        <f t="shared" si="25"/>
        <v>22880.357814470008</v>
      </c>
      <c r="E81" s="70">
        <f t="shared" si="26"/>
        <v>1.2983985160310816</v>
      </c>
      <c r="F81" s="104">
        <f>[1]MercLab!D174</f>
        <v>1543.4689926017272</v>
      </c>
      <c r="G81" s="70">
        <f t="shared" si="27"/>
        <v>0.74155980758856144</v>
      </c>
      <c r="H81" s="104">
        <f>[1]MercLab!E174</f>
        <v>21336.888821868281</v>
      </c>
      <c r="I81" s="70">
        <f t="shared" si="28"/>
        <v>1.4938147689183885</v>
      </c>
      <c r="J81" s="104">
        <f>[1]MercLab!F174</f>
        <v>0</v>
      </c>
      <c r="K81" s="70">
        <f t="shared" si="29"/>
        <v>0</v>
      </c>
      <c r="L81" s="104">
        <f>[1]MercLab!G174</f>
        <v>4276.4102634130277</v>
      </c>
      <c r="M81" s="70">
        <f t="shared" si="30"/>
        <v>0.26679755243350911</v>
      </c>
      <c r="N81" s="104">
        <f>[1]MercLab!H174</f>
        <v>0</v>
      </c>
      <c r="O81" s="70">
        <f t="shared" si="31"/>
        <v>0</v>
      </c>
    </row>
    <row r="82" spans="1:15" x14ac:dyDescent="0.2">
      <c r="A82" s="185" t="s">
        <v>141</v>
      </c>
      <c r="B82" s="104">
        <f>[1]MercLab!C175</f>
        <v>38305.668723219424</v>
      </c>
      <c r="C82" s="70">
        <f t="shared" si="24"/>
        <v>1.0027719111043589</v>
      </c>
      <c r="D82" s="104">
        <f t="shared" si="25"/>
        <v>36122.098257766258</v>
      </c>
      <c r="E82" s="70">
        <f t="shared" si="26"/>
        <v>2.0498315259803999</v>
      </c>
      <c r="F82" s="104">
        <f>[1]MercLab!D175</f>
        <v>1941.2478509931564</v>
      </c>
      <c r="G82" s="70">
        <f t="shared" si="27"/>
        <v>0.93267269362997274</v>
      </c>
      <c r="H82" s="104">
        <f>[1]MercLab!E175</f>
        <v>34180.850406773105</v>
      </c>
      <c r="I82" s="70">
        <f t="shared" si="28"/>
        <v>2.3930320665820912</v>
      </c>
      <c r="J82" s="104">
        <f>[1]MercLab!F175</f>
        <v>0</v>
      </c>
      <c r="K82" s="70">
        <f t="shared" si="29"/>
        <v>0</v>
      </c>
      <c r="L82" s="104">
        <f>[1]MercLab!G175</f>
        <v>2183.5704654531696</v>
      </c>
      <c r="M82" s="70">
        <f t="shared" si="30"/>
        <v>0.13622903787627952</v>
      </c>
      <c r="N82" s="104">
        <f>[1]MercLab!H175</f>
        <v>0</v>
      </c>
      <c r="O82" s="70">
        <f t="shared" si="31"/>
        <v>0</v>
      </c>
    </row>
    <row r="83" spans="1:15" x14ac:dyDescent="0.2">
      <c r="A83" s="185" t="s">
        <v>142</v>
      </c>
      <c r="B83" s="104">
        <f>[1]MercLab!C176</f>
        <v>8188.4870085488028</v>
      </c>
      <c r="C83" s="70">
        <f t="shared" si="24"/>
        <v>0.21435952015212814</v>
      </c>
      <c r="D83" s="104">
        <f t="shared" si="25"/>
        <v>6102.3648150661329</v>
      </c>
      <c r="E83" s="70">
        <f t="shared" si="26"/>
        <v>0.34629272340974032</v>
      </c>
      <c r="F83" s="104">
        <f>[1]MercLab!D176</f>
        <v>0</v>
      </c>
      <c r="G83" s="70">
        <f t="shared" si="27"/>
        <v>0</v>
      </c>
      <c r="H83" s="104">
        <f>[1]MercLab!E176</f>
        <v>6102.3648150661329</v>
      </c>
      <c r="I83" s="70">
        <f t="shared" si="28"/>
        <v>0.42723204691074218</v>
      </c>
      <c r="J83" s="104">
        <f>[1]MercLab!F176</f>
        <v>0</v>
      </c>
      <c r="K83" s="70">
        <f t="shared" si="29"/>
        <v>0</v>
      </c>
      <c r="L83" s="104">
        <f>[1]MercLab!G176</f>
        <v>2086.1221934826699</v>
      </c>
      <c r="M83" s="70">
        <f t="shared" si="30"/>
        <v>0.13014941528416313</v>
      </c>
      <c r="N83" s="104">
        <f>[1]MercLab!H176</f>
        <v>0</v>
      </c>
      <c r="O83" s="70">
        <f t="shared" si="31"/>
        <v>0</v>
      </c>
    </row>
    <row r="84" spans="1:15" x14ac:dyDescent="0.2">
      <c r="A84" s="185" t="s">
        <v>143</v>
      </c>
      <c r="B84" s="104">
        <f>[1]MercLab!C177</f>
        <v>25533.789822299692</v>
      </c>
      <c r="C84" s="70">
        <f t="shared" si="24"/>
        <v>0.66842762628299945</v>
      </c>
      <c r="D84" s="104">
        <f t="shared" si="25"/>
        <v>10577.178238330896</v>
      </c>
      <c r="E84" s="70">
        <f t="shared" si="26"/>
        <v>0.60022630064639149</v>
      </c>
      <c r="F84" s="104">
        <f>[1]MercLab!D177</f>
        <v>463.38112716510796</v>
      </c>
      <c r="G84" s="70">
        <f t="shared" si="27"/>
        <v>0.22263150160308809</v>
      </c>
      <c r="H84" s="104">
        <f>[1]MercLab!E177</f>
        <v>10113.797111165788</v>
      </c>
      <c r="I84" s="70">
        <f t="shared" si="28"/>
        <v>0.70807602835794792</v>
      </c>
      <c r="J84" s="104">
        <f>[1]MercLab!F177</f>
        <v>0</v>
      </c>
      <c r="K84" s="70">
        <f t="shared" si="29"/>
        <v>0</v>
      </c>
      <c r="L84" s="104">
        <f>[1]MercLab!G177</f>
        <v>14514.539346904932</v>
      </c>
      <c r="M84" s="70">
        <f t="shared" si="30"/>
        <v>0.90553602997002436</v>
      </c>
      <c r="N84" s="104">
        <f>[1]MercLab!H177</f>
        <v>442.07223706385702</v>
      </c>
      <c r="O84" s="70">
        <f t="shared" si="31"/>
        <v>9.7177376530455439E-2</v>
      </c>
    </row>
    <row r="85" spans="1:15" x14ac:dyDescent="0.2">
      <c r="A85" s="185" t="s">
        <v>144</v>
      </c>
      <c r="B85" s="104">
        <f>[1]MercLab!C178</f>
        <v>77459.465803002167</v>
      </c>
      <c r="C85" s="70">
        <f t="shared" si="24"/>
        <v>2.0277462617253863</v>
      </c>
      <c r="D85" s="104">
        <f t="shared" si="25"/>
        <v>64213.315669599077</v>
      </c>
      <c r="E85" s="70">
        <f t="shared" si="26"/>
        <v>3.6439322518861617</v>
      </c>
      <c r="F85" s="104">
        <f>[1]MercLab!D178</f>
        <v>1089.8060971643101</v>
      </c>
      <c r="G85" s="70">
        <f t="shared" si="27"/>
        <v>0.52359743123815472</v>
      </c>
      <c r="H85" s="104">
        <f>[1]MercLab!E178</f>
        <v>63123.509572434763</v>
      </c>
      <c r="I85" s="70">
        <f t="shared" si="28"/>
        <v>4.4193336550838236</v>
      </c>
      <c r="J85" s="104">
        <f>[1]MercLab!F178</f>
        <v>0</v>
      </c>
      <c r="K85" s="70">
        <f t="shared" si="29"/>
        <v>0</v>
      </c>
      <c r="L85" s="104">
        <f>[1]MercLab!G178</f>
        <v>11535.107019160369</v>
      </c>
      <c r="M85" s="70">
        <f t="shared" si="30"/>
        <v>0.71965460051870134</v>
      </c>
      <c r="N85" s="104">
        <f>[1]MercLab!H178</f>
        <v>1711.0431142425914</v>
      </c>
      <c r="O85" s="70">
        <f t="shared" si="31"/>
        <v>0.37612558996455853</v>
      </c>
    </row>
    <row r="86" spans="1:15" x14ac:dyDescent="0.2">
      <c r="A86" s="185" t="s">
        <v>145</v>
      </c>
      <c r="B86" s="104">
        <f>[1]MercLab!C179</f>
        <v>85415.020616806098</v>
      </c>
      <c r="C86" s="70">
        <f t="shared" si="24"/>
        <v>2.2360080456972695</v>
      </c>
      <c r="D86" s="104">
        <f t="shared" si="25"/>
        <v>85415.020616806098</v>
      </c>
      <c r="E86" s="70">
        <f t="shared" si="26"/>
        <v>4.8470717510146679</v>
      </c>
      <c r="F86" s="104">
        <f>[1]MercLab!D179</f>
        <v>85415.020616806098</v>
      </c>
      <c r="G86" s="70">
        <f t="shared" si="27"/>
        <v>41.037653854647871</v>
      </c>
      <c r="H86" s="104">
        <f>[1]MercLab!E179</f>
        <v>0</v>
      </c>
      <c r="I86" s="70">
        <f t="shared" si="28"/>
        <v>0</v>
      </c>
      <c r="J86" s="104">
        <f>[1]MercLab!F179</f>
        <v>0</v>
      </c>
      <c r="K86" s="70">
        <f t="shared" si="29"/>
        <v>0</v>
      </c>
      <c r="L86" s="104">
        <f>[1]MercLab!G179</f>
        <v>0</v>
      </c>
      <c r="M86" s="70">
        <f t="shared" si="30"/>
        <v>0</v>
      </c>
      <c r="N86" s="104">
        <f>[1]MercLab!H179</f>
        <v>0</v>
      </c>
      <c r="O86" s="70">
        <f t="shared" si="31"/>
        <v>0</v>
      </c>
    </row>
    <row r="87" spans="1:15" x14ac:dyDescent="0.2">
      <c r="A87" s="185" t="s">
        <v>146</v>
      </c>
      <c r="B87" s="104">
        <f>[1]MercLab!C180</f>
        <v>112477.77175852998</v>
      </c>
      <c r="C87" s="70">
        <f t="shared" si="24"/>
        <v>2.9444610654895662</v>
      </c>
      <c r="D87" s="104">
        <f t="shared" si="25"/>
        <v>110417.21679116864</v>
      </c>
      <c r="E87" s="70">
        <f t="shared" si="26"/>
        <v>6.2658788638029188</v>
      </c>
      <c r="F87" s="104">
        <f>[1]MercLab!D180</f>
        <v>77272.018139273147</v>
      </c>
      <c r="G87" s="70">
        <f t="shared" si="27"/>
        <v>37.125347627974826</v>
      </c>
      <c r="H87" s="104">
        <f>[1]MercLab!E180</f>
        <v>33145.198651895495</v>
      </c>
      <c r="I87" s="70">
        <f t="shared" si="28"/>
        <v>2.3205251561412954</v>
      </c>
      <c r="J87" s="104">
        <f>[1]MercLab!F180</f>
        <v>0</v>
      </c>
      <c r="K87" s="70">
        <f t="shared" si="29"/>
        <v>0</v>
      </c>
      <c r="L87" s="104">
        <f>[1]MercLab!G180</f>
        <v>2060.5549673611495</v>
      </c>
      <c r="M87" s="70">
        <f t="shared" si="30"/>
        <v>0.12855432198591357</v>
      </c>
      <c r="N87" s="104">
        <f>[1]MercLab!H180</f>
        <v>0</v>
      </c>
      <c r="O87" s="70">
        <f t="shared" si="31"/>
        <v>0</v>
      </c>
    </row>
    <row r="88" spans="1:15" x14ac:dyDescent="0.2">
      <c r="A88" s="185" t="s">
        <v>147</v>
      </c>
      <c r="B88" s="104">
        <f>[1]MercLab!C181</f>
        <v>75184.047853218246</v>
      </c>
      <c r="C88" s="70">
        <f t="shared" si="24"/>
        <v>1.9681800073792535</v>
      </c>
      <c r="D88" s="104">
        <f t="shared" si="25"/>
        <v>63200.44621916709</v>
      </c>
      <c r="E88" s="70">
        <f t="shared" si="26"/>
        <v>3.5864546458959965</v>
      </c>
      <c r="F88" s="104">
        <f>[1]MercLab!D181</f>
        <v>33710.863416903805</v>
      </c>
      <c r="G88" s="70">
        <f t="shared" si="27"/>
        <v>16.196387170010379</v>
      </c>
      <c r="H88" s="104">
        <f>[1]MercLab!E181</f>
        <v>29489.582802263285</v>
      </c>
      <c r="I88" s="70">
        <f t="shared" si="28"/>
        <v>2.0645922040008724</v>
      </c>
      <c r="J88" s="104">
        <f>[1]MercLab!F181</f>
        <v>0</v>
      </c>
      <c r="K88" s="70">
        <f t="shared" si="29"/>
        <v>0</v>
      </c>
      <c r="L88" s="104">
        <f>[1]MercLab!G181</f>
        <v>11983.601634051049</v>
      </c>
      <c r="M88" s="70">
        <f t="shared" si="30"/>
        <v>0.74763537368169142</v>
      </c>
      <c r="N88" s="104">
        <f>[1]MercLab!H181</f>
        <v>0</v>
      </c>
      <c r="O88" s="70">
        <f t="shared" si="31"/>
        <v>0</v>
      </c>
    </row>
    <row r="89" spans="1:15" x14ac:dyDescent="0.2">
      <c r="A89" s="185" t="s">
        <v>148</v>
      </c>
      <c r="B89" s="104">
        <f>[1]MercLab!C182</f>
        <v>19073.451440861278</v>
      </c>
      <c r="C89" s="70">
        <f t="shared" si="24"/>
        <v>0.49930785677982464</v>
      </c>
      <c r="D89" s="104">
        <f t="shared" si="25"/>
        <v>7339.808896382292</v>
      </c>
      <c r="E89" s="70">
        <f t="shared" si="26"/>
        <v>0.4165143332237371</v>
      </c>
      <c r="F89" s="104">
        <f>[1]MercLab!D182</f>
        <v>0</v>
      </c>
      <c r="G89" s="70">
        <f t="shared" si="27"/>
        <v>0</v>
      </c>
      <c r="H89" s="104">
        <f>[1]MercLab!E182</f>
        <v>7339.808896382292</v>
      </c>
      <c r="I89" s="70">
        <f t="shared" si="28"/>
        <v>0.51386661954282042</v>
      </c>
      <c r="J89" s="104">
        <f>[1]MercLab!F182</f>
        <v>0</v>
      </c>
      <c r="K89" s="70">
        <f t="shared" si="29"/>
        <v>0</v>
      </c>
      <c r="L89" s="104">
        <f>[1]MercLab!G182</f>
        <v>10785.122751313003</v>
      </c>
      <c r="M89" s="70">
        <f t="shared" si="30"/>
        <v>0.67286442962765636</v>
      </c>
      <c r="N89" s="104">
        <f>[1]MercLab!H182</f>
        <v>948.51979316597726</v>
      </c>
      <c r="O89" s="70">
        <f t="shared" si="31"/>
        <v>0.20850588966926084</v>
      </c>
    </row>
    <row r="90" spans="1:15" x14ac:dyDescent="0.2">
      <c r="A90" s="185" t="s">
        <v>149</v>
      </c>
      <c r="B90" s="104">
        <f>[1]MercLab!C183</f>
        <v>180758.20600572127</v>
      </c>
      <c r="C90" s="70">
        <f t="shared" si="24"/>
        <v>4.731917173770162</v>
      </c>
      <c r="D90" s="104">
        <f t="shared" si="25"/>
        <v>30449.346868093086</v>
      </c>
      <c r="E90" s="70">
        <f t="shared" si="26"/>
        <v>1.7279182042618553</v>
      </c>
      <c r="F90" s="104">
        <f>[1]MercLab!D183</f>
        <v>0</v>
      </c>
      <c r="G90" s="70">
        <f t="shared" si="27"/>
        <v>0</v>
      </c>
      <c r="H90" s="104">
        <f>[1]MercLab!E183</f>
        <v>30449.346868093086</v>
      </c>
      <c r="I90" s="70">
        <f t="shared" si="28"/>
        <v>2.1317861491061354</v>
      </c>
      <c r="J90" s="104">
        <f>[1]MercLab!F183</f>
        <v>0</v>
      </c>
      <c r="K90" s="70">
        <f t="shared" si="29"/>
        <v>0</v>
      </c>
      <c r="L90" s="104">
        <f>[1]MercLab!G183</f>
        <v>140108.85571755079</v>
      </c>
      <c r="M90" s="70">
        <f t="shared" si="30"/>
        <v>8.7411397590904816</v>
      </c>
      <c r="N90" s="104">
        <f>[1]MercLab!H183</f>
        <v>10200.003420077624</v>
      </c>
      <c r="O90" s="70">
        <f t="shared" si="31"/>
        <v>2.2421891488780306</v>
      </c>
    </row>
    <row r="91" spans="1:15" x14ac:dyDescent="0.2">
      <c r="A91" s="185" t="s">
        <v>150</v>
      </c>
      <c r="B91" s="104">
        <f>[1]MercLab!C184</f>
        <v>127897.6638922616</v>
      </c>
      <c r="C91" s="70">
        <f t="shared" si="24"/>
        <v>3.3481254634587438</v>
      </c>
      <c r="D91" s="104">
        <f t="shared" si="25"/>
        <v>127897.66389226163</v>
      </c>
      <c r="E91" s="70">
        <f t="shared" si="26"/>
        <v>7.2578470296707263</v>
      </c>
      <c r="F91" s="104">
        <f>[1]MercLab!D184</f>
        <v>0</v>
      </c>
      <c r="G91" s="70">
        <f t="shared" si="27"/>
        <v>0</v>
      </c>
      <c r="H91" s="104">
        <f>[1]MercLab!E184</f>
        <v>2186.4698352245045</v>
      </c>
      <c r="I91" s="70">
        <f t="shared" si="28"/>
        <v>0.15307671886565746</v>
      </c>
      <c r="J91" s="104">
        <f>[1]MercLab!F184</f>
        <v>125711.19405703712</v>
      </c>
      <c r="K91" s="70">
        <f t="shared" si="29"/>
        <v>100</v>
      </c>
      <c r="L91" s="104">
        <f>[1]MercLab!G184</f>
        <v>0</v>
      </c>
      <c r="M91" s="70">
        <f t="shared" si="30"/>
        <v>0</v>
      </c>
      <c r="N91" s="104">
        <f>[1]MercLab!H184</f>
        <v>0</v>
      </c>
      <c r="O91" s="70">
        <f t="shared" si="31"/>
        <v>0</v>
      </c>
    </row>
    <row r="92" spans="1:15" x14ac:dyDescent="0.2">
      <c r="A92" s="185" t="s">
        <v>151</v>
      </c>
      <c r="B92" s="104">
        <f>[1]MercLab!C185</f>
        <v>552.90113436941806</v>
      </c>
      <c r="C92" s="70">
        <f t="shared" si="24"/>
        <v>1.4473934162838748E-2</v>
      </c>
      <c r="D92" s="104">
        <f t="shared" si="25"/>
        <v>552.90113436941806</v>
      </c>
      <c r="E92" s="70">
        <f t="shared" si="26"/>
        <v>3.1375646228886687E-2</v>
      </c>
      <c r="F92" s="104">
        <f>[1]MercLab!D185</f>
        <v>0</v>
      </c>
      <c r="G92" s="70">
        <f t="shared" si="27"/>
        <v>0</v>
      </c>
      <c r="H92" s="104">
        <f>[1]MercLab!E185</f>
        <v>552.90113436941806</v>
      </c>
      <c r="I92" s="70">
        <f t="shared" si="28"/>
        <v>3.8709105491812168E-2</v>
      </c>
      <c r="J92" s="104">
        <f>[1]MercLab!F185</f>
        <v>0</v>
      </c>
      <c r="K92" s="70">
        <f t="shared" si="29"/>
        <v>0</v>
      </c>
      <c r="L92" s="104">
        <f>[1]MercLab!G185</f>
        <v>0</v>
      </c>
      <c r="M92" s="70">
        <f t="shared" si="30"/>
        <v>0</v>
      </c>
      <c r="N92" s="104">
        <f>[1]MercLab!H185</f>
        <v>0</v>
      </c>
      <c r="O92" s="70">
        <f t="shared" si="31"/>
        <v>0</v>
      </c>
    </row>
    <row r="93" spans="1:15" x14ac:dyDescent="0.2">
      <c r="A93" s="107" t="s">
        <v>164</v>
      </c>
      <c r="B93" s="104">
        <f>[1]MercLab!C186</f>
        <v>1945.379983098961</v>
      </c>
      <c r="C93" s="70">
        <f t="shared" si="24"/>
        <v>5.092646776569202E-2</v>
      </c>
      <c r="D93" s="104">
        <f t="shared" si="25"/>
        <v>1945.379983098961</v>
      </c>
      <c r="E93" s="70">
        <f t="shared" si="26"/>
        <v>0.11039506041181069</v>
      </c>
      <c r="F93" s="104">
        <f>[1]MercLab!D186</f>
        <v>437.94010495805225</v>
      </c>
      <c r="G93" s="70">
        <f t="shared" si="27"/>
        <v>0.21040836033938232</v>
      </c>
      <c r="H93" s="104">
        <f>[1]MercLab!E186</f>
        <v>1507.4398781409088</v>
      </c>
      <c r="I93" s="70">
        <f t="shared" si="28"/>
        <v>0.10553722110205252</v>
      </c>
      <c r="J93" s="104">
        <f>[1]MercLab!F186</f>
        <v>0</v>
      </c>
      <c r="K93" s="70">
        <f t="shared" si="29"/>
        <v>0</v>
      </c>
      <c r="L93" s="104">
        <f>[1]MercLab!G186</f>
        <v>0</v>
      </c>
      <c r="M93" s="70">
        <f t="shared" si="30"/>
        <v>0</v>
      </c>
      <c r="N93" s="104">
        <f>[1]MercLab!H186</f>
        <v>0</v>
      </c>
      <c r="O93" s="70">
        <f t="shared" si="31"/>
        <v>0</v>
      </c>
    </row>
    <row r="94" spans="1:15" x14ac:dyDescent="0.2">
      <c r="A94" s="185" t="s">
        <v>153</v>
      </c>
      <c r="B94" s="104">
        <f>[1]MercLab!C188</f>
        <v>0</v>
      </c>
      <c r="C94" s="70">
        <f t="shared" si="24"/>
        <v>0</v>
      </c>
      <c r="D94" s="104">
        <f t="shared" si="25"/>
        <v>0</v>
      </c>
      <c r="E94" s="70">
        <f t="shared" si="26"/>
        <v>0</v>
      </c>
      <c r="F94" s="104">
        <f>[1]MercLab!D188</f>
        <v>0</v>
      </c>
      <c r="G94" s="70">
        <f t="shared" si="27"/>
        <v>0</v>
      </c>
      <c r="H94" s="104">
        <f>[1]MercLab!E188</f>
        <v>0</v>
      </c>
      <c r="I94" s="70">
        <f t="shared" si="28"/>
        <v>0</v>
      </c>
      <c r="J94" s="104">
        <f>[1]MercLab!F188</f>
        <v>0</v>
      </c>
      <c r="K94" s="70">
        <f t="shared" si="29"/>
        <v>0</v>
      </c>
      <c r="L94" s="104">
        <f>[1]MercLab!G188</f>
        <v>0</v>
      </c>
      <c r="M94" s="70">
        <f t="shared" si="30"/>
        <v>0</v>
      </c>
      <c r="N94" s="104">
        <f>[1]MercLab!H188</f>
        <v>0</v>
      </c>
      <c r="O94" s="70">
        <f t="shared" si="31"/>
        <v>0</v>
      </c>
    </row>
    <row r="95" spans="1:15" x14ac:dyDescent="0.2">
      <c r="A95" s="185"/>
      <c r="B95" s="104"/>
      <c r="C95" s="70"/>
      <c r="D95" s="104"/>
      <c r="E95" s="70"/>
      <c r="F95" s="104"/>
      <c r="G95" s="70"/>
      <c r="H95" s="104"/>
      <c r="I95" s="70"/>
      <c r="J95" s="104"/>
      <c r="K95" s="70"/>
      <c r="L95" s="104"/>
      <c r="M95" s="70"/>
      <c r="N95" s="104"/>
      <c r="O95" s="70"/>
    </row>
    <row r="96" spans="1:15" x14ac:dyDescent="0.2">
      <c r="A96"/>
      <c r="B96" s="104"/>
      <c r="C96" s="106"/>
      <c r="D96" s="105"/>
      <c r="E96" s="106"/>
      <c r="F96" s="105"/>
      <c r="G96" s="106"/>
      <c r="H96" s="105"/>
      <c r="I96" s="106"/>
      <c r="J96" s="105"/>
      <c r="K96" s="106"/>
      <c r="L96" s="105"/>
      <c r="M96" s="106"/>
      <c r="N96" s="105"/>
      <c r="O96" s="106"/>
    </row>
    <row r="97" spans="1:15" x14ac:dyDescent="0.2">
      <c r="A97" s="184" t="s">
        <v>18</v>
      </c>
      <c r="B97" s="103"/>
      <c r="C97" s="67"/>
      <c r="D97" s="103"/>
      <c r="E97" s="67"/>
      <c r="F97" s="103"/>
      <c r="G97" s="67"/>
      <c r="H97" s="103"/>
      <c r="I97" s="67"/>
      <c r="J97" s="103"/>
      <c r="K97" s="67"/>
      <c r="L97" s="103"/>
      <c r="M97" s="67"/>
      <c r="N97" s="103"/>
      <c r="O97" s="67"/>
    </row>
    <row r="98" spans="1:15" x14ac:dyDescent="0.2">
      <c r="A98" s="185" t="s">
        <v>154</v>
      </c>
      <c r="B98" s="105">
        <f>[1]MercLab!C190</f>
        <v>93659.941745855656</v>
      </c>
      <c r="C98" s="70">
        <f t="shared" ref="C98" si="32">IF(ISNUMBER(B98/B$69*100),B98/B$69*100,0)</f>
        <v>2.4518449072652317</v>
      </c>
      <c r="D98" s="105">
        <f t="shared" si="17"/>
        <v>49389.58956131828</v>
      </c>
      <c r="E98" s="70">
        <f t="shared" ref="E98" si="33">IF(ISNUMBER(D98/D$69*100),D98/D$69*100,0)</f>
        <v>2.8027258277073095</v>
      </c>
      <c r="F98" s="105">
        <f>[1]MercLab!D190</f>
        <v>10275.751201051735</v>
      </c>
      <c r="G98" s="70">
        <f t="shared" ref="G98" si="34">IF(ISNUMBER(F98/F$69*100),F98/F$69*100,0)</f>
        <v>4.9369855306488306</v>
      </c>
      <c r="H98" s="105">
        <f>[1]MercLab!E190</f>
        <v>39113.838360266542</v>
      </c>
      <c r="I98" s="70">
        <f t="shared" ref="I98" si="35">IF(ISNUMBER(H98/H$69*100),H98/H$69*100,0)</f>
        <v>2.7383949881094556</v>
      </c>
      <c r="J98" s="104">
        <f>[1]MercLab!F190</f>
        <v>0</v>
      </c>
      <c r="K98" s="70">
        <f t="shared" ref="K98" si="36">IF(ISNUMBER(J98/J$69*100),J98/J$69*100,0)</f>
        <v>0</v>
      </c>
      <c r="L98" s="105">
        <f>[1]MercLab!G190</f>
        <v>44270.35218453726</v>
      </c>
      <c r="M98" s="70">
        <f t="shared" ref="M98" si="37">IF(ISNUMBER(L98/L$69*100),L98/L$69*100,0)</f>
        <v>2.7619477273392823</v>
      </c>
      <c r="N98" s="105">
        <f>[1]MercLab!H190</f>
        <v>0</v>
      </c>
      <c r="O98" s="70">
        <f t="shared" ref="O98" si="38">IF(ISNUMBER(N98/N$69*100),N98/N$69*100,0)</f>
        <v>0</v>
      </c>
    </row>
    <row r="99" spans="1:15" x14ac:dyDescent="0.2">
      <c r="A99" s="185" t="s">
        <v>155</v>
      </c>
      <c r="B99" s="105">
        <f>[1]MercLab!C191</f>
        <v>143058.52313601517</v>
      </c>
      <c r="C99" s="70">
        <f t="shared" ref="C99:C109" si="39">IF(ISNUMBER(B99/B$69*100),B99/B$69*100,0)</f>
        <v>3.7450088570810447</v>
      </c>
      <c r="D99" s="105">
        <f t="shared" ref="D99:D109" si="40">F99+H99+J99</f>
        <v>119319.85883129574</v>
      </c>
      <c r="E99" s="70">
        <f t="shared" ref="E99:E109" si="41">IF(ISNUMBER(D99/D$69*100),D99/D$69*100,0)</f>
        <v>6.7710797573985042</v>
      </c>
      <c r="F99" s="105">
        <f>[1]MercLab!D191</f>
        <v>66992.19732551834</v>
      </c>
      <c r="G99" s="70">
        <f t="shared" ref="G99:G109" si="42">IF(ISNUMBER(F99/F$69*100),F99/F$69*100,0)</f>
        <v>32.186406851559788</v>
      </c>
      <c r="H99" s="105">
        <f>[1]MercLab!E191</f>
        <v>52327.661505777411</v>
      </c>
      <c r="I99" s="70">
        <f t="shared" ref="I99:I109" si="43">IF(ISNUMBER(H99/H$69*100),H99/H$69*100,0)</f>
        <v>3.6635066261477611</v>
      </c>
      <c r="J99" s="104">
        <f>[1]MercLab!F191</f>
        <v>0</v>
      </c>
      <c r="K99" s="70">
        <f t="shared" ref="K99:K109" si="44">IF(ISNUMBER(J99/J$69*100),J99/J$69*100,0)</f>
        <v>0</v>
      </c>
      <c r="L99" s="105">
        <f>[1]MercLab!G191</f>
        <v>23738.664304719296</v>
      </c>
      <c r="M99" s="70">
        <f t="shared" ref="M99:M109" si="45">IF(ISNUMBER(L99/L$69*100),L99/L$69*100,0)</f>
        <v>1.4810126120792442</v>
      </c>
      <c r="N99" s="105">
        <f>[1]MercLab!H191</f>
        <v>0</v>
      </c>
      <c r="O99" s="70">
        <f t="shared" ref="O99:O109" si="46">IF(ISNUMBER(N99/N$69*100),N99/N$69*100,0)</f>
        <v>0</v>
      </c>
    </row>
    <row r="100" spans="1:15" x14ac:dyDescent="0.2">
      <c r="A100" s="185" t="s">
        <v>156</v>
      </c>
      <c r="B100" s="105">
        <f>[1]MercLab!C192</f>
        <v>209694.57741401045</v>
      </c>
      <c r="C100" s="70">
        <f t="shared" si="39"/>
        <v>5.4894181240127287</v>
      </c>
      <c r="D100" s="105">
        <f t="shared" si="40"/>
        <v>177752.78134837322</v>
      </c>
      <c r="E100" s="70">
        <f t="shared" si="41"/>
        <v>10.086990308218269</v>
      </c>
      <c r="F100" s="105">
        <f>[1]MercLab!D192</f>
        <v>69035.348991859981</v>
      </c>
      <c r="G100" s="70">
        <f t="shared" si="42"/>
        <v>33.168039241863021</v>
      </c>
      <c r="H100" s="105">
        <f>[1]MercLab!E192</f>
        <v>108717.43235651324</v>
      </c>
      <c r="I100" s="70">
        <f t="shared" si="43"/>
        <v>7.6114051794935076</v>
      </c>
      <c r="J100" s="104">
        <f>[1]MercLab!F192</f>
        <v>0</v>
      </c>
      <c r="K100" s="70">
        <f t="shared" si="44"/>
        <v>0</v>
      </c>
      <c r="L100" s="105">
        <f>[1]MercLab!G192</f>
        <v>29437.285415378348</v>
      </c>
      <c r="M100" s="70">
        <f t="shared" si="45"/>
        <v>1.8365393438283952</v>
      </c>
      <c r="N100" s="105">
        <f>[1]MercLab!H192</f>
        <v>2504.5106502589192</v>
      </c>
      <c r="O100" s="70">
        <f t="shared" si="46"/>
        <v>0.55054752160242648</v>
      </c>
    </row>
    <row r="101" spans="1:15" x14ac:dyDescent="0.2">
      <c r="A101" s="185" t="s">
        <v>157</v>
      </c>
      <c r="B101" s="105">
        <f>[1]MercLab!C193</f>
        <v>103628.23928074248</v>
      </c>
      <c r="C101" s="70">
        <f t="shared" si="39"/>
        <v>2.7127965915118035</v>
      </c>
      <c r="D101" s="105">
        <f t="shared" si="40"/>
        <v>93644.471783436456</v>
      </c>
      <c r="E101" s="70">
        <f t="shared" si="41"/>
        <v>5.3140708805363941</v>
      </c>
      <c r="F101" s="105">
        <f>[1]MercLab!D193</f>
        <v>18148.17564471862</v>
      </c>
      <c r="G101" s="70">
        <f t="shared" si="42"/>
        <v>8.719292518144945</v>
      </c>
      <c r="H101" s="105">
        <f>[1]MercLab!E193</f>
        <v>75496.296138717837</v>
      </c>
      <c r="I101" s="70">
        <f t="shared" si="43"/>
        <v>5.2855635660934235</v>
      </c>
      <c r="J101" s="104">
        <f>[1]MercLab!F193</f>
        <v>0</v>
      </c>
      <c r="K101" s="70">
        <f t="shared" si="44"/>
        <v>0</v>
      </c>
      <c r="L101" s="105">
        <f>[1]MercLab!G193</f>
        <v>4943.3331595505342</v>
      </c>
      <c r="M101" s="70">
        <f t="shared" si="45"/>
        <v>0.30840567358915905</v>
      </c>
      <c r="N101" s="105">
        <f>[1]MercLab!H193</f>
        <v>5040.4343377554405</v>
      </c>
      <c r="O101" s="70">
        <f t="shared" si="46"/>
        <v>1.1080003321863068</v>
      </c>
    </row>
    <row r="102" spans="1:15" x14ac:dyDescent="0.2">
      <c r="A102" s="185" t="s">
        <v>158</v>
      </c>
      <c r="B102" s="105">
        <f>[1]MercLab!C194</f>
        <v>839621.76103455387</v>
      </c>
      <c r="C102" s="70">
        <f t="shared" si="39"/>
        <v>21.979752500889504</v>
      </c>
      <c r="D102" s="105">
        <f t="shared" si="40"/>
        <v>287246.95571534225</v>
      </c>
      <c r="E102" s="70">
        <f t="shared" si="41"/>
        <v>16.300489007185806</v>
      </c>
      <c r="F102" s="105">
        <f>[1]MercLab!D194</f>
        <v>20101.848700330185</v>
      </c>
      <c r="G102" s="70">
        <f t="shared" si="42"/>
        <v>9.6579349023811059</v>
      </c>
      <c r="H102" s="105">
        <f>[1]MercLab!E194</f>
        <v>244827.26083723656</v>
      </c>
      <c r="I102" s="70">
        <f t="shared" si="43"/>
        <v>17.140576638224015</v>
      </c>
      <c r="J102" s="104">
        <f>[1]MercLab!F194</f>
        <v>22317.846177775471</v>
      </c>
      <c r="K102" s="70">
        <f t="shared" si="44"/>
        <v>17.753268788179291</v>
      </c>
      <c r="L102" s="105">
        <f>[1]MercLab!G194</f>
        <v>405306.01155964419</v>
      </c>
      <c r="M102" s="70">
        <f t="shared" si="45"/>
        <v>25.286313802922578</v>
      </c>
      <c r="N102" s="105">
        <f>[1]MercLab!H194</f>
        <v>147068.79375960067</v>
      </c>
      <c r="O102" s="70">
        <f t="shared" si="46"/>
        <v>32.329014013590218</v>
      </c>
    </row>
    <row r="103" spans="1:15" x14ac:dyDescent="0.2">
      <c r="A103" s="185" t="s">
        <v>159</v>
      </c>
      <c r="B103" s="105">
        <f>[1]MercLab!C195</f>
        <v>647827.41475424916</v>
      </c>
      <c r="C103" s="70">
        <f t="shared" si="39"/>
        <v>16.958929485158368</v>
      </c>
      <c r="D103" s="105">
        <f t="shared" si="40"/>
        <v>40273.231400950615</v>
      </c>
      <c r="E103" s="70">
        <f t="shared" si="41"/>
        <v>2.2853971214427826</v>
      </c>
      <c r="F103" s="105">
        <f>[1]MercLab!D195</f>
        <v>0</v>
      </c>
      <c r="G103" s="70">
        <f t="shared" si="42"/>
        <v>0</v>
      </c>
      <c r="H103" s="105">
        <f>[1]MercLab!E195</f>
        <v>40273.231400950615</v>
      </c>
      <c r="I103" s="70">
        <f t="shared" si="43"/>
        <v>2.8195651372166681</v>
      </c>
      <c r="J103" s="104">
        <f>[1]MercLab!F195</f>
        <v>0</v>
      </c>
      <c r="K103" s="70">
        <f t="shared" si="44"/>
        <v>0</v>
      </c>
      <c r="L103" s="105">
        <f>[1]MercLab!G195</f>
        <v>601993.29564565734</v>
      </c>
      <c r="M103" s="70">
        <f t="shared" si="45"/>
        <v>37.557280047181244</v>
      </c>
      <c r="N103" s="105">
        <f>[1]MercLab!H195</f>
        <v>5560.8877076485633</v>
      </c>
      <c r="O103" s="70">
        <f t="shared" si="46"/>
        <v>1.2224076368127283</v>
      </c>
    </row>
    <row r="104" spans="1:15" x14ac:dyDescent="0.2">
      <c r="A104" s="185" t="s">
        <v>160</v>
      </c>
      <c r="B104" s="105">
        <f>[1]MercLab!C196</f>
        <v>552664.48555015784</v>
      </c>
      <c r="C104" s="70">
        <f t="shared" si="39"/>
        <v>14.467739132268603</v>
      </c>
      <c r="D104" s="105">
        <f t="shared" si="40"/>
        <v>212955.24701560015</v>
      </c>
      <c r="E104" s="70">
        <f t="shared" si="41"/>
        <v>12.084635168215021</v>
      </c>
      <c r="F104" s="105">
        <f>[1]MercLab!D196</f>
        <v>4982.9984963925162</v>
      </c>
      <c r="G104" s="70">
        <f t="shared" si="42"/>
        <v>2.3940820475895515</v>
      </c>
      <c r="H104" s="105">
        <f>[1]MercLab!E196</f>
        <v>207972.24851920764</v>
      </c>
      <c r="I104" s="70">
        <f t="shared" si="43"/>
        <v>14.560324092083594</v>
      </c>
      <c r="J104" s="104">
        <f>[1]MercLab!F196</f>
        <v>0</v>
      </c>
      <c r="K104" s="70">
        <f t="shared" si="44"/>
        <v>0</v>
      </c>
      <c r="L104" s="105">
        <f>[1]MercLab!G196</f>
        <v>285909.12674927013</v>
      </c>
      <c r="M104" s="70">
        <f t="shared" si="45"/>
        <v>17.837356693234526</v>
      </c>
      <c r="N104" s="105">
        <f>[1]MercLab!H196</f>
        <v>53800.111785289831</v>
      </c>
      <c r="O104" s="70">
        <f t="shared" si="46"/>
        <v>11.826469255486181</v>
      </c>
    </row>
    <row r="105" spans="1:15" x14ac:dyDescent="0.2">
      <c r="A105" s="185" t="s">
        <v>161</v>
      </c>
      <c r="B105" s="105">
        <f>[1]MercLab!C197</f>
        <v>197402.06699291419</v>
      </c>
      <c r="C105" s="70">
        <f t="shared" si="39"/>
        <v>5.1676228237844608</v>
      </c>
      <c r="D105" s="105">
        <f t="shared" si="40"/>
        <v>126580.57708427637</v>
      </c>
      <c r="E105" s="70">
        <f t="shared" si="41"/>
        <v>7.1831059101987806</v>
      </c>
      <c r="F105" s="105">
        <f>[1]MercLab!D197</f>
        <v>2571.1234656069119</v>
      </c>
      <c r="G105" s="70">
        <f t="shared" si="42"/>
        <v>1.2352964857609432</v>
      </c>
      <c r="H105" s="105">
        <f>[1]MercLab!E197</f>
        <v>124009.45361866946</v>
      </c>
      <c r="I105" s="70">
        <f t="shared" si="43"/>
        <v>8.6820133360402387</v>
      </c>
      <c r="J105" s="104">
        <f>[1]MercLab!F197</f>
        <v>0</v>
      </c>
      <c r="K105" s="70">
        <f t="shared" si="44"/>
        <v>0</v>
      </c>
      <c r="L105" s="105">
        <f>[1]MercLab!G197</f>
        <v>68599.467141868823</v>
      </c>
      <c r="M105" s="70">
        <f t="shared" si="45"/>
        <v>4.279797494706802</v>
      </c>
      <c r="N105" s="105">
        <f>[1]MercLab!H197</f>
        <v>2222.0227667694021</v>
      </c>
      <c r="O105" s="70">
        <f t="shared" si="46"/>
        <v>0.48845035937962233</v>
      </c>
    </row>
    <row r="106" spans="1:15" x14ac:dyDescent="0.2">
      <c r="A106" s="185" t="s">
        <v>162</v>
      </c>
      <c r="B106" s="105">
        <f>[1]MercLab!C198</f>
        <v>1028748.0772426329</v>
      </c>
      <c r="C106" s="70">
        <f t="shared" si="39"/>
        <v>26.930731399455084</v>
      </c>
      <c r="D106" s="105">
        <f t="shared" si="40"/>
        <v>652777.02389074466</v>
      </c>
      <c r="E106" s="70">
        <f t="shared" si="41"/>
        <v>37.043333237687023</v>
      </c>
      <c r="F106" s="105">
        <f>[1]MercLab!D198</f>
        <v>14071.037187990223</v>
      </c>
      <c r="G106" s="70">
        <f t="shared" si="42"/>
        <v>6.7604310029634771</v>
      </c>
      <c r="H106" s="105">
        <f>[1]MercLab!E198</f>
        <v>535312.6388234928</v>
      </c>
      <c r="I106" s="70">
        <f t="shared" si="43"/>
        <v>37.477719106059901</v>
      </c>
      <c r="J106" s="104">
        <f>[1]MercLab!F198</f>
        <v>103393.34787926159</v>
      </c>
      <c r="K106" s="70">
        <f t="shared" si="44"/>
        <v>82.246731211820673</v>
      </c>
      <c r="L106" s="105">
        <f>[1]MercLab!G198</f>
        <v>138450.6207177655</v>
      </c>
      <c r="M106" s="70">
        <f t="shared" si="45"/>
        <v>8.6376854569886987</v>
      </c>
      <c r="N106" s="105">
        <f>[1]MercLab!H198</f>
        <v>237520.43263419589</v>
      </c>
      <c r="O106" s="70">
        <f t="shared" si="46"/>
        <v>52.212309619515437</v>
      </c>
    </row>
    <row r="107" spans="1:15" x14ac:dyDescent="0.2">
      <c r="A107" s="185" t="s">
        <v>163</v>
      </c>
      <c r="B107" s="105">
        <f>[1]MercLab!C199</f>
        <v>1959.6862398038929</v>
      </c>
      <c r="C107" s="70">
        <f t="shared" si="39"/>
        <v>5.1300979237620926E-2</v>
      </c>
      <c r="D107" s="105">
        <f t="shared" si="40"/>
        <v>1959.6862398038929</v>
      </c>
      <c r="E107" s="70">
        <f t="shared" si="41"/>
        <v>0.11120690184481032</v>
      </c>
      <c r="F107" s="105">
        <f>[1]MercLab!D199</f>
        <v>1959.6862398038929</v>
      </c>
      <c r="G107" s="70">
        <f t="shared" si="42"/>
        <v>0.94153141908819205</v>
      </c>
      <c r="H107" s="105">
        <f>[1]MercLab!E199</f>
        <v>0</v>
      </c>
      <c r="I107" s="70">
        <f t="shared" si="43"/>
        <v>0</v>
      </c>
      <c r="J107" s="104">
        <f>[1]MercLab!F199</f>
        <v>0</v>
      </c>
      <c r="K107" s="70">
        <f t="shared" si="44"/>
        <v>0</v>
      </c>
      <c r="L107" s="105">
        <f>[1]MercLab!G199</f>
        <v>0</v>
      </c>
      <c r="M107" s="70">
        <f t="shared" si="45"/>
        <v>0</v>
      </c>
      <c r="N107" s="105">
        <f>[1]MercLab!H199</f>
        <v>0</v>
      </c>
      <c r="O107" s="70">
        <f t="shared" si="46"/>
        <v>0</v>
      </c>
    </row>
    <row r="108" spans="1:15" x14ac:dyDescent="0.2">
      <c r="A108" s="185" t="s">
        <v>152</v>
      </c>
      <c r="B108" s="105">
        <f>[1]MercLab!C200</f>
        <v>1713.4588501029293</v>
      </c>
      <c r="C108" s="70">
        <f t="shared" si="39"/>
        <v>4.4855199321318207E-2</v>
      </c>
      <c r="D108" s="105">
        <f t="shared" si="40"/>
        <v>298.97245740046043</v>
      </c>
      <c r="E108" s="70">
        <f t="shared" si="41"/>
        <v>1.6965879562312929E-2</v>
      </c>
      <c r="F108" s="105">
        <f>[1]MercLab!D200</f>
        <v>0</v>
      </c>
      <c r="G108" s="70">
        <f t="shared" si="42"/>
        <v>0</v>
      </c>
      <c r="H108" s="105">
        <f>[1]MercLab!E200</f>
        <v>298.97245740046043</v>
      </c>
      <c r="I108" s="70">
        <f t="shared" si="43"/>
        <v>2.0931330527761825E-2</v>
      </c>
      <c r="J108" s="104">
        <f>[1]MercLab!F200</f>
        <v>0</v>
      </c>
      <c r="K108" s="70">
        <f t="shared" si="44"/>
        <v>0</v>
      </c>
      <c r="L108" s="105">
        <f>[1]MercLab!G200</f>
        <v>218.97005247902612</v>
      </c>
      <c r="M108" s="70">
        <f t="shared" si="45"/>
        <v>1.3661148126376286E-2</v>
      </c>
      <c r="N108" s="105">
        <f>[1]MercLab!H200</f>
        <v>1195.5163402234427</v>
      </c>
      <c r="O108" s="70">
        <f t="shared" si="46"/>
        <v>0.262801261426928</v>
      </c>
    </row>
    <row r="109" spans="1:15" x14ac:dyDescent="0.2">
      <c r="A109" s="185" t="s">
        <v>153</v>
      </c>
      <c r="B109" s="105">
        <f>[1]MercLab!C202</f>
        <v>0</v>
      </c>
      <c r="C109" s="70">
        <f t="shared" si="39"/>
        <v>0</v>
      </c>
      <c r="D109" s="105">
        <f t="shared" si="40"/>
        <v>0</v>
      </c>
      <c r="E109" s="70">
        <f t="shared" si="41"/>
        <v>0</v>
      </c>
      <c r="F109" s="105">
        <f>[1]MercLab!D202</f>
        <v>0</v>
      </c>
      <c r="G109" s="70">
        <f t="shared" si="42"/>
        <v>0</v>
      </c>
      <c r="H109" s="105">
        <f>[1]MercLab!E202</f>
        <v>0</v>
      </c>
      <c r="I109" s="70">
        <f t="shared" si="43"/>
        <v>0</v>
      </c>
      <c r="J109" s="104">
        <f>[1]MercLab!F202</f>
        <v>0</v>
      </c>
      <c r="K109" s="70">
        <f t="shared" si="44"/>
        <v>0</v>
      </c>
      <c r="L109" s="105">
        <f>[1]MercLab!G202</f>
        <v>0</v>
      </c>
      <c r="M109" s="70">
        <f t="shared" si="45"/>
        <v>0</v>
      </c>
      <c r="N109" s="105">
        <f>[1]MercLab!H202</f>
        <v>0</v>
      </c>
      <c r="O109" s="70">
        <f t="shared" si="46"/>
        <v>0</v>
      </c>
    </row>
    <row r="110" spans="1:15" x14ac:dyDescent="0.2">
      <c r="A110" s="191"/>
      <c r="B110" s="192"/>
      <c r="C110" s="192"/>
      <c r="D110" s="192"/>
      <c r="E110" s="192"/>
      <c r="F110" s="192"/>
      <c r="G110" s="192"/>
      <c r="H110" s="192"/>
      <c r="I110" s="192"/>
      <c r="J110" s="192"/>
      <c r="K110" s="192"/>
      <c r="L110" s="192"/>
      <c r="M110" s="192"/>
      <c r="N110" s="192"/>
      <c r="O110" s="192"/>
    </row>
    <row r="111" spans="1:15" x14ac:dyDescent="0.2">
      <c r="A111" s="14" t="str">
        <f>'C01'!$A$46</f>
        <v>Fuente: Instituto Nacional de Estadística (INE). LVIII Encuesta Permanente de Hogares de Propósitos Múltiples, Junio 2017.</v>
      </c>
      <c r="B111" s="125"/>
      <c r="C111" s="126"/>
      <c r="D111" s="58"/>
      <c r="E111" s="128"/>
      <c r="F111" s="121"/>
      <c r="G111" s="128"/>
      <c r="H111" s="121"/>
      <c r="I111" s="128"/>
      <c r="J111" s="121"/>
      <c r="K111" s="128"/>
      <c r="L111" s="121"/>
      <c r="M111" s="128"/>
      <c r="N111" s="121"/>
      <c r="O111" s="128"/>
    </row>
    <row r="112" spans="1:15" x14ac:dyDescent="0.2">
      <c r="A112" s="198" t="s">
        <v>123</v>
      </c>
      <c r="B112" s="127"/>
      <c r="C112" s="126"/>
      <c r="D112" s="131"/>
      <c r="E112" s="128"/>
      <c r="F112" s="121"/>
      <c r="G112" s="128"/>
      <c r="H112" s="121"/>
      <c r="I112" s="128"/>
      <c r="J112" s="121"/>
      <c r="K112" s="128"/>
      <c r="L112" s="121"/>
      <c r="M112" s="128"/>
      <c r="N112" s="121"/>
      <c r="O112" s="128"/>
    </row>
    <row r="113" spans="1:15" x14ac:dyDescent="0.2">
      <c r="A113" s="30" t="s">
        <v>94</v>
      </c>
      <c r="B113" s="127"/>
      <c r="C113" s="126"/>
      <c r="D113" s="131"/>
      <c r="E113" s="128"/>
      <c r="F113" s="121"/>
      <c r="G113" s="128"/>
      <c r="H113" s="121"/>
      <c r="I113" s="128"/>
      <c r="J113" s="121"/>
      <c r="K113" s="128"/>
      <c r="L113" s="121"/>
      <c r="M113" s="128"/>
      <c r="N113" s="121"/>
      <c r="O113" s="128"/>
    </row>
    <row r="114" spans="1:15" x14ac:dyDescent="0.2">
      <c r="A114" s="30" t="s">
        <v>95</v>
      </c>
      <c r="B114" s="127"/>
      <c r="C114" s="126"/>
      <c r="D114" s="131"/>
      <c r="E114" s="128"/>
      <c r="F114" s="121"/>
      <c r="G114" s="128"/>
      <c r="H114" s="121"/>
      <c r="I114" s="128"/>
      <c r="J114" s="121"/>
      <c r="K114" s="128"/>
      <c r="L114" s="121"/>
      <c r="M114" s="128"/>
      <c r="N114" s="121"/>
      <c r="O114" s="128"/>
    </row>
    <row r="115" spans="1:15" x14ac:dyDescent="0.2">
      <c r="B115" s="77"/>
      <c r="C115" s="76"/>
      <c r="D115" s="79"/>
    </row>
    <row r="116" spans="1:15" x14ac:dyDescent="0.2">
      <c r="A116" s="75"/>
      <c r="B116" s="77"/>
      <c r="C116" s="76"/>
      <c r="D116" s="79"/>
    </row>
    <row r="117" spans="1:15" x14ac:dyDescent="0.2">
      <c r="A117" s="75"/>
      <c r="B117" s="77"/>
      <c r="C117" s="76"/>
      <c r="D117" s="79"/>
    </row>
  </sheetData>
  <mergeCells count="25">
    <mergeCell ref="D65:K65"/>
    <mergeCell ref="A65:A67"/>
    <mergeCell ref="L65:M66"/>
    <mergeCell ref="N65:O66"/>
    <mergeCell ref="H66:I66"/>
    <mergeCell ref="J66:K66"/>
    <mergeCell ref="B65:C66"/>
    <mergeCell ref="D66:E66"/>
    <mergeCell ref="F66:G66"/>
    <mergeCell ref="B64:K64"/>
    <mergeCell ref="A61:O61"/>
    <mergeCell ref="A62:O62"/>
    <mergeCell ref="A1:O1"/>
    <mergeCell ref="A2:O2"/>
    <mergeCell ref="A3:O3"/>
    <mergeCell ref="A4:A6"/>
    <mergeCell ref="B4:C5"/>
    <mergeCell ref="H5:I5"/>
    <mergeCell ref="A63:O63"/>
    <mergeCell ref="J5:K5"/>
    <mergeCell ref="N4:O5"/>
    <mergeCell ref="D4:K4"/>
    <mergeCell ref="L4:M5"/>
    <mergeCell ref="D5:E5"/>
    <mergeCell ref="F5:G5"/>
  </mergeCells>
  <phoneticPr fontId="2" type="noConversion"/>
  <printOptions horizontalCentered="1"/>
  <pageMargins left="1.1155511811023624" right="0.47244094488188981" top="0.35433070866141736" bottom="0.35433070866141736" header="0" footer="0"/>
  <pageSetup paperSize="9" scale="80" firstPageNumber="16" orientation="landscape" useFirstPageNumber="1" r:id="rId1"/>
  <headerFooter alignWithMargins="0">
    <oddFooter>&amp;L&amp;Z&amp;F+&amp;F+&amp;A&amp;C&amp;P&amp;R&amp;D+&amp;T</oddFooter>
  </headerFooter>
  <rowBreaks count="1" manualBreakCount="1">
    <brk id="60" max="16383" man="1"/>
  </rowBreaks>
  <ignoredErrors>
    <ignoredError sqref="D10:O10 D48:O49 E9:O9" emptyCellReference="1"/>
    <ignoredError sqref="C11 F8:O8 D72:N72 D97:N98 E96:N96" formula="1"/>
    <ignoredError sqref="D11:O33 D50:O53 D39:O47 E38:O38 D35:O37 E34:O34" formula="1" emptyCellReferenc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AL127"/>
  <sheetViews>
    <sheetView topLeftCell="A127" workbookViewId="0">
      <selection activeCell="A4" sqref="A4:A6"/>
    </sheetView>
  </sheetViews>
  <sheetFormatPr baseColWidth="10" defaultRowHeight="11.25" x14ac:dyDescent="0.2"/>
  <cols>
    <col min="1" max="1" width="48.6640625" style="23" customWidth="1"/>
    <col min="2" max="2" width="13.5" style="23" bestFit="1" customWidth="1"/>
    <col min="3" max="3" width="7.33203125" style="44" customWidth="1"/>
    <col min="4" max="4" width="13.1640625" style="23" bestFit="1" customWidth="1"/>
    <col min="5" max="5" width="8" style="44" bestFit="1" customWidth="1"/>
    <col min="6" max="6" width="13.1640625" style="23" bestFit="1" customWidth="1"/>
    <col min="7" max="7" width="8.33203125" style="44" bestFit="1" customWidth="1"/>
    <col min="8" max="8" width="11.33203125" style="23" bestFit="1" customWidth="1"/>
    <col min="9" max="9" width="8.33203125" style="44" customWidth="1"/>
    <col min="10" max="10" width="12" style="23" bestFit="1" customWidth="1"/>
    <col min="11" max="11" width="7.33203125" style="44" customWidth="1"/>
    <col min="12" max="12" width="10.5" style="23" bestFit="1" customWidth="1"/>
    <col min="13" max="13" width="7.1640625" style="44" bestFit="1" customWidth="1"/>
    <col min="14" max="14" width="12" style="23" customWidth="1"/>
    <col min="15" max="15" width="6.83203125" style="44" customWidth="1"/>
    <col min="16" max="16" width="10.83203125" style="23" customWidth="1"/>
    <col min="17" max="17" width="6.83203125" style="44" customWidth="1"/>
    <col min="18" max="18" width="11.1640625" style="23" bestFit="1" customWidth="1"/>
    <col min="19" max="19" width="7.33203125" style="44" bestFit="1" customWidth="1"/>
    <col min="20" max="20" width="43.5" style="23" customWidth="1"/>
    <col min="21" max="21" width="11" style="23" bestFit="1" customWidth="1"/>
    <col min="22" max="22" width="7" style="44" bestFit="1" customWidth="1"/>
    <col min="23" max="23" width="11" style="23" bestFit="1" customWidth="1"/>
    <col min="24" max="24" width="7" style="44" bestFit="1" customWidth="1"/>
    <col min="25" max="25" width="11" style="23" bestFit="1" customWidth="1"/>
    <col min="26" max="26" width="7" style="44" bestFit="1" customWidth="1"/>
    <col min="27" max="27" width="11" style="23" bestFit="1" customWidth="1"/>
    <col min="28" max="28" width="6" style="44" bestFit="1" customWidth="1"/>
    <col min="29" max="29" width="11" style="23" bestFit="1" customWidth="1"/>
    <col min="30" max="30" width="6.83203125" style="44" bestFit="1" customWidth="1"/>
    <col min="31" max="31" width="10" style="23" customWidth="1"/>
    <col min="32" max="32" width="8" style="44" bestFit="1" customWidth="1"/>
    <col min="33" max="33" width="10.6640625" style="23" customWidth="1"/>
    <col min="34" max="34" width="7" style="44" bestFit="1" customWidth="1"/>
    <col min="35" max="35" width="11" style="23" bestFit="1" customWidth="1"/>
    <col min="36" max="36" width="7" style="44" bestFit="1" customWidth="1"/>
    <col min="37" max="37" width="11" style="23" bestFit="1" customWidth="1"/>
    <col min="38" max="38" width="7" style="44" bestFit="1" customWidth="1"/>
    <col min="39" max="45" width="7.83203125" style="23" customWidth="1"/>
    <col min="46" max="16384" width="12" style="23"/>
  </cols>
  <sheetData>
    <row r="1" spans="1:19" x14ac:dyDescent="0.2">
      <c r="A1" s="221" t="s">
        <v>83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</row>
    <row r="2" spans="1:19" x14ac:dyDescent="0.2">
      <c r="A2" s="221" t="s">
        <v>84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</row>
    <row r="3" spans="1:19" x14ac:dyDescent="0.2">
      <c r="A3" s="221" t="s">
        <v>40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</row>
    <row r="4" spans="1:19" ht="15" customHeight="1" x14ac:dyDescent="0.2">
      <c r="A4" s="217" t="s">
        <v>38</v>
      </c>
      <c r="B4" s="258" t="s">
        <v>23</v>
      </c>
      <c r="C4" s="258"/>
      <c r="D4" s="258" t="s">
        <v>22</v>
      </c>
      <c r="E4" s="258"/>
      <c r="F4" s="255" t="s">
        <v>8</v>
      </c>
      <c r="G4" s="255"/>
      <c r="H4" s="255"/>
      <c r="I4" s="255"/>
      <c r="J4" s="255"/>
      <c r="K4" s="255"/>
      <c r="L4" s="255"/>
      <c r="M4" s="255"/>
      <c r="N4" s="258" t="s">
        <v>1</v>
      </c>
      <c r="O4" s="258"/>
      <c r="P4" s="258" t="s">
        <v>2</v>
      </c>
      <c r="Q4" s="258"/>
      <c r="R4" s="258" t="s">
        <v>10</v>
      </c>
      <c r="S4" s="258"/>
    </row>
    <row r="5" spans="1:19" ht="12.75" customHeight="1" x14ac:dyDescent="0.2">
      <c r="A5" s="257"/>
      <c r="B5" s="259"/>
      <c r="C5" s="259"/>
      <c r="D5" s="259"/>
      <c r="E5" s="259"/>
      <c r="F5" s="254" t="s">
        <v>11</v>
      </c>
      <c r="G5" s="254"/>
      <c r="H5" s="254" t="s">
        <v>117</v>
      </c>
      <c r="I5" s="254"/>
      <c r="J5" s="254" t="s">
        <v>12</v>
      </c>
      <c r="K5" s="254"/>
      <c r="L5" s="254" t="s">
        <v>118</v>
      </c>
      <c r="M5" s="254"/>
      <c r="N5" s="259"/>
      <c r="O5" s="259"/>
      <c r="P5" s="259"/>
      <c r="Q5" s="259"/>
      <c r="R5" s="259"/>
      <c r="S5" s="259"/>
    </row>
    <row r="6" spans="1:19" x14ac:dyDescent="0.2">
      <c r="A6" s="218"/>
      <c r="B6" s="46" t="s">
        <v>6</v>
      </c>
      <c r="C6" s="47" t="s">
        <v>91</v>
      </c>
      <c r="D6" s="46" t="s">
        <v>6</v>
      </c>
      <c r="E6" s="47" t="s">
        <v>91</v>
      </c>
      <c r="F6" s="46" t="s">
        <v>6</v>
      </c>
      <c r="G6" s="47" t="s">
        <v>91</v>
      </c>
      <c r="H6" s="46" t="s">
        <v>6</v>
      </c>
      <c r="I6" s="47" t="s">
        <v>91</v>
      </c>
      <c r="J6" s="46" t="s">
        <v>6</v>
      </c>
      <c r="K6" s="47" t="s">
        <v>91</v>
      </c>
      <c r="L6" s="46" t="s">
        <v>6</v>
      </c>
      <c r="M6" s="47" t="s">
        <v>91</v>
      </c>
      <c r="N6" s="46" t="s">
        <v>6</v>
      </c>
      <c r="O6" s="47" t="s">
        <v>91</v>
      </c>
      <c r="P6" s="46" t="s">
        <v>6</v>
      </c>
      <c r="Q6" s="47" t="s">
        <v>91</v>
      </c>
      <c r="R6" s="46" t="s">
        <v>6</v>
      </c>
      <c r="S6" s="47" t="s">
        <v>91</v>
      </c>
    </row>
    <row r="7" spans="1:19" x14ac:dyDescent="0.2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</row>
    <row r="8" spans="1:19" s="50" customFormat="1" ht="12" customHeight="1" x14ac:dyDescent="0.2">
      <c r="A8" s="49" t="s">
        <v>109</v>
      </c>
      <c r="B8" s="103">
        <f>'C03'!B8</f>
        <v>3819978.2322415821</v>
      </c>
      <c r="C8" s="108">
        <f>SUM(G8,O8,Q8,S8)</f>
        <v>99.999999999993179</v>
      </c>
      <c r="D8" s="103">
        <f>[1]MercLab!C211</f>
        <v>3197765.1480757608</v>
      </c>
      <c r="E8" s="108">
        <f>IF(ISNUMBER(D8/$B$8*100),D8/$B$8*100,0)</f>
        <v>83.71160655015818</v>
      </c>
      <c r="F8" s="103">
        <f t="shared" ref="F8:F53" si="0">H8+J8+L8</f>
        <v>1726975.3172500862</v>
      </c>
      <c r="G8" s="108">
        <f>IF(ISNUMBER(F8/$B$8*100),F8/$B$8*100,0)</f>
        <v>45.209035556118565</v>
      </c>
      <c r="H8" s="103">
        <f>[1]MercLab!D211</f>
        <v>200688.22571070737</v>
      </c>
      <c r="I8" s="108">
        <f>IF(ISNUMBER(H8/$B$8*100),H8/$B$8*100,0)</f>
        <v>5.2536484113141793</v>
      </c>
      <c r="J8" s="103">
        <f>[1]MercLab!E211</f>
        <v>1400904.3525610603</v>
      </c>
      <c r="K8" s="108">
        <f>IF(ISNUMBER(J8/$B$8*100),J8/$B$8*100,0)</f>
        <v>36.673097787235363</v>
      </c>
      <c r="L8" s="103">
        <f>[1]MercLab!F211</f>
        <v>125382.73897831858</v>
      </c>
      <c r="M8" s="108">
        <f>IF(ISNUMBER(L8/$B$8*100),L8/$B$8*100,0)</f>
        <v>3.2822893575690189</v>
      </c>
      <c r="N8" s="103">
        <f>[1]MercLab!G211</f>
        <v>1470789.8308254143</v>
      </c>
      <c r="O8" s="108">
        <f>IF(ISNUMBER(N8/$B$8*100),N8/$B$8*100,0)</f>
        <v>38.502570994032794</v>
      </c>
      <c r="P8" s="22">
        <f>'C03'!N8</f>
        <v>454912.70998174284</v>
      </c>
      <c r="Q8" s="108">
        <f>IF(ISNUMBER(P8/$B$8*100),P8/$B$8*100,0)</f>
        <v>11.908777545959936</v>
      </c>
      <c r="R8" s="103">
        <f>B8-(D8+P8)</f>
        <v>167300.37418407854</v>
      </c>
      <c r="S8" s="108">
        <f>IF(ISNUMBER(R8/$B$8*100),R8/$B$8*100,0)</f>
        <v>4.3796159038818878</v>
      </c>
    </row>
    <row r="9" spans="1:19" ht="11.25" customHeight="1" x14ac:dyDescent="0.2">
      <c r="A9" s="51"/>
      <c r="B9" s="8"/>
      <c r="C9" s="108"/>
      <c r="D9" s="8"/>
      <c r="E9" s="108"/>
      <c r="F9" s="8"/>
      <c r="G9" s="108"/>
      <c r="H9" s="8"/>
      <c r="I9" s="108"/>
      <c r="J9" s="8"/>
      <c r="K9" s="108"/>
      <c r="L9" s="8"/>
      <c r="M9" s="108"/>
      <c r="N9" s="8"/>
      <c r="O9" s="108"/>
      <c r="P9" s="8"/>
      <c r="Q9" s="108"/>
      <c r="R9" s="8"/>
      <c r="S9" s="108"/>
    </row>
    <row r="10" spans="1:19" ht="12.75" customHeight="1" x14ac:dyDescent="0.2">
      <c r="A10" s="52" t="s">
        <v>42</v>
      </c>
      <c r="B10" s="103"/>
      <c r="C10" s="67"/>
      <c r="D10" s="103"/>
      <c r="E10" s="108"/>
      <c r="F10" s="103"/>
      <c r="G10" s="108"/>
      <c r="H10" s="103"/>
      <c r="I10" s="108"/>
      <c r="J10" s="103"/>
      <c r="K10" s="108"/>
      <c r="L10" s="103"/>
      <c r="M10" s="108"/>
      <c r="N10" s="103"/>
      <c r="O10" s="108"/>
      <c r="P10" s="103"/>
      <c r="Q10" s="108"/>
      <c r="R10" s="103"/>
      <c r="S10" s="108"/>
    </row>
    <row r="11" spans="1:19" x14ac:dyDescent="0.2">
      <c r="A11" s="53" t="s">
        <v>73</v>
      </c>
      <c r="B11" s="69">
        <f>'C03'!B11</f>
        <v>2050539.6403622858</v>
      </c>
      <c r="C11" s="109">
        <f>IF(ISNUMBER(B11/B$8*100),B11/B$8*100,0)</f>
        <v>53.679354061633454</v>
      </c>
      <c r="D11" s="69">
        <f>SUM(D12:D14)</f>
        <v>1839622.9658423546</v>
      </c>
      <c r="E11" s="109">
        <f>IF(ISNUMBER(D11/D$8*100),D11/D$8*100,0)</f>
        <v>57.528395008912348</v>
      </c>
      <c r="F11" s="69">
        <f>SUM(F12:F14)</f>
        <v>1126249.9585952936</v>
      </c>
      <c r="G11" s="109">
        <f>IF(ISNUMBER(F11/F$8*100),F11/F$8*100,0)</f>
        <v>65.215174029739728</v>
      </c>
      <c r="H11" s="69">
        <f>SUM(H12:H14)</f>
        <v>152703.14629793327</v>
      </c>
      <c r="I11" s="109">
        <f>IF(ISNUMBER(H11/H$8*100),H11/H$8*100,0)</f>
        <v>76.08973857691845</v>
      </c>
      <c r="J11" s="69">
        <f>SUM(J12:J14)</f>
        <v>891156.31269322825</v>
      </c>
      <c r="K11" s="109">
        <f>IF(ISNUMBER(J11/J$8*100),J11/J$8*100,0)</f>
        <v>63.612930537624692</v>
      </c>
      <c r="L11" s="69">
        <f>SUM(L12:L14)</f>
        <v>82390.499604131939</v>
      </c>
      <c r="M11" s="109">
        <f>IF(ISNUMBER(L11/L$8*100),L11/L$8*100,0)</f>
        <v>65.711197789656723</v>
      </c>
      <c r="N11" s="69">
        <f>SUM(N12:N14)</f>
        <v>713373.00724706054</v>
      </c>
      <c r="O11" s="109">
        <f>IF(ISNUMBER(N11/N$8*100),N11/N$8*100,0)</f>
        <v>48.502715499923752</v>
      </c>
      <c r="P11" s="69">
        <f>'C03'!N11</f>
        <v>174506.44218584828</v>
      </c>
      <c r="Q11" s="109">
        <f>IF(ISNUMBER(P11/P$8*100),P11/P$8*100,0)</f>
        <v>38.360423517921014</v>
      </c>
      <c r="R11" s="69">
        <f t="shared" ref="R11:R53" si="1">B11-(D11+P11)</f>
        <v>36410.232334082946</v>
      </c>
      <c r="S11" s="109">
        <f>IF(ISNUMBER(R11/R$8*100),R11/R$8*100,0)</f>
        <v>21.763389658663414</v>
      </c>
    </row>
    <row r="12" spans="1:19" x14ac:dyDescent="0.2">
      <c r="A12" s="56" t="s">
        <v>68</v>
      </c>
      <c r="B12" s="69">
        <f>'C03'!B12</f>
        <v>520798.3728161208</v>
      </c>
      <c r="C12" s="109">
        <f>IF(ISNUMBER(B12/B$8*100),B12/B$8*100,0)</f>
        <v>13.633542945885157</v>
      </c>
      <c r="D12" s="69">
        <f>[1]MercLab!C212</f>
        <v>476916.77429932356</v>
      </c>
      <c r="E12" s="109">
        <f>IF(ISNUMBER(D12/D$8*100),D12/D$8*100,0)</f>
        <v>14.914065049032942</v>
      </c>
      <c r="F12" s="69">
        <f t="shared" si="0"/>
        <v>306382.89742865472</v>
      </c>
      <c r="G12" s="109">
        <f>IF(ISNUMBER(F12/F$8*100),F12/F$8*100,0)</f>
        <v>17.741011951260383</v>
      </c>
      <c r="H12" s="69">
        <f>[1]MercLab!D212</f>
        <v>62056.112872556077</v>
      </c>
      <c r="I12" s="109">
        <f>IF(ISNUMBER(H12/H$8*100),H12/H$8*100,0)</f>
        <v>30.921651059893335</v>
      </c>
      <c r="J12" s="69">
        <f>[1]MercLab!E212</f>
        <v>222429.77930819607</v>
      </c>
      <c r="K12" s="109">
        <f>IF(ISNUMBER(J12/J$8*100),J12/J$8*100,0)</f>
        <v>15.877584997259916</v>
      </c>
      <c r="L12" s="69">
        <f>[1]MercLab!F212</f>
        <v>21897.00524790262</v>
      </c>
      <c r="M12" s="109">
        <f>IF(ISNUMBER(L12/L$8*100),L12/L$8*100,0)</f>
        <v>17.464130570388235</v>
      </c>
      <c r="N12" s="69">
        <f>[1]MercLab!G212</f>
        <v>170533.87687066602</v>
      </c>
      <c r="O12" s="109">
        <f>IF(ISNUMBER(N12/N$8*100),N12/N$8*100,0)</f>
        <v>11.594714166262735</v>
      </c>
      <c r="P12" s="69">
        <f>'C03'!N12</f>
        <v>33633.800060778449</v>
      </c>
      <c r="Q12" s="109">
        <f t="shared" ref="Q12:S15" si="2">IF(ISNUMBER(P12/P$8*100),P12/P$8*100,0)</f>
        <v>7.3934623770191612</v>
      </c>
      <c r="R12" s="69">
        <f t="shared" si="1"/>
        <v>10247.798456018791</v>
      </c>
      <c r="S12" s="109">
        <f t="shared" si="2"/>
        <v>6.1253888438667001</v>
      </c>
    </row>
    <row r="13" spans="1:19" x14ac:dyDescent="0.2">
      <c r="A13" s="56" t="s">
        <v>69</v>
      </c>
      <c r="B13" s="104">
        <f>'C03'!B13</f>
        <v>341936.12426178221</v>
      </c>
      <c r="C13" s="109">
        <f>IF(ISNUMBER(B13/B$8*100),B13/B$8*100,0)</f>
        <v>8.9512584489554126</v>
      </c>
      <c r="D13" s="104">
        <f>[1]MercLab!C213</f>
        <v>313644.23750282294</v>
      </c>
      <c r="E13" s="109">
        <f>IF(ISNUMBER(D13/D$8*100),D13/D$8*100,0)</f>
        <v>9.8082324054209167</v>
      </c>
      <c r="F13" s="104">
        <f t="shared" si="0"/>
        <v>199334.01142063094</v>
      </c>
      <c r="G13" s="109">
        <f>IF(ISNUMBER(F13/F$8*100),F13/F$8*100,0)</f>
        <v>11.542377556271989</v>
      </c>
      <c r="H13" s="104">
        <f>[1]MercLab!D213</f>
        <v>12823.398186932358</v>
      </c>
      <c r="I13" s="109">
        <f>IF(ISNUMBER(H13/H$8*100),H13/H$8*100,0)</f>
        <v>6.3897112755470369</v>
      </c>
      <c r="J13" s="104">
        <f>[1]MercLab!E213</f>
        <v>174766.4119238843</v>
      </c>
      <c r="K13" s="109">
        <f>IF(ISNUMBER(J13/J$8*100),J13/J$8*100,0)</f>
        <v>12.475256544416144</v>
      </c>
      <c r="L13" s="104">
        <f>[1]MercLab!F213</f>
        <v>11744.201309814287</v>
      </c>
      <c r="M13" s="109">
        <f>IF(ISNUMBER(L13/L$8*100),L13/L$8*100,0)</f>
        <v>9.3666810962273814</v>
      </c>
      <c r="N13" s="104">
        <f>[1]MercLab!G213</f>
        <v>114310.22608219252</v>
      </c>
      <c r="O13" s="109">
        <f>IF(ISNUMBER(N13/N$8*100),N13/N$8*100,0)</f>
        <v>7.7720299451649781</v>
      </c>
      <c r="P13" s="104">
        <f>'C03'!N13</f>
        <v>23953.938527405015</v>
      </c>
      <c r="Q13" s="109">
        <f t="shared" si="2"/>
        <v>5.2656120617879338</v>
      </c>
      <c r="R13" s="104">
        <f t="shared" si="1"/>
        <v>4337.9482315542409</v>
      </c>
      <c r="S13" s="109">
        <f t="shared" si="2"/>
        <v>2.5929100593530352</v>
      </c>
    </row>
    <row r="14" spans="1:19" x14ac:dyDescent="0.2">
      <c r="A14" s="56" t="s">
        <v>97</v>
      </c>
      <c r="B14" s="104">
        <f>'C03'!B14</f>
        <v>1187805.1432843828</v>
      </c>
      <c r="C14" s="109">
        <f>IF(ISNUMBER(B14/B$8*100),B14/B$8*100,0)</f>
        <v>31.09455266679289</v>
      </c>
      <c r="D14" s="104">
        <f>[1]MercLab!C214</f>
        <v>1049061.9540402081</v>
      </c>
      <c r="E14" s="109">
        <f>IF(ISNUMBER(D14/D$8*100),D14/D$8*100,0)</f>
        <v>32.806097554458489</v>
      </c>
      <c r="F14" s="104">
        <f t="shared" si="0"/>
        <v>620533.04974600789</v>
      </c>
      <c r="G14" s="109">
        <f>IF(ISNUMBER(F14/F$8*100),F14/F$8*100,0)</f>
        <v>35.931784522207352</v>
      </c>
      <c r="H14" s="104">
        <f>[1]MercLab!D214</f>
        <v>77823.63523844484</v>
      </c>
      <c r="I14" s="109">
        <f>IF(ISNUMBER(H14/H$8*100),H14/H$8*100,0)</f>
        <v>38.778376241478071</v>
      </c>
      <c r="J14" s="104">
        <f>[1]MercLab!E214</f>
        <v>493960.12146114797</v>
      </c>
      <c r="K14" s="109">
        <f>IF(ISNUMBER(J14/J$8*100),J14/J$8*100,0)</f>
        <v>35.260088995948642</v>
      </c>
      <c r="L14" s="104">
        <f>[1]MercLab!F214</f>
        <v>48749.293046415034</v>
      </c>
      <c r="M14" s="109">
        <f>IF(ISNUMBER(L14/L$8*100),L14/L$8*100,0)</f>
        <v>38.880386123041113</v>
      </c>
      <c r="N14" s="104">
        <f>[1]MercLab!G214</f>
        <v>428528.90429420199</v>
      </c>
      <c r="O14" s="109">
        <f>IF(ISNUMBER(N14/N$8*100),N14/N$8*100,0)</f>
        <v>29.135971388496039</v>
      </c>
      <c r="P14" s="104">
        <f>'C03'!N14</f>
        <v>116918.70359766482</v>
      </c>
      <c r="Q14" s="109">
        <f t="shared" si="2"/>
        <v>25.701349079113918</v>
      </c>
      <c r="R14" s="104">
        <f t="shared" si="1"/>
        <v>21824.485646509798</v>
      </c>
      <c r="S14" s="109">
        <f t="shared" si="2"/>
        <v>13.045090755443612</v>
      </c>
    </row>
    <row r="15" spans="1:19" x14ac:dyDescent="0.2">
      <c r="A15" s="53" t="s">
        <v>70</v>
      </c>
      <c r="B15" s="104">
        <f>'C03'!B15</f>
        <v>1769438.5918789473</v>
      </c>
      <c r="C15" s="109">
        <f>IF(ISNUMBER(B15/B$8*100),B15/B$8*100,0)</f>
        <v>46.320645938357401</v>
      </c>
      <c r="D15" s="104">
        <f>[1]MercLab!C215</f>
        <v>1358142.1822330626</v>
      </c>
      <c r="E15" s="109">
        <f>IF(ISNUMBER(D15/D$8*100),D15/D$8*100,0)</f>
        <v>42.471604991076909</v>
      </c>
      <c r="F15" s="104">
        <f t="shared" si="0"/>
        <v>600725.35865475051</v>
      </c>
      <c r="G15" s="109">
        <f>IF(ISNUMBER(F15/F$8*100),F15/F$8*100,0)</f>
        <v>34.784825970257828</v>
      </c>
      <c r="H15" s="104">
        <f>[1]MercLab!D215</f>
        <v>47985.079412773841</v>
      </c>
      <c r="I15" s="109">
        <f>IF(ISNUMBER(H15/H$8*100),H15/H$8*100,0)</f>
        <v>23.910261423081426</v>
      </c>
      <c r="J15" s="104">
        <f>[1]MercLab!E215</f>
        <v>509748.03986779053</v>
      </c>
      <c r="K15" s="109">
        <f>IF(ISNUMBER(J15/J$8*100),J15/J$8*100,0)</f>
        <v>36.387069462372338</v>
      </c>
      <c r="L15" s="104">
        <f>[1]MercLab!F215</f>
        <v>42992.239374186182</v>
      </c>
      <c r="M15" s="109">
        <f>IF(ISNUMBER(L15/L$8*100),L15/L$8*100,0)</f>
        <v>34.288802210342908</v>
      </c>
      <c r="N15" s="104">
        <f>[1]MercLab!G215</f>
        <v>757416.82357829856</v>
      </c>
      <c r="O15" s="109">
        <f>IF(ISNUMBER(N15/N$8*100),N15/N$8*100,0)</f>
        <v>51.497284500072496</v>
      </c>
      <c r="P15" s="104">
        <f>'C03'!N15</f>
        <v>280406.26779589389</v>
      </c>
      <c r="Q15" s="109">
        <f t="shared" si="2"/>
        <v>61.639576482078837</v>
      </c>
      <c r="R15" s="104">
        <f t="shared" si="1"/>
        <v>130890.14184999093</v>
      </c>
      <c r="S15" s="109">
        <f t="shared" si="2"/>
        <v>78.236610341333801</v>
      </c>
    </row>
    <row r="16" spans="1:19" x14ac:dyDescent="0.2">
      <c r="A16" s="54"/>
      <c r="B16" s="105">
        <f>'C03'!B16</f>
        <v>0</v>
      </c>
      <c r="C16" s="109"/>
      <c r="D16" s="105"/>
      <c r="E16" s="109"/>
      <c r="F16" s="105">
        <f t="shared" si="0"/>
        <v>0</v>
      </c>
      <c r="G16" s="109"/>
      <c r="H16" s="105"/>
      <c r="I16" s="109"/>
      <c r="J16" s="105"/>
      <c r="K16" s="109"/>
      <c r="L16" s="105"/>
      <c r="M16" s="109"/>
      <c r="N16" s="105"/>
      <c r="O16" s="109"/>
      <c r="P16" s="105"/>
      <c r="Q16" s="109"/>
      <c r="R16" s="105"/>
      <c r="S16" s="109"/>
    </row>
    <row r="17" spans="1:19" x14ac:dyDescent="0.2">
      <c r="A17" s="52" t="s">
        <v>41</v>
      </c>
      <c r="B17" s="103"/>
      <c r="C17" s="67"/>
      <c r="D17" s="103"/>
      <c r="E17" s="108"/>
      <c r="F17" s="103"/>
      <c r="G17" s="108"/>
      <c r="H17" s="103"/>
      <c r="I17" s="108"/>
      <c r="J17" s="103"/>
      <c r="K17" s="108"/>
      <c r="L17" s="103"/>
      <c r="M17" s="108"/>
      <c r="N17" s="103"/>
      <c r="O17" s="108"/>
      <c r="P17" s="103"/>
      <c r="Q17" s="108"/>
      <c r="R17" s="103"/>
      <c r="S17" s="108"/>
    </row>
    <row r="18" spans="1:19" x14ac:dyDescent="0.2">
      <c r="A18" s="53" t="s">
        <v>44</v>
      </c>
      <c r="B18" s="104">
        <f>'C03'!B18</f>
        <v>360398.64495268336</v>
      </c>
      <c r="C18" s="109">
        <f>IF(ISNUMBER(B18/B$8*100),B18/B$8*100,0)</f>
        <v>9.4345732630313872</v>
      </c>
      <c r="D18" s="104">
        <f>[1]MercLab!C217</f>
        <v>299593.29986761464</v>
      </c>
      <c r="E18" s="109">
        <f>IF(ISNUMBER(D18/D$8*100),D18/D$8*100,0)</f>
        <v>9.3688337321423809</v>
      </c>
      <c r="F18" s="104">
        <f t="shared" si="0"/>
        <v>107224.83234724576</v>
      </c>
      <c r="G18" s="109">
        <f>IF(ISNUMBER(F18/F$8*100),F18/F$8*100,0)</f>
        <v>6.2088225162350916</v>
      </c>
      <c r="H18" s="104">
        <f>[1]MercLab!D217</f>
        <v>3062.588409985643</v>
      </c>
      <c r="I18" s="109">
        <f>IF(ISNUMBER(H18/H$8*100),H18/H$8*100,0)</f>
        <v>1.5260428952121847</v>
      </c>
      <c r="J18" s="104">
        <f>[1]MercLab!E217</f>
        <v>92520.526816273021</v>
      </c>
      <c r="K18" s="109">
        <f>IF(ISNUMBER(J18/J$8*100),J18/J$8*100,0)</f>
        <v>6.60434287659481</v>
      </c>
      <c r="L18" s="104">
        <f>[1]MercLab!F217</f>
        <v>11641.717120987085</v>
      </c>
      <c r="M18" s="109">
        <f>IF(ISNUMBER(L18/L$8*100),L18/L$8*100,0)</f>
        <v>9.2849440168954942</v>
      </c>
      <c r="N18" s="104">
        <f>[1]MercLab!G217</f>
        <v>192368.46752036811</v>
      </c>
      <c r="O18" s="109">
        <f>IF(ISNUMBER(N18/N$8*100),N18/N$8*100,0)</f>
        <v>13.079262821147603</v>
      </c>
      <c r="P18" s="104">
        <f>'C03'!N18</f>
        <v>27079.355721867232</v>
      </c>
      <c r="Q18" s="109">
        <f t="shared" ref="Q18:S22" si="3">IF(ISNUMBER(P18/P$8*100),P18/P$8*100,0)</f>
        <v>5.9526487450645238</v>
      </c>
      <c r="R18" s="104">
        <f t="shared" si="1"/>
        <v>33725.989363201486</v>
      </c>
      <c r="S18" s="109">
        <f t="shared" si="3"/>
        <v>20.158944370377316</v>
      </c>
    </row>
    <row r="19" spans="1:19" x14ac:dyDescent="0.2">
      <c r="A19" s="53" t="s">
        <v>45</v>
      </c>
      <c r="B19" s="104">
        <f>'C03'!B19</f>
        <v>2025356.522402952</v>
      </c>
      <c r="C19" s="109">
        <f>IF(ISNUMBER(B19/B$8*100),B19/B$8*100,0)</f>
        <v>53.02010637936182</v>
      </c>
      <c r="D19" s="104">
        <f>[1]MercLab!C218</f>
        <v>1676863.766819743</v>
      </c>
      <c r="E19" s="109">
        <f>IF(ISNUMBER(D19/D$8*100),D19/D$8*100,0)</f>
        <v>52.438615382020394</v>
      </c>
      <c r="F19" s="104">
        <f t="shared" si="0"/>
        <v>787842.49075504951</v>
      </c>
      <c r="G19" s="109">
        <f>IF(ISNUMBER(F19/F$8*100),F19/F$8*100,0)</f>
        <v>45.619788707203668</v>
      </c>
      <c r="H19" s="104">
        <f>[1]MercLab!D218</f>
        <v>24831.997813819107</v>
      </c>
      <c r="I19" s="109">
        <f>IF(ISNUMBER(H19/H$8*100),H19/H$8*100,0)</f>
        <v>12.373420376746218</v>
      </c>
      <c r="J19" s="104">
        <f>[1]MercLab!E218</f>
        <v>679689.60425741039</v>
      </c>
      <c r="K19" s="109">
        <f>IF(ISNUMBER(J19/J$8*100),J19/J$8*100,0)</f>
        <v>48.517916516915463</v>
      </c>
      <c r="L19" s="104">
        <f>[1]MercLab!F218</f>
        <v>83320.888683819983</v>
      </c>
      <c r="M19" s="109">
        <f>IF(ISNUMBER(L19/L$8*100),L19/L$8*100,0)</f>
        <v>66.453236994789194</v>
      </c>
      <c r="N19" s="104">
        <f>[1]MercLab!G218</f>
        <v>889021.27606454759</v>
      </c>
      <c r="O19" s="109">
        <f>IF(ISNUMBER(N19/N$8*100),N19/N$8*100,0)</f>
        <v>60.445160649881878</v>
      </c>
      <c r="P19" s="104">
        <f>'C03'!N19</f>
        <v>250333.76448344855</v>
      </c>
      <c r="Q19" s="109">
        <f t="shared" si="3"/>
        <v>55.028966874435156</v>
      </c>
      <c r="R19" s="104">
        <f t="shared" si="1"/>
        <v>98158.991099760402</v>
      </c>
      <c r="S19" s="109">
        <f t="shared" si="3"/>
        <v>58.672308163374019</v>
      </c>
    </row>
    <row r="20" spans="1:19" x14ac:dyDescent="0.2">
      <c r="A20" s="53" t="s">
        <v>46</v>
      </c>
      <c r="B20" s="69">
        <f>'C03'!B20</f>
        <v>1042493.0303780633</v>
      </c>
      <c r="C20" s="109">
        <f>IF(ISNUMBER(B20/B$8*100),B20/B$8*100,0)</f>
        <v>27.290548976932865</v>
      </c>
      <c r="D20" s="69">
        <f>[1]MercLab!C219</f>
        <v>872499.94532872073</v>
      </c>
      <c r="E20" s="109">
        <f>IF(ISNUMBER(D20/D$8*100),D20/D$8*100,0)</f>
        <v>27.284678671719941</v>
      </c>
      <c r="F20" s="69">
        <f t="shared" si="0"/>
        <v>563371.15308025177</v>
      </c>
      <c r="G20" s="109">
        <f>IF(ISNUMBER(F20/F$8*100),F20/F$8*100,0)</f>
        <v>32.621841635659521</v>
      </c>
      <c r="H20" s="69">
        <f>[1]MercLab!D219</f>
        <v>76083.114430700938</v>
      </c>
      <c r="I20" s="109">
        <f>IF(ISNUMBER(H20/H$8*100),H20/H$8*100,0)</f>
        <v>37.91110024579865</v>
      </c>
      <c r="J20" s="69">
        <f>[1]MercLab!E219</f>
        <v>459168.70400718896</v>
      </c>
      <c r="K20" s="109">
        <f>IF(ISNUMBER(J20/J$8*100),J20/J$8*100,0)</f>
        <v>32.776592004140802</v>
      </c>
      <c r="L20" s="69">
        <f>[1]MercLab!F219</f>
        <v>28119.334642361802</v>
      </c>
      <c r="M20" s="109">
        <f>IF(ISNUMBER(L20/L$8*100),L20/L$8*100,0)</f>
        <v>22.426798833310102</v>
      </c>
      <c r="N20" s="69">
        <f>[1]MercLab!G219</f>
        <v>309128.79224849667</v>
      </c>
      <c r="O20" s="109">
        <f>IF(ISNUMBER(N20/N$8*100),N20/N$8*100,0)</f>
        <v>21.017876638092616</v>
      </c>
      <c r="P20" s="69">
        <f>'C03'!N20</f>
        <v>145454.13793953127</v>
      </c>
      <c r="Q20" s="109">
        <f t="shared" si="3"/>
        <v>31.974076509176637</v>
      </c>
      <c r="R20" s="69">
        <f t="shared" si="1"/>
        <v>24538.947109811357</v>
      </c>
      <c r="S20" s="109">
        <f t="shared" si="3"/>
        <v>14.667598461442447</v>
      </c>
    </row>
    <row r="21" spans="1:19" x14ac:dyDescent="0.2">
      <c r="A21" s="53" t="s">
        <v>47</v>
      </c>
      <c r="B21" s="69">
        <f>'C03'!B21</f>
        <v>369325.73541178519</v>
      </c>
      <c r="C21" s="109">
        <f>IF(ISNUMBER(B21/B$8*100),B21/B$8*100,0)</f>
        <v>9.6682680622256587</v>
      </c>
      <c r="D21" s="69">
        <f>[1]MercLab!C220</f>
        <v>327643.64928754151</v>
      </c>
      <c r="E21" s="109">
        <f>IF(ISNUMBER(D21/D$8*100),D21/D$8*100,0)</f>
        <v>10.246019770548173</v>
      </c>
      <c r="F21" s="69">
        <f t="shared" si="0"/>
        <v>253094.12320189708</v>
      </c>
      <c r="G21" s="109">
        <f>IF(ISNUMBER(F21/F$8*100),F21/F$8*100,0)</f>
        <v>14.655341085297405</v>
      </c>
      <c r="H21" s="69">
        <f>[1]MercLab!D220</f>
        <v>95283.087582982247</v>
      </c>
      <c r="I21" s="109">
        <f>IF(ISNUMBER(H21/H$8*100),H21/H$8*100,0)</f>
        <v>47.478165321135023</v>
      </c>
      <c r="J21" s="69">
        <f>[1]MercLab!E220</f>
        <v>156421.07592217144</v>
      </c>
      <c r="K21" s="109">
        <f>IF(ISNUMBER(J21/J$8*100),J21/J$8*100,0)</f>
        <v>11.165721316820138</v>
      </c>
      <c r="L21" s="69">
        <f>[1]MercLab!F220</f>
        <v>1389.9596967434054</v>
      </c>
      <c r="M21" s="109">
        <f>IF(ISNUMBER(L21/L$8*100),L21/L$8*100,0)</f>
        <v>1.108573403380317</v>
      </c>
      <c r="N21" s="69">
        <f>[1]MercLab!G220</f>
        <v>74549.526085645572</v>
      </c>
      <c r="O21" s="109">
        <f>IF(ISNUMBER(N21/N$8*100),N21/N$8*100,0)</f>
        <v>5.0686729349908557</v>
      </c>
      <c r="P21" s="69">
        <f>'C03'!N21</f>
        <v>31492.861540565595</v>
      </c>
      <c r="Q21" s="109">
        <f t="shared" si="3"/>
        <v>6.9228361506605314</v>
      </c>
      <c r="R21" s="69">
        <f t="shared" si="1"/>
        <v>10189.224583678064</v>
      </c>
      <c r="S21" s="109">
        <f t="shared" si="3"/>
        <v>6.0903776416345528</v>
      </c>
    </row>
    <row r="22" spans="1:19" x14ac:dyDescent="0.2">
      <c r="A22" s="53" t="s">
        <v>63</v>
      </c>
      <c r="B22" s="104">
        <f>'C03'!B22</f>
        <v>22404.299095787297</v>
      </c>
      <c r="C22" s="109">
        <f>IF(ISNUMBER(B22/B$8*100),B22/B$8*100,0)</f>
        <v>0.58650331844012482</v>
      </c>
      <c r="D22" s="104">
        <f>[1]MercLab!C221</f>
        <v>21164.486771858385</v>
      </c>
      <c r="E22" s="109">
        <f>IF(ISNUMBER(D22/D$8*100),D22/D$8*100,0)</f>
        <v>0.66185244356027861</v>
      </c>
      <c r="F22" s="104">
        <f t="shared" si="0"/>
        <v>15442.717865576873</v>
      </c>
      <c r="G22" s="109">
        <f>IF(ISNUMBER(F22/F$8*100),F22/F$8*100,0)</f>
        <v>0.8942060556005379</v>
      </c>
      <c r="H22" s="104">
        <f>[1]MercLab!D221</f>
        <v>1427.4374732194747</v>
      </c>
      <c r="I22" s="109">
        <f>IF(ISNUMBER(H22/H$8*100),H22/H$8*100,0)</f>
        <v>0.71127116110794153</v>
      </c>
      <c r="J22" s="104">
        <f>[1]MercLab!E221</f>
        <v>13104.441557951362</v>
      </c>
      <c r="K22" s="109">
        <f>IF(ISNUMBER(J22/J$8*100),J22/J$8*100,0)</f>
        <v>0.93542728552413346</v>
      </c>
      <c r="L22" s="104">
        <f>[1]MercLab!F221</f>
        <v>910.83883440603597</v>
      </c>
      <c r="M22" s="109">
        <f>IF(ISNUMBER(L22/L$8*100),L22/L$8*100,0)</f>
        <v>0.72644675162467143</v>
      </c>
      <c r="N22" s="104">
        <f>[1]MercLab!G221</f>
        <v>5721.7689062815161</v>
      </c>
      <c r="O22" s="109">
        <f>IF(ISNUMBER(N22/N$8*100),N22/N$8*100,0)</f>
        <v>0.38902695588195846</v>
      </c>
      <c r="P22" s="104">
        <f>'C03'!N22</f>
        <v>552.59029632982129</v>
      </c>
      <c r="Q22" s="109">
        <f t="shared" si="3"/>
        <v>0.12147172066306931</v>
      </c>
      <c r="R22" s="104">
        <f t="shared" si="1"/>
        <v>687.22202759909123</v>
      </c>
      <c r="S22" s="109">
        <f t="shared" si="3"/>
        <v>0.41077136315484225</v>
      </c>
    </row>
    <row r="23" spans="1:19" x14ac:dyDescent="0.2">
      <c r="B23" s="105"/>
      <c r="C23" s="106"/>
      <c r="D23" s="105"/>
      <c r="E23" s="106"/>
      <c r="F23" s="105">
        <f t="shared" si="0"/>
        <v>0</v>
      </c>
      <c r="G23" s="106"/>
      <c r="H23" s="105"/>
      <c r="I23" s="106"/>
      <c r="J23" s="105"/>
      <c r="K23" s="106"/>
      <c r="L23" s="105"/>
      <c r="M23" s="106"/>
      <c r="N23" s="105"/>
      <c r="O23" s="106"/>
      <c r="P23" s="105">
        <f>'C03'!N23</f>
        <v>0</v>
      </c>
      <c r="Q23" s="106"/>
      <c r="R23" s="105">
        <f t="shared" si="1"/>
        <v>0</v>
      </c>
      <c r="S23" s="106"/>
    </row>
    <row r="24" spans="1:19" ht="11.25" customHeight="1" x14ac:dyDescent="0.2">
      <c r="A24" s="52" t="s">
        <v>19</v>
      </c>
      <c r="B24" s="103"/>
      <c r="C24" s="67"/>
      <c r="D24" s="103"/>
      <c r="E24" s="108"/>
      <c r="F24" s="103"/>
      <c r="G24" s="108"/>
      <c r="H24" s="103"/>
      <c r="I24" s="108"/>
      <c r="J24" s="103"/>
      <c r="K24" s="108"/>
      <c r="L24" s="103"/>
      <c r="M24" s="108"/>
      <c r="N24" s="103"/>
      <c r="O24" s="108"/>
      <c r="P24" s="103"/>
      <c r="Q24" s="108"/>
      <c r="R24" s="103"/>
      <c r="S24" s="108"/>
    </row>
    <row r="25" spans="1:19" x14ac:dyDescent="0.2">
      <c r="A25" s="53" t="s">
        <v>48</v>
      </c>
      <c r="B25" s="104">
        <f>'C03'!B25</f>
        <v>28753.365472650301</v>
      </c>
      <c r="C25" s="109">
        <f t="shared" ref="C25:C33" si="4">IF(ISNUMBER(B25/B$8*100),B25/B$8*100,0)</f>
        <v>0.75271019164362307</v>
      </c>
      <c r="D25" s="104">
        <f>[1]MercLab!C223</f>
        <v>2837.7250899880319</v>
      </c>
      <c r="E25" s="109">
        <f t="shared" ref="E25:E33" si="5">IF(ISNUMBER(D25/D$8*100),D25/D$8*100,0)</f>
        <v>8.8740884917568721E-2</v>
      </c>
      <c r="F25" s="104">
        <f t="shared" si="0"/>
        <v>1195.8898296018417</v>
      </c>
      <c r="G25" s="109">
        <f t="shared" ref="G25:G33" si="6">IF(ISNUMBER(F25/F$8*100),F25/F$8*100,0)</f>
        <v>6.9247650366311683E-2</v>
      </c>
      <c r="H25" s="104">
        <f>[1]MercLab!D223</f>
        <v>0</v>
      </c>
      <c r="I25" s="109">
        <f t="shared" ref="I25:I33" si="7">IF(ISNUMBER(H25/H$8*100),H25/H$8*100,0)</f>
        <v>0</v>
      </c>
      <c r="J25" s="104">
        <f>[1]MercLab!E223</f>
        <v>896.91737220138134</v>
      </c>
      <c r="K25" s="109">
        <f t="shared" ref="K25:K33" si="8">IF(ISNUMBER(J25/J$8*100),J25/J$8*100,0)</f>
        <v>6.4024169142003429E-2</v>
      </c>
      <c r="L25" s="104">
        <f>[1]MercLab!F223</f>
        <v>298.97245740046043</v>
      </c>
      <c r="M25" s="109">
        <f t="shared" ref="M25:M33" si="9">IF(ISNUMBER(L25/L$8*100),L25/L$8*100,0)</f>
        <v>0.23844785959904682</v>
      </c>
      <c r="N25" s="104">
        <f>[1]MercLab!G223</f>
        <v>1641.8352603861904</v>
      </c>
      <c r="O25" s="109">
        <f t="shared" ref="O25:O33" si="10">IF(ISNUMBER(N25/N$8*100),N25/N$8*100,0)</f>
        <v>0.11162949498126354</v>
      </c>
      <c r="P25" s="104">
        <f>'C03'!N25</f>
        <v>25616.667925261798</v>
      </c>
      <c r="Q25" s="109">
        <f t="shared" ref="Q25:S33" si="11">IF(ISNUMBER(P25/P$8*100),P25/P$8*100,0)</f>
        <v>5.6311172150564621</v>
      </c>
      <c r="R25" s="104">
        <f t="shared" si="1"/>
        <v>298.97245740047219</v>
      </c>
      <c r="S25" s="109">
        <f t="shared" si="11"/>
        <v>0.17870399803859163</v>
      </c>
    </row>
    <row r="26" spans="1:19" x14ac:dyDescent="0.2">
      <c r="A26" s="53" t="s">
        <v>49</v>
      </c>
      <c r="B26" s="104">
        <f>'C03'!B26</f>
        <v>104280.39089405011</v>
      </c>
      <c r="C26" s="109">
        <f t="shared" si="4"/>
        <v>2.7298687205570245</v>
      </c>
      <c r="D26" s="104">
        <f>[1]MercLab!C224</f>
        <v>25170.465836812047</v>
      </c>
      <c r="E26" s="109">
        <f t="shared" si="5"/>
        <v>0.78712677983742019</v>
      </c>
      <c r="F26" s="104">
        <f t="shared" si="0"/>
        <v>20808.958361119927</v>
      </c>
      <c r="G26" s="109">
        <f t="shared" si="6"/>
        <v>1.2049366399894264</v>
      </c>
      <c r="H26" s="104">
        <f>[1]MercLab!D224</f>
        <v>0</v>
      </c>
      <c r="I26" s="109">
        <f t="shared" si="7"/>
        <v>0</v>
      </c>
      <c r="J26" s="104">
        <f>[1]MercLab!E224</f>
        <v>19553.274040037992</v>
      </c>
      <c r="K26" s="109">
        <f t="shared" si="8"/>
        <v>1.3957608172386442</v>
      </c>
      <c r="L26" s="104">
        <f>[1]MercLab!F224</f>
        <v>1255.6843210819338</v>
      </c>
      <c r="M26" s="109">
        <f t="shared" si="9"/>
        <v>1.0014810103159966</v>
      </c>
      <c r="N26" s="104">
        <f>[1]MercLab!G224</f>
        <v>4361.5074756921094</v>
      </c>
      <c r="O26" s="109">
        <f t="shared" si="10"/>
        <v>0.29654185691808943</v>
      </c>
      <c r="P26" s="104">
        <f>'C03'!N26</f>
        <v>75402.666585472034</v>
      </c>
      <c r="Q26" s="109">
        <f t="shared" si="11"/>
        <v>16.575194522153094</v>
      </c>
      <c r="R26" s="104">
        <f t="shared" si="1"/>
        <v>3707.2584717660357</v>
      </c>
      <c r="S26" s="109">
        <f t="shared" si="11"/>
        <v>2.2159295756786443</v>
      </c>
    </row>
    <row r="27" spans="1:19" x14ac:dyDescent="0.2">
      <c r="A27" s="53" t="s">
        <v>50</v>
      </c>
      <c r="B27" s="104">
        <f>'C03'!B27</f>
        <v>331224.25207096693</v>
      </c>
      <c r="C27" s="109">
        <f t="shared" si="4"/>
        <v>8.6708413486587581</v>
      </c>
      <c r="D27" s="104">
        <f>[1]MercLab!C225</f>
        <v>179084.53472350101</v>
      </c>
      <c r="E27" s="109">
        <f t="shared" si="5"/>
        <v>5.6003029125282771</v>
      </c>
      <c r="F27" s="104">
        <f t="shared" si="0"/>
        <v>145676.15591594778</v>
      </c>
      <c r="G27" s="109">
        <f t="shared" si="6"/>
        <v>8.4353351469963229</v>
      </c>
      <c r="H27" s="104">
        <f>[1]MercLab!D225</f>
        <v>2481.0567720018539</v>
      </c>
      <c r="I27" s="109">
        <f t="shared" si="7"/>
        <v>1.2362742075254101</v>
      </c>
      <c r="J27" s="104">
        <f>[1]MercLab!E225</f>
        <v>128833.88836632048</v>
      </c>
      <c r="K27" s="109">
        <f t="shared" si="8"/>
        <v>9.196479983147535</v>
      </c>
      <c r="L27" s="104">
        <f>[1]MercLab!F225</f>
        <v>14361.210777625429</v>
      </c>
      <c r="M27" s="109">
        <f t="shared" si="9"/>
        <v>11.453897796975705</v>
      </c>
      <c r="N27" s="104">
        <f>[1]MercLab!G225</f>
        <v>33408.378807553039</v>
      </c>
      <c r="O27" s="109">
        <f t="shared" si="10"/>
        <v>2.2714583761300622</v>
      </c>
      <c r="P27" s="104">
        <f>'C03'!N27</f>
        <v>135221.02257466756</v>
      </c>
      <c r="Q27" s="109">
        <f t="shared" si="11"/>
        <v>29.724608613396274</v>
      </c>
      <c r="R27" s="104">
        <f t="shared" si="1"/>
        <v>16918.694772798393</v>
      </c>
      <c r="S27" s="109">
        <f t="shared" si="11"/>
        <v>10.112765649993683</v>
      </c>
    </row>
    <row r="28" spans="1:19" x14ac:dyDescent="0.2">
      <c r="A28" s="53" t="s">
        <v>51</v>
      </c>
      <c r="B28" s="104">
        <f>'C03'!B28</f>
        <v>599242.72541358578</v>
      </c>
      <c r="C28" s="109">
        <f t="shared" si="4"/>
        <v>15.687071731347203</v>
      </c>
      <c r="D28" s="104">
        <f>[1]MercLab!C226</f>
        <v>479831.92260630749</v>
      </c>
      <c r="E28" s="109">
        <f t="shared" si="5"/>
        <v>15.00522710040304</v>
      </c>
      <c r="F28" s="104">
        <f t="shared" si="0"/>
        <v>370030.83375224366</v>
      </c>
      <c r="G28" s="109">
        <f t="shared" si="6"/>
        <v>21.426527064755891</v>
      </c>
      <c r="H28" s="104">
        <f>[1]MercLab!D226</f>
        <v>26808.425534947517</v>
      </c>
      <c r="I28" s="109">
        <f t="shared" si="7"/>
        <v>13.358245328050256</v>
      </c>
      <c r="J28" s="104">
        <f>[1]MercLab!E226</f>
        <v>318010.15558568406</v>
      </c>
      <c r="K28" s="109">
        <f t="shared" si="8"/>
        <v>22.70034745800557</v>
      </c>
      <c r="L28" s="104">
        <f>[1]MercLab!F226</f>
        <v>25212.252631612071</v>
      </c>
      <c r="M28" s="109">
        <f t="shared" si="9"/>
        <v>20.108232470477315</v>
      </c>
      <c r="N28" s="104">
        <f>[1]MercLab!G226</f>
        <v>109801.08885406207</v>
      </c>
      <c r="O28" s="109">
        <f t="shared" si="10"/>
        <v>7.4654506410641392</v>
      </c>
      <c r="P28" s="104">
        <f>'C03'!N28</f>
        <v>99073.126650045757</v>
      </c>
      <c r="Q28" s="109">
        <f t="shared" si="11"/>
        <v>21.77849167019798</v>
      </c>
      <c r="R28" s="104">
        <f t="shared" si="1"/>
        <v>20337.67615723249</v>
      </c>
      <c r="S28" s="109">
        <f t="shared" si="11"/>
        <v>12.156384142246566</v>
      </c>
    </row>
    <row r="29" spans="1:19" x14ac:dyDescent="0.2">
      <c r="A29" s="53" t="s">
        <v>52</v>
      </c>
      <c r="B29" s="105">
        <f>'C03'!B29</f>
        <v>445252.11852526345</v>
      </c>
      <c r="C29" s="109">
        <f t="shared" si="4"/>
        <v>11.655881040557325</v>
      </c>
      <c r="D29" s="105">
        <f>[1]MercLab!C227</f>
        <v>402314.22442451061</v>
      </c>
      <c r="E29" s="109">
        <f t="shared" si="5"/>
        <v>12.581106047346886</v>
      </c>
      <c r="F29" s="105">
        <f t="shared" si="0"/>
        <v>272853.79219648271</v>
      </c>
      <c r="G29" s="109">
        <f t="shared" si="6"/>
        <v>15.799518931802444</v>
      </c>
      <c r="H29" s="105">
        <f>[1]MercLab!D227</f>
        <v>26491.198821946611</v>
      </c>
      <c r="I29" s="109">
        <f t="shared" si="7"/>
        <v>13.200175908742024</v>
      </c>
      <c r="J29" s="105">
        <f>[1]MercLab!E227</f>
        <v>232529.19833369856</v>
      </c>
      <c r="K29" s="109">
        <f t="shared" si="8"/>
        <v>16.598506379725411</v>
      </c>
      <c r="L29" s="105">
        <f>[1]MercLab!F227</f>
        <v>13833.395040837529</v>
      </c>
      <c r="M29" s="109">
        <f t="shared" si="9"/>
        <v>11.032934161080679</v>
      </c>
      <c r="N29" s="105">
        <f>[1]MercLab!G227</f>
        <v>129460.43222802739</v>
      </c>
      <c r="O29" s="109">
        <f t="shared" si="10"/>
        <v>8.8021027555904148</v>
      </c>
      <c r="P29" s="105">
        <f>'C03'!N29</f>
        <v>28950.474766850959</v>
      </c>
      <c r="Q29" s="109">
        <f t="shared" si="11"/>
        <v>6.3639626090053278</v>
      </c>
      <c r="R29" s="105">
        <f t="shared" si="1"/>
        <v>13987.419333901897</v>
      </c>
      <c r="S29" s="109">
        <f t="shared" si="11"/>
        <v>8.3606623129914297</v>
      </c>
    </row>
    <row r="30" spans="1:19" x14ac:dyDescent="0.2">
      <c r="A30" s="53" t="s">
        <v>64</v>
      </c>
      <c r="B30" s="69">
        <f>'C03'!B30</f>
        <v>493350.85113562102</v>
      </c>
      <c r="C30" s="109">
        <f t="shared" si="4"/>
        <v>12.915017341502502</v>
      </c>
      <c r="D30" s="69">
        <f>[1]MercLab!C228</f>
        <v>457933.25696862052</v>
      </c>
      <c r="E30" s="109">
        <f t="shared" si="5"/>
        <v>14.320415532834849</v>
      </c>
      <c r="F30" s="69">
        <f t="shared" si="0"/>
        <v>272900.26234404527</v>
      </c>
      <c r="G30" s="109">
        <f t="shared" si="6"/>
        <v>15.802209772088254</v>
      </c>
      <c r="H30" s="69">
        <f>[1]MercLab!D228</f>
        <v>30310.819254000318</v>
      </c>
      <c r="I30" s="109">
        <f t="shared" si="7"/>
        <v>15.103436759510469</v>
      </c>
      <c r="J30" s="69">
        <f>[1]MercLab!E228</f>
        <v>226166.24353837568</v>
      </c>
      <c r="K30" s="109">
        <f t="shared" si="8"/>
        <v>16.144303008617992</v>
      </c>
      <c r="L30" s="69">
        <f>[1]MercLab!F228</f>
        <v>16423.199551669248</v>
      </c>
      <c r="M30" s="109">
        <f t="shared" si="9"/>
        <v>13.098453332168136</v>
      </c>
      <c r="N30" s="69">
        <f>[1]MercLab!G228</f>
        <v>185032.9946245742</v>
      </c>
      <c r="O30" s="109">
        <f t="shared" si="10"/>
        <v>12.580519034506295</v>
      </c>
      <c r="P30" s="69">
        <f>'C03'!N30</f>
        <v>16268.312015769665</v>
      </c>
      <c r="Q30" s="109">
        <f t="shared" si="11"/>
        <v>3.5761392589849965</v>
      </c>
      <c r="R30" s="69">
        <f t="shared" si="1"/>
        <v>19149.282151230844</v>
      </c>
      <c r="S30" s="109">
        <f t="shared" si="11"/>
        <v>11.446048608451482</v>
      </c>
    </row>
    <row r="31" spans="1:19" x14ac:dyDescent="0.2">
      <c r="A31" s="53" t="s">
        <v>65</v>
      </c>
      <c r="B31" s="104">
        <f>'C03'!B31</f>
        <v>662042.34779918997</v>
      </c>
      <c r="C31" s="109">
        <f t="shared" si="4"/>
        <v>17.331050271736764</v>
      </c>
      <c r="D31" s="104">
        <f>[1]MercLab!C229</f>
        <v>609534.85034681624</v>
      </c>
      <c r="E31" s="109">
        <f t="shared" si="5"/>
        <v>19.061276301469508</v>
      </c>
      <c r="F31" s="104">
        <f t="shared" si="0"/>
        <v>299936.48917931243</v>
      </c>
      <c r="G31" s="109">
        <f t="shared" si="6"/>
        <v>17.36773456941528</v>
      </c>
      <c r="H31" s="104">
        <f>[1]MercLab!D229</f>
        <v>41011.878355350585</v>
      </c>
      <c r="I31" s="109">
        <f t="shared" si="7"/>
        <v>20.435617590475548</v>
      </c>
      <c r="J31" s="104">
        <f>[1]MercLab!E229</f>
        <v>235662.96131568798</v>
      </c>
      <c r="K31" s="109">
        <f t="shared" si="8"/>
        <v>16.82220209287388</v>
      </c>
      <c r="L31" s="104">
        <f>[1]MercLab!F229</f>
        <v>23261.649508273866</v>
      </c>
      <c r="M31" s="109">
        <f t="shared" si="9"/>
        <v>18.552513446285708</v>
      </c>
      <c r="N31" s="104">
        <f>[1]MercLab!G229</f>
        <v>309598.36116751534</v>
      </c>
      <c r="O31" s="109">
        <f t="shared" si="10"/>
        <v>21.049802947968931</v>
      </c>
      <c r="P31" s="104">
        <f>'C03'!N31</f>
        <v>24420.382486598413</v>
      </c>
      <c r="Q31" s="109">
        <f t="shared" si="11"/>
        <v>5.368146888570883</v>
      </c>
      <c r="R31" s="104">
        <f t="shared" si="1"/>
        <v>28087.114965775283</v>
      </c>
      <c r="S31" s="109">
        <f t="shared" si="11"/>
        <v>16.788435233785776</v>
      </c>
    </row>
    <row r="32" spans="1:19" x14ac:dyDescent="0.2">
      <c r="A32" s="53" t="s">
        <v>66</v>
      </c>
      <c r="B32" s="104">
        <f>'C03'!B32</f>
        <v>721336.20394204604</v>
      </c>
      <c r="C32" s="109">
        <f t="shared" si="4"/>
        <v>18.883254303749329</v>
      </c>
      <c r="D32" s="104">
        <f>[1]MercLab!C230</f>
        <v>671251.32526820968</v>
      </c>
      <c r="E32" s="109">
        <f t="shared" si="5"/>
        <v>20.991264029259053</v>
      </c>
      <c r="F32" s="104">
        <f t="shared" si="0"/>
        <v>264315.70444961818</v>
      </c>
      <c r="G32" s="109">
        <f t="shared" si="6"/>
        <v>15.305123461202438</v>
      </c>
      <c r="H32" s="104">
        <f>[1]MercLab!D230</f>
        <v>61124.638480954025</v>
      </c>
      <c r="I32" s="109">
        <f t="shared" si="7"/>
        <v>30.457511029603378</v>
      </c>
      <c r="J32" s="104">
        <f>[1]MercLab!E230</f>
        <v>182227.91734111711</v>
      </c>
      <c r="K32" s="109">
        <f t="shared" si="8"/>
        <v>13.007877162204368</v>
      </c>
      <c r="L32" s="104">
        <f>[1]MercLab!F230</f>
        <v>20963.148627547056</v>
      </c>
      <c r="M32" s="109">
        <f t="shared" si="9"/>
        <v>16.719325800636756</v>
      </c>
      <c r="N32" s="104">
        <f>[1]MercLab!G230</f>
        <v>406935.62081861147</v>
      </c>
      <c r="O32" s="109">
        <f t="shared" si="10"/>
        <v>27.667829372347324</v>
      </c>
      <c r="P32" s="104">
        <f>'C03'!N32</f>
        <v>16983.310709456691</v>
      </c>
      <c r="Q32" s="109">
        <f t="shared" si="11"/>
        <v>3.7333119820148108</v>
      </c>
      <c r="R32" s="104">
        <f t="shared" si="1"/>
        <v>33101.567964379676</v>
      </c>
      <c r="S32" s="109">
        <f t="shared" si="11"/>
        <v>19.785710657143198</v>
      </c>
    </row>
    <row r="33" spans="1:19" x14ac:dyDescent="0.2">
      <c r="A33" s="53" t="s">
        <v>98</v>
      </c>
      <c r="B33" s="104">
        <f>'C03'!B33</f>
        <v>414836.41848180926</v>
      </c>
      <c r="C33" s="109">
        <f t="shared" si="4"/>
        <v>10.859653989137556</v>
      </c>
      <c r="D33" s="104">
        <f>[1]MercLab!C231</f>
        <v>369507.87035324093</v>
      </c>
      <c r="E33" s="109">
        <f t="shared" si="5"/>
        <v>11.55519099254648</v>
      </c>
      <c r="F33" s="104">
        <f t="shared" si="0"/>
        <v>78958.258764269049</v>
      </c>
      <c r="G33" s="109">
        <f t="shared" si="6"/>
        <v>4.5720548507894492</v>
      </c>
      <c r="H33" s="104">
        <f>[1]MercLab!D231</f>
        <v>12460.208491506239</v>
      </c>
      <c r="I33" s="109">
        <f t="shared" si="7"/>
        <v>6.2087391760928039</v>
      </c>
      <c r="J33" s="104">
        <f>[1]MercLab!E231</f>
        <v>56724.824210492166</v>
      </c>
      <c r="K33" s="109">
        <f t="shared" si="8"/>
        <v>4.0491575393274211</v>
      </c>
      <c r="L33" s="104">
        <f>[1]MercLab!F231</f>
        <v>9773.2260622706399</v>
      </c>
      <c r="M33" s="109">
        <f t="shared" si="9"/>
        <v>7.7947141224603849</v>
      </c>
      <c r="N33" s="104">
        <f>[1]MercLab!G231</f>
        <v>290549.61158897163</v>
      </c>
      <c r="O33" s="109">
        <f t="shared" si="10"/>
        <v>19.754665520492061</v>
      </c>
      <c r="P33" s="104">
        <f>'C03'!N33</f>
        <v>14352.94728086245</v>
      </c>
      <c r="Q33" s="109">
        <f t="shared" si="11"/>
        <v>3.1550992016552981</v>
      </c>
      <c r="R33" s="104">
        <f t="shared" si="1"/>
        <v>30975.600847705908</v>
      </c>
      <c r="S33" s="109">
        <f t="shared" si="11"/>
        <v>18.51496208467761</v>
      </c>
    </row>
    <row r="34" spans="1:19" x14ac:dyDescent="0.2">
      <c r="A34" s="54"/>
      <c r="B34" s="105"/>
      <c r="C34" s="109"/>
      <c r="D34" s="105"/>
      <c r="E34" s="109"/>
      <c r="F34" s="105"/>
      <c r="G34" s="109"/>
      <c r="H34" s="105"/>
      <c r="I34" s="109"/>
      <c r="J34" s="105"/>
      <c r="K34" s="109"/>
      <c r="L34" s="105"/>
      <c r="M34" s="109"/>
      <c r="N34" s="105"/>
      <c r="O34" s="109"/>
      <c r="P34" s="105"/>
      <c r="Q34" s="109"/>
      <c r="R34" s="105"/>
      <c r="S34" s="109"/>
    </row>
    <row r="35" spans="1:19" x14ac:dyDescent="0.2">
      <c r="A35" s="52" t="s">
        <v>15</v>
      </c>
      <c r="B35" s="103"/>
      <c r="C35" s="67"/>
      <c r="D35" s="103"/>
      <c r="E35" s="108"/>
      <c r="F35" s="103"/>
      <c r="G35" s="108"/>
      <c r="H35" s="103"/>
      <c r="I35" s="108"/>
      <c r="J35" s="103"/>
      <c r="K35" s="108"/>
      <c r="L35" s="103"/>
      <c r="M35" s="108"/>
      <c r="N35" s="103"/>
      <c r="O35" s="108"/>
      <c r="P35" s="103"/>
      <c r="Q35" s="108"/>
      <c r="R35" s="103"/>
      <c r="S35" s="108"/>
    </row>
    <row r="36" spans="1:19" x14ac:dyDescent="0.2">
      <c r="A36" s="53" t="s">
        <v>3</v>
      </c>
      <c r="B36" s="104">
        <f>'C03'!B36</f>
        <v>2385943.5906725135</v>
      </c>
      <c r="C36" s="109">
        <f t="shared" ref="C36:C47" si="12">IF(ISNUMBER(B36/B$8*100),B36/B$8*100,0)</f>
        <v>62.459612218063086</v>
      </c>
      <c r="D36" s="104">
        <f>[1]MercLab!C233</f>
        <v>1989292.5354774182</v>
      </c>
      <c r="E36" s="109">
        <f t="shared" ref="E36:E47" si="13">IF(ISNUMBER(D36/D$8*100),D36/D$8*100,0)</f>
        <v>62.208837840216788</v>
      </c>
      <c r="F36" s="104">
        <f t="shared" si="0"/>
        <v>1153607.20575242</v>
      </c>
      <c r="G36" s="109">
        <f t="shared" ref="G36:G47" si="14">IF(ISNUMBER(F36/F$8*100),F36/F$8*100,0)</f>
        <v>66.799287414793099</v>
      </c>
      <c r="H36" s="104">
        <f>[1]MercLab!D233</f>
        <v>85505.828495236536</v>
      </c>
      <c r="I36" s="109">
        <f t="shared" ref="I36:I47" si="15">IF(ISNUMBER(H36/H$8*100),H36/H$8*100,0)</f>
        <v>42.606300490440049</v>
      </c>
      <c r="J36" s="104">
        <f>[1]MercLab!E233</f>
        <v>1052584.2510925853</v>
      </c>
      <c r="K36" s="109">
        <f t="shared" ref="K36:K47" si="16">IF(ISNUMBER(J36/J$8*100),J36/J$8*100,0)</f>
        <v>75.136054018841875</v>
      </c>
      <c r="L36" s="104">
        <f>[1]MercLab!F233</f>
        <v>15517.126164598209</v>
      </c>
      <c r="M36" s="109">
        <f t="shared" ref="M36:M47" si="17">IF(ISNUMBER(L36/L$8*100),L36/L$8*100,0)</f>
        <v>12.375807300940728</v>
      </c>
      <c r="N36" s="104">
        <f>[1]MercLab!G233</f>
        <v>835685.32972472312</v>
      </c>
      <c r="O36" s="109">
        <f t="shared" ref="O36:O47" si="18">IF(ISNUMBER(N36/N$8*100),N36/N$8*100,0)</f>
        <v>56.818813416443902</v>
      </c>
      <c r="P36" s="104">
        <f>'C03'!N36</f>
        <v>265367.41495412943</v>
      </c>
      <c r="Q36" s="109">
        <f t="shared" ref="Q36:S47" si="19">IF(ISNUMBER(P36/P$8*100),P36/P$8*100,0)</f>
        <v>58.33369987942951</v>
      </c>
      <c r="R36" s="104">
        <f t="shared" si="1"/>
        <v>131283.64024096588</v>
      </c>
      <c r="S36" s="109">
        <f t="shared" si="19"/>
        <v>78.471815069891065</v>
      </c>
    </row>
    <row r="37" spans="1:19" x14ac:dyDescent="0.2">
      <c r="A37" s="53" t="s">
        <v>4</v>
      </c>
      <c r="B37" s="104">
        <f>'C03'!B37</f>
        <v>1434034.6415689525</v>
      </c>
      <c r="C37" s="109">
        <f t="shared" si="12"/>
        <v>37.540387781933873</v>
      </c>
      <c r="D37" s="104">
        <f>[1]MercLab!C234</f>
        <v>1208472.6125981819</v>
      </c>
      <c r="E37" s="109">
        <f t="shared" si="13"/>
        <v>37.791162159778189</v>
      </c>
      <c r="F37" s="104">
        <f t="shared" si="0"/>
        <v>573368.11149756215</v>
      </c>
      <c r="G37" s="109">
        <f t="shared" si="14"/>
        <v>33.200712585200876</v>
      </c>
      <c r="H37" s="104">
        <f>[1]MercLab!D234</f>
        <v>115182.39721547117</v>
      </c>
      <c r="I37" s="109">
        <f t="shared" si="15"/>
        <v>57.393699509560122</v>
      </c>
      <c r="J37" s="104">
        <f>[1]MercLab!E234</f>
        <v>348320.10146837059</v>
      </c>
      <c r="K37" s="109">
        <f t="shared" si="16"/>
        <v>24.863945981150671</v>
      </c>
      <c r="L37" s="104">
        <f>[1]MercLab!F234</f>
        <v>109865.61281372033</v>
      </c>
      <c r="M37" s="109">
        <f t="shared" si="17"/>
        <v>87.62419269905925</v>
      </c>
      <c r="N37" s="104">
        <f>[1]MercLab!G234</f>
        <v>635104.50110060791</v>
      </c>
      <c r="O37" s="109">
        <f t="shared" si="18"/>
        <v>43.181186583550435</v>
      </c>
      <c r="P37" s="104">
        <f>'C03'!N37</f>
        <v>189545.29502761306</v>
      </c>
      <c r="Q37" s="109">
        <f t="shared" si="19"/>
        <v>41.666300120570412</v>
      </c>
      <c r="R37" s="104">
        <f t="shared" si="1"/>
        <v>36016.733943157597</v>
      </c>
      <c r="S37" s="109">
        <f t="shared" si="19"/>
        <v>21.528184930135801</v>
      </c>
    </row>
    <row r="38" spans="1:19" x14ac:dyDescent="0.2">
      <c r="A38" s="57"/>
      <c r="B38" s="105"/>
      <c r="C38" s="109"/>
      <c r="D38" s="105"/>
      <c r="E38" s="109"/>
      <c r="F38" s="105"/>
      <c r="G38" s="109"/>
      <c r="H38" s="105"/>
      <c r="I38" s="109"/>
      <c r="J38" s="105"/>
      <c r="K38" s="109"/>
      <c r="L38" s="105"/>
      <c r="M38" s="109"/>
      <c r="N38" s="105"/>
      <c r="O38" s="109"/>
      <c r="P38" s="105"/>
      <c r="Q38" s="109"/>
      <c r="R38" s="105"/>
      <c r="S38" s="109"/>
    </row>
    <row r="39" spans="1:19" x14ac:dyDescent="0.2">
      <c r="A39" s="52" t="s">
        <v>110</v>
      </c>
      <c r="B39" s="103">
        <f>'C03'!B39</f>
        <v>3196257.7081976202</v>
      </c>
      <c r="C39" s="108">
        <f t="shared" si="12"/>
        <v>83.672144548374575</v>
      </c>
      <c r="D39" s="103">
        <f>[1]MercLab!C235</f>
        <v>3196257.7081976202</v>
      </c>
      <c r="E39" s="108">
        <f t="shared" si="13"/>
        <v>99.952859581353309</v>
      </c>
      <c r="F39" s="103">
        <f t="shared" si="0"/>
        <v>1725467.8773719452</v>
      </c>
      <c r="G39" s="108">
        <f t="shared" si="14"/>
        <v>99.912712135310571</v>
      </c>
      <c r="H39" s="103">
        <f>[1]MercLab!D235</f>
        <v>200250.28560574935</v>
      </c>
      <c r="I39" s="108">
        <f t="shared" si="15"/>
        <v>99.78178086760839</v>
      </c>
      <c r="J39" s="103">
        <f>[1]MercLab!E235</f>
        <v>1399834.8527878772</v>
      </c>
      <c r="K39" s="108">
        <f t="shared" si="16"/>
        <v>99.923656474389006</v>
      </c>
      <c r="L39" s="103">
        <f>[1]MercLab!F235</f>
        <v>125382.73897831858</v>
      </c>
      <c r="M39" s="108">
        <f t="shared" si="17"/>
        <v>100</v>
      </c>
      <c r="N39" s="103">
        <f>[1]MercLab!G235</f>
        <v>1470789.8308254143</v>
      </c>
      <c r="O39" s="108">
        <f t="shared" si="18"/>
        <v>100</v>
      </c>
      <c r="P39" s="103">
        <f>'C03'!N39</f>
        <v>0</v>
      </c>
      <c r="Q39" s="108">
        <f t="shared" si="19"/>
        <v>0</v>
      </c>
      <c r="R39" s="103">
        <f t="shared" si="1"/>
        <v>0</v>
      </c>
      <c r="S39" s="108">
        <f t="shared" si="19"/>
        <v>0</v>
      </c>
    </row>
    <row r="40" spans="1:19" x14ac:dyDescent="0.2">
      <c r="A40" s="58" t="s">
        <v>103</v>
      </c>
      <c r="B40" s="104">
        <f>'C03'!B40</f>
        <v>2562979.1839626757</v>
      </c>
      <c r="C40" s="109">
        <f t="shared" si="12"/>
        <v>67.094078241872779</v>
      </c>
      <c r="D40" s="104">
        <f>SUM(D41:D43)</f>
        <v>2562979.1839626757</v>
      </c>
      <c r="E40" s="109">
        <f t="shared" si="13"/>
        <v>80.149074909548489</v>
      </c>
      <c r="F40" s="104">
        <f t="shared" si="0"/>
        <v>1302062.8560519684</v>
      </c>
      <c r="G40" s="109">
        <f t="shared" si="14"/>
        <v>75.395568370095845</v>
      </c>
      <c r="H40" s="104">
        <f>SUM(H41:H43)</f>
        <v>90930.538010726683</v>
      </c>
      <c r="I40" s="109">
        <f t="shared" si="15"/>
        <v>45.30935369462248</v>
      </c>
      <c r="J40" s="104">
        <f>SUM(J41:J43)</f>
        <v>1090591.8517555939</v>
      </c>
      <c r="K40" s="109">
        <f t="shared" si="16"/>
        <v>77.849130082423585</v>
      </c>
      <c r="L40" s="104">
        <f>SUM(L41:L43)</f>
        <v>120540.46628564787</v>
      </c>
      <c r="M40" s="109">
        <f t="shared" si="17"/>
        <v>96.138006928124256</v>
      </c>
      <c r="N40" s="104">
        <f>SUM(N41:N43)</f>
        <v>1260916.3279106542</v>
      </c>
      <c r="O40" s="109">
        <f t="shared" si="18"/>
        <v>85.730557927710308</v>
      </c>
      <c r="P40" s="104">
        <f>'C03'!N40</f>
        <v>0</v>
      </c>
      <c r="Q40" s="109">
        <f t="shared" si="19"/>
        <v>0</v>
      </c>
      <c r="R40" s="104">
        <f t="shared" si="1"/>
        <v>0</v>
      </c>
      <c r="S40" s="109">
        <f t="shared" si="19"/>
        <v>0</v>
      </c>
    </row>
    <row r="41" spans="1:19" x14ac:dyDescent="0.2">
      <c r="A41" s="59" t="s">
        <v>113</v>
      </c>
      <c r="B41" s="104">
        <f>'C03'!B41</f>
        <v>1098965.1604790685</v>
      </c>
      <c r="C41" s="109">
        <f t="shared" si="12"/>
        <v>28.76888541415039</v>
      </c>
      <c r="D41" s="104">
        <f>[1]MercLab!C236</f>
        <v>1098965.1604790685</v>
      </c>
      <c r="E41" s="109">
        <f t="shared" si="13"/>
        <v>34.366662640637173</v>
      </c>
      <c r="F41" s="104">
        <f t="shared" si="0"/>
        <v>340669.13732498972</v>
      </c>
      <c r="G41" s="109">
        <f t="shared" si="14"/>
        <v>19.726346631719512</v>
      </c>
      <c r="H41" s="104">
        <f>[1]MercLab!D236</f>
        <v>35321.509253043769</v>
      </c>
      <c r="I41" s="109">
        <f t="shared" si="15"/>
        <v>17.600190109787416</v>
      </c>
      <c r="J41" s="104">
        <f>[1]MercLab!E236</f>
        <v>284475.0589870672</v>
      </c>
      <c r="K41" s="109">
        <f t="shared" si="16"/>
        <v>20.306529740378402</v>
      </c>
      <c r="L41" s="104">
        <f>[1]MercLab!F236</f>
        <v>20872.569084878738</v>
      </c>
      <c r="M41" s="109">
        <f t="shared" si="17"/>
        <v>16.647083366465669</v>
      </c>
      <c r="N41" s="104">
        <f>[1]MercLab!G236</f>
        <v>758296.02315411391</v>
      </c>
      <c r="O41" s="109">
        <f t="shared" si="18"/>
        <v>51.557061876648589</v>
      </c>
      <c r="P41" s="104">
        <f>'C03'!N41</f>
        <v>0</v>
      </c>
      <c r="Q41" s="109">
        <f t="shared" si="19"/>
        <v>0</v>
      </c>
      <c r="R41" s="104">
        <f t="shared" si="1"/>
        <v>0</v>
      </c>
      <c r="S41" s="109">
        <f t="shared" si="19"/>
        <v>0</v>
      </c>
    </row>
    <row r="42" spans="1:19" x14ac:dyDescent="0.2">
      <c r="A42" s="59" t="s">
        <v>114</v>
      </c>
      <c r="B42" s="104">
        <f>'C03'!B42</f>
        <v>1462293.8341453192</v>
      </c>
      <c r="C42" s="109">
        <f t="shared" si="12"/>
        <v>38.280161436606875</v>
      </c>
      <c r="D42" s="104">
        <f>[1]MercLab!C237</f>
        <v>1462293.8341453192</v>
      </c>
      <c r="E42" s="109">
        <f t="shared" si="13"/>
        <v>45.728618783191358</v>
      </c>
      <c r="F42" s="104">
        <f t="shared" si="0"/>
        <v>961094.74626957835</v>
      </c>
      <c r="G42" s="109">
        <f t="shared" si="14"/>
        <v>55.651909825784763</v>
      </c>
      <c r="H42" s="104">
        <f>[1]MercLab!D237</f>
        <v>55609.028757682921</v>
      </c>
      <c r="I42" s="109">
        <f t="shared" si="15"/>
        <v>27.709163584835061</v>
      </c>
      <c r="J42" s="104">
        <f>[1]MercLab!E237</f>
        <v>805817.8203111263</v>
      </c>
      <c r="K42" s="109">
        <f t="shared" si="16"/>
        <v>57.521258952331202</v>
      </c>
      <c r="L42" s="104">
        <f>[1]MercLab!F237</f>
        <v>99667.897200769134</v>
      </c>
      <c r="M42" s="109">
        <f t="shared" si="17"/>
        <v>79.49092356165859</v>
      </c>
      <c r="N42" s="104">
        <f>[1]MercLab!G237</f>
        <v>501199.08787565277</v>
      </c>
      <c r="O42" s="109">
        <f t="shared" si="18"/>
        <v>34.076866549612831</v>
      </c>
      <c r="P42" s="104">
        <f>'C03'!N42</f>
        <v>0</v>
      </c>
      <c r="Q42" s="109">
        <f t="shared" si="19"/>
        <v>0</v>
      </c>
      <c r="R42" s="104">
        <f t="shared" si="1"/>
        <v>0</v>
      </c>
      <c r="S42" s="109">
        <f t="shared" si="19"/>
        <v>0</v>
      </c>
    </row>
    <row r="43" spans="1:19" x14ac:dyDescent="0.2">
      <c r="A43" s="59" t="s">
        <v>115</v>
      </c>
      <c r="B43" s="104">
        <f>'C03'!B43</f>
        <v>1720.1893382880617</v>
      </c>
      <c r="C43" s="109">
        <f t="shared" si="12"/>
        <v>4.5031391115510258E-2</v>
      </c>
      <c r="D43" s="104">
        <f>[1]MercLab!C238</f>
        <v>1720.1893382880617</v>
      </c>
      <c r="E43" s="109">
        <f t="shared" si="13"/>
        <v>5.3793485719962175E-2</v>
      </c>
      <c r="F43" s="104">
        <f t="shared" si="0"/>
        <v>298.97245740046043</v>
      </c>
      <c r="G43" s="109">
        <f t="shared" si="14"/>
        <v>1.7311912591577921E-2</v>
      </c>
      <c r="H43" s="104">
        <f>[1]MercLab!D238</f>
        <v>0</v>
      </c>
      <c r="I43" s="109">
        <f t="shared" si="15"/>
        <v>0</v>
      </c>
      <c r="J43" s="104">
        <f>[1]MercLab!E238</f>
        <v>298.97245740046043</v>
      </c>
      <c r="K43" s="109">
        <f t="shared" si="16"/>
        <v>2.1341389714001142E-2</v>
      </c>
      <c r="L43" s="104">
        <f>[1]MercLab!F238</f>
        <v>0</v>
      </c>
      <c r="M43" s="109">
        <f t="shared" si="17"/>
        <v>0</v>
      </c>
      <c r="N43" s="104">
        <f>[1]MercLab!G238</f>
        <v>1421.2168808876013</v>
      </c>
      <c r="O43" s="109">
        <f t="shared" si="18"/>
        <v>9.6629501448892097E-2</v>
      </c>
      <c r="P43" s="104">
        <f>'C03'!N43</f>
        <v>0</v>
      </c>
      <c r="Q43" s="109">
        <f t="shared" si="19"/>
        <v>0</v>
      </c>
      <c r="R43" s="104">
        <f t="shared" si="1"/>
        <v>0</v>
      </c>
      <c r="S43" s="109">
        <f t="shared" si="19"/>
        <v>0</v>
      </c>
    </row>
    <row r="44" spans="1:19" x14ac:dyDescent="0.2">
      <c r="A44" s="58" t="s">
        <v>104</v>
      </c>
      <c r="B44" s="69">
        <f>'C03'!B44</f>
        <v>487912.70063402632</v>
      </c>
      <c r="C44" s="109">
        <f t="shared" si="12"/>
        <v>12.772656569503976</v>
      </c>
      <c r="D44" s="69">
        <f>[1]MercLab!C239</f>
        <v>487912.70063402632</v>
      </c>
      <c r="E44" s="109">
        <f t="shared" si="13"/>
        <v>15.257927897789033</v>
      </c>
      <c r="F44" s="69">
        <f t="shared" si="0"/>
        <v>343073.71383721317</v>
      </c>
      <c r="G44" s="109">
        <f t="shared" si="14"/>
        <v>19.865582930478681</v>
      </c>
      <c r="H44" s="69">
        <f>[1]MercLab!D239</f>
        <v>78038.297801908688</v>
      </c>
      <c r="I44" s="109">
        <f t="shared" si="15"/>
        <v>38.885339449062208</v>
      </c>
      <c r="J44" s="69">
        <f>[1]MercLab!E239</f>
        <v>260193.14334263385</v>
      </c>
      <c r="K44" s="109">
        <f t="shared" si="16"/>
        <v>18.5732268492822</v>
      </c>
      <c r="L44" s="69">
        <f>[1]MercLab!F239</f>
        <v>4842.2726926706464</v>
      </c>
      <c r="M44" s="109">
        <f t="shared" si="17"/>
        <v>3.8619930718756921</v>
      </c>
      <c r="N44" s="69">
        <f>[1]MercLab!G239</f>
        <v>144838.98679681338</v>
      </c>
      <c r="O44" s="109">
        <f t="shared" si="18"/>
        <v>9.8477011304551283</v>
      </c>
      <c r="P44" s="69">
        <f>'C03'!N44</f>
        <v>0</v>
      </c>
      <c r="Q44" s="109">
        <f t="shared" si="19"/>
        <v>0</v>
      </c>
      <c r="R44" s="69">
        <f t="shared" si="1"/>
        <v>0</v>
      </c>
      <c r="S44" s="109">
        <f t="shared" si="19"/>
        <v>0</v>
      </c>
    </row>
    <row r="45" spans="1:19" x14ac:dyDescent="0.2">
      <c r="A45" s="58" t="s">
        <v>105</v>
      </c>
      <c r="B45" s="69">
        <f>'C03'!B45</f>
        <v>91783.883394072938</v>
      </c>
      <c r="C45" s="109">
        <f t="shared" si="12"/>
        <v>2.4027331522309145</v>
      </c>
      <c r="D45" s="69">
        <f>[1]MercLab!C240</f>
        <v>91783.883394072938</v>
      </c>
      <c r="E45" s="109">
        <f t="shared" si="13"/>
        <v>2.8702509141205517</v>
      </c>
      <c r="F45" s="69">
        <f t="shared" si="0"/>
        <v>55260.248247267074</v>
      </c>
      <c r="G45" s="109">
        <f t="shared" si="14"/>
        <v>3.1998284917736748</v>
      </c>
      <c r="H45" s="69">
        <f>[1]MercLab!D240</f>
        <v>19011.220264879499</v>
      </c>
      <c r="I45" s="109">
        <f t="shared" si="15"/>
        <v>9.4730122793971105</v>
      </c>
      <c r="J45" s="69">
        <f>[1]MercLab!E240</f>
        <v>36249.027982387575</v>
      </c>
      <c r="K45" s="109">
        <f t="shared" si="16"/>
        <v>2.587544818182554</v>
      </c>
      <c r="L45" s="69">
        <f>[1]MercLab!F240</f>
        <v>0</v>
      </c>
      <c r="M45" s="109">
        <f t="shared" si="17"/>
        <v>0</v>
      </c>
      <c r="N45" s="69">
        <f>[1]MercLab!G240</f>
        <v>36523.635146805718</v>
      </c>
      <c r="O45" s="109">
        <f t="shared" si="18"/>
        <v>2.4832667714535721</v>
      </c>
      <c r="P45" s="69">
        <f>'C03'!N45</f>
        <v>0</v>
      </c>
      <c r="Q45" s="109">
        <f t="shared" si="19"/>
        <v>0</v>
      </c>
      <c r="R45" s="69">
        <f t="shared" si="1"/>
        <v>0</v>
      </c>
      <c r="S45" s="109">
        <f t="shared" si="19"/>
        <v>0</v>
      </c>
    </row>
    <row r="46" spans="1:19" x14ac:dyDescent="0.2">
      <c r="A46" s="58" t="s">
        <v>106</v>
      </c>
      <c r="B46" s="104">
        <f>'C03'!B46</f>
        <v>31313.086551511515</v>
      </c>
      <c r="C46" s="109">
        <f t="shared" si="12"/>
        <v>0.81971897869001309</v>
      </c>
      <c r="D46" s="104">
        <f>[1]MercLab!C241</f>
        <v>31313.086551511515</v>
      </c>
      <c r="E46" s="109">
        <f t="shared" si="13"/>
        <v>0.97921783187717848</v>
      </c>
      <c r="F46" s="104">
        <f t="shared" si="0"/>
        <v>13915.160230961385</v>
      </c>
      <c r="G46" s="109">
        <f t="shared" si="14"/>
        <v>0.80575327811395148</v>
      </c>
      <c r="H46" s="104">
        <f>[1]MercLab!D241</f>
        <v>5170.626122548435</v>
      </c>
      <c r="I46" s="109">
        <f t="shared" si="15"/>
        <v>2.5764471753325013</v>
      </c>
      <c r="J46" s="104">
        <f>[1]MercLab!E241</f>
        <v>8744.5341084129486</v>
      </c>
      <c r="K46" s="109">
        <f t="shared" si="16"/>
        <v>0.62420636301305277</v>
      </c>
      <c r="L46" s="104">
        <f>[1]MercLab!F241</f>
        <v>0</v>
      </c>
      <c r="M46" s="109">
        <f t="shared" si="17"/>
        <v>0</v>
      </c>
      <c r="N46" s="104">
        <f>[1]MercLab!G241</f>
        <v>17397.926320550137</v>
      </c>
      <c r="O46" s="109">
        <f t="shared" si="18"/>
        <v>1.1828968324309352</v>
      </c>
      <c r="P46" s="104">
        <f>'C03'!N46</f>
        <v>0</v>
      </c>
      <c r="Q46" s="109">
        <f t="shared" si="19"/>
        <v>0</v>
      </c>
      <c r="R46" s="104">
        <f t="shared" si="1"/>
        <v>0</v>
      </c>
      <c r="S46" s="109">
        <f t="shared" si="19"/>
        <v>0</v>
      </c>
    </row>
    <row r="47" spans="1:19" x14ac:dyDescent="0.2">
      <c r="A47" s="58" t="s">
        <v>107</v>
      </c>
      <c r="B47" s="104">
        <f>'C03'!B47</f>
        <v>22268.853654991119</v>
      </c>
      <c r="C47" s="109">
        <f t="shared" si="12"/>
        <v>0.58295760606791847</v>
      </c>
      <c r="D47" s="104">
        <f>[1]MercLab!C242</f>
        <v>22268.853654991119</v>
      </c>
      <c r="E47" s="109">
        <f t="shared" si="13"/>
        <v>0.69638802800735033</v>
      </c>
      <c r="F47" s="104">
        <f t="shared" si="0"/>
        <v>11155.899004454244</v>
      </c>
      <c r="G47" s="109">
        <f t="shared" si="14"/>
        <v>0.64597906484373568</v>
      </c>
      <c r="H47" s="104">
        <f>[1]MercLab!D242</f>
        <v>7099.6034056859198</v>
      </c>
      <c r="I47" s="109">
        <f t="shared" si="15"/>
        <v>3.5376282691940375</v>
      </c>
      <c r="J47" s="104">
        <f>[1]MercLab!E242</f>
        <v>4056.2955987683254</v>
      </c>
      <c r="K47" s="109">
        <f t="shared" si="16"/>
        <v>0.28954836148183971</v>
      </c>
      <c r="L47" s="104">
        <f>[1]MercLab!F242</f>
        <v>0</v>
      </c>
      <c r="M47" s="109">
        <f t="shared" si="17"/>
        <v>0</v>
      </c>
      <c r="N47" s="104">
        <f>[1]MercLab!G242</f>
        <v>11112.954650536869</v>
      </c>
      <c r="O47" s="109">
        <f t="shared" si="18"/>
        <v>0.75557733794638937</v>
      </c>
      <c r="P47" s="104">
        <f>'C03'!N47</f>
        <v>0</v>
      </c>
      <c r="Q47" s="109">
        <f t="shared" si="19"/>
        <v>0</v>
      </c>
      <c r="R47" s="104">
        <f t="shared" si="1"/>
        <v>0</v>
      </c>
      <c r="S47" s="109">
        <f t="shared" si="19"/>
        <v>0</v>
      </c>
    </row>
    <row r="48" spans="1:19" x14ac:dyDescent="0.2">
      <c r="A48" s="54"/>
      <c r="B48" s="105"/>
      <c r="C48" s="106"/>
      <c r="D48" s="105"/>
      <c r="E48" s="106"/>
      <c r="F48" s="105"/>
      <c r="G48" s="106"/>
      <c r="H48" s="105"/>
      <c r="I48" s="106"/>
      <c r="J48" s="105"/>
      <c r="K48" s="106"/>
      <c r="L48" s="105"/>
      <c r="M48" s="106"/>
      <c r="N48" s="105"/>
      <c r="O48" s="106"/>
      <c r="P48" s="105"/>
      <c r="Q48" s="106"/>
      <c r="R48" s="105"/>
      <c r="S48" s="106"/>
    </row>
    <row r="49" spans="1:19" x14ac:dyDescent="0.2">
      <c r="A49" s="52" t="s">
        <v>16</v>
      </c>
      <c r="B49" s="103"/>
      <c r="C49" s="67"/>
      <c r="D49" s="103"/>
      <c r="E49" s="108"/>
      <c r="F49" s="103"/>
      <c r="G49" s="108"/>
      <c r="H49" s="103"/>
      <c r="I49" s="108"/>
      <c r="J49" s="103"/>
      <c r="K49" s="108"/>
      <c r="L49" s="103"/>
      <c r="M49" s="108"/>
      <c r="N49" s="103"/>
      <c r="O49" s="108"/>
      <c r="P49" s="103"/>
      <c r="Q49" s="108"/>
      <c r="R49" s="103"/>
      <c r="S49" s="108"/>
    </row>
    <row r="50" spans="1:19" x14ac:dyDescent="0.2">
      <c r="A50" s="58" t="s">
        <v>45</v>
      </c>
      <c r="B50" s="69">
        <f>'C03'!B50</f>
        <v>1275603.0867195749</v>
      </c>
      <c r="C50" s="109">
        <f>IF(ISNUMBER(B50/B$8*100),B50/B$8*100,0)</f>
        <v>33.392941246449062</v>
      </c>
      <c r="D50" s="69">
        <f>[1]MercLab!C244</f>
        <v>920470.78959960456</v>
      </c>
      <c r="E50" s="109">
        <f>IF(ISNUMBER(D50/D$8*100),D50/D$8*100,0)</f>
        <v>28.784815237400824</v>
      </c>
      <c r="F50" s="69">
        <f t="shared" si="0"/>
        <v>391053.01435641339</v>
      </c>
      <c r="G50" s="109">
        <f>IF(ISNUMBER(F50/F$8*100),F50/F$8*100,0)</f>
        <v>22.643810276286906</v>
      </c>
      <c r="H50" s="69">
        <f>[1]MercLab!D244</f>
        <v>0</v>
      </c>
      <c r="I50" s="109">
        <f>IF(ISNUMBER(H50/H$8*100),H50/H$8*100,0)</f>
        <v>0</v>
      </c>
      <c r="J50" s="69">
        <f>[1]MercLab!E244</f>
        <v>391053.01435641339</v>
      </c>
      <c r="K50" s="109">
        <f>IF(ISNUMBER(J50/J$8*100),J50/J$8*100,0)</f>
        <v>27.914326459298284</v>
      </c>
      <c r="L50" s="69">
        <f>[1]MercLab!F244</f>
        <v>0</v>
      </c>
      <c r="M50" s="109">
        <f>IF(ISNUMBER(L50/L$8*100),L50/L$8*100,0)</f>
        <v>0</v>
      </c>
      <c r="N50" s="69">
        <f>[1]MercLab!G244</f>
        <v>529417.77524325135</v>
      </c>
      <c r="O50" s="109">
        <f>IF(ISNUMBER(N50/N$8*100),N50/N$8*100,0)</f>
        <v>35.99547427834333</v>
      </c>
      <c r="P50" s="69">
        <f>'C03'!N50</f>
        <v>217616.00892339955</v>
      </c>
      <c r="Q50" s="109">
        <f t="shared" ref="Q50:S53" si="20">IF(ISNUMBER(P50/P$8*100),P50/P$8*100,0)</f>
        <v>47.836871590625201</v>
      </c>
      <c r="R50" s="69">
        <f t="shared" si="1"/>
        <v>137516.28819657071</v>
      </c>
      <c r="S50" s="109">
        <f t="shared" si="20"/>
        <v>82.197238868852267</v>
      </c>
    </row>
    <row r="51" spans="1:19" x14ac:dyDescent="0.2">
      <c r="A51" s="58" t="s">
        <v>46</v>
      </c>
      <c r="B51" s="69">
        <f>'C03'!B51</f>
        <v>518733.00300000265</v>
      </c>
      <c r="C51" s="109">
        <f>IF(ISNUMBER(B51/B$8*100),B51/B$8*100,0)</f>
        <v>13.579475365115041</v>
      </c>
      <c r="D51" s="69">
        <f>[1]MercLab!C245</f>
        <v>465658.09174224664</v>
      </c>
      <c r="E51" s="109">
        <f>IF(ISNUMBER(D51/D$8*100),D51/D$8*100,0)</f>
        <v>14.561985329737364</v>
      </c>
      <c r="F51" s="69">
        <f t="shared" si="0"/>
        <v>269798.58243374398</v>
      </c>
      <c r="G51" s="109">
        <f>IF(ISNUMBER(F51/F$8*100),F51/F$8*100,0)</f>
        <v>15.622607905210378</v>
      </c>
      <c r="H51" s="69">
        <f>[1]MercLab!D245</f>
        <v>0</v>
      </c>
      <c r="I51" s="109">
        <f>IF(ISNUMBER(H51/H$8*100),H51/H$8*100,0)</f>
        <v>0</v>
      </c>
      <c r="J51" s="69">
        <f>[1]MercLab!E245</f>
        <v>269798.58243374398</v>
      </c>
      <c r="K51" s="109">
        <f>IF(ISNUMBER(J51/J$8*100),J51/J$8*100,0)</f>
        <v>19.258886728455963</v>
      </c>
      <c r="L51" s="69">
        <f>[1]MercLab!F245</f>
        <v>0</v>
      </c>
      <c r="M51" s="109">
        <f>IF(ISNUMBER(L51/L$8*100),L51/L$8*100,0)</f>
        <v>0</v>
      </c>
      <c r="N51" s="69">
        <f>[1]MercLab!G245</f>
        <v>195859.50930850115</v>
      </c>
      <c r="O51" s="109">
        <f>IF(ISNUMBER(N51/N$8*100),N51/N$8*100,0)</f>
        <v>13.316621124486824</v>
      </c>
      <c r="P51" s="69">
        <f>'C03'!N51</f>
        <v>49361.00350503224</v>
      </c>
      <c r="Q51" s="109">
        <f t="shared" si="20"/>
        <v>10.850653855552478</v>
      </c>
      <c r="R51" s="69">
        <f t="shared" si="1"/>
        <v>3713.9077527237823</v>
      </c>
      <c r="S51" s="109">
        <f t="shared" si="20"/>
        <v>2.2199040323947008</v>
      </c>
    </row>
    <row r="52" spans="1:19" x14ac:dyDescent="0.2">
      <c r="A52" s="58" t="s">
        <v>67</v>
      </c>
      <c r="B52" s="104">
        <f>'C03'!B52</f>
        <v>2025642.1425217038</v>
      </c>
      <c r="C52" s="109">
        <f>IF(ISNUMBER(B52/B$8*100),B52/B$8*100,0)</f>
        <v>53.02758338842802</v>
      </c>
      <c r="D52" s="104">
        <f>[1]MercLab!C246</f>
        <v>1811636.2667336457</v>
      </c>
      <c r="E52" s="109">
        <f>IF(ISNUMBER(D52/D$8*100),D52/D$8*100,0)</f>
        <v>56.653199432853562</v>
      </c>
      <c r="F52" s="104">
        <f t="shared" si="0"/>
        <v>1066123.7204598712</v>
      </c>
      <c r="G52" s="109">
        <f>IF(ISNUMBER(F52/F$8*100),F52/F$8*100,0)</f>
        <v>61.733581818499381</v>
      </c>
      <c r="H52" s="104">
        <f>[1]MercLab!D246</f>
        <v>200688.22571070737</v>
      </c>
      <c r="I52" s="109">
        <f>IF(ISNUMBER(H52/H$8*100),H52/H$8*100,0)</f>
        <v>100</v>
      </c>
      <c r="J52" s="104">
        <f>[1]MercLab!E246</f>
        <v>740052.75577084534</v>
      </c>
      <c r="K52" s="109">
        <f>IF(ISNUMBER(J52/J$8*100),J52/J$8*100,0)</f>
        <v>52.826786812241643</v>
      </c>
      <c r="L52" s="104">
        <f>[1]MercLab!F246</f>
        <v>125382.73897831858</v>
      </c>
      <c r="M52" s="109">
        <f>IF(ISNUMBER(L52/L$8*100),L52/L$8*100,0)</f>
        <v>100</v>
      </c>
      <c r="N52" s="104">
        <f>[1]MercLab!G246</f>
        <v>745512.54627361114</v>
      </c>
      <c r="O52" s="109">
        <f>IF(ISNUMBER(N52/N$8*100),N52/N$8*100,0)</f>
        <v>50.687904597166401</v>
      </c>
      <c r="P52" s="104">
        <f>'C03'!N52</f>
        <v>187935.69755330996</v>
      </c>
      <c r="Q52" s="109">
        <f t="shared" si="20"/>
        <v>41.312474553822085</v>
      </c>
      <c r="R52" s="104">
        <f t="shared" si="1"/>
        <v>26070.178234748309</v>
      </c>
      <c r="S52" s="109">
        <f t="shared" si="20"/>
        <v>15.582857098731658</v>
      </c>
    </row>
    <row r="53" spans="1:19" x14ac:dyDescent="0.2">
      <c r="A53" s="58" t="s">
        <v>63</v>
      </c>
      <c r="B53" s="104">
        <f>'C03'!B53</f>
        <v>0</v>
      </c>
      <c r="C53" s="109">
        <f>IF(ISNUMBER(B53/B$8*100),B53/B$8*100,0)</f>
        <v>0</v>
      </c>
      <c r="D53" s="104">
        <f>[1]MercLab!C247</f>
        <v>0</v>
      </c>
      <c r="E53" s="109">
        <f>IF(ISNUMBER(D53/D$8*100),D53/D$8*100,0)</f>
        <v>0</v>
      </c>
      <c r="F53" s="104">
        <f t="shared" si="0"/>
        <v>0</v>
      </c>
      <c r="G53" s="109">
        <f>IF(ISNUMBER(F53/F$8*100),F53/F$8*100,0)</f>
        <v>0</v>
      </c>
      <c r="H53" s="104">
        <f>[1]MercLab!D247</f>
        <v>0</v>
      </c>
      <c r="I53" s="109">
        <f>IF(ISNUMBER(H53/H$8*100),H53/H$8*100,0)</f>
        <v>0</v>
      </c>
      <c r="J53" s="104">
        <f>[1]MercLab!E247</f>
        <v>0</v>
      </c>
      <c r="K53" s="109">
        <f>IF(ISNUMBER(J53/J$8*100),J53/J$8*100,0)</f>
        <v>0</v>
      </c>
      <c r="L53" s="104">
        <f>[1]MercLab!F247</f>
        <v>0</v>
      </c>
      <c r="M53" s="109">
        <f>IF(ISNUMBER(L53/L$8*100),L53/L$8*100,0)</f>
        <v>0</v>
      </c>
      <c r="N53" s="104">
        <f>[1]MercLab!G247</f>
        <v>0</v>
      </c>
      <c r="O53" s="109">
        <f>IF(ISNUMBER(N53/N$8*100),N53/N$8*100,0)</f>
        <v>0</v>
      </c>
      <c r="P53" s="104">
        <f>'C03'!N53</f>
        <v>0</v>
      </c>
      <c r="Q53" s="109">
        <f t="shared" si="20"/>
        <v>0</v>
      </c>
      <c r="R53" s="104">
        <f t="shared" si="1"/>
        <v>0</v>
      </c>
      <c r="S53" s="109">
        <f t="shared" si="20"/>
        <v>0</v>
      </c>
    </row>
    <row r="54" spans="1:19" x14ac:dyDescent="0.2">
      <c r="A54" s="191"/>
      <c r="B54" s="191"/>
      <c r="C54" s="151"/>
      <c r="D54" s="150"/>
      <c r="E54" s="151"/>
      <c r="F54" s="150"/>
      <c r="G54" s="151"/>
      <c r="H54" s="150"/>
      <c r="I54" s="151"/>
      <c r="J54" s="150"/>
      <c r="K54" s="151"/>
      <c r="L54" s="150"/>
      <c r="M54" s="151"/>
      <c r="N54" s="150"/>
      <c r="O54" s="151"/>
      <c r="P54" s="150"/>
      <c r="Q54" s="151"/>
      <c r="R54" s="150"/>
      <c r="S54" s="151"/>
    </row>
    <row r="55" spans="1:19" x14ac:dyDescent="0.2">
      <c r="A55" s="14" t="str">
        <f>'C01'!$A$46</f>
        <v>Fuente: Instituto Nacional de Estadística (INE). LVIII Encuesta Permanente de Hogares de Propósitos Múltiples, Junio 2017.</v>
      </c>
    </row>
    <row r="56" spans="1:19" x14ac:dyDescent="0.2">
      <c r="A56" s="14" t="str">
        <f>'C02'!$A$46</f>
        <v>(Promedio de salarios mínimos por rama)</v>
      </c>
      <c r="B56" s="8"/>
      <c r="C56" s="45"/>
      <c r="D56" s="8"/>
    </row>
    <row r="57" spans="1:19" x14ac:dyDescent="0.2">
      <c r="A57" s="2" t="s">
        <v>94</v>
      </c>
    </row>
    <row r="58" spans="1:19" x14ac:dyDescent="0.2">
      <c r="A58" s="2" t="s">
        <v>95</v>
      </c>
    </row>
    <row r="59" spans="1:19" x14ac:dyDescent="0.2">
      <c r="A59" s="2" t="s">
        <v>108</v>
      </c>
    </row>
    <row r="60" spans="1:19" x14ac:dyDescent="0.2">
      <c r="A60" s="2"/>
    </row>
    <row r="61" spans="1:19" x14ac:dyDescent="0.2">
      <c r="A61" s="221" t="s">
        <v>83</v>
      </c>
      <c r="B61" s="221"/>
      <c r="C61" s="221"/>
      <c r="D61" s="221"/>
      <c r="E61" s="221"/>
      <c r="F61" s="221"/>
      <c r="G61" s="221"/>
      <c r="H61" s="221"/>
      <c r="I61" s="221"/>
      <c r="J61" s="221"/>
      <c r="K61" s="221"/>
      <c r="L61" s="221"/>
      <c r="M61" s="221"/>
      <c r="N61" s="221"/>
      <c r="O61" s="221"/>
      <c r="P61" s="221"/>
      <c r="Q61" s="221"/>
      <c r="R61" s="221"/>
      <c r="S61" s="221"/>
    </row>
    <row r="62" spans="1:19" x14ac:dyDescent="0.2">
      <c r="A62" s="221" t="s">
        <v>84</v>
      </c>
      <c r="B62" s="221"/>
      <c r="C62" s="221"/>
      <c r="D62" s="221"/>
      <c r="E62" s="221"/>
      <c r="F62" s="221"/>
      <c r="G62" s="221"/>
      <c r="H62" s="221"/>
      <c r="I62" s="221"/>
      <c r="J62" s="221"/>
      <c r="K62" s="221"/>
      <c r="L62" s="221"/>
      <c r="M62" s="221"/>
      <c r="N62" s="221"/>
      <c r="O62" s="221"/>
      <c r="P62" s="221"/>
      <c r="Q62" s="221"/>
      <c r="R62" s="221"/>
      <c r="S62" s="221"/>
    </row>
    <row r="63" spans="1:19" x14ac:dyDescent="0.2">
      <c r="A63" s="221" t="s">
        <v>40</v>
      </c>
      <c r="B63" s="221"/>
      <c r="C63" s="221"/>
      <c r="D63" s="221"/>
      <c r="E63" s="221"/>
      <c r="F63" s="221"/>
      <c r="G63" s="221"/>
      <c r="H63" s="221"/>
      <c r="I63" s="221"/>
      <c r="J63" s="221"/>
      <c r="K63" s="221"/>
      <c r="L63" s="221"/>
      <c r="M63" s="222"/>
      <c r="N63" s="221"/>
      <c r="O63" s="222"/>
      <c r="P63" s="221"/>
      <c r="Q63" s="222"/>
      <c r="R63" s="221"/>
      <c r="S63" s="222"/>
    </row>
    <row r="64" spans="1:19" x14ac:dyDescent="0.2">
      <c r="A64" s="23" t="s">
        <v>20</v>
      </c>
      <c r="B64" s="8"/>
      <c r="C64" s="45"/>
      <c r="D64" s="8"/>
      <c r="E64" s="45"/>
      <c r="F64" s="8"/>
      <c r="G64" s="45"/>
      <c r="H64" s="8"/>
      <c r="I64" s="45"/>
      <c r="J64" s="8"/>
      <c r="K64" s="45"/>
      <c r="L64" s="8"/>
      <c r="M64" s="45"/>
      <c r="N64" s="8"/>
      <c r="O64" s="45"/>
      <c r="P64" s="8"/>
      <c r="Q64" s="45"/>
      <c r="R64" s="8"/>
      <c r="S64" s="45"/>
    </row>
    <row r="65" spans="1:19" x14ac:dyDescent="0.2">
      <c r="A65" s="217" t="s">
        <v>38</v>
      </c>
      <c r="B65" s="258" t="s">
        <v>23</v>
      </c>
      <c r="C65" s="258"/>
      <c r="D65" s="258" t="s">
        <v>22</v>
      </c>
      <c r="E65" s="258"/>
      <c r="F65" s="255" t="s">
        <v>8</v>
      </c>
      <c r="G65" s="255"/>
      <c r="H65" s="255"/>
      <c r="I65" s="255"/>
      <c r="J65" s="255"/>
      <c r="K65" s="255"/>
      <c r="L65" s="255"/>
      <c r="M65" s="256"/>
      <c r="N65" s="250" t="s">
        <v>1</v>
      </c>
      <c r="O65" s="251"/>
      <c r="P65" s="250" t="s">
        <v>2</v>
      </c>
      <c r="Q65" s="251"/>
      <c r="R65" s="250" t="s">
        <v>10</v>
      </c>
      <c r="S65" s="251"/>
    </row>
    <row r="66" spans="1:19" ht="18" customHeight="1" x14ac:dyDescent="0.2">
      <c r="A66" s="257"/>
      <c r="B66" s="259"/>
      <c r="C66" s="259"/>
      <c r="D66" s="259"/>
      <c r="E66" s="259"/>
      <c r="F66" s="254" t="s">
        <v>11</v>
      </c>
      <c r="G66" s="254"/>
      <c r="H66" s="254" t="s">
        <v>117</v>
      </c>
      <c r="I66" s="254"/>
      <c r="J66" s="254" t="s">
        <v>12</v>
      </c>
      <c r="K66" s="254"/>
      <c r="L66" s="254" t="s">
        <v>118</v>
      </c>
      <c r="M66" s="254"/>
      <c r="N66" s="252"/>
      <c r="O66" s="253"/>
      <c r="P66" s="252"/>
      <c r="Q66" s="253"/>
      <c r="R66" s="252"/>
      <c r="S66" s="253"/>
    </row>
    <row r="67" spans="1:19" x14ac:dyDescent="0.2">
      <c r="A67" s="218"/>
      <c r="B67" s="46" t="s">
        <v>6</v>
      </c>
      <c r="C67" s="47" t="s">
        <v>91</v>
      </c>
      <c r="D67" s="46" t="s">
        <v>6</v>
      </c>
      <c r="E67" s="47" t="s">
        <v>91</v>
      </c>
      <c r="F67" s="46" t="s">
        <v>6</v>
      </c>
      <c r="G67" s="47" t="s">
        <v>91</v>
      </c>
      <c r="H67" s="46" t="s">
        <v>6</v>
      </c>
      <c r="I67" s="47" t="s">
        <v>91</v>
      </c>
      <c r="J67" s="46" t="s">
        <v>6</v>
      </c>
      <c r="K67" s="47" t="s">
        <v>91</v>
      </c>
      <c r="L67" s="46" t="s">
        <v>6</v>
      </c>
      <c r="M67" s="47" t="s">
        <v>91</v>
      </c>
      <c r="N67" s="46" t="s">
        <v>6</v>
      </c>
      <c r="O67" s="47" t="s">
        <v>91</v>
      </c>
      <c r="P67" s="46" t="s">
        <v>6</v>
      </c>
      <c r="Q67" s="47" t="s">
        <v>91</v>
      </c>
      <c r="R67" s="46" t="s">
        <v>6</v>
      </c>
      <c r="S67" s="47" t="s">
        <v>91</v>
      </c>
    </row>
    <row r="68" spans="1:19" x14ac:dyDescent="0.2">
      <c r="A68" s="60"/>
      <c r="B68" s="61"/>
      <c r="C68" s="62"/>
      <c r="D68" s="61"/>
      <c r="E68" s="62"/>
      <c r="F68" s="61"/>
      <c r="G68" s="62"/>
      <c r="H68" s="61"/>
      <c r="I68" s="62"/>
      <c r="J68" s="61"/>
      <c r="K68" s="62"/>
      <c r="L68" s="61"/>
      <c r="M68" s="63"/>
      <c r="N68" s="61"/>
      <c r="O68" s="64"/>
      <c r="P68" s="61"/>
      <c r="Q68" s="62"/>
      <c r="R68" s="61"/>
      <c r="S68" s="64"/>
    </row>
    <row r="69" spans="1:19" ht="12.75" customHeight="1" x14ac:dyDescent="0.2">
      <c r="A69" s="49" t="s">
        <v>109</v>
      </c>
      <c r="B69" s="22">
        <f t="shared" ref="B69:S69" si="21">B8</f>
        <v>3819978.2322415821</v>
      </c>
      <c r="C69" s="108">
        <f t="shared" si="21"/>
        <v>99.999999999993179</v>
      </c>
      <c r="D69" s="22">
        <f t="shared" si="21"/>
        <v>3197765.1480757608</v>
      </c>
      <c r="E69" s="108">
        <f t="shared" si="21"/>
        <v>83.71160655015818</v>
      </c>
      <c r="F69" s="22">
        <f t="shared" si="21"/>
        <v>1726975.3172500862</v>
      </c>
      <c r="G69" s="108">
        <f t="shared" si="21"/>
        <v>45.209035556118565</v>
      </c>
      <c r="H69" s="22">
        <f t="shared" si="21"/>
        <v>200688.22571070737</v>
      </c>
      <c r="I69" s="108">
        <f t="shared" si="21"/>
        <v>5.2536484113141793</v>
      </c>
      <c r="J69" s="22">
        <f t="shared" si="21"/>
        <v>1400904.3525610603</v>
      </c>
      <c r="K69" s="108">
        <f t="shared" si="21"/>
        <v>36.673097787235363</v>
      </c>
      <c r="L69" s="22">
        <f t="shared" si="21"/>
        <v>125382.73897831858</v>
      </c>
      <c r="M69" s="108">
        <f t="shared" si="21"/>
        <v>3.2822893575690189</v>
      </c>
      <c r="N69" s="22">
        <f t="shared" si="21"/>
        <v>1470789.8308254143</v>
      </c>
      <c r="O69" s="108">
        <f t="shared" si="21"/>
        <v>38.502570994032794</v>
      </c>
      <c r="P69" s="22">
        <f t="shared" si="21"/>
        <v>454912.70998174284</v>
      </c>
      <c r="Q69" s="108">
        <f t="shared" si="21"/>
        <v>11.908777545959936</v>
      </c>
      <c r="R69" s="22">
        <f t="shared" si="21"/>
        <v>167300.37418407854</v>
      </c>
      <c r="S69" s="108">
        <f t="shared" si="21"/>
        <v>4.3796159038818878</v>
      </c>
    </row>
    <row r="70" spans="1:19" x14ac:dyDescent="0.2">
      <c r="A70" s="25"/>
      <c r="B70" s="22"/>
      <c r="C70" s="67"/>
      <c r="D70" s="22"/>
      <c r="E70" s="67"/>
      <c r="F70" s="22"/>
      <c r="G70" s="67"/>
      <c r="H70" s="22"/>
      <c r="I70" s="67"/>
      <c r="J70" s="22"/>
      <c r="K70" s="67"/>
      <c r="L70" s="22"/>
      <c r="M70" s="67"/>
      <c r="N70" s="22"/>
      <c r="O70" s="67"/>
      <c r="P70" s="22"/>
      <c r="Q70" s="67"/>
      <c r="R70" s="22"/>
      <c r="S70" s="67"/>
    </row>
    <row r="71" spans="1:19" x14ac:dyDescent="0.2">
      <c r="A71" s="65" t="s">
        <v>21</v>
      </c>
      <c r="B71" s="22"/>
      <c r="C71" s="67"/>
      <c r="D71" s="22"/>
      <c r="E71" s="108"/>
      <c r="F71" s="22"/>
      <c r="G71" s="108"/>
      <c r="H71" s="22"/>
      <c r="I71" s="108"/>
      <c r="J71" s="22"/>
      <c r="K71" s="108"/>
      <c r="L71" s="22"/>
      <c r="M71" s="108"/>
      <c r="N71" s="22"/>
      <c r="O71" s="108"/>
      <c r="P71" s="22"/>
      <c r="Q71" s="108"/>
      <c r="R71" s="22"/>
      <c r="S71" s="108"/>
    </row>
    <row r="72" spans="1:19" ht="12.75" customHeight="1" x14ac:dyDescent="0.2">
      <c r="A72" s="53" t="s">
        <v>132</v>
      </c>
      <c r="B72" s="104">
        <f>'C03'!B72</f>
        <v>1262453.1581507085</v>
      </c>
      <c r="C72" s="109">
        <f>IF(ISNUMBER(B72/B$69*100),B72/B$69*100,0)</f>
        <v>33.048700317066853</v>
      </c>
      <c r="D72" s="104">
        <f>[1]MercLab!C250</f>
        <v>909578.07690231013</v>
      </c>
      <c r="E72" s="109">
        <f>IF(ISNUMBER(D72/D$69*100),D72/D$69*100,0)</f>
        <v>28.444180068997383</v>
      </c>
      <c r="F72" s="104">
        <f t="shared" ref="F72:F108" si="22">H72+J72+L72</f>
        <v>385545.31537372113</v>
      </c>
      <c r="G72" s="109">
        <f>IF(ISNUMBER(F72/F$69*100),F72/F$69*100,0)</f>
        <v>22.324888579625814</v>
      </c>
      <c r="H72" s="104">
        <f>[1]MercLab!D250</f>
        <v>0</v>
      </c>
      <c r="I72" s="109">
        <f>IF(ISNUMBER(H72/H$69*100),H72/H$69*100,0)</f>
        <v>0</v>
      </c>
      <c r="J72" s="104">
        <f>[1]MercLab!E250</f>
        <v>385545.31537372113</v>
      </c>
      <c r="K72" s="109">
        <f>IF(ISNUMBER(J72/J$69*100),J72/J$69*100,0)</f>
        <v>27.52117335269087</v>
      </c>
      <c r="L72" s="104">
        <f>[1]MercLab!F250</f>
        <v>0</v>
      </c>
      <c r="M72" s="109">
        <f>IF(ISNUMBER(L72/L$69*100),L72/L$69*100,0)</f>
        <v>0</v>
      </c>
      <c r="N72" s="104">
        <f>[1]MercLab!G250</f>
        <v>524032.76152864902</v>
      </c>
      <c r="O72" s="109">
        <f>IF(ISNUMBER(N72/N$69*100),N72/N$69*100,0)</f>
        <v>35.629343536768907</v>
      </c>
      <c r="P72" s="104">
        <f>'C03'!N72</f>
        <v>217616.00892339955</v>
      </c>
      <c r="Q72" s="109">
        <f>IF(ISNUMBER(P72/P$69*100),P72/P$69*100,0)</f>
        <v>47.836871590625201</v>
      </c>
      <c r="R72" s="104">
        <f t="shared" ref="R72:R97" si="23">B72-(D72+P72)</f>
        <v>135259.07232499891</v>
      </c>
      <c r="S72" s="109">
        <f t="shared" ref="S72:S97" si="24">IF(ISNUMBER(R72/R$8*100),R72/R$8*100,0)</f>
        <v>80.848039333238447</v>
      </c>
    </row>
    <row r="73" spans="1:19" x14ac:dyDescent="0.2">
      <c r="A73" s="53" t="s">
        <v>133</v>
      </c>
      <c r="B73" s="104">
        <f>'C03'!B73</f>
        <v>13149.928568863283</v>
      </c>
      <c r="C73" s="109">
        <f t="shared" ref="C73:C94" si="25">IF(ISNUMBER(B73/B$69*100),B73/B$69*100,0)</f>
        <v>0.34424092938212475</v>
      </c>
      <c r="D73" s="104">
        <f>[1]MercLab!C251</f>
        <v>10892.712697295405</v>
      </c>
      <c r="E73" s="109">
        <f t="shared" ref="E73:E94" si="26">IF(ISNUMBER(D73/D$69*100),D73/D$69*100,0)</f>
        <v>0.34063516840347208</v>
      </c>
      <c r="F73" s="104">
        <f t="shared" si="22"/>
        <v>5507.6989826922118</v>
      </c>
      <c r="G73" s="109">
        <f t="shared" ref="G73:G94" si="27">IF(ISNUMBER(F73/F$69*100),F73/F$69*100,0)</f>
        <v>0.31892169666108972</v>
      </c>
      <c r="H73" s="104">
        <f>[1]MercLab!D251</f>
        <v>0</v>
      </c>
      <c r="I73" s="109">
        <f t="shared" ref="I73:I94" si="28">IF(ISNUMBER(H73/H$69*100),H73/H$69*100,0)</f>
        <v>0</v>
      </c>
      <c r="J73" s="104">
        <f>[1]MercLab!E251</f>
        <v>5507.6989826922118</v>
      </c>
      <c r="K73" s="109">
        <f t="shared" ref="K73:K94" si="29">IF(ISNUMBER(J73/J$69*100),J73/J$69*100,0)</f>
        <v>0.39315310660740849</v>
      </c>
      <c r="L73" s="104">
        <f>[1]MercLab!F251</f>
        <v>0</v>
      </c>
      <c r="M73" s="109">
        <f t="shared" ref="M73:M94" si="30">IF(ISNUMBER(L73/L$69*100),L73/L$69*100,0)</f>
        <v>0</v>
      </c>
      <c r="N73" s="104">
        <f>[1]MercLab!G251</f>
        <v>5385.0137146031875</v>
      </c>
      <c r="O73" s="109">
        <f t="shared" ref="O73:O94" si="31">IF(ISNUMBER(N73/N$69*100),N73/N$69*100,0)</f>
        <v>0.36613074157448394</v>
      </c>
      <c r="P73" s="104">
        <f>'C03'!N73</f>
        <v>0</v>
      </c>
      <c r="Q73" s="109">
        <f t="shared" ref="Q73:Q94" si="32">IF(ISNUMBER(P73/P$69*100),P73/P$69*100,0)</f>
        <v>0</v>
      </c>
      <c r="R73" s="104">
        <f t="shared" si="23"/>
        <v>2257.2158715678779</v>
      </c>
      <c r="S73" s="109">
        <f t="shared" si="24"/>
        <v>1.349199535611493</v>
      </c>
    </row>
    <row r="74" spans="1:19" x14ac:dyDescent="0.2">
      <c r="A74" s="53" t="s">
        <v>72</v>
      </c>
      <c r="B74" s="104">
        <f>'C03'!B74</f>
        <v>518733.00300000265</v>
      </c>
      <c r="C74" s="109">
        <f t="shared" si="25"/>
        <v>13.579475365115041</v>
      </c>
      <c r="D74" s="104">
        <f>[1]MercLab!C252</f>
        <v>465658.09174224664</v>
      </c>
      <c r="E74" s="109">
        <f t="shared" si="26"/>
        <v>14.561985329737364</v>
      </c>
      <c r="F74" s="104">
        <f t="shared" si="22"/>
        <v>269798.58243374398</v>
      </c>
      <c r="G74" s="109">
        <f t="shared" si="27"/>
        <v>15.622607905210378</v>
      </c>
      <c r="H74" s="104">
        <f>[1]MercLab!D252</f>
        <v>0</v>
      </c>
      <c r="I74" s="109">
        <f t="shared" si="28"/>
        <v>0</v>
      </c>
      <c r="J74" s="104">
        <f>[1]MercLab!E252</f>
        <v>269798.58243374398</v>
      </c>
      <c r="K74" s="109">
        <f t="shared" si="29"/>
        <v>19.258886728455963</v>
      </c>
      <c r="L74" s="104">
        <f>[1]MercLab!F252</f>
        <v>0</v>
      </c>
      <c r="M74" s="109">
        <f t="shared" si="30"/>
        <v>0</v>
      </c>
      <c r="N74" s="104">
        <f>[1]MercLab!G252</f>
        <v>195859.50930850115</v>
      </c>
      <c r="O74" s="109">
        <f t="shared" si="31"/>
        <v>13.316621124486824</v>
      </c>
      <c r="P74" s="104">
        <f>'C03'!N74</f>
        <v>49361.00350503224</v>
      </c>
      <c r="Q74" s="109">
        <f t="shared" si="32"/>
        <v>10.850653855552478</v>
      </c>
      <c r="R74" s="104">
        <f t="shared" si="23"/>
        <v>3713.9077527237823</v>
      </c>
      <c r="S74" s="109">
        <f t="shared" si="24"/>
        <v>2.2199040323947008</v>
      </c>
    </row>
    <row r="75" spans="1:19" x14ac:dyDescent="0.2">
      <c r="A75" s="53" t="s">
        <v>134</v>
      </c>
      <c r="B75" s="104">
        <f>'C03'!B75</f>
        <v>4890.5346258576046</v>
      </c>
      <c r="C75" s="109">
        <f t="shared" si="25"/>
        <v>0.12802519617992206</v>
      </c>
      <c r="D75" s="104">
        <f>[1]MercLab!C253</f>
        <v>4890.5346258576046</v>
      </c>
      <c r="E75" s="109">
        <f t="shared" si="26"/>
        <v>0.15293601622997421</v>
      </c>
      <c r="F75" s="104">
        <f t="shared" si="22"/>
        <v>4232.795219576592</v>
      </c>
      <c r="G75" s="109">
        <f t="shared" si="27"/>
        <v>0.24509876761392263</v>
      </c>
      <c r="H75" s="104">
        <f>[1]MercLab!D253</f>
        <v>880.01234202190926</v>
      </c>
      <c r="I75" s="109">
        <f t="shared" si="28"/>
        <v>0.43849724561840986</v>
      </c>
      <c r="J75" s="104">
        <f>[1]MercLab!E253</f>
        <v>3352.7828775546823</v>
      </c>
      <c r="K75" s="109">
        <f t="shared" si="29"/>
        <v>0.2393298922531934</v>
      </c>
      <c r="L75" s="104">
        <f>[1]MercLab!F253</f>
        <v>0</v>
      </c>
      <c r="M75" s="109">
        <f t="shared" si="30"/>
        <v>0</v>
      </c>
      <c r="N75" s="104">
        <f>[1]MercLab!G253</f>
        <v>657.73940628101298</v>
      </c>
      <c r="O75" s="109">
        <f t="shared" si="31"/>
        <v>4.4720149167191782E-2</v>
      </c>
      <c r="P75" s="104">
        <f>'C03'!N75</f>
        <v>0</v>
      </c>
      <c r="Q75" s="109">
        <f t="shared" si="32"/>
        <v>0</v>
      </c>
      <c r="R75" s="104">
        <f t="shared" si="23"/>
        <v>0</v>
      </c>
      <c r="S75" s="109">
        <f t="shared" si="24"/>
        <v>0</v>
      </c>
    </row>
    <row r="76" spans="1:19" x14ac:dyDescent="0.2">
      <c r="A76" s="53" t="s">
        <v>135</v>
      </c>
      <c r="B76" s="104">
        <f>'C03'!B76</f>
        <v>22493.088959174078</v>
      </c>
      <c r="C76" s="109">
        <f t="shared" si="25"/>
        <v>0.58882767365862765</v>
      </c>
      <c r="D76" s="104">
        <f>[1]MercLab!C254</f>
        <v>21544.694666593514</v>
      </c>
      <c r="E76" s="109">
        <f t="shared" si="26"/>
        <v>0.67374224400306337</v>
      </c>
      <c r="F76" s="104">
        <f t="shared" si="22"/>
        <v>14569.926355964235</v>
      </c>
      <c r="G76" s="109">
        <f t="shared" si="27"/>
        <v>0.84366731883373758</v>
      </c>
      <c r="H76" s="104">
        <f>[1]MercLab!D254</f>
        <v>3961.1032242718888</v>
      </c>
      <c r="I76" s="109">
        <f t="shared" si="28"/>
        <v>1.9737596514415499</v>
      </c>
      <c r="J76" s="104">
        <f>[1]MercLab!E254</f>
        <v>10608.823131692347</v>
      </c>
      <c r="K76" s="109">
        <f t="shared" si="29"/>
        <v>0.75728390109559229</v>
      </c>
      <c r="L76" s="104">
        <f>[1]MercLab!F254</f>
        <v>0</v>
      </c>
      <c r="M76" s="109">
        <f t="shared" si="30"/>
        <v>0</v>
      </c>
      <c r="N76" s="104">
        <f>[1]MercLab!G254</f>
        <v>6974.7683106292798</v>
      </c>
      <c r="O76" s="109">
        <f t="shared" si="31"/>
        <v>0.47421923679707562</v>
      </c>
      <c r="P76" s="104">
        <f>'C03'!N76</f>
        <v>0</v>
      </c>
      <c r="Q76" s="109">
        <f t="shared" si="32"/>
        <v>0</v>
      </c>
      <c r="R76" s="104">
        <f t="shared" si="23"/>
        <v>948.39429258056407</v>
      </c>
      <c r="S76" s="109">
        <f t="shared" si="24"/>
        <v>0.56688115445399867</v>
      </c>
    </row>
    <row r="77" spans="1:19" x14ac:dyDescent="0.2">
      <c r="A77" s="53" t="s">
        <v>136</v>
      </c>
      <c r="B77" s="104">
        <f>'C03'!B77</f>
        <v>216795.98114214055</v>
      </c>
      <c r="C77" s="109">
        <f t="shared" si="25"/>
        <v>5.675319804503796</v>
      </c>
      <c r="D77" s="104">
        <f>[1]MercLab!C255</f>
        <v>211608.29177913407</v>
      </c>
      <c r="E77" s="109">
        <f t="shared" si="26"/>
        <v>6.6173806386772434</v>
      </c>
      <c r="F77" s="104">
        <f t="shared" si="22"/>
        <v>159600.69740055356</v>
      </c>
      <c r="G77" s="109">
        <f t="shared" si="27"/>
        <v>9.2416316438552499</v>
      </c>
      <c r="H77" s="104">
        <f>[1]MercLab!D255</f>
        <v>0</v>
      </c>
      <c r="I77" s="109">
        <f t="shared" si="28"/>
        <v>0</v>
      </c>
      <c r="J77" s="104">
        <f>[1]MercLab!E255</f>
        <v>159600.69740055356</v>
      </c>
      <c r="K77" s="109">
        <f t="shared" si="29"/>
        <v>11.392690522288683</v>
      </c>
      <c r="L77" s="104">
        <f>[1]MercLab!F255</f>
        <v>0</v>
      </c>
      <c r="M77" s="109">
        <f t="shared" si="30"/>
        <v>0</v>
      </c>
      <c r="N77" s="104">
        <f>[1]MercLab!G255</f>
        <v>52007.594378580812</v>
      </c>
      <c r="O77" s="109">
        <f t="shared" si="31"/>
        <v>3.5360316809774175</v>
      </c>
      <c r="P77" s="104">
        <f>'C03'!N77</f>
        <v>3932.8342907684764</v>
      </c>
      <c r="Q77" s="109">
        <f t="shared" si="32"/>
        <v>0.86452504062291735</v>
      </c>
      <c r="R77" s="104">
        <f t="shared" si="23"/>
        <v>1254.8550722379878</v>
      </c>
      <c r="S77" s="109">
        <f t="shared" si="24"/>
        <v>0.75006112709424433</v>
      </c>
    </row>
    <row r="78" spans="1:19" x14ac:dyDescent="0.2">
      <c r="A78" s="53" t="s">
        <v>137</v>
      </c>
      <c r="B78" s="104">
        <f>'C03'!B78</f>
        <v>699557.76927618496</v>
      </c>
      <c r="C78" s="109">
        <f t="shared" si="25"/>
        <v>18.313134964271274</v>
      </c>
      <c r="D78" s="104">
        <f>[1]MercLab!C256</f>
        <v>553093.76576578501</v>
      </c>
      <c r="E78" s="109">
        <f t="shared" si="26"/>
        <v>17.296259736228798</v>
      </c>
      <c r="F78" s="104">
        <f t="shared" si="22"/>
        <v>211071.84714063071</v>
      </c>
      <c r="G78" s="109">
        <f t="shared" si="27"/>
        <v>12.222053496209003</v>
      </c>
      <c r="H78" s="104">
        <f>[1]MercLab!D256</f>
        <v>437.94010495805225</v>
      </c>
      <c r="I78" s="109">
        <f t="shared" si="28"/>
        <v>0.21821913239162527</v>
      </c>
      <c r="J78" s="104">
        <f>[1]MercLab!E256</f>
        <v>210633.90703567266</v>
      </c>
      <c r="K78" s="109">
        <f t="shared" si="29"/>
        <v>15.035566607427747</v>
      </c>
      <c r="L78" s="104">
        <f>[1]MercLab!F256</f>
        <v>0</v>
      </c>
      <c r="M78" s="109">
        <f t="shared" si="30"/>
        <v>0</v>
      </c>
      <c r="N78" s="104">
        <f>[1]MercLab!G256</f>
        <v>342021.91862515779</v>
      </c>
      <c r="O78" s="109">
        <f t="shared" si="31"/>
        <v>23.254302651332139</v>
      </c>
      <c r="P78" s="104">
        <f>'C03'!N78</f>
        <v>139778.91882420576</v>
      </c>
      <c r="Q78" s="109">
        <f t="shared" si="32"/>
        <v>30.72653626886256</v>
      </c>
      <c r="R78" s="104">
        <f t="shared" si="23"/>
        <v>6685.0846861941973</v>
      </c>
      <c r="S78" s="109">
        <f t="shared" si="24"/>
        <v>3.9958575817880009</v>
      </c>
    </row>
    <row r="79" spans="1:19" x14ac:dyDescent="0.2">
      <c r="A79" s="53" t="s">
        <v>138</v>
      </c>
      <c r="B79" s="104">
        <f>'C03'!B79</f>
        <v>119749.46205116168</v>
      </c>
      <c r="C79" s="109">
        <f t="shared" si="25"/>
        <v>3.1348205348513756</v>
      </c>
      <c r="D79" s="104">
        <f>[1]MercLab!C257</f>
        <v>117617.78338308795</v>
      </c>
      <c r="E79" s="109">
        <f t="shared" si="26"/>
        <v>3.6781245006020495</v>
      </c>
      <c r="F79" s="104">
        <f t="shared" si="22"/>
        <v>48809.031085669216</v>
      </c>
      <c r="G79" s="109">
        <f t="shared" si="27"/>
        <v>2.8262726512727046</v>
      </c>
      <c r="H79" s="104">
        <f>[1]MercLab!D257</f>
        <v>985.36523615561759</v>
      </c>
      <c r="I79" s="109">
        <f t="shared" si="28"/>
        <v>0.49099304788115683</v>
      </c>
      <c r="J79" s="104">
        <f>[1]MercLab!E257</f>
        <v>47823.6658495136</v>
      </c>
      <c r="K79" s="109">
        <f t="shared" si="29"/>
        <v>3.413770951748766</v>
      </c>
      <c r="L79" s="104">
        <f>[1]MercLab!F257</f>
        <v>0</v>
      </c>
      <c r="M79" s="109">
        <f t="shared" si="30"/>
        <v>0</v>
      </c>
      <c r="N79" s="104">
        <f>[1]MercLab!G257</f>
        <v>68808.752297418367</v>
      </c>
      <c r="O79" s="109">
        <f t="shared" si="31"/>
        <v>4.6783538242715865</v>
      </c>
      <c r="P79" s="104">
        <f>'C03'!N79</f>
        <v>1210.3840028177638</v>
      </c>
      <c r="Q79" s="109">
        <f t="shared" si="32"/>
        <v>0.26606950657991957</v>
      </c>
      <c r="R79" s="104">
        <f t="shared" si="23"/>
        <v>921.29466525596217</v>
      </c>
      <c r="S79" s="109">
        <f t="shared" si="24"/>
        <v>0.55068296753614732</v>
      </c>
    </row>
    <row r="80" spans="1:19" x14ac:dyDescent="0.2">
      <c r="A80" s="53" t="s">
        <v>139</v>
      </c>
      <c r="B80" s="104">
        <f>'C03'!B80</f>
        <v>182206.68434719651</v>
      </c>
      <c r="C80" s="109">
        <f t="shared" si="25"/>
        <v>4.7698356710340919</v>
      </c>
      <c r="D80" s="104">
        <f>[1]MercLab!C258</f>
        <v>149918.1218252673</v>
      </c>
      <c r="E80" s="109">
        <f t="shared" si="26"/>
        <v>4.6882155156228338</v>
      </c>
      <c r="F80" s="104">
        <f t="shared" si="22"/>
        <v>71541.252220785085</v>
      </c>
      <c r="G80" s="109">
        <f t="shared" si="27"/>
        <v>4.142575258962145</v>
      </c>
      <c r="H80" s="104">
        <f>[1]MercLab!D258</f>
        <v>0</v>
      </c>
      <c r="I80" s="109">
        <f t="shared" si="28"/>
        <v>0</v>
      </c>
      <c r="J80" s="104">
        <f>[1]MercLab!E258</f>
        <v>71541.252220785085</v>
      </c>
      <c r="K80" s="109">
        <f t="shared" si="29"/>
        <v>5.1067906306377804</v>
      </c>
      <c r="L80" s="104">
        <f>[1]MercLab!F258</f>
        <v>0</v>
      </c>
      <c r="M80" s="109">
        <f t="shared" si="30"/>
        <v>0</v>
      </c>
      <c r="N80" s="104">
        <f>[1]MercLab!G258</f>
        <v>78376.869604482214</v>
      </c>
      <c r="O80" s="109">
        <f t="shared" si="31"/>
        <v>5.3288966215177558</v>
      </c>
      <c r="P80" s="104">
        <f>'C03'!N80</f>
        <v>29711.921870968148</v>
      </c>
      <c r="Q80" s="109">
        <f t="shared" si="32"/>
        <v>6.5313457327144331</v>
      </c>
      <c r="R80" s="104">
        <f t="shared" si="23"/>
        <v>2576.6406509610533</v>
      </c>
      <c r="S80" s="109">
        <f t="shared" si="24"/>
        <v>1.5401284447373724</v>
      </c>
    </row>
    <row r="81" spans="1:19" x14ac:dyDescent="0.2">
      <c r="A81" s="53" t="s">
        <v>140</v>
      </c>
      <c r="B81" s="104">
        <f>'C03'!B81</f>
        <v>27156.768077883036</v>
      </c>
      <c r="C81" s="109">
        <f t="shared" si="25"/>
        <v>0.71091421015630529</v>
      </c>
      <c r="D81" s="104">
        <f>[1]MercLab!C259</f>
        <v>27156.768077883036</v>
      </c>
      <c r="E81" s="109">
        <f t="shared" si="26"/>
        <v>0.84924210566946989</v>
      </c>
      <c r="F81" s="104">
        <f t="shared" si="22"/>
        <v>22880.357814470008</v>
      </c>
      <c r="G81" s="109">
        <f t="shared" si="27"/>
        <v>1.3248804187255598</v>
      </c>
      <c r="H81" s="104">
        <f>[1]MercLab!D259</f>
        <v>1543.4689926017272</v>
      </c>
      <c r="I81" s="109">
        <f t="shared" si="28"/>
        <v>0.76908796574176808</v>
      </c>
      <c r="J81" s="104">
        <f>[1]MercLab!E259</f>
        <v>21336.888821868281</v>
      </c>
      <c r="K81" s="109">
        <f t="shared" si="29"/>
        <v>1.5230796294451718</v>
      </c>
      <c r="L81" s="104">
        <f>[1]MercLab!F259</f>
        <v>0</v>
      </c>
      <c r="M81" s="109">
        <f t="shared" si="30"/>
        <v>0</v>
      </c>
      <c r="N81" s="104">
        <f>[1]MercLab!G259</f>
        <v>4276.4102634130277</v>
      </c>
      <c r="O81" s="109">
        <f t="shared" si="31"/>
        <v>0.29075603963165059</v>
      </c>
      <c r="P81" s="104">
        <f>'C03'!N81</f>
        <v>0</v>
      </c>
      <c r="Q81" s="109">
        <f t="shared" si="32"/>
        <v>0</v>
      </c>
      <c r="R81" s="104">
        <f t="shared" si="23"/>
        <v>0</v>
      </c>
      <c r="S81" s="109">
        <f t="shared" si="24"/>
        <v>0</v>
      </c>
    </row>
    <row r="82" spans="1:19" x14ac:dyDescent="0.2">
      <c r="A82" s="53" t="s">
        <v>141</v>
      </c>
      <c r="B82" s="104">
        <f>'C03'!B82</f>
        <v>38305.668723219424</v>
      </c>
      <c r="C82" s="109">
        <f t="shared" si="25"/>
        <v>1.0027719111043589</v>
      </c>
      <c r="D82" s="104">
        <f>[1]MercLab!C260</f>
        <v>37161.548447156638</v>
      </c>
      <c r="E82" s="109">
        <f t="shared" si="26"/>
        <v>1.1621099963991544</v>
      </c>
      <c r="F82" s="104">
        <f t="shared" si="22"/>
        <v>35539.714502078765</v>
      </c>
      <c r="G82" s="109">
        <f t="shared" si="27"/>
        <v>2.0579167604242139</v>
      </c>
      <c r="H82" s="104">
        <f>[1]MercLab!D260</f>
        <v>1612.7927722746172</v>
      </c>
      <c r="I82" s="109">
        <f t="shared" si="28"/>
        <v>0.80363098859594395</v>
      </c>
      <c r="J82" s="104">
        <f>[1]MercLab!E260</f>
        <v>33926.921729804148</v>
      </c>
      <c r="K82" s="109">
        <f t="shared" si="29"/>
        <v>2.4217871596858642</v>
      </c>
      <c r="L82" s="104">
        <f>[1]MercLab!F260</f>
        <v>0</v>
      </c>
      <c r="M82" s="109">
        <f t="shared" si="30"/>
        <v>0</v>
      </c>
      <c r="N82" s="104">
        <f>[1]MercLab!G260</f>
        <v>1621.8339450778778</v>
      </c>
      <c r="O82" s="109">
        <f t="shared" si="31"/>
        <v>0.11026959196255096</v>
      </c>
      <c r="P82" s="104">
        <f>'C03'!N82</f>
        <v>0</v>
      </c>
      <c r="Q82" s="109">
        <f t="shared" si="32"/>
        <v>0</v>
      </c>
      <c r="R82" s="104">
        <f t="shared" si="23"/>
        <v>1144.1202760627857</v>
      </c>
      <c r="S82" s="109">
        <f t="shared" si="24"/>
        <v>0.6838719169892139</v>
      </c>
    </row>
    <row r="83" spans="1:19" x14ac:dyDescent="0.2">
      <c r="A83" s="53" t="s">
        <v>142</v>
      </c>
      <c r="B83" s="104">
        <f>'C03'!B83</f>
        <v>8188.4870085488028</v>
      </c>
      <c r="C83" s="109">
        <f t="shared" si="25"/>
        <v>0.21435952015212814</v>
      </c>
      <c r="D83" s="104">
        <f>[1]MercLab!C261</f>
        <v>8188.4870085488028</v>
      </c>
      <c r="E83" s="109">
        <f t="shared" si="26"/>
        <v>0.25606905539877384</v>
      </c>
      <c r="F83" s="104">
        <f t="shared" si="22"/>
        <v>6102.3648150661329</v>
      </c>
      <c r="G83" s="109">
        <f t="shared" si="27"/>
        <v>0.35335564753659066</v>
      </c>
      <c r="H83" s="104">
        <f>[1]MercLab!D261</f>
        <v>0</v>
      </c>
      <c r="I83" s="109">
        <f t="shared" si="28"/>
        <v>0</v>
      </c>
      <c r="J83" s="104">
        <f>[1]MercLab!E261</f>
        <v>6102.3648150661329</v>
      </c>
      <c r="K83" s="109">
        <f t="shared" si="29"/>
        <v>0.43560181706267864</v>
      </c>
      <c r="L83" s="104">
        <f>[1]MercLab!F261</f>
        <v>0</v>
      </c>
      <c r="M83" s="109">
        <f t="shared" si="30"/>
        <v>0</v>
      </c>
      <c r="N83" s="104">
        <f>[1]MercLab!G261</f>
        <v>2086.1221934826699</v>
      </c>
      <c r="O83" s="109">
        <f t="shared" si="31"/>
        <v>0.14183686545561225</v>
      </c>
      <c r="P83" s="104">
        <f>'C03'!N83</f>
        <v>0</v>
      </c>
      <c r="Q83" s="109">
        <f t="shared" si="32"/>
        <v>0</v>
      </c>
      <c r="R83" s="104">
        <f t="shared" si="23"/>
        <v>0</v>
      </c>
      <c r="S83" s="109">
        <f t="shared" si="24"/>
        <v>0</v>
      </c>
    </row>
    <row r="84" spans="1:19" x14ac:dyDescent="0.2">
      <c r="A84" s="53" t="s">
        <v>143</v>
      </c>
      <c r="B84" s="104">
        <f>'C03'!B84</f>
        <v>25533.789822299692</v>
      </c>
      <c r="C84" s="109">
        <f t="shared" si="25"/>
        <v>0.66842762628299945</v>
      </c>
      <c r="D84" s="104">
        <f>[1]MercLab!C262</f>
        <v>25091.717585235834</v>
      </c>
      <c r="E84" s="109">
        <f t="shared" si="26"/>
        <v>0.78466417711552872</v>
      </c>
      <c r="F84" s="104">
        <f t="shared" si="22"/>
        <v>10577.178238330896</v>
      </c>
      <c r="G84" s="109">
        <f t="shared" si="27"/>
        <v>0.61246840835995564</v>
      </c>
      <c r="H84" s="104">
        <f>[1]MercLab!D262</f>
        <v>463.38112716510796</v>
      </c>
      <c r="I84" s="109">
        <f t="shared" si="28"/>
        <v>0.23089602069284978</v>
      </c>
      <c r="J84" s="104">
        <f>[1]MercLab!E262</f>
        <v>10113.797111165788</v>
      </c>
      <c r="K84" s="109">
        <f t="shared" si="29"/>
        <v>0.72194772560141385</v>
      </c>
      <c r="L84" s="104">
        <f>[1]MercLab!F262</f>
        <v>0</v>
      </c>
      <c r="M84" s="109">
        <f t="shared" si="30"/>
        <v>0</v>
      </c>
      <c r="N84" s="104">
        <f>[1]MercLab!G262</f>
        <v>14514.539346904932</v>
      </c>
      <c r="O84" s="109">
        <f t="shared" si="31"/>
        <v>0.98685339283038853</v>
      </c>
      <c r="P84" s="104">
        <f>'C03'!N84</f>
        <v>442.07223706385702</v>
      </c>
      <c r="Q84" s="109">
        <f t="shared" si="32"/>
        <v>9.7177376530455439E-2</v>
      </c>
      <c r="R84" s="104">
        <f t="shared" si="23"/>
        <v>0</v>
      </c>
      <c r="S84" s="109">
        <f t="shared" si="24"/>
        <v>0</v>
      </c>
    </row>
    <row r="85" spans="1:19" x14ac:dyDescent="0.2">
      <c r="A85" s="53" t="s">
        <v>144</v>
      </c>
      <c r="B85" s="104">
        <f>'C03'!B85</f>
        <v>77459.465803002167</v>
      </c>
      <c r="C85" s="109">
        <f t="shared" si="25"/>
        <v>2.0277462617253863</v>
      </c>
      <c r="D85" s="104">
        <f>[1]MercLab!C263</f>
        <v>74618.613801874511</v>
      </c>
      <c r="E85" s="109">
        <f t="shared" si="26"/>
        <v>2.3334613502425556</v>
      </c>
      <c r="F85" s="104">
        <f t="shared" si="22"/>
        <v>63337.435459682965</v>
      </c>
      <c r="G85" s="109">
        <f t="shared" si="27"/>
        <v>3.6675356519013276</v>
      </c>
      <c r="H85" s="104">
        <f>[1]MercLab!D263</f>
        <v>1089.8060971643101</v>
      </c>
      <c r="I85" s="109">
        <f t="shared" si="28"/>
        <v>0.54303439741166903</v>
      </c>
      <c r="J85" s="104">
        <f>[1]MercLab!E263</f>
        <v>62247.629362518652</v>
      </c>
      <c r="K85" s="109">
        <f t="shared" si="29"/>
        <v>4.4433889614748345</v>
      </c>
      <c r="L85" s="104">
        <f>[1]MercLab!F263</f>
        <v>0</v>
      </c>
      <c r="M85" s="109">
        <f t="shared" si="30"/>
        <v>0</v>
      </c>
      <c r="N85" s="104">
        <f>[1]MercLab!G263</f>
        <v>11281.17834219141</v>
      </c>
      <c r="O85" s="109">
        <f t="shared" si="31"/>
        <v>0.76701498105003618</v>
      </c>
      <c r="P85" s="104">
        <f>'C03'!N85</f>
        <v>1711.0431142425914</v>
      </c>
      <c r="Q85" s="109">
        <f t="shared" si="32"/>
        <v>0.37612558996455853</v>
      </c>
      <c r="R85" s="104">
        <f t="shared" si="23"/>
        <v>1129.8088868850609</v>
      </c>
      <c r="S85" s="109">
        <f t="shared" si="24"/>
        <v>0.6753176090580324</v>
      </c>
    </row>
    <row r="86" spans="1:19" x14ac:dyDescent="0.2">
      <c r="A86" s="53" t="s">
        <v>145</v>
      </c>
      <c r="B86" s="104">
        <f>'C03'!B86</f>
        <v>85415.020616806098</v>
      </c>
      <c r="C86" s="109">
        <f t="shared" si="25"/>
        <v>2.2360080456972695</v>
      </c>
      <c r="D86" s="104">
        <f>[1]MercLab!C264</f>
        <v>83651.877498870075</v>
      </c>
      <c r="E86" s="109">
        <f t="shared" si="26"/>
        <v>2.6159481270601495</v>
      </c>
      <c r="F86" s="104">
        <f t="shared" si="22"/>
        <v>83651.877498870075</v>
      </c>
      <c r="G86" s="109">
        <f t="shared" si="27"/>
        <v>4.8438374690885233</v>
      </c>
      <c r="H86" s="104">
        <f>[1]MercLab!D264</f>
        <v>83651.877498870075</v>
      </c>
      <c r="I86" s="109">
        <f t="shared" si="28"/>
        <v>41.682503895098705</v>
      </c>
      <c r="J86" s="104">
        <f>[1]MercLab!E264</f>
        <v>0</v>
      </c>
      <c r="K86" s="109">
        <f t="shared" si="29"/>
        <v>0</v>
      </c>
      <c r="L86" s="104">
        <f>[1]MercLab!F264</f>
        <v>0</v>
      </c>
      <c r="M86" s="109">
        <f t="shared" si="30"/>
        <v>0</v>
      </c>
      <c r="N86" s="104">
        <f>[1]MercLab!G264</f>
        <v>0</v>
      </c>
      <c r="O86" s="109">
        <f t="shared" si="31"/>
        <v>0</v>
      </c>
      <c r="P86" s="104">
        <f>'C03'!N86</f>
        <v>0</v>
      </c>
      <c r="Q86" s="109">
        <f t="shared" si="32"/>
        <v>0</v>
      </c>
      <c r="R86" s="104">
        <f t="shared" si="23"/>
        <v>1763.1431179360225</v>
      </c>
      <c r="S86" s="109">
        <f t="shared" si="24"/>
        <v>1.0538787653852213</v>
      </c>
    </row>
    <row r="87" spans="1:19" x14ac:dyDescent="0.2">
      <c r="A87" s="53" t="s">
        <v>146</v>
      </c>
      <c r="B87" s="104">
        <f>'C03'!B87</f>
        <v>112477.77175852998</v>
      </c>
      <c r="C87" s="109">
        <f t="shared" si="25"/>
        <v>2.9444610654895662</v>
      </c>
      <c r="D87" s="104">
        <f>[1]MercLab!C265</f>
        <v>109819.82515528942</v>
      </c>
      <c r="E87" s="109">
        <f t="shared" si="26"/>
        <v>3.434267998741964</v>
      </c>
      <c r="F87" s="104">
        <f t="shared" si="22"/>
        <v>107759.27018792811</v>
      </c>
      <c r="G87" s="109">
        <f t="shared" si="27"/>
        <v>6.2397689828894816</v>
      </c>
      <c r="H87" s="104">
        <f>[1]MercLab!D265</f>
        <v>75828.925405809889</v>
      </c>
      <c r="I87" s="109">
        <f t="shared" si="28"/>
        <v>37.784441582097344</v>
      </c>
      <c r="J87" s="104">
        <f>[1]MercLab!E265</f>
        <v>31930.344782118216</v>
      </c>
      <c r="K87" s="109">
        <f t="shared" si="29"/>
        <v>2.279266584028012</v>
      </c>
      <c r="L87" s="104">
        <f>[1]MercLab!F265</f>
        <v>0</v>
      </c>
      <c r="M87" s="109">
        <f t="shared" si="30"/>
        <v>0</v>
      </c>
      <c r="N87" s="104">
        <f>[1]MercLab!G265</f>
        <v>2060.5549673611495</v>
      </c>
      <c r="O87" s="109">
        <f t="shared" si="31"/>
        <v>0.1400985323786714</v>
      </c>
      <c r="P87" s="104">
        <f>'C03'!N87</f>
        <v>0</v>
      </c>
      <c r="Q87" s="109">
        <f t="shared" si="32"/>
        <v>0</v>
      </c>
      <c r="R87" s="104">
        <f t="shared" si="23"/>
        <v>2657.9466032405617</v>
      </c>
      <c r="S87" s="109">
        <f t="shared" si="24"/>
        <v>1.5887272316056245</v>
      </c>
    </row>
    <row r="88" spans="1:19" x14ac:dyDescent="0.2">
      <c r="A88" s="53" t="s">
        <v>147</v>
      </c>
      <c r="B88" s="104">
        <f>'C03'!B88</f>
        <v>75184.047853218246</v>
      </c>
      <c r="C88" s="109">
        <f t="shared" si="25"/>
        <v>1.9681800073792535</v>
      </c>
      <c r="D88" s="104">
        <f>[1]MercLab!C266</f>
        <v>70882.64630146636</v>
      </c>
      <c r="E88" s="109">
        <f t="shared" si="26"/>
        <v>2.2166307724042724</v>
      </c>
      <c r="F88" s="104">
        <f t="shared" si="22"/>
        <v>59285.195606719513</v>
      </c>
      <c r="G88" s="109">
        <f t="shared" si="27"/>
        <v>3.4328918899154321</v>
      </c>
      <c r="H88" s="104">
        <f>[1]MercLab!D266</f>
        <v>29795.612804456232</v>
      </c>
      <c r="I88" s="109">
        <f t="shared" si="28"/>
        <v>14.846716940637409</v>
      </c>
      <c r="J88" s="104">
        <f>[1]MercLab!E266</f>
        <v>29489.582802263285</v>
      </c>
      <c r="K88" s="109">
        <f t="shared" si="29"/>
        <v>2.1050389877333142</v>
      </c>
      <c r="L88" s="104">
        <f>[1]MercLab!F266</f>
        <v>0</v>
      </c>
      <c r="M88" s="109">
        <f t="shared" si="30"/>
        <v>0</v>
      </c>
      <c r="N88" s="104">
        <f>[1]MercLab!G266</f>
        <v>11597.450694746793</v>
      </c>
      <c r="O88" s="109">
        <f t="shared" si="31"/>
        <v>0.78851855320744546</v>
      </c>
      <c r="P88" s="104">
        <f>'C03'!N88</f>
        <v>0</v>
      </c>
      <c r="Q88" s="109">
        <f t="shared" si="32"/>
        <v>0</v>
      </c>
      <c r="R88" s="104">
        <f t="shared" si="23"/>
        <v>4301.4015517518856</v>
      </c>
      <c r="S88" s="109">
        <f t="shared" si="24"/>
        <v>2.5710651113183443</v>
      </c>
    </row>
    <row r="89" spans="1:19" x14ac:dyDescent="0.2">
      <c r="A89" s="53" t="s">
        <v>148</v>
      </c>
      <c r="B89" s="104">
        <f>'C03'!B89</f>
        <v>19073.451440861278</v>
      </c>
      <c r="C89" s="109">
        <f t="shared" si="25"/>
        <v>0.49930785677982464</v>
      </c>
      <c r="D89" s="104">
        <f>[1]MercLab!C267</f>
        <v>17291.776561769955</v>
      </c>
      <c r="E89" s="109">
        <f t="shared" si="26"/>
        <v>0.54074566958662351</v>
      </c>
      <c r="F89" s="104">
        <f t="shared" si="22"/>
        <v>7085.8802194133341</v>
      </c>
      <c r="G89" s="109">
        <f t="shared" si="27"/>
        <v>0.4103058190024621</v>
      </c>
      <c r="H89" s="104">
        <f>[1]MercLab!D267</f>
        <v>0</v>
      </c>
      <c r="I89" s="109">
        <f t="shared" si="28"/>
        <v>0</v>
      </c>
      <c r="J89" s="104">
        <f>[1]MercLab!E267</f>
        <v>7085.8802194133341</v>
      </c>
      <c r="K89" s="109">
        <f t="shared" si="29"/>
        <v>0.50580756683775718</v>
      </c>
      <c r="L89" s="104">
        <f>[1]MercLab!F267</f>
        <v>0</v>
      </c>
      <c r="M89" s="109">
        <f t="shared" si="30"/>
        <v>0</v>
      </c>
      <c r="N89" s="104">
        <f>[1]MercLab!G267</f>
        <v>10205.896342356618</v>
      </c>
      <c r="O89" s="109">
        <f t="shared" si="31"/>
        <v>0.69390582722679151</v>
      </c>
      <c r="P89" s="104">
        <f>'C03'!N89</f>
        <v>948.51979316597726</v>
      </c>
      <c r="Q89" s="109">
        <f t="shared" si="32"/>
        <v>0.20850588966926084</v>
      </c>
      <c r="R89" s="104">
        <f t="shared" si="23"/>
        <v>833.15508592534388</v>
      </c>
      <c r="S89" s="109">
        <f t="shared" si="24"/>
        <v>0.49799953526023416</v>
      </c>
    </row>
    <row r="90" spans="1:19" x14ac:dyDescent="0.2">
      <c r="A90" s="53" t="s">
        <v>149</v>
      </c>
      <c r="B90" s="104">
        <f>'C03'!B90</f>
        <v>180758.20600572127</v>
      </c>
      <c r="C90" s="109">
        <f t="shared" si="25"/>
        <v>4.731917173770162</v>
      </c>
      <c r="D90" s="104">
        <f>[1]MercLab!C268</f>
        <v>169470.26442365008</v>
      </c>
      <c r="E90" s="109">
        <f t="shared" si="26"/>
        <v>5.2996469901996388</v>
      </c>
      <c r="F90" s="104">
        <f t="shared" si="22"/>
        <v>30449.346868093086</v>
      </c>
      <c r="G90" s="109">
        <f t="shared" si="27"/>
        <v>1.7631605132943347</v>
      </c>
      <c r="H90" s="104">
        <f>[1]MercLab!D268</f>
        <v>0</v>
      </c>
      <c r="I90" s="109">
        <f t="shared" si="28"/>
        <v>0</v>
      </c>
      <c r="J90" s="104">
        <f>[1]MercLab!E268</f>
        <v>30449.346868093086</v>
      </c>
      <c r="K90" s="109">
        <f t="shared" si="29"/>
        <v>2.1735493085182562</v>
      </c>
      <c r="L90" s="104">
        <f>[1]MercLab!F268</f>
        <v>0</v>
      </c>
      <c r="M90" s="109">
        <f t="shared" si="30"/>
        <v>0</v>
      </c>
      <c r="N90" s="104">
        <f>[1]MercLab!G268</f>
        <v>139020.91755555719</v>
      </c>
      <c r="O90" s="109">
        <f t="shared" si="31"/>
        <v>9.4521266493621319</v>
      </c>
      <c r="P90" s="104">
        <f>'C03'!N90</f>
        <v>10200.003420077624</v>
      </c>
      <c r="Q90" s="109">
        <f t="shared" si="32"/>
        <v>2.2421891488780306</v>
      </c>
      <c r="R90" s="104">
        <f t="shared" si="23"/>
        <v>1087.9381619935739</v>
      </c>
      <c r="S90" s="109">
        <f t="shared" si="24"/>
        <v>0.65029033395737001</v>
      </c>
    </row>
    <row r="91" spans="1:19" x14ac:dyDescent="0.2">
      <c r="A91" s="53" t="s">
        <v>150</v>
      </c>
      <c r="B91" s="104">
        <f>'C03'!B91</f>
        <v>127897.6638922616</v>
      </c>
      <c r="C91" s="109">
        <f t="shared" si="25"/>
        <v>3.3481254634587438</v>
      </c>
      <c r="D91" s="104">
        <f>[1]MercLab!C269</f>
        <v>127569.20881354305</v>
      </c>
      <c r="E91" s="109">
        <f t="shared" si="26"/>
        <v>3.9893238842229297</v>
      </c>
      <c r="F91" s="104">
        <f t="shared" si="22"/>
        <v>127569.20881354308</v>
      </c>
      <c r="G91" s="109">
        <f t="shared" si="27"/>
        <v>7.3868576776577957</v>
      </c>
      <c r="H91" s="104">
        <f>[1]MercLab!D269</f>
        <v>0</v>
      </c>
      <c r="I91" s="109">
        <f t="shared" si="28"/>
        <v>0</v>
      </c>
      <c r="J91" s="104">
        <f>[1]MercLab!E269</f>
        <v>2186.4698352245045</v>
      </c>
      <c r="K91" s="109">
        <f t="shared" si="29"/>
        <v>0.15607559725453879</v>
      </c>
      <c r="L91" s="104">
        <f>[1]MercLab!F269</f>
        <v>125382.73897831858</v>
      </c>
      <c r="M91" s="109">
        <f t="shared" si="30"/>
        <v>100</v>
      </c>
      <c r="N91" s="104">
        <f>[1]MercLab!G269</f>
        <v>0</v>
      </c>
      <c r="O91" s="109">
        <f t="shared" si="31"/>
        <v>0</v>
      </c>
      <c r="P91" s="104">
        <f>'C03'!N91</f>
        <v>0</v>
      </c>
      <c r="Q91" s="109">
        <f t="shared" si="32"/>
        <v>0</v>
      </c>
      <c r="R91" s="104">
        <f t="shared" si="23"/>
        <v>328.45507871854352</v>
      </c>
      <c r="S91" s="109">
        <f t="shared" si="24"/>
        <v>0.1963265655085436</v>
      </c>
    </row>
    <row r="92" spans="1:19" x14ac:dyDescent="0.2">
      <c r="A92" s="53" t="s">
        <v>151</v>
      </c>
      <c r="B92" s="104">
        <f>'C03'!B92</f>
        <v>552.90113436941806</v>
      </c>
      <c r="C92" s="109">
        <f t="shared" si="25"/>
        <v>1.4473934162838748E-2</v>
      </c>
      <c r="D92" s="104">
        <f>[1]MercLab!C270</f>
        <v>552.90113436941806</v>
      </c>
      <c r="E92" s="109">
        <f t="shared" si="26"/>
        <v>1.7290235798026743E-2</v>
      </c>
      <c r="F92" s="104">
        <f t="shared" si="22"/>
        <v>552.90113436941806</v>
      </c>
      <c r="G92" s="109">
        <f t="shared" si="27"/>
        <v>3.2015578268357589E-2</v>
      </c>
      <c r="H92" s="104">
        <f>[1]MercLab!D270</f>
        <v>0</v>
      </c>
      <c r="I92" s="109">
        <f t="shared" si="28"/>
        <v>0</v>
      </c>
      <c r="J92" s="104">
        <f>[1]MercLab!E270</f>
        <v>552.90113436941806</v>
      </c>
      <c r="K92" s="109">
        <f t="shared" si="29"/>
        <v>3.9467443538071176E-2</v>
      </c>
      <c r="L92" s="104">
        <f>[1]MercLab!F270</f>
        <v>0</v>
      </c>
      <c r="M92" s="109">
        <f t="shared" si="30"/>
        <v>0</v>
      </c>
      <c r="N92" s="104">
        <f>[1]MercLab!G270</f>
        <v>0</v>
      </c>
      <c r="O92" s="109">
        <f t="shared" si="31"/>
        <v>0</v>
      </c>
      <c r="P92" s="104">
        <f>'C03'!N92</f>
        <v>0</v>
      </c>
      <c r="Q92" s="109">
        <f t="shared" si="32"/>
        <v>0</v>
      </c>
      <c r="R92" s="104">
        <f t="shared" si="23"/>
        <v>0</v>
      </c>
      <c r="S92" s="109">
        <f t="shared" si="24"/>
        <v>0</v>
      </c>
    </row>
    <row r="93" spans="1:19" x14ac:dyDescent="0.2">
      <c r="A93" s="107" t="s">
        <v>164</v>
      </c>
      <c r="B93" s="104">
        <f>'C03'!B93</f>
        <v>1945.379983098961</v>
      </c>
      <c r="C93" s="109">
        <f t="shared" si="25"/>
        <v>5.092646776569202E-2</v>
      </c>
      <c r="D93" s="104">
        <f>[1]MercLab!C271</f>
        <v>1507.4398781409088</v>
      </c>
      <c r="E93" s="109">
        <f t="shared" si="26"/>
        <v>4.7140418646691523E-2</v>
      </c>
      <c r="F93" s="104">
        <f t="shared" si="22"/>
        <v>1507.4398781409088</v>
      </c>
      <c r="G93" s="109">
        <f t="shared" si="27"/>
        <v>8.7287864689418362E-2</v>
      </c>
      <c r="H93" s="104">
        <f>[1]MercLab!D271</f>
        <v>437.94010495805225</v>
      </c>
      <c r="I93" s="109">
        <f t="shared" si="28"/>
        <v>0.21821913239162527</v>
      </c>
      <c r="J93" s="104">
        <f>[1]MercLab!E271</f>
        <v>1069.4997731828566</v>
      </c>
      <c r="K93" s="109">
        <f t="shared" si="29"/>
        <v>7.6343525610984994E-2</v>
      </c>
      <c r="L93" s="104">
        <f>[1]MercLab!F271</f>
        <v>0</v>
      </c>
      <c r="M93" s="109">
        <f t="shared" si="30"/>
        <v>0</v>
      </c>
      <c r="N93" s="104">
        <f>[1]MercLab!G271</f>
        <v>0</v>
      </c>
      <c r="O93" s="109">
        <f t="shared" si="31"/>
        <v>0</v>
      </c>
      <c r="P93" s="104">
        <f>'C03'!N93</f>
        <v>0</v>
      </c>
      <c r="Q93" s="109">
        <f t="shared" si="32"/>
        <v>0</v>
      </c>
      <c r="R93" s="104">
        <f t="shared" si="23"/>
        <v>437.94010495805219</v>
      </c>
      <c r="S93" s="109">
        <f t="shared" si="24"/>
        <v>0.26176875401138799</v>
      </c>
    </row>
    <row r="94" spans="1:19" x14ac:dyDescent="0.2">
      <c r="A94" s="53" t="s">
        <v>153</v>
      </c>
      <c r="B94" s="104">
        <f>'C03'!B94</f>
        <v>0</v>
      </c>
      <c r="C94" s="109">
        <f t="shared" si="25"/>
        <v>0</v>
      </c>
      <c r="D94" s="104">
        <f>[1]MercLab!C273</f>
        <v>0</v>
      </c>
      <c r="E94" s="109">
        <f t="shared" si="26"/>
        <v>0</v>
      </c>
      <c r="F94" s="104">
        <f t="shared" si="22"/>
        <v>0</v>
      </c>
      <c r="G94" s="109">
        <f t="shared" si="27"/>
        <v>0</v>
      </c>
      <c r="H94" s="104">
        <f>[1]MercLab!D273</f>
        <v>0</v>
      </c>
      <c r="I94" s="109">
        <f t="shared" si="28"/>
        <v>0</v>
      </c>
      <c r="J94" s="104">
        <f>[1]MercLab!E273</f>
        <v>0</v>
      </c>
      <c r="K94" s="109">
        <f t="shared" si="29"/>
        <v>0</v>
      </c>
      <c r="L94" s="104">
        <f>[1]MercLab!F273</f>
        <v>0</v>
      </c>
      <c r="M94" s="109">
        <f t="shared" si="30"/>
        <v>0</v>
      </c>
      <c r="N94" s="104">
        <f>[1]MercLab!G273</f>
        <v>0</v>
      </c>
      <c r="O94" s="109">
        <f t="shared" si="31"/>
        <v>0</v>
      </c>
      <c r="P94" s="104">
        <f>'C03'!N94</f>
        <v>0</v>
      </c>
      <c r="Q94" s="109">
        <f t="shared" si="32"/>
        <v>0</v>
      </c>
      <c r="R94" s="104">
        <f t="shared" si="23"/>
        <v>0</v>
      </c>
      <c r="S94" s="109">
        <f t="shared" si="24"/>
        <v>0</v>
      </c>
    </row>
    <row r="95" spans="1:19" x14ac:dyDescent="0.2">
      <c r="A95" s="53"/>
      <c r="B95" s="104"/>
      <c r="C95" s="109"/>
      <c r="D95" s="104"/>
      <c r="E95" s="109"/>
      <c r="F95" s="104"/>
      <c r="G95" s="109"/>
      <c r="H95" s="104"/>
      <c r="I95" s="109"/>
      <c r="J95" s="104"/>
      <c r="K95" s="109"/>
      <c r="L95" s="104"/>
      <c r="M95" s="109"/>
      <c r="N95" s="104"/>
      <c r="O95" s="109"/>
      <c r="P95" s="104"/>
      <c r="Q95" s="109"/>
      <c r="R95" s="104"/>
      <c r="S95" s="109"/>
    </row>
    <row r="96" spans="1:19" x14ac:dyDescent="0.2">
      <c r="A96" s="52" t="s">
        <v>18</v>
      </c>
      <c r="B96" s="103"/>
      <c r="C96" s="67"/>
      <c r="D96" s="103"/>
      <c r="E96" s="108"/>
      <c r="F96" s="103"/>
      <c r="G96" s="108"/>
      <c r="H96" s="103"/>
      <c r="I96" s="108"/>
      <c r="J96" s="103"/>
      <c r="K96" s="108"/>
      <c r="L96" s="103"/>
      <c r="M96" s="108"/>
      <c r="N96" s="103"/>
      <c r="O96" s="108"/>
      <c r="P96" s="103"/>
      <c r="Q96" s="108"/>
      <c r="R96" s="103"/>
      <c r="S96" s="108"/>
    </row>
    <row r="97" spans="1:20" x14ac:dyDescent="0.2">
      <c r="A97" s="53" t="s">
        <v>154</v>
      </c>
      <c r="B97" s="69">
        <f>'C03'!B98</f>
        <v>93659.941745855656</v>
      </c>
      <c r="C97" s="109">
        <f t="shared" ref="C97:C108" si="33">IF(ISNUMBER(B97/B$69*100),B97/B$69*100,0)</f>
        <v>2.4518449072652317</v>
      </c>
      <c r="D97" s="69">
        <f>[1]MercLab!C275</f>
        <v>90652.941890929214</v>
      </c>
      <c r="E97" s="109">
        <f t="shared" ref="E97:E108" si="34">IF(ISNUMBER(D97/D$69*100),D97/D$69*100,0)</f>
        <v>2.8348842924090021</v>
      </c>
      <c r="F97" s="69">
        <f t="shared" si="22"/>
        <v>49389.58956131828</v>
      </c>
      <c r="G97" s="109">
        <f t="shared" ref="G97:G108" si="35">IF(ISNUMBER(F97/F$69*100),F97/F$69*100,0)</f>
        <v>2.8598897197883977</v>
      </c>
      <c r="H97" s="69">
        <f>[1]MercLab!D275</f>
        <v>10275.751201051735</v>
      </c>
      <c r="I97" s="109">
        <f t="shared" ref="I97" si="36">IF(ISNUMBER(H97/H$69*100),H97/H$69*100,0)</f>
        <v>5.1202561409179319</v>
      </c>
      <c r="J97" s="69">
        <f>[1]MercLab!E275</f>
        <v>39113.838360266542</v>
      </c>
      <c r="K97" s="109">
        <f t="shared" ref="K97" si="37">IF(ISNUMBER(J97/J$69*100),J97/J$69*100,0)</f>
        <v>2.792042032617049</v>
      </c>
      <c r="L97" s="104">
        <f>[1]MercLab!F275</f>
        <v>0</v>
      </c>
      <c r="M97" s="109">
        <f t="shared" ref="M97" si="38">IF(ISNUMBER(L97/L$69*100),L97/L$69*100,0)</f>
        <v>0</v>
      </c>
      <c r="N97" s="69">
        <f>[1]MercLab!G275</f>
        <v>41263.352329610832</v>
      </c>
      <c r="O97" s="109">
        <f t="shared" ref="O97" si="39">IF(ISNUMBER(N97/N$69*100),N97/N$69*100,0)</f>
        <v>2.8055233633518966</v>
      </c>
      <c r="P97" s="69">
        <f>'C03'!N98</f>
        <v>0</v>
      </c>
      <c r="Q97" s="109">
        <f t="shared" ref="Q97" si="40">IF(ISNUMBER(P97/P$69*100),P97/P$69*100,0)</f>
        <v>0</v>
      </c>
      <c r="R97" s="69">
        <f t="shared" si="23"/>
        <v>3006.9998549264419</v>
      </c>
      <c r="S97" s="109">
        <f t="shared" si="24"/>
        <v>1.7973658873098974</v>
      </c>
    </row>
    <row r="98" spans="1:20" x14ac:dyDescent="0.2">
      <c r="A98" s="53" t="s">
        <v>155</v>
      </c>
      <c r="B98" s="69">
        <f>'C03'!B99</f>
        <v>143058.52313601517</v>
      </c>
      <c r="C98" s="109">
        <f t="shared" si="33"/>
        <v>3.7450088570810447</v>
      </c>
      <c r="D98" s="69">
        <f>[1]MercLab!C276</f>
        <v>140091.90884640563</v>
      </c>
      <c r="E98" s="109">
        <f t="shared" si="34"/>
        <v>4.3809317557515204</v>
      </c>
      <c r="F98" s="69">
        <f t="shared" si="22"/>
        <v>116353.24454168626</v>
      </c>
      <c r="G98" s="109">
        <f t="shared" si="35"/>
        <v>6.7374005510952504</v>
      </c>
      <c r="H98" s="69">
        <f>[1]MercLab!D276</f>
        <v>66554.257220560277</v>
      </c>
      <c r="I98" s="109">
        <f t="shared" ref="I98:I108" si="41">IF(ISNUMBER(H98/H$69*100),H98/H$69*100,0)</f>
        <v>33.163010428174502</v>
      </c>
      <c r="J98" s="69">
        <f>[1]MercLab!E276</f>
        <v>49798.987321125976</v>
      </c>
      <c r="K98" s="109">
        <f t="shared" ref="K98:K108" si="42">IF(ISNUMBER(J98/J$69*100),J98/J$69*100,0)</f>
        <v>3.5547742592194864</v>
      </c>
      <c r="L98" s="104">
        <f>[1]MercLab!F276</f>
        <v>0</v>
      </c>
      <c r="M98" s="109">
        <f t="shared" ref="M98:M108" si="43">IF(ISNUMBER(L98/L$69*100),L98/L$69*100,0)</f>
        <v>0</v>
      </c>
      <c r="N98" s="69">
        <f>[1]MercLab!G276</f>
        <v>23738.664304719296</v>
      </c>
      <c r="O98" s="109">
        <f t="shared" ref="O98:O108" si="44">IF(ISNUMBER(N98/N$69*100),N98/N$69*100,0)</f>
        <v>1.6140079165081693</v>
      </c>
      <c r="P98" s="69">
        <f>'C03'!N99</f>
        <v>0</v>
      </c>
      <c r="Q98" s="109">
        <f t="shared" ref="Q98:Q108" si="45">IF(ISNUMBER(P98/P$69*100),P98/P$69*100,0)</f>
        <v>0</v>
      </c>
      <c r="R98" s="69">
        <f t="shared" ref="R98:R108" si="46">B98-(D98+P98)</f>
        <v>2966.6142896095407</v>
      </c>
      <c r="S98" s="109">
        <f t="shared" ref="S98:S108" si="47">IF(ISNUMBER(R98/R$8*100),R98/R$8*100,0)</f>
        <v>1.7732263326233879</v>
      </c>
    </row>
    <row r="99" spans="1:20" x14ac:dyDescent="0.2">
      <c r="A99" s="53" t="s">
        <v>156</v>
      </c>
      <c r="B99" s="69">
        <f>'C03'!B100</f>
        <v>209694.57741401045</v>
      </c>
      <c r="C99" s="109">
        <f t="shared" si="33"/>
        <v>5.4894181240127287</v>
      </c>
      <c r="D99" s="69">
        <f>[1]MercLab!C277</f>
        <v>200626.04425814</v>
      </c>
      <c r="E99" s="109">
        <f t="shared" si="34"/>
        <v>6.2739455515945481</v>
      </c>
      <c r="F99" s="69">
        <f t="shared" si="22"/>
        <v>172078.9504418555</v>
      </c>
      <c r="G99" s="109">
        <f t="shared" si="35"/>
        <v>9.9641812319507785</v>
      </c>
      <c r="H99" s="69">
        <f>[1]MercLab!D277</f>
        <v>64053.38686726927</v>
      </c>
      <c r="I99" s="109">
        <f t="shared" si="41"/>
        <v>31.916863403637048</v>
      </c>
      <c r="J99" s="69">
        <f>[1]MercLab!E277</f>
        <v>108025.56357458622</v>
      </c>
      <c r="K99" s="109">
        <f t="shared" si="42"/>
        <v>7.7111305548519082</v>
      </c>
      <c r="L99" s="104">
        <f>[1]MercLab!F277</f>
        <v>0</v>
      </c>
      <c r="M99" s="109">
        <f t="shared" si="43"/>
        <v>0</v>
      </c>
      <c r="N99" s="69">
        <f>[1]MercLab!G277</f>
        <v>28547.09381628452</v>
      </c>
      <c r="O99" s="109">
        <f t="shared" si="44"/>
        <v>1.9409363063289438</v>
      </c>
      <c r="P99" s="69">
        <f>'C03'!N100</f>
        <v>2504.5106502589192</v>
      </c>
      <c r="Q99" s="109">
        <f t="shared" si="45"/>
        <v>0.55054752160242648</v>
      </c>
      <c r="R99" s="69">
        <f t="shared" si="46"/>
        <v>6564.0225056115305</v>
      </c>
      <c r="S99" s="109">
        <f t="shared" si="47"/>
        <v>3.9234954121436791</v>
      </c>
    </row>
    <row r="100" spans="1:20" x14ac:dyDescent="0.2">
      <c r="A100" s="53" t="s">
        <v>157</v>
      </c>
      <c r="B100" s="69">
        <f>'C03'!B101</f>
        <v>103628.23928074248</v>
      </c>
      <c r="C100" s="109">
        <f t="shared" si="33"/>
        <v>2.7127965915118035</v>
      </c>
      <c r="D100" s="69">
        <f>[1]MercLab!C278</f>
        <v>97817.183526074296</v>
      </c>
      <c r="E100" s="109">
        <f t="shared" si="34"/>
        <v>3.0589233103917994</v>
      </c>
      <c r="F100" s="69">
        <f t="shared" si="22"/>
        <v>92873.850366523722</v>
      </c>
      <c r="G100" s="109">
        <f t="shared" si="35"/>
        <v>5.3778331073318117</v>
      </c>
      <c r="H100" s="69">
        <f>[1]MercLab!D278</f>
        <v>17885.411581743792</v>
      </c>
      <c r="I100" s="109">
        <f t="shared" si="41"/>
        <v>8.9120383213341388</v>
      </c>
      <c r="J100" s="69">
        <f>[1]MercLab!E278</f>
        <v>74988.438784779937</v>
      </c>
      <c r="K100" s="109">
        <f t="shared" si="42"/>
        <v>5.3528592903355587</v>
      </c>
      <c r="L100" s="104">
        <f>[1]MercLab!F278</f>
        <v>0</v>
      </c>
      <c r="M100" s="109">
        <f t="shared" si="43"/>
        <v>0</v>
      </c>
      <c r="N100" s="69">
        <f>[1]MercLab!G278</f>
        <v>4943.3331595505342</v>
      </c>
      <c r="O100" s="109">
        <f t="shared" si="44"/>
        <v>0.33610058051436975</v>
      </c>
      <c r="P100" s="69">
        <f>'C03'!N101</f>
        <v>5040.4343377554405</v>
      </c>
      <c r="Q100" s="109">
        <f t="shared" si="45"/>
        <v>1.1080003321863068</v>
      </c>
      <c r="R100" s="69">
        <f t="shared" si="46"/>
        <v>770.62141691273428</v>
      </c>
      <c r="S100" s="109">
        <f t="shared" si="47"/>
        <v>0.46062145447733965</v>
      </c>
    </row>
    <row r="101" spans="1:20" x14ac:dyDescent="0.2">
      <c r="A101" s="53" t="s">
        <v>158</v>
      </c>
      <c r="B101" s="69">
        <f>'C03'!B102</f>
        <v>839621.76103455387</v>
      </c>
      <c r="C101" s="109">
        <f t="shared" si="33"/>
        <v>21.979752500889504</v>
      </c>
      <c r="D101" s="69">
        <f>[1]MercLab!C279</f>
        <v>685796.27603852353</v>
      </c>
      <c r="E101" s="109">
        <f t="shared" si="34"/>
        <v>21.446111402245972</v>
      </c>
      <c r="F101" s="69">
        <f t="shared" si="22"/>
        <v>285045.71257970779</v>
      </c>
      <c r="G101" s="109">
        <f t="shared" si="35"/>
        <v>16.505488511184659</v>
      </c>
      <c r="H101" s="69">
        <f>[1]MercLab!D279</f>
        <v>19405.84778629737</v>
      </c>
      <c r="I101" s="109">
        <f t="shared" si="41"/>
        <v>9.6696493865419662</v>
      </c>
      <c r="J101" s="69">
        <f>[1]MercLab!E279</f>
        <v>243322.01861563494</v>
      </c>
      <c r="K101" s="109">
        <f t="shared" si="42"/>
        <v>17.368924450181506</v>
      </c>
      <c r="L101" s="104">
        <f>[1]MercLab!F279</f>
        <v>22317.846177775471</v>
      </c>
      <c r="M101" s="109">
        <f t="shared" si="43"/>
        <v>17.799775598804484</v>
      </c>
      <c r="N101" s="69">
        <f>[1]MercLab!G279</f>
        <v>400750.56345883961</v>
      </c>
      <c r="O101" s="109">
        <f t="shared" si="44"/>
        <v>27.247303119707901</v>
      </c>
      <c r="P101" s="69">
        <f>'C03'!N102</f>
        <v>147068.79375960067</v>
      </c>
      <c r="Q101" s="109">
        <f t="shared" si="45"/>
        <v>32.329014013590218</v>
      </c>
      <c r="R101" s="69">
        <f t="shared" si="46"/>
        <v>6756.6912364296149</v>
      </c>
      <c r="S101" s="109">
        <f t="shared" si="47"/>
        <v>4.0386587713159035</v>
      </c>
    </row>
    <row r="102" spans="1:20" x14ac:dyDescent="0.2">
      <c r="A102" s="53" t="s">
        <v>159</v>
      </c>
      <c r="B102" s="69">
        <f>'C03'!B103</f>
        <v>647827.41475424916</v>
      </c>
      <c r="C102" s="109">
        <f t="shared" si="33"/>
        <v>16.958929485158368</v>
      </c>
      <c r="D102" s="69">
        <f>[1]MercLab!C280</f>
        <v>524037.77887033281</v>
      </c>
      <c r="E102" s="109">
        <f t="shared" si="34"/>
        <v>16.38762556361182</v>
      </c>
      <c r="F102" s="69">
        <f t="shared" si="22"/>
        <v>39376.314028749242</v>
      </c>
      <c r="G102" s="109">
        <f t="shared" si="35"/>
        <v>2.2800739324664647</v>
      </c>
      <c r="H102" s="69">
        <f>[1]MercLab!D280</f>
        <v>0</v>
      </c>
      <c r="I102" s="109">
        <f t="shared" si="41"/>
        <v>0</v>
      </c>
      <c r="J102" s="69">
        <f>[1]MercLab!E280</f>
        <v>39376.314028749242</v>
      </c>
      <c r="K102" s="109">
        <f t="shared" si="42"/>
        <v>2.8107781917276164</v>
      </c>
      <c r="L102" s="104">
        <f>[1]MercLab!F280</f>
        <v>0</v>
      </c>
      <c r="M102" s="109">
        <f t="shared" si="43"/>
        <v>0</v>
      </c>
      <c r="N102" s="69">
        <f>[1]MercLab!G280</f>
        <v>484661.46484158287</v>
      </c>
      <c r="O102" s="109">
        <f t="shared" si="44"/>
        <v>32.95246232220606</v>
      </c>
      <c r="P102" s="69">
        <f>'C03'!N103</f>
        <v>5560.8877076485633</v>
      </c>
      <c r="Q102" s="109">
        <f t="shared" si="45"/>
        <v>1.2224076368127283</v>
      </c>
      <c r="R102" s="69">
        <f t="shared" si="46"/>
        <v>118228.74817626784</v>
      </c>
      <c r="S102" s="109">
        <f t="shared" si="47"/>
        <v>70.668549758401738</v>
      </c>
    </row>
    <row r="103" spans="1:20" x14ac:dyDescent="0.2">
      <c r="A103" s="53" t="s">
        <v>160</v>
      </c>
      <c r="B103" s="69">
        <f>'C03'!B104</f>
        <v>552664.48555015784</v>
      </c>
      <c r="C103" s="109">
        <f t="shared" si="33"/>
        <v>14.467739132268603</v>
      </c>
      <c r="D103" s="69">
        <f>[1]MercLab!C281</f>
        <v>493620.78533446038</v>
      </c>
      <c r="E103" s="109">
        <f t="shared" si="34"/>
        <v>15.436430209125716</v>
      </c>
      <c r="F103" s="69">
        <f t="shared" si="22"/>
        <v>211502.59673355578</v>
      </c>
      <c r="G103" s="109">
        <f t="shared" si="35"/>
        <v>12.246995925242151</v>
      </c>
      <c r="H103" s="69">
        <f>[1]MercLab!D281</f>
        <v>4982.9984963925162</v>
      </c>
      <c r="I103" s="109">
        <f t="shared" si="41"/>
        <v>2.4829550805713545</v>
      </c>
      <c r="J103" s="69">
        <f>[1]MercLab!E281</f>
        <v>206519.59823716327</v>
      </c>
      <c r="K103" s="109">
        <f t="shared" si="42"/>
        <v>14.741877120990802</v>
      </c>
      <c r="L103" s="104">
        <f>[1]MercLab!F281</f>
        <v>0</v>
      </c>
      <c r="M103" s="109">
        <f t="shared" si="43"/>
        <v>0</v>
      </c>
      <c r="N103" s="69">
        <f>[1]MercLab!G281</f>
        <v>282118.18860090239</v>
      </c>
      <c r="O103" s="109">
        <f t="shared" si="44"/>
        <v>19.181407342378503</v>
      </c>
      <c r="P103" s="69">
        <f>'C03'!N104</f>
        <v>53800.111785289831</v>
      </c>
      <c r="Q103" s="109">
        <f t="shared" si="45"/>
        <v>11.826469255486181</v>
      </c>
      <c r="R103" s="69">
        <f t="shared" si="46"/>
        <v>5243.5884304075735</v>
      </c>
      <c r="S103" s="109">
        <f t="shared" si="47"/>
        <v>3.1342359250422938</v>
      </c>
    </row>
    <row r="104" spans="1:20" x14ac:dyDescent="0.2">
      <c r="A104" s="53" t="s">
        <v>161</v>
      </c>
      <c r="B104" s="69">
        <f>'C03'!B105</f>
        <v>197402.06699291419</v>
      </c>
      <c r="C104" s="109">
        <f t="shared" si="33"/>
        <v>5.1676228237844608</v>
      </c>
      <c r="D104" s="69">
        <f>[1]MercLab!C282</f>
        <v>193959.77710348836</v>
      </c>
      <c r="E104" s="109">
        <f t="shared" si="34"/>
        <v>6.0654791118792035</v>
      </c>
      <c r="F104" s="69">
        <f t="shared" si="22"/>
        <v>125913.21109598935</v>
      </c>
      <c r="G104" s="109">
        <f t="shared" si="35"/>
        <v>7.2909676147823967</v>
      </c>
      <c r="H104" s="69">
        <f>[1]MercLab!D282</f>
        <v>2571.1234656069119</v>
      </c>
      <c r="I104" s="109">
        <f t="shared" si="41"/>
        <v>1.2811531202200139</v>
      </c>
      <c r="J104" s="69">
        <f>[1]MercLab!E282</f>
        <v>123342.08763038243</v>
      </c>
      <c r="K104" s="109">
        <f t="shared" si="42"/>
        <v>8.8044617325154899</v>
      </c>
      <c r="L104" s="104">
        <f>[1]MercLab!F282</f>
        <v>0</v>
      </c>
      <c r="M104" s="109">
        <f t="shared" si="43"/>
        <v>0</v>
      </c>
      <c r="N104" s="69">
        <f>[1]MercLab!G282</f>
        <v>68046.566007499394</v>
      </c>
      <c r="O104" s="109">
        <f t="shared" si="44"/>
        <v>4.626532260514157</v>
      </c>
      <c r="P104" s="69">
        <f>'C03'!N105</f>
        <v>2222.0227667694021</v>
      </c>
      <c r="Q104" s="109">
        <f t="shared" si="45"/>
        <v>0.48845035937962233</v>
      </c>
      <c r="R104" s="69">
        <f t="shared" si="46"/>
        <v>1220.2671226564271</v>
      </c>
      <c r="S104" s="109">
        <f t="shared" si="47"/>
        <v>0.72938696557473459</v>
      </c>
    </row>
    <row r="105" spans="1:20" x14ac:dyDescent="0.2">
      <c r="A105" s="53" t="s">
        <v>162</v>
      </c>
      <c r="B105" s="69">
        <f>'C03'!B106</f>
        <v>1028748.0772426329</v>
      </c>
      <c r="C105" s="109">
        <f t="shared" si="33"/>
        <v>26.930731399455084</v>
      </c>
      <c r="D105" s="69">
        <f>[1]MercLab!C283</f>
        <v>768684.82345734152</v>
      </c>
      <c r="E105" s="109">
        <f t="shared" si="34"/>
        <v>24.038188793191825</v>
      </c>
      <c r="F105" s="69">
        <f t="shared" si="22"/>
        <v>632183.18920345232</v>
      </c>
      <c r="G105" s="109">
        <f t="shared" si="35"/>
        <v>36.606382435742987</v>
      </c>
      <c r="H105" s="69">
        <f>[1]MercLab!D283</f>
        <v>12999.762851981248</v>
      </c>
      <c r="I105" s="109">
        <f t="shared" si="41"/>
        <v>6.4775912019474635</v>
      </c>
      <c r="J105" s="69">
        <f>[1]MercLab!E283</f>
        <v>516118.533550928</v>
      </c>
      <c r="K105" s="109">
        <f t="shared" si="42"/>
        <v>36.841810977843494</v>
      </c>
      <c r="L105" s="104">
        <f>[1]MercLab!F283</f>
        <v>103064.89280054305</v>
      </c>
      <c r="M105" s="109">
        <f t="shared" si="43"/>
        <v>82.20022440119547</v>
      </c>
      <c r="N105" s="69">
        <f>[1]MercLab!G283</f>
        <v>136501.63425392544</v>
      </c>
      <c r="O105" s="109">
        <f t="shared" si="44"/>
        <v>9.2808388658303453</v>
      </c>
      <c r="P105" s="69">
        <f>'C03'!N106</f>
        <v>237520.43263419589</v>
      </c>
      <c r="Q105" s="109">
        <f t="shared" si="45"/>
        <v>52.212309619515437</v>
      </c>
      <c r="R105" s="69">
        <f t="shared" si="46"/>
        <v>22542.821151095442</v>
      </c>
      <c r="S105" s="109">
        <f t="shared" si="47"/>
        <v>13.474459493014553</v>
      </c>
    </row>
    <row r="106" spans="1:20" x14ac:dyDescent="0.2">
      <c r="A106" s="53" t="s">
        <v>163</v>
      </c>
      <c r="B106" s="69">
        <f>'C03'!B107</f>
        <v>1959.6862398038929</v>
      </c>
      <c r="C106" s="109">
        <f t="shared" si="33"/>
        <v>5.1300979237620926E-2</v>
      </c>
      <c r="D106" s="69">
        <f>[1]MercLab!C284</f>
        <v>1959.6862398038929</v>
      </c>
      <c r="E106" s="109">
        <f t="shared" si="34"/>
        <v>6.1282994499553045E-2</v>
      </c>
      <c r="F106" s="69">
        <f t="shared" si="22"/>
        <v>1959.6862398038929</v>
      </c>
      <c r="G106" s="109">
        <f t="shared" si="35"/>
        <v>0.11347505782099765</v>
      </c>
      <c r="H106" s="69">
        <f>[1]MercLab!D284</f>
        <v>1959.6862398038929</v>
      </c>
      <c r="I106" s="109">
        <f t="shared" si="41"/>
        <v>0.97648291665540266</v>
      </c>
      <c r="J106" s="69">
        <f>[1]MercLab!E284</f>
        <v>0</v>
      </c>
      <c r="K106" s="109">
        <f t="shared" si="42"/>
        <v>0</v>
      </c>
      <c r="L106" s="104">
        <f>[1]MercLab!F284</f>
        <v>0</v>
      </c>
      <c r="M106" s="109">
        <f t="shared" si="43"/>
        <v>0</v>
      </c>
      <c r="N106" s="69">
        <f>[1]MercLab!G284</f>
        <v>0</v>
      </c>
      <c r="O106" s="109">
        <f t="shared" si="44"/>
        <v>0</v>
      </c>
      <c r="P106" s="69">
        <f>'C03'!N107</f>
        <v>0</v>
      </c>
      <c r="Q106" s="109">
        <f t="shared" si="45"/>
        <v>0</v>
      </c>
      <c r="R106" s="69">
        <f t="shared" si="46"/>
        <v>0</v>
      </c>
      <c r="S106" s="109">
        <f t="shared" si="47"/>
        <v>0</v>
      </c>
    </row>
    <row r="107" spans="1:20" x14ac:dyDescent="0.2">
      <c r="A107" s="53" t="s">
        <v>152</v>
      </c>
      <c r="B107" s="69">
        <f>'C03'!B108</f>
        <v>1713.4588501029293</v>
      </c>
      <c r="C107" s="109">
        <f t="shared" si="33"/>
        <v>4.4855199321318207E-2</v>
      </c>
      <c r="D107" s="69">
        <f>[1]MercLab!C285</f>
        <v>517.94250987948658</v>
      </c>
      <c r="E107" s="109">
        <f t="shared" si="34"/>
        <v>1.6197015287103114E-2</v>
      </c>
      <c r="F107" s="69">
        <f t="shared" si="22"/>
        <v>298.97245740046043</v>
      </c>
      <c r="G107" s="109">
        <f t="shared" si="35"/>
        <v>1.7311912591577921E-2</v>
      </c>
      <c r="H107" s="69">
        <f>[1]MercLab!D285</f>
        <v>0</v>
      </c>
      <c r="I107" s="109">
        <f t="shared" si="41"/>
        <v>0</v>
      </c>
      <c r="J107" s="69">
        <f>[1]MercLab!E285</f>
        <v>298.97245740046043</v>
      </c>
      <c r="K107" s="109">
        <f t="shared" si="42"/>
        <v>2.1341389714001142E-2</v>
      </c>
      <c r="L107" s="104">
        <f>[1]MercLab!F285</f>
        <v>0</v>
      </c>
      <c r="M107" s="109">
        <f t="shared" si="43"/>
        <v>0</v>
      </c>
      <c r="N107" s="69">
        <f>[1]MercLab!G285</f>
        <v>218.97005247902612</v>
      </c>
      <c r="O107" s="109">
        <f t="shared" si="44"/>
        <v>1.4887922658272601E-2</v>
      </c>
      <c r="P107" s="69">
        <f>'C03'!N108</f>
        <v>1195.5163402234427</v>
      </c>
      <c r="Q107" s="109">
        <f t="shared" si="45"/>
        <v>0.262801261426928</v>
      </c>
      <c r="R107" s="69">
        <f t="shared" si="46"/>
        <v>0</v>
      </c>
      <c r="S107" s="109">
        <f t="shared" si="47"/>
        <v>0</v>
      </c>
      <c r="T107" s="54"/>
    </row>
    <row r="108" spans="1:20" x14ac:dyDescent="0.2">
      <c r="A108" s="53" t="s">
        <v>153</v>
      </c>
      <c r="B108" s="69">
        <f>'C03'!B109</f>
        <v>0</v>
      </c>
      <c r="C108" s="109">
        <f t="shared" si="33"/>
        <v>0</v>
      </c>
      <c r="D108" s="69">
        <f>[1]MercLab!C287</f>
        <v>0</v>
      </c>
      <c r="E108" s="109">
        <f t="shared" si="34"/>
        <v>0</v>
      </c>
      <c r="F108" s="69">
        <f t="shared" si="22"/>
        <v>0</v>
      </c>
      <c r="G108" s="109">
        <f t="shared" si="35"/>
        <v>0</v>
      </c>
      <c r="H108" s="69">
        <f>[1]MercLab!D287</f>
        <v>0</v>
      </c>
      <c r="I108" s="109">
        <f t="shared" si="41"/>
        <v>0</v>
      </c>
      <c r="J108" s="69">
        <f>[1]MercLab!E287</f>
        <v>0</v>
      </c>
      <c r="K108" s="109">
        <f t="shared" si="42"/>
        <v>0</v>
      </c>
      <c r="L108" s="104">
        <f>[1]MercLab!F287</f>
        <v>0</v>
      </c>
      <c r="M108" s="109">
        <f t="shared" si="43"/>
        <v>0</v>
      </c>
      <c r="N108" s="69">
        <f>[1]MercLab!G287</f>
        <v>0</v>
      </c>
      <c r="O108" s="109">
        <f t="shared" si="44"/>
        <v>0</v>
      </c>
      <c r="P108" s="69">
        <f>'C03'!N109</f>
        <v>0</v>
      </c>
      <c r="Q108" s="109">
        <f t="shared" si="45"/>
        <v>0</v>
      </c>
      <c r="R108" s="69">
        <f t="shared" si="46"/>
        <v>0</v>
      </c>
      <c r="S108" s="109">
        <f t="shared" si="47"/>
        <v>0</v>
      </c>
      <c r="T108" s="54"/>
    </row>
    <row r="109" spans="1:20" x14ac:dyDescent="0.2">
      <c r="A109" s="191"/>
      <c r="B109" s="191"/>
      <c r="C109" s="191"/>
      <c r="D109" s="191"/>
      <c r="E109" s="191"/>
      <c r="F109" s="191"/>
      <c r="G109" s="191"/>
      <c r="H109" s="191"/>
      <c r="I109" s="191"/>
      <c r="J109" s="191"/>
      <c r="K109" s="191"/>
      <c r="L109" s="191"/>
      <c r="M109" s="191"/>
      <c r="N109" s="191"/>
      <c r="O109" s="191"/>
      <c r="P109" s="191"/>
      <c r="Q109" s="191"/>
      <c r="R109" s="191"/>
      <c r="S109" s="191"/>
      <c r="T109" s="54"/>
    </row>
    <row r="110" spans="1:20" x14ac:dyDescent="0.2">
      <c r="A110" s="14" t="str">
        <f>'C01'!$A$46</f>
        <v>Fuente: Instituto Nacional de Estadística (INE). LVIII Encuesta Permanente de Hogares de Propósitos Múltiples, Junio 2017.</v>
      </c>
      <c r="B110" s="26"/>
      <c r="C110" s="32"/>
      <c r="D110" s="26"/>
      <c r="E110" s="32"/>
      <c r="F110" s="26"/>
      <c r="G110" s="32"/>
      <c r="H110" s="26"/>
      <c r="I110" s="32"/>
      <c r="J110" s="26"/>
      <c r="K110" s="32"/>
      <c r="L110" s="26"/>
      <c r="M110" s="32"/>
      <c r="N110" s="26"/>
      <c r="O110" s="32"/>
      <c r="P110" s="26"/>
      <c r="Q110" s="32"/>
      <c r="R110" s="26"/>
      <c r="S110" s="32"/>
    </row>
    <row r="111" spans="1:20" x14ac:dyDescent="0.2">
      <c r="A111" s="14" t="str">
        <f>'C02'!$A$46</f>
        <v>(Promedio de salarios mínimos por rama)</v>
      </c>
      <c r="B111" s="8"/>
      <c r="C111" s="45"/>
      <c r="D111" s="8"/>
    </row>
    <row r="112" spans="1:20" x14ac:dyDescent="0.2">
      <c r="A112" s="2" t="s">
        <v>94</v>
      </c>
    </row>
    <row r="113" spans="1:18" x14ac:dyDescent="0.2">
      <c r="A113" s="2" t="s">
        <v>95</v>
      </c>
    </row>
    <row r="114" spans="1:18" x14ac:dyDescent="0.2">
      <c r="A114" s="2"/>
    </row>
    <row r="117" spans="1:18" x14ac:dyDescent="0.2">
      <c r="A117" s="57"/>
      <c r="B117" s="26"/>
      <c r="C117" s="32"/>
      <c r="D117" s="26"/>
      <c r="E117" s="32"/>
      <c r="F117" s="26"/>
      <c r="G117" s="32"/>
      <c r="H117" s="26"/>
      <c r="I117" s="32"/>
      <c r="J117" s="26"/>
      <c r="K117" s="32"/>
      <c r="L117" s="26"/>
      <c r="M117" s="32"/>
      <c r="N117" s="26"/>
      <c r="O117" s="32"/>
      <c r="P117" s="26"/>
      <c r="Q117" s="32"/>
      <c r="R117" s="26"/>
    </row>
    <row r="118" spans="1:18" x14ac:dyDescent="0.2">
      <c r="A118" s="57"/>
      <c r="B118" s="26"/>
      <c r="C118" s="32"/>
      <c r="D118" s="26"/>
      <c r="E118" s="32"/>
      <c r="F118" s="26"/>
      <c r="G118" s="32"/>
      <c r="H118" s="26"/>
      <c r="I118" s="32"/>
      <c r="J118" s="26"/>
      <c r="K118" s="32"/>
      <c r="L118" s="26"/>
      <c r="M118" s="32"/>
      <c r="N118" s="26"/>
      <c r="O118" s="32"/>
      <c r="P118" s="26"/>
      <c r="Q118" s="32"/>
      <c r="R118" s="26"/>
    </row>
    <row r="119" spans="1:18" x14ac:dyDescent="0.2">
      <c r="A119" s="57"/>
      <c r="B119" s="26"/>
      <c r="C119" s="32"/>
      <c r="D119" s="26"/>
      <c r="E119" s="32"/>
      <c r="F119" s="26"/>
      <c r="G119" s="32"/>
      <c r="H119" s="26"/>
      <c r="I119" s="32"/>
      <c r="J119" s="26"/>
      <c r="K119" s="32"/>
      <c r="L119" s="26"/>
      <c r="M119" s="32"/>
      <c r="N119" s="26"/>
      <c r="O119" s="32"/>
      <c r="P119" s="26"/>
      <c r="Q119" s="32"/>
      <c r="R119" s="26"/>
    </row>
    <row r="120" spans="1:18" x14ac:dyDescent="0.2">
      <c r="A120" s="57"/>
      <c r="B120" s="26"/>
      <c r="C120" s="32"/>
      <c r="D120" s="26"/>
      <c r="E120" s="32"/>
      <c r="F120" s="26"/>
      <c r="G120" s="32"/>
      <c r="H120" s="26"/>
      <c r="I120" s="32"/>
      <c r="J120" s="26"/>
      <c r="K120" s="32"/>
      <c r="L120" s="26"/>
      <c r="M120" s="32"/>
      <c r="N120" s="26"/>
      <c r="O120" s="32"/>
      <c r="P120" s="26"/>
      <c r="Q120" s="32"/>
      <c r="R120" s="26"/>
    </row>
    <row r="121" spans="1:18" x14ac:dyDescent="0.2">
      <c r="A121" s="57"/>
      <c r="B121" s="26"/>
      <c r="C121" s="32"/>
      <c r="D121" s="26"/>
      <c r="E121" s="32"/>
      <c r="F121" s="26"/>
      <c r="G121" s="32"/>
      <c r="H121" s="26"/>
      <c r="I121" s="32"/>
      <c r="J121" s="26"/>
      <c r="K121" s="32"/>
      <c r="L121" s="26"/>
      <c r="M121" s="32"/>
      <c r="N121" s="26"/>
      <c r="O121" s="32"/>
      <c r="P121" s="26"/>
      <c r="Q121" s="32"/>
      <c r="R121" s="26"/>
    </row>
    <row r="122" spans="1:18" x14ac:dyDescent="0.2">
      <c r="A122" s="57"/>
      <c r="B122" s="57"/>
      <c r="C122" s="66"/>
      <c r="D122" s="57"/>
      <c r="E122" s="66"/>
      <c r="F122" s="57"/>
      <c r="G122" s="66"/>
      <c r="H122" s="57"/>
      <c r="I122" s="66"/>
      <c r="J122" s="57"/>
      <c r="K122" s="66"/>
      <c r="L122" s="57"/>
      <c r="M122" s="66"/>
      <c r="N122" s="57"/>
      <c r="O122" s="66"/>
      <c r="P122" s="57"/>
      <c r="Q122" s="66"/>
      <c r="R122" s="57"/>
    </row>
    <row r="123" spans="1:18" x14ac:dyDescent="0.2">
      <c r="A123" s="57"/>
      <c r="B123" s="57"/>
      <c r="C123" s="66"/>
      <c r="D123" s="57"/>
      <c r="E123" s="66"/>
      <c r="F123" s="57"/>
      <c r="G123" s="66"/>
      <c r="H123" s="57"/>
      <c r="I123" s="66"/>
      <c r="J123" s="57"/>
      <c r="K123" s="66"/>
      <c r="L123" s="57"/>
      <c r="M123" s="66"/>
      <c r="N123" s="57"/>
      <c r="O123" s="66"/>
      <c r="P123" s="57"/>
      <c r="Q123" s="66"/>
      <c r="R123" s="57"/>
    </row>
    <row r="124" spans="1:18" x14ac:dyDescent="0.2">
      <c r="A124" s="57"/>
      <c r="B124" s="26"/>
      <c r="C124" s="32"/>
      <c r="D124" s="26"/>
      <c r="E124" s="32"/>
      <c r="F124" s="26"/>
      <c r="G124" s="32"/>
      <c r="H124" s="26"/>
      <c r="I124" s="32"/>
      <c r="J124" s="26"/>
      <c r="K124" s="32"/>
      <c r="L124" s="26"/>
      <c r="M124" s="32"/>
      <c r="N124" s="26"/>
      <c r="O124" s="32"/>
      <c r="P124" s="26"/>
      <c r="Q124" s="32"/>
      <c r="R124" s="26"/>
    </row>
    <row r="125" spans="1:18" x14ac:dyDescent="0.2">
      <c r="A125" s="57"/>
      <c r="B125" s="26"/>
      <c r="C125" s="32"/>
      <c r="D125" s="26"/>
      <c r="E125" s="32"/>
      <c r="F125" s="26"/>
      <c r="G125" s="32"/>
      <c r="H125" s="26"/>
      <c r="I125" s="32"/>
      <c r="J125" s="26"/>
      <c r="K125" s="32"/>
      <c r="L125" s="26"/>
      <c r="M125" s="32"/>
      <c r="N125" s="26"/>
      <c r="O125" s="32"/>
      <c r="P125" s="26"/>
      <c r="Q125" s="32"/>
      <c r="R125" s="26"/>
    </row>
    <row r="126" spans="1:18" x14ac:dyDescent="0.2">
      <c r="A126" s="57"/>
      <c r="B126" s="26"/>
      <c r="C126" s="32"/>
      <c r="D126" s="26"/>
      <c r="E126" s="32"/>
      <c r="F126" s="26"/>
      <c r="G126" s="32"/>
      <c r="H126" s="26"/>
      <c r="I126" s="32"/>
      <c r="J126" s="26"/>
      <c r="K126" s="32"/>
      <c r="L126" s="26"/>
      <c r="M126" s="32"/>
      <c r="N126" s="26"/>
      <c r="O126" s="32"/>
      <c r="P126" s="26"/>
      <c r="Q126" s="32"/>
      <c r="R126" s="26"/>
    </row>
    <row r="127" spans="1:18" x14ac:dyDescent="0.2">
      <c r="A127" s="57"/>
      <c r="B127" s="57"/>
      <c r="C127" s="66"/>
      <c r="D127" s="57"/>
      <c r="E127" s="66"/>
      <c r="F127" s="57"/>
      <c r="G127" s="66"/>
      <c r="H127" s="57"/>
      <c r="I127" s="66"/>
      <c r="J127" s="57"/>
      <c r="K127" s="66"/>
      <c r="L127" s="57"/>
      <c r="M127" s="66"/>
      <c r="N127" s="57"/>
      <c r="O127" s="66"/>
      <c r="P127" s="57"/>
      <c r="Q127" s="66"/>
      <c r="R127" s="57"/>
    </row>
  </sheetData>
  <mergeCells count="28">
    <mergeCell ref="A3:S3"/>
    <mergeCell ref="A63:S63"/>
    <mergeCell ref="A1:S1"/>
    <mergeCell ref="A2:S2"/>
    <mergeCell ref="A61:S61"/>
    <mergeCell ref="A62:S62"/>
    <mergeCell ref="P4:Q5"/>
    <mergeCell ref="R4:S5"/>
    <mergeCell ref="N4:O5"/>
    <mergeCell ref="A65:A67"/>
    <mergeCell ref="A4:A6"/>
    <mergeCell ref="F4:M4"/>
    <mergeCell ref="B4:C5"/>
    <mergeCell ref="D4:E5"/>
    <mergeCell ref="F5:G5"/>
    <mergeCell ref="H5:I5"/>
    <mergeCell ref="D65:E66"/>
    <mergeCell ref="J5:K5"/>
    <mergeCell ref="L5:M5"/>
    <mergeCell ref="B65:C66"/>
    <mergeCell ref="P65:Q66"/>
    <mergeCell ref="R65:S66"/>
    <mergeCell ref="F66:G66"/>
    <mergeCell ref="H66:I66"/>
    <mergeCell ref="J66:K66"/>
    <mergeCell ref="L66:M66"/>
    <mergeCell ref="F65:M65"/>
    <mergeCell ref="N65:O66"/>
  </mergeCells>
  <phoneticPr fontId="0" type="noConversion"/>
  <printOptions horizontalCentered="1"/>
  <pageMargins left="0.97870078740157473" right="0.19685039370078741" top="0.78740157480314965" bottom="0.78740157480314965" header="0" footer="0.19685039370078741"/>
  <pageSetup paperSize="9" scale="73" firstPageNumber="18" orientation="landscape" useFirstPageNumber="1" r:id="rId1"/>
  <headerFooter alignWithMargins="0">
    <oddFooter>&amp;L&amp;Z&amp;F+&amp;F+&amp;A&amp;C&amp;P&amp;R&amp;D+&amp;T</oddFooter>
  </headerFooter>
  <rowBreaks count="1" manualBreakCount="1">
    <brk id="59" max="16383" man="1"/>
  </rowBreaks>
  <ignoredErrors>
    <ignoredError sqref="D11:S15 D50:S53 D24:S47 G16:S23 D72:P72 D96:P96 F8:S8 E73:G81 I73:I81 O73:O81 D97:F97 H97:P97" formula="1"/>
    <ignoredError sqref="D16:F23" formula="1" emptyCellReference="1"/>
    <ignoredError sqref="B16:C23" emptyCellReferenc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L108"/>
  <sheetViews>
    <sheetView topLeftCell="A40" workbookViewId="0">
      <selection activeCell="A44" sqref="A44:F44"/>
    </sheetView>
  </sheetViews>
  <sheetFormatPr baseColWidth="10" defaultRowHeight="11.25" x14ac:dyDescent="0.2"/>
  <cols>
    <col min="1" max="1" width="53" style="132" customWidth="1"/>
    <col min="2" max="2" width="14.1640625" style="132" customWidth="1"/>
    <col min="3" max="3" width="12.5" style="132" customWidth="1"/>
    <col min="4" max="4" width="13" style="132" customWidth="1"/>
    <col min="5" max="5" width="13.1640625" style="135" customWidth="1"/>
    <col min="6" max="6" width="16.6640625" style="135" bestFit="1" customWidth="1"/>
    <col min="7" max="7" width="12.1640625" style="135" bestFit="1" customWidth="1"/>
    <col min="8" max="8" width="12" style="135"/>
    <col min="9" max="9" width="12" style="132"/>
    <col min="10" max="10" width="45" style="132" bestFit="1" customWidth="1"/>
    <col min="11" max="11" width="11.1640625" style="132" customWidth="1"/>
    <col min="12" max="12" width="10.6640625" style="132" customWidth="1"/>
    <col min="13" max="13" width="11.83203125" style="132" customWidth="1"/>
    <col min="14" max="14" width="10.6640625" style="132" customWidth="1"/>
    <col min="15" max="15" width="11.5" style="132" bestFit="1" customWidth="1"/>
    <col min="16" max="16" width="11" style="132" customWidth="1"/>
    <col min="17" max="16384" width="12" style="132"/>
  </cols>
  <sheetData>
    <row r="1" spans="1:38" x14ac:dyDescent="0.2">
      <c r="A1" s="264" t="s">
        <v>122</v>
      </c>
      <c r="B1" s="264"/>
      <c r="C1" s="264"/>
      <c r="D1" s="264"/>
      <c r="E1" s="264"/>
      <c r="F1" s="264"/>
      <c r="G1" s="264"/>
      <c r="H1" s="12"/>
    </row>
    <row r="2" spans="1:38" x14ac:dyDescent="0.2">
      <c r="A2" s="264" t="s">
        <v>86</v>
      </c>
      <c r="B2" s="264"/>
      <c r="C2" s="264"/>
      <c r="D2" s="264"/>
      <c r="E2" s="264"/>
      <c r="F2" s="264"/>
      <c r="G2" s="264"/>
      <c r="H2" s="12"/>
    </row>
    <row r="3" spans="1:38" ht="12.75" x14ac:dyDescent="0.2">
      <c r="A3" s="264" t="s">
        <v>90</v>
      </c>
      <c r="B3" s="264"/>
      <c r="C3" s="264"/>
      <c r="D3" s="264"/>
      <c r="E3" s="264"/>
      <c r="F3" s="264"/>
      <c r="G3" s="264"/>
      <c r="H3" s="13"/>
    </row>
    <row r="4" spans="1:38" ht="11.25" customHeight="1" x14ac:dyDescent="0.2">
      <c r="A4" s="262" t="s">
        <v>38</v>
      </c>
      <c r="B4" s="263" t="s">
        <v>32</v>
      </c>
      <c r="C4" s="263"/>
      <c r="D4" s="263"/>
      <c r="E4" s="263"/>
      <c r="F4" s="263"/>
      <c r="G4" s="263"/>
      <c r="H4" s="6"/>
    </row>
    <row r="5" spans="1:38" ht="12" customHeight="1" x14ac:dyDescent="0.2">
      <c r="A5" s="260"/>
      <c r="B5" s="260" t="s">
        <v>32</v>
      </c>
      <c r="C5" s="263" t="s">
        <v>8</v>
      </c>
      <c r="D5" s="263"/>
      <c r="E5" s="263"/>
      <c r="F5" s="263"/>
      <c r="G5" s="260" t="s">
        <v>1</v>
      </c>
      <c r="H5" s="7"/>
    </row>
    <row r="6" spans="1:38" x14ac:dyDescent="0.2">
      <c r="A6" s="260"/>
      <c r="B6" s="266"/>
      <c r="C6" s="7" t="s">
        <v>11</v>
      </c>
      <c r="D6" s="7" t="s">
        <v>117</v>
      </c>
      <c r="E6" s="7" t="s">
        <v>12</v>
      </c>
      <c r="F6" s="7" t="s">
        <v>118</v>
      </c>
      <c r="G6" s="260"/>
      <c r="H6" s="7"/>
    </row>
    <row r="7" spans="1:38" x14ac:dyDescent="0.2">
      <c r="A7" s="133"/>
      <c r="B7" s="133"/>
      <c r="C7" s="133"/>
      <c r="D7" s="133"/>
      <c r="E7" s="133"/>
      <c r="F7" s="133"/>
      <c r="G7" s="133"/>
      <c r="H7" s="134"/>
    </row>
    <row r="8" spans="1:38" s="50" customFormat="1" ht="12" customHeight="1" x14ac:dyDescent="0.2">
      <c r="A8" s="49" t="s">
        <v>76</v>
      </c>
      <c r="B8" s="90">
        <f>[4]Sheet1!C7</f>
        <v>5598.3886835378244</v>
      </c>
      <c r="C8" s="90">
        <f>[4]Sheet1!E7</f>
        <v>6798.7748150963571</v>
      </c>
      <c r="D8" s="90">
        <f>[4]Sheet1!G7</f>
        <v>12602.484015929605</v>
      </c>
      <c r="E8" s="90">
        <f>[4]Sheet1!I7</f>
        <v>6285.4786921994801</v>
      </c>
      <c r="F8" s="90">
        <f>[4]Sheet1!K7</f>
        <v>3244.3993646255603</v>
      </c>
      <c r="G8" s="90">
        <f>[4]Sheet1!M7</f>
        <v>4188.9165911126875</v>
      </c>
      <c r="H8" s="22"/>
      <c r="I8" s="27"/>
      <c r="J8" s="22"/>
      <c r="K8" s="27"/>
      <c r="L8" s="22"/>
      <c r="M8" s="27"/>
      <c r="N8" s="22"/>
      <c r="O8" s="27"/>
      <c r="P8" s="22"/>
      <c r="Q8" s="27"/>
      <c r="R8" s="22"/>
      <c r="S8" s="27"/>
    </row>
    <row r="9" spans="1:38" s="23" customFormat="1" ht="11.25" customHeight="1" x14ac:dyDescent="0.2">
      <c r="A9" s="51"/>
      <c r="H9" s="22"/>
      <c r="I9" s="27"/>
      <c r="J9" s="22"/>
      <c r="K9" s="27"/>
      <c r="L9" s="22"/>
      <c r="M9" s="27"/>
      <c r="N9" s="22"/>
      <c r="O9" s="27"/>
      <c r="P9" s="22"/>
      <c r="Q9" s="27"/>
      <c r="R9" s="22"/>
      <c r="S9" s="27"/>
      <c r="V9" s="44"/>
      <c r="X9" s="44"/>
      <c r="Z9" s="44"/>
      <c r="AB9" s="44"/>
      <c r="AD9" s="44"/>
      <c r="AF9" s="44"/>
      <c r="AH9" s="44"/>
      <c r="AJ9" s="44"/>
      <c r="AL9" s="44"/>
    </row>
    <row r="10" spans="1:38" s="23" customFormat="1" ht="12.75" customHeight="1" x14ac:dyDescent="0.2">
      <c r="A10" s="52" t="s">
        <v>42</v>
      </c>
      <c r="B10" s="103"/>
      <c r="C10" s="103"/>
      <c r="D10" s="103"/>
      <c r="E10" s="103"/>
      <c r="F10" s="103"/>
      <c r="G10" s="103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V10" s="44"/>
      <c r="X10" s="44"/>
      <c r="Z10" s="44"/>
      <c r="AB10" s="44"/>
      <c r="AD10" s="44"/>
      <c r="AF10" s="44"/>
      <c r="AH10" s="44"/>
      <c r="AJ10" s="44"/>
      <c r="AL10" s="44"/>
    </row>
    <row r="11" spans="1:38" s="23" customFormat="1" x14ac:dyDescent="0.2">
      <c r="A11" s="53" t="s">
        <v>73</v>
      </c>
      <c r="B11" s="213">
        <f>[4]Sheet1!C8</f>
        <v>7409.2958939107402</v>
      </c>
      <c r="C11" s="213">
        <f>[4]Sheet1!E8</f>
        <v>8315.7286106169759</v>
      </c>
      <c r="D11" s="213">
        <f>[4]Sheet1!G8</f>
        <v>14134.208540143418</v>
      </c>
      <c r="E11" s="213">
        <f>[4]Sheet1!I8</f>
        <v>7756.3519623994844</v>
      </c>
      <c r="F11" s="213">
        <f>[4]Sheet1!K8</f>
        <v>3582.0740927805878</v>
      </c>
      <c r="G11" s="213">
        <f>[4]Sheet1!M8</f>
        <v>5978.2495839313924</v>
      </c>
      <c r="H11" s="54"/>
      <c r="I11" s="55"/>
      <c r="J11" s="54"/>
      <c r="K11" s="55"/>
      <c r="L11" s="54"/>
      <c r="M11" s="55"/>
      <c r="N11" s="54"/>
      <c r="O11" s="55"/>
      <c r="P11" s="54"/>
      <c r="Q11" s="55"/>
      <c r="R11" s="54"/>
      <c r="S11" s="55"/>
      <c r="V11" s="44"/>
      <c r="X11" s="44"/>
      <c r="Z11" s="44"/>
      <c r="AB11" s="44"/>
      <c r="AD11" s="44"/>
      <c r="AF11" s="44"/>
      <c r="AH11" s="44"/>
      <c r="AJ11" s="44"/>
      <c r="AL11" s="44"/>
    </row>
    <row r="12" spans="1:38" s="23" customFormat="1" x14ac:dyDescent="0.2">
      <c r="A12" s="56" t="s">
        <v>68</v>
      </c>
      <c r="B12" s="213">
        <f>[4]Sheet1!C10</f>
        <v>9187.1586317722613</v>
      </c>
      <c r="C12" s="213">
        <f>[4]Sheet1!E10</f>
        <v>10439.903659233845</v>
      </c>
      <c r="D12" s="213">
        <f>[4]Sheet1!G10</f>
        <v>16510.843330980944</v>
      </c>
      <c r="E12" s="213">
        <f>[4]Sheet1!I10</f>
        <v>9364.2815514865088</v>
      </c>
      <c r="F12" s="213">
        <f>[4]Sheet1!K10</f>
        <v>4161.0299999999988</v>
      </c>
      <c r="G12" s="213">
        <f>[4]Sheet1!M10</f>
        <v>6936.4641756548508</v>
      </c>
      <c r="H12" s="26"/>
      <c r="I12" s="55"/>
      <c r="J12" s="26"/>
      <c r="K12" s="55"/>
      <c r="L12" s="26"/>
      <c r="M12" s="55"/>
      <c r="N12" s="26"/>
      <c r="O12" s="55"/>
      <c r="P12" s="54"/>
      <c r="Q12" s="55"/>
      <c r="R12" s="54"/>
      <c r="S12" s="55"/>
      <c r="V12" s="44"/>
      <c r="X12" s="44"/>
      <c r="Z12" s="44"/>
      <c r="AB12" s="44"/>
      <c r="AD12" s="44"/>
      <c r="AF12" s="44"/>
      <c r="AH12" s="44"/>
      <c r="AJ12" s="44"/>
      <c r="AL12" s="44"/>
    </row>
    <row r="13" spans="1:38" s="23" customFormat="1" x14ac:dyDescent="0.2">
      <c r="A13" s="56" t="s">
        <v>69</v>
      </c>
      <c r="B13" s="213">
        <f>[4]Sheet1!C11</f>
        <v>8360.7578599379103</v>
      </c>
      <c r="C13" s="213">
        <f>[4]Sheet1!E11</f>
        <v>9398.7526539278242</v>
      </c>
      <c r="D13" s="213">
        <f>[4]Sheet1!G11</f>
        <v>17917.161716171617</v>
      </c>
      <c r="E13" s="213">
        <f>[4]Sheet1!I11</f>
        <v>9121.2289623441065</v>
      </c>
      <c r="F13" s="213">
        <f>[4]Sheet1!K11</f>
        <v>4227.4234234234236</v>
      </c>
      <c r="G13" s="213">
        <f>[4]Sheet1!M11</f>
        <v>6550.7039985190713</v>
      </c>
      <c r="H13" s="26"/>
      <c r="I13" s="55"/>
      <c r="J13" s="26"/>
      <c r="K13" s="55"/>
      <c r="L13" s="26"/>
      <c r="M13" s="55"/>
      <c r="N13" s="26"/>
      <c r="O13" s="55"/>
      <c r="P13" s="54"/>
      <c r="Q13" s="55"/>
      <c r="R13" s="54"/>
      <c r="S13" s="55"/>
      <c r="V13" s="44"/>
      <c r="X13" s="44"/>
      <c r="Z13" s="44"/>
      <c r="AB13" s="44"/>
      <c r="AD13" s="44"/>
      <c r="AF13" s="44"/>
      <c r="AH13" s="44"/>
      <c r="AJ13" s="44"/>
      <c r="AL13" s="44"/>
    </row>
    <row r="14" spans="1:38" s="23" customFormat="1" x14ac:dyDescent="0.2">
      <c r="A14" s="56" t="s">
        <v>97</v>
      </c>
      <c r="B14" s="213">
        <f>[4]Sheet1!C12</f>
        <v>6316.5929124322311</v>
      </c>
      <c r="C14" s="213">
        <f>[4]Sheet1!E12</f>
        <v>6919.0351816145849</v>
      </c>
      <c r="D14" s="213">
        <f>[4]Sheet1!G12</f>
        <v>11615.757286417294</v>
      </c>
      <c r="E14" s="213">
        <f>[4]Sheet1!I12</f>
        <v>6549.4001180320111</v>
      </c>
      <c r="F14" s="213">
        <f>[4]Sheet1!K12</f>
        <v>3166.5498517700671</v>
      </c>
      <c r="G14" s="213">
        <f>[4]Sheet1!M12</f>
        <v>5444.2238963740456</v>
      </c>
      <c r="H14" s="26"/>
      <c r="I14" s="55"/>
      <c r="J14" s="26"/>
      <c r="K14" s="55"/>
      <c r="L14" s="26"/>
      <c r="M14" s="55"/>
      <c r="N14" s="26"/>
      <c r="O14" s="55"/>
      <c r="P14" s="54"/>
      <c r="Q14" s="55"/>
      <c r="R14" s="54"/>
      <c r="S14" s="55"/>
      <c r="V14" s="44"/>
      <c r="X14" s="44"/>
      <c r="Z14" s="44"/>
      <c r="AB14" s="44"/>
      <c r="AD14" s="44"/>
      <c r="AF14" s="44"/>
      <c r="AH14" s="44"/>
      <c r="AJ14" s="44"/>
      <c r="AL14" s="44"/>
    </row>
    <row r="15" spans="1:38" s="23" customFormat="1" x14ac:dyDescent="0.2">
      <c r="A15" s="53" t="s">
        <v>70</v>
      </c>
      <c r="B15" s="213">
        <f>[4]Sheet1!C13</f>
        <v>3145.4890263499651</v>
      </c>
      <c r="C15" s="213">
        <f>[4]Sheet1!E13</f>
        <v>3954.7644453292173</v>
      </c>
      <c r="D15" s="213">
        <f>[4]Sheet1!G13</f>
        <v>7728.069781931461</v>
      </c>
      <c r="E15" s="213">
        <f>[4]Sheet1!I13</f>
        <v>3714.055366568914</v>
      </c>
      <c r="F15" s="213">
        <f>[4]Sheet1!K13</f>
        <v>2597.2781641168281</v>
      </c>
      <c r="G15" s="213">
        <f>[4]Sheet1!M13</f>
        <v>2503.6333780689961</v>
      </c>
      <c r="H15" s="26"/>
      <c r="I15" s="55"/>
      <c r="J15" s="26"/>
      <c r="K15" s="55"/>
      <c r="L15" s="26"/>
      <c r="M15" s="55"/>
      <c r="N15" s="26"/>
      <c r="O15" s="55"/>
      <c r="P15" s="54"/>
      <c r="Q15" s="55"/>
      <c r="R15" s="54"/>
      <c r="S15" s="55"/>
      <c r="V15" s="44"/>
      <c r="X15" s="44"/>
      <c r="Z15" s="44"/>
      <c r="AB15" s="44"/>
      <c r="AD15" s="44"/>
      <c r="AF15" s="44"/>
      <c r="AH15" s="44"/>
      <c r="AJ15" s="44"/>
      <c r="AL15" s="44"/>
    </row>
    <row r="16" spans="1:38" s="23" customFormat="1" x14ac:dyDescent="0.2">
      <c r="A16" s="54"/>
      <c r="B16" s="105"/>
      <c r="C16" s="105"/>
      <c r="D16" s="105"/>
      <c r="E16" s="105"/>
      <c r="F16" s="105"/>
      <c r="G16" s="105"/>
      <c r="H16" s="26"/>
      <c r="I16" s="55"/>
      <c r="J16" s="26"/>
      <c r="K16" s="55"/>
      <c r="L16" s="26"/>
      <c r="M16" s="55"/>
      <c r="N16" s="26"/>
      <c r="O16" s="55"/>
      <c r="P16" s="26"/>
      <c r="Q16" s="55"/>
      <c r="R16" s="26"/>
      <c r="S16" s="55"/>
      <c r="V16" s="44"/>
      <c r="X16" s="44"/>
      <c r="Z16" s="44"/>
      <c r="AB16" s="44"/>
      <c r="AD16" s="44"/>
      <c r="AF16" s="44"/>
      <c r="AH16" s="44"/>
      <c r="AJ16" s="44"/>
      <c r="AL16" s="44"/>
    </row>
    <row r="17" spans="1:38" s="23" customFormat="1" x14ac:dyDescent="0.2">
      <c r="A17" s="52" t="s">
        <v>41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V17" s="44"/>
      <c r="X17" s="44"/>
      <c r="Z17" s="44"/>
      <c r="AB17" s="44"/>
      <c r="AD17" s="44"/>
      <c r="AF17" s="44"/>
      <c r="AH17" s="44"/>
      <c r="AJ17" s="44"/>
      <c r="AL17" s="44"/>
    </row>
    <row r="18" spans="1:38" s="23" customFormat="1" x14ac:dyDescent="0.2">
      <c r="A18" s="53" t="s">
        <v>44</v>
      </c>
      <c r="B18" s="213">
        <f>[4]Sheet1!C15</f>
        <v>2291.9831575487406</v>
      </c>
      <c r="C18" s="213">
        <f>[4]Sheet1!E15</f>
        <v>3063.6261989476047</v>
      </c>
      <c r="D18" s="213">
        <f>[4]Sheet1!G15</f>
        <v>7766.5361382934716</v>
      </c>
      <c r="E18" s="213">
        <f>[4]Sheet1!I15</f>
        <v>2942.4662270537237</v>
      </c>
      <c r="F18" s="213">
        <f>[4]Sheet1!K15</f>
        <v>2789.3287725805421</v>
      </c>
      <c r="G18" s="213">
        <f>[4]Sheet1!M15</f>
        <v>1861.8747473065494</v>
      </c>
      <c r="H18" s="54"/>
      <c r="I18" s="55"/>
      <c r="J18" s="54"/>
      <c r="K18" s="55"/>
      <c r="L18" s="54"/>
      <c r="M18" s="55"/>
      <c r="N18" s="54"/>
      <c r="O18" s="55"/>
      <c r="P18" s="54"/>
      <c r="Q18" s="55"/>
      <c r="R18" s="54"/>
      <c r="S18" s="55"/>
      <c r="V18" s="44"/>
      <c r="X18" s="44"/>
      <c r="Z18" s="44"/>
      <c r="AB18" s="44"/>
      <c r="AD18" s="44"/>
      <c r="AF18" s="44"/>
      <c r="AH18" s="44"/>
      <c r="AJ18" s="44"/>
      <c r="AL18" s="44"/>
    </row>
    <row r="19" spans="1:38" s="23" customFormat="1" x14ac:dyDescent="0.2">
      <c r="A19" s="53" t="s">
        <v>45</v>
      </c>
      <c r="B19" s="213">
        <f>[4]Sheet1!C16</f>
        <v>3861.407260665414</v>
      </c>
      <c r="C19" s="213">
        <f>[4]Sheet1!E16</f>
        <v>4550.2219601938004</v>
      </c>
      <c r="D19" s="213">
        <f>[4]Sheet1!G16</f>
        <v>7535.9303884696892</v>
      </c>
      <c r="E19" s="213">
        <f>[4]Sheet1!I16</f>
        <v>4599.7358340628834</v>
      </c>
      <c r="F19" s="213">
        <f>[4]Sheet1!K16</f>
        <v>3256.4867132256368</v>
      </c>
      <c r="G19" s="213">
        <f>[4]Sheet1!M16</f>
        <v>3250.9859994921803</v>
      </c>
      <c r="H19" s="54"/>
      <c r="I19" s="55"/>
      <c r="J19" s="54"/>
      <c r="K19" s="55"/>
      <c r="L19" s="54"/>
      <c r="M19" s="55"/>
      <c r="N19" s="54"/>
      <c r="O19" s="55"/>
      <c r="P19" s="54"/>
      <c r="Q19" s="55"/>
      <c r="R19" s="54"/>
      <c r="S19" s="55"/>
      <c r="V19" s="44"/>
      <c r="X19" s="44"/>
      <c r="Z19" s="44"/>
      <c r="AB19" s="44"/>
      <c r="AD19" s="44"/>
      <c r="AF19" s="44"/>
      <c r="AH19" s="44"/>
      <c r="AJ19" s="44"/>
      <c r="AL19" s="44"/>
    </row>
    <row r="20" spans="1:38" s="23" customFormat="1" x14ac:dyDescent="0.2">
      <c r="A20" s="53" t="s">
        <v>46</v>
      </c>
      <c r="B20" s="213">
        <f>[4]Sheet1!C17</f>
        <v>6845.4135919716637</v>
      </c>
      <c r="C20" s="213">
        <f>[4]Sheet1!E17</f>
        <v>7248.2663747508359</v>
      </c>
      <c r="D20" s="213">
        <f>[4]Sheet1!G17</f>
        <v>9763.8359770934458</v>
      </c>
      <c r="E20" s="213">
        <f>[4]Sheet1!I17</f>
        <v>7078.0699950644321</v>
      </c>
      <c r="F20" s="213">
        <f>[4]Sheet1!K17</f>
        <v>3221.0189214805901</v>
      </c>
      <c r="G20" s="213">
        <f>[4]Sheet1!M17</f>
        <v>6111.2353386129234</v>
      </c>
      <c r="H20" s="54"/>
      <c r="I20" s="55"/>
      <c r="J20" s="54"/>
      <c r="K20" s="55"/>
      <c r="L20" s="54"/>
      <c r="M20" s="55"/>
      <c r="N20" s="54"/>
      <c r="O20" s="55"/>
      <c r="P20" s="54"/>
      <c r="Q20" s="55"/>
      <c r="R20" s="54"/>
      <c r="S20" s="55"/>
      <c r="V20" s="44"/>
      <c r="X20" s="44"/>
      <c r="Z20" s="44"/>
      <c r="AB20" s="44"/>
      <c r="AD20" s="44"/>
      <c r="AF20" s="44"/>
      <c r="AH20" s="44"/>
      <c r="AJ20" s="44"/>
      <c r="AL20" s="44"/>
    </row>
    <row r="21" spans="1:38" s="23" customFormat="1" x14ac:dyDescent="0.2">
      <c r="A21" s="53" t="s">
        <v>47</v>
      </c>
      <c r="B21" s="213">
        <f>[4]Sheet1!C18</f>
        <v>14062.781142086005</v>
      </c>
      <c r="C21" s="213">
        <f>[4]Sheet1!E18</f>
        <v>14278.446319998029</v>
      </c>
      <c r="D21" s="213">
        <f>[4]Sheet1!G18</f>
        <v>16142.40483031747</v>
      </c>
      <c r="E21" s="213">
        <f>[4]Sheet1!I18</f>
        <v>13233.40967475961</v>
      </c>
      <c r="F21" s="213">
        <f>[4]Sheet1!K18</f>
        <v>4106.9531489046203</v>
      </c>
      <c r="G21" s="213">
        <f>[4]Sheet1!M18</f>
        <v>13330.602254106048</v>
      </c>
      <c r="H21" s="54"/>
      <c r="I21" s="55"/>
      <c r="J21" s="54"/>
      <c r="K21" s="55"/>
      <c r="L21" s="54"/>
      <c r="M21" s="55"/>
      <c r="N21" s="54"/>
      <c r="O21" s="55"/>
      <c r="P21" s="54"/>
      <c r="Q21" s="55"/>
      <c r="R21" s="54"/>
      <c r="S21" s="55"/>
      <c r="V21" s="44"/>
      <c r="X21" s="44"/>
      <c r="Z21" s="44"/>
      <c r="AB21" s="44"/>
      <c r="AD21" s="44"/>
      <c r="AF21" s="44"/>
      <c r="AH21" s="44"/>
      <c r="AJ21" s="44"/>
      <c r="AL21" s="44"/>
    </row>
    <row r="22" spans="1:38" s="23" customFormat="1" x14ac:dyDescent="0.2">
      <c r="A22" s="53" t="s">
        <v>63</v>
      </c>
      <c r="B22" s="213">
        <f>[4]Sheet1!C19</f>
        <v>7579.2803434214457</v>
      </c>
      <c r="C22" s="213">
        <f>[4]Sheet1!E19</f>
        <v>8463.9406589227801</v>
      </c>
      <c r="D22" s="213">
        <f>[4]Sheet1!G19</f>
        <v>26124.452898816158</v>
      </c>
      <c r="E22" s="213">
        <f>[4]Sheet1!I19</f>
        <v>6616.909029551718</v>
      </c>
      <c r="F22" s="213">
        <f>[4]Sheet1!K19</f>
        <v>7360.6072406132389</v>
      </c>
      <c r="G22" s="213">
        <f>[4]Sheet1!M19</f>
        <v>5191.6341656526747</v>
      </c>
      <c r="H22" s="54"/>
      <c r="I22" s="55"/>
      <c r="J22" s="54"/>
      <c r="K22" s="55"/>
      <c r="L22" s="54"/>
      <c r="M22" s="55"/>
      <c r="N22" s="54"/>
      <c r="O22" s="55"/>
      <c r="P22" s="54"/>
      <c r="Q22" s="55"/>
      <c r="R22" s="54"/>
      <c r="S22" s="55"/>
      <c r="V22" s="44"/>
      <c r="X22" s="44"/>
      <c r="Z22" s="44"/>
      <c r="AB22" s="44"/>
      <c r="AD22" s="44"/>
      <c r="AF22" s="44"/>
      <c r="AH22" s="44"/>
      <c r="AJ22" s="44"/>
      <c r="AL22" s="44"/>
    </row>
    <row r="23" spans="1:38" s="23" customFormat="1" x14ac:dyDescent="0.2">
      <c r="I23" s="44"/>
      <c r="K23" s="44"/>
      <c r="M23" s="44"/>
      <c r="O23" s="44"/>
      <c r="Q23" s="44"/>
      <c r="S23" s="44"/>
      <c r="V23" s="44"/>
      <c r="X23" s="44"/>
      <c r="Z23" s="44"/>
      <c r="AB23" s="44"/>
      <c r="AD23" s="44"/>
      <c r="AF23" s="44"/>
      <c r="AH23" s="44"/>
      <c r="AJ23" s="44"/>
      <c r="AL23" s="44"/>
    </row>
    <row r="24" spans="1:38" s="23" customFormat="1" ht="11.25" customHeight="1" x14ac:dyDescent="0.2">
      <c r="A24" s="52" t="s">
        <v>19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V24" s="44"/>
      <c r="X24" s="44"/>
      <c r="Z24" s="44"/>
      <c r="AB24" s="44"/>
      <c r="AD24" s="44"/>
      <c r="AF24" s="44"/>
      <c r="AH24" s="44"/>
      <c r="AJ24" s="44"/>
      <c r="AL24" s="44"/>
    </row>
    <row r="25" spans="1:38" s="23" customFormat="1" x14ac:dyDescent="0.2">
      <c r="A25" s="53" t="s">
        <v>48</v>
      </c>
      <c r="B25" s="213">
        <f>[4]Sheet1!C20</f>
        <v>398.889532852701</v>
      </c>
      <c r="C25" s="213">
        <f>[4]Sheet1!E20</f>
        <v>625</v>
      </c>
      <c r="D25" s="213">
        <f>[4]Sheet1!G20</f>
        <v>0</v>
      </c>
      <c r="E25" s="213">
        <f>[4]Sheet1!I20</f>
        <v>433.33333333333331</v>
      </c>
      <c r="F25" s="213">
        <f>[4]Sheet1!K20</f>
        <v>1200</v>
      </c>
      <c r="G25" s="213">
        <f>[4]Sheet1!M20</f>
        <v>234.1938325274611</v>
      </c>
      <c r="H25" s="54"/>
      <c r="I25" s="55"/>
      <c r="J25" s="54"/>
      <c r="K25" s="55"/>
      <c r="L25" s="54"/>
      <c r="M25" s="55"/>
      <c r="N25" s="54"/>
      <c r="O25" s="55"/>
      <c r="P25" s="54"/>
      <c r="Q25" s="55"/>
      <c r="R25" s="54"/>
      <c r="S25" s="55"/>
      <c r="V25" s="44"/>
      <c r="X25" s="44"/>
      <c r="Z25" s="44"/>
      <c r="AB25" s="44"/>
      <c r="AD25" s="44"/>
      <c r="AF25" s="44"/>
      <c r="AH25" s="44"/>
      <c r="AJ25" s="44"/>
      <c r="AL25" s="44"/>
    </row>
    <row r="26" spans="1:38" s="23" customFormat="1" x14ac:dyDescent="0.2">
      <c r="A26" s="53" t="s">
        <v>49</v>
      </c>
      <c r="B26" s="213">
        <f>[4]Sheet1!C21</f>
        <v>1335.1585941486539</v>
      </c>
      <c r="C26" s="213">
        <f>[4]Sheet1!E21</f>
        <v>1421.4488533858382</v>
      </c>
      <c r="D26" s="213">
        <f>[4]Sheet1!G21</f>
        <v>0</v>
      </c>
      <c r="E26" s="213">
        <f>[4]Sheet1!I21</f>
        <v>1457.8407085243573</v>
      </c>
      <c r="F26" s="213">
        <f>[4]Sheet1!K21</f>
        <v>854.76190476190482</v>
      </c>
      <c r="G26" s="213">
        <f>[4]Sheet1!M21</f>
        <v>923.46368787043309</v>
      </c>
      <c r="H26" s="54"/>
      <c r="I26" s="55"/>
      <c r="J26" s="54"/>
      <c r="K26" s="55"/>
      <c r="L26" s="54"/>
      <c r="M26" s="55"/>
      <c r="N26" s="54"/>
      <c r="O26" s="55"/>
      <c r="P26" s="54"/>
      <c r="Q26" s="55"/>
      <c r="R26" s="54"/>
      <c r="S26" s="55"/>
      <c r="V26" s="44"/>
      <c r="X26" s="44"/>
      <c r="Z26" s="44"/>
      <c r="AB26" s="44"/>
      <c r="AD26" s="44"/>
      <c r="AF26" s="44"/>
      <c r="AH26" s="44"/>
      <c r="AJ26" s="44"/>
      <c r="AL26" s="44"/>
    </row>
    <row r="27" spans="1:38" s="23" customFormat="1" x14ac:dyDescent="0.2">
      <c r="A27" s="53" t="s">
        <v>50</v>
      </c>
      <c r="B27" s="213">
        <f>[4]Sheet1!C22</f>
        <v>2524.0285603266279</v>
      </c>
      <c r="C27" s="213">
        <f>[4]Sheet1!E22</f>
        <v>2718.94899424594</v>
      </c>
      <c r="D27" s="213">
        <f>[4]Sheet1!G22</f>
        <v>3926.6960663599257</v>
      </c>
      <c r="E27" s="213">
        <f>[4]Sheet1!I22</f>
        <v>2721.5041345610575</v>
      </c>
      <c r="F27" s="213">
        <f>[4]Sheet1!K22</f>
        <v>2487.3753640174073</v>
      </c>
      <c r="G27" s="213">
        <f>[4]Sheet1!M22</f>
        <v>1674.0843087242679</v>
      </c>
      <c r="H27" s="54"/>
      <c r="I27" s="55"/>
      <c r="J27" s="54"/>
      <c r="K27" s="55"/>
      <c r="L27" s="54"/>
      <c r="M27" s="55"/>
      <c r="N27" s="54"/>
      <c r="O27" s="55"/>
      <c r="P27" s="54"/>
      <c r="Q27" s="55"/>
      <c r="R27" s="54"/>
      <c r="S27" s="55"/>
      <c r="V27" s="44"/>
      <c r="X27" s="44"/>
      <c r="Z27" s="44"/>
      <c r="AB27" s="44"/>
      <c r="AD27" s="44"/>
      <c r="AF27" s="44"/>
      <c r="AH27" s="44"/>
      <c r="AJ27" s="44"/>
      <c r="AL27" s="44"/>
    </row>
    <row r="28" spans="1:38" s="23" customFormat="1" x14ac:dyDescent="0.2">
      <c r="A28" s="53" t="s">
        <v>51</v>
      </c>
      <c r="B28" s="213">
        <f>[4]Sheet1!C23</f>
        <v>4776.434153539718</v>
      </c>
      <c r="C28" s="213">
        <f>[4]Sheet1!E23</f>
        <v>5280.1833762651659</v>
      </c>
      <c r="D28" s="213">
        <f>[4]Sheet1!G23</f>
        <v>6084.1781440338273</v>
      </c>
      <c r="E28" s="213">
        <f>[4]Sheet1!I23</f>
        <v>5404.9924759831401</v>
      </c>
      <c r="F28" s="213">
        <f>[4]Sheet1!K23</f>
        <v>2851.0313295636101</v>
      </c>
      <c r="G28" s="213">
        <f>[4]Sheet1!M23</f>
        <v>3078.7939312747444</v>
      </c>
      <c r="H28" s="54"/>
      <c r="I28" s="55"/>
      <c r="J28" s="54"/>
      <c r="K28" s="55"/>
      <c r="L28" s="54"/>
      <c r="M28" s="55"/>
      <c r="N28" s="54"/>
      <c r="O28" s="55"/>
      <c r="P28" s="54"/>
      <c r="Q28" s="55"/>
      <c r="R28" s="54"/>
      <c r="S28" s="55"/>
      <c r="V28" s="44"/>
      <c r="X28" s="44"/>
      <c r="Z28" s="44"/>
      <c r="AB28" s="44"/>
      <c r="AD28" s="44"/>
      <c r="AF28" s="44"/>
      <c r="AH28" s="44"/>
      <c r="AJ28" s="44"/>
      <c r="AL28" s="44"/>
    </row>
    <row r="29" spans="1:38" s="23" customFormat="1" x14ac:dyDescent="0.2">
      <c r="A29" s="53" t="s">
        <v>52</v>
      </c>
      <c r="B29" s="213">
        <f>[4]Sheet1!C24</f>
        <v>6613.8472785638141</v>
      </c>
      <c r="C29" s="213">
        <f>[4]Sheet1!E24</f>
        <v>7173.7961457218707</v>
      </c>
      <c r="D29" s="213">
        <f>[4]Sheet1!G24</f>
        <v>10368.393867698382</v>
      </c>
      <c r="E29" s="213">
        <f>[4]Sheet1!I24</f>
        <v>7013.392208168354</v>
      </c>
      <c r="F29" s="213">
        <f>[4]Sheet1!K24</f>
        <v>3752.3566321094004</v>
      </c>
      <c r="G29" s="213">
        <f>[4]Sheet1!M24</f>
        <v>5433.6861342607099</v>
      </c>
      <c r="H29" s="54"/>
      <c r="I29" s="55"/>
      <c r="J29" s="54"/>
      <c r="K29" s="55"/>
      <c r="L29" s="54"/>
      <c r="M29" s="55"/>
      <c r="N29" s="54"/>
      <c r="O29" s="55"/>
      <c r="P29" s="54"/>
      <c r="Q29" s="55"/>
      <c r="R29" s="54"/>
      <c r="S29" s="55"/>
      <c r="V29" s="44"/>
      <c r="X29" s="44"/>
      <c r="Z29" s="44"/>
      <c r="AB29" s="44"/>
      <c r="AD29" s="44"/>
      <c r="AF29" s="44"/>
      <c r="AH29" s="44"/>
      <c r="AJ29" s="44"/>
      <c r="AL29" s="44"/>
    </row>
    <row r="30" spans="1:38" s="23" customFormat="1" x14ac:dyDescent="0.2">
      <c r="A30" s="53" t="s">
        <v>64</v>
      </c>
      <c r="B30" s="213">
        <f>[4]Sheet1!C25</f>
        <v>6122.2513318097508</v>
      </c>
      <c r="C30" s="213">
        <f>[4]Sheet1!E25</f>
        <v>7688.3371294194267</v>
      </c>
      <c r="D30" s="213">
        <f>[4]Sheet1!G25</f>
        <v>11489.149785177015</v>
      </c>
      <c r="E30" s="213">
        <f>[4]Sheet1!I25</f>
        <v>7489.3373002663939</v>
      </c>
      <c r="F30" s="213">
        <f>[4]Sheet1!K25</f>
        <v>3413.9750368312025</v>
      </c>
      <c r="G30" s="213">
        <f>[4]Sheet1!M25</f>
        <v>3812.4728737130449</v>
      </c>
      <c r="H30" s="54"/>
      <c r="I30" s="55"/>
      <c r="J30" s="54"/>
      <c r="K30" s="55"/>
      <c r="L30" s="54"/>
      <c r="M30" s="55"/>
      <c r="N30" s="54"/>
      <c r="O30" s="55"/>
      <c r="P30" s="54"/>
      <c r="Q30" s="55"/>
      <c r="R30" s="54"/>
      <c r="S30" s="55"/>
      <c r="V30" s="44"/>
      <c r="X30" s="44"/>
      <c r="Z30" s="44"/>
      <c r="AB30" s="44"/>
      <c r="AD30" s="44"/>
      <c r="AF30" s="44"/>
      <c r="AH30" s="44"/>
      <c r="AJ30" s="44"/>
      <c r="AL30" s="44"/>
    </row>
    <row r="31" spans="1:38" s="23" customFormat="1" x14ac:dyDescent="0.2">
      <c r="A31" s="53" t="s">
        <v>65</v>
      </c>
      <c r="B31" s="213">
        <f>[4]Sheet1!C26</f>
        <v>5804.5928914341539</v>
      </c>
      <c r="C31" s="213">
        <f>[4]Sheet1!E26</f>
        <v>7763.7066004054832</v>
      </c>
      <c r="D31" s="213">
        <f>[4]Sheet1!G26</f>
        <v>12465.511796536915</v>
      </c>
      <c r="E31" s="213">
        <f>[4]Sheet1!I26</f>
        <v>7368.4260023769784</v>
      </c>
      <c r="F31" s="213">
        <f>[4]Sheet1!K26</f>
        <v>3478.6765797780281</v>
      </c>
      <c r="G31" s="213">
        <f>[4]Sheet1!M26</f>
        <v>3906.6187369327768</v>
      </c>
      <c r="H31" s="54"/>
      <c r="I31" s="55"/>
      <c r="J31" s="54"/>
      <c r="K31" s="55"/>
      <c r="L31" s="54"/>
      <c r="M31" s="55"/>
      <c r="N31" s="54"/>
      <c r="O31" s="55"/>
      <c r="P31" s="54"/>
      <c r="Q31" s="55"/>
      <c r="R31" s="54"/>
      <c r="S31" s="55"/>
      <c r="V31" s="44"/>
      <c r="X31" s="44"/>
      <c r="Z31" s="44"/>
      <c r="AB31" s="44"/>
      <c r="AD31" s="44"/>
      <c r="AF31" s="44"/>
      <c r="AH31" s="44"/>
      <c r="AJ31" s="44"/>
      <c r="AL31" s="44"/>
    </row>
    <row r="32" spans="1:38" s="23" customFormat="1" x14ac:dyDescent="0.2">
      <c r="A32" s="53" t="s">
        <v>66</v>
      </c>
      <c r="B32" s="213">
        <f>[4]Sheet1!C27</f>
        <v>6460.719325175728</v>
      </c>
      <c r="C32" s="213">
        <f>[4]Sheet1!E27</f>
        <v>9041.6982567346458</v>
      </c>
      <c r="D32" s="213">
        <f>[4]Sheet1!G27</f>
        <v>15967.565025211567</v>
      </c>
      <c r="E32" s="213">
        <f>[4]Sheet1!I27</f>
        <v>7340.439967496568</v>
      </c>
      <c r="F32" s="213">
        <f>[4]Sheet1!K27</f>
        <v>3635.8143651171199</v>
      </c>
      <c r="G32" s="213">
        <f>[4]Sheet1!M27</f>
        <v>4784.303623123702</v>
      </c>
      <c r="H32" s="54"/>
      <c r="I32" s="55"/>
      <c r="J32" s="54"/>
      <c r="K32" s="55"/>
      <c r="L32" s="54"/>
      <c r="M32" s="55"/>
      <c r="N32" s="54"/>
      <c r="O32" s="55"/>
      <c r="P32" s="54"/>
      <c r="Q32" s="55"/>
      <c r="R32" s="54"/>
      <c r="S32" s="55"/>
      <c r="V32" s="44"/>
      <c r="X32" s="44"/>
      <c r="Z32" s="44"/>
      <c r="AB32" s="44"/>
      <c r="AD32" s="44"/>
      <c r="AF32" s="44"/>
      <c r="AH32" s="44"/>
      <c r="AJ32" s="44"/>
      <c r="AL32" s="44"/>
    </row>
    <row r="33" spans="1:38" s="23" customFormat="1" x14ac:dyDescent="0.2">
      <c r="A33" s="53" t="s">
        <v>98</v>
      </c>
      <c r="B33" s="213">
        <f>[4]Sheet1!C28</f>
        <v>4828.7327242488991</v>
      </c>
      <c r="C33" s="213">
        <f>[4]Sheet1!E28</f>
        <v>7433.0583332050965</v>
      </c>
      <c r="D33" s="213">
        <f>[4]Sheet1!G28</f>
        <v>19755.539831577222</v>
      </c>
      <c r="E33" s="213">
        <f>[4]Sheet1!I28</f>
        <v>5431.4904104075486</v>
      </c>
      <c r="F33" s="213">
        <f>[4]Sheet1!K28</f>
        <v>3340.0290937791142</v>
      </c>
      <c r="G33" s="213">
        <f>[4]Sheet1!M28</f>
        <v>4120.9946749229957</v>
      </c>
      <c r="H33" s="54"/>
      <c r="I33" s="55"/>
      <c r="J33" s="54"/>
      <c r="K33" s="55"/>
      <c r="L33" s="54"/>
      <c r="M33" s="55"/>
      <c r="N33" s="54"/>
      <c r="O33" s="55"/>
      <c r="P33" s="54"/>
      <c r="Q33" s="55"/>
      <c r="R33" s="54"/>
      <c r="S33" s="55"/>
      <c r="V33" s="44"/>
      <c r="X33" s="44"/>
      <c r="Z33" s="44"/>
      <c r="AB33" s="44"/>
      <c r="AD33" s="44"/>
      <c r="AF33" s="44"/>
      <c r="AH33" s="44"/>
      <c r="AJ33" s="44"/>
      <c r="AL33" s="44"/>
    </row>
    <row r="34" spans="1:38" s="23" customFormat="1" x14ac:dyDescent="0.2">
      <c r="A34" s="54"/>
      <c r="B34" s="105"/>
      <c r="C34" s="105"/>
      <c r="D34" s="105"/>
      <c r="E34" s="105"/>
      <c r="F34" s="105"/>
      <c r="G34" s="105"/>
      <c r="H34" s="26"/>
      <c r="I34" s="55"/>
      <c r="J34" s="26"/>
      <c r="K34" s="55"/>
      <c r="L34" s="26"/>
      <c r="M34" s="55"/>
      <c r="N34" s="26"/>
      <c r="O34" s="55"/>
      <c r="P34" s="26"/>
      <c r="Q34" s="55"/>
      <c r="R34" s="26"/>
      <c r="S34" s="55"/>
      <c r="V34" s="44"/>
      <c r="X34" s="44"/>
      <c r="Z34" s="44"/>
      <c r="AB34" s="44"/>
      <c r="AD34" s="44"/>
      <c r="AF34" s="44"/>
      <c r="AH34" s="44"/>
      <c r="AJ34" s="44"/>
      <c r="AL34" s="44"/>
    </row>
    <row r="35" spans="1:38" s="23" customFormat="1" x14ac:dyDescent="0.2">
      <c r="A35" s="52" t="s">
        <v>15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V35" s="44"/>
      <c r="X35" s="44"/>
      <c r="Z35" s="44"/>
      <c r="AB35" s="44"/>
      <c r="AD35" s="44"/>
      <c r="AF35" s="44"/>
      <c r="AH35" s="44"/>
      <c r="AJ35" s="44"/>
      <c r="AL35" s="44"/>
    </row>
    <row r="36" spans="1:38" s="23" customFormat="1" x14ac:dyDescent="0.2">
      <c r="A36" s="53" t="s">
        <v>3</v>
      </c>
      <c r="B36" s="213">
        <f>[4]Sheet1!C30</f>
        <v>5838.0285231804028</v>
      </c>
      <c r="C36" s="213">
        <f>[4]Sheet1!E30</f>
        <v>6610.6190187375178</v>
      </c>
      <c r="D36" s="213">
        <f>[4]Sheet1!G30</f>
        <v>14992.549800673201</v>
      </c>
      <c r="E36" s="213">
        <f>[4]Sheet1!I30</f>
        <v>5960.9408020577521</v>
      </c>
      <c r="F36" s="213">
        <f>[4]Sheet1!K30</f>
        <v>4492.7734592263196</v>
      </c>
      <c r="G36" s="213">
        <f>[4]Sheet1!M30</f>
        <v>4771.5194783653023</v>
      </c>
      <c r="H36" s="54"/>
      <c r="I36" s="55"/>
      <c r="J36" s="54"/>
      <c r="K36" s="55"/>
      <c r="L36" s="54"/>
      <c r="M36" s="55"/>
      <c r="N36" s="54"/>
      <c r="O36" s="55"/>
      <c r="P36" s="54"/>
      <c r="Q36" s="55"/>
      <c r="R36" s="54"/>
      <c r="S36" s="55"/>
      <c r="V36" s="44"/>
      <c r="X36" s="44"/>
      <c r="Z36" s="44"/>
      <c r="AB36" s="44"/>
      <c r="AD36" s="44"/>
      <c r="AF36" s="44"/>
      <c r="AH36" s="44"/>
      <c r="AJ36" s="44"/>
      <c r="AL36" s="44"/>
    </row>
    <row r="37" spans="1:38" s="23" customFormat="1" x14ac:dyDescent="0.2">
      <c r="A37" s="53" t="s">
        <v>4</v>
      </c>
      <c r="B37" s="213">
        <f>[4]Sheet1!C31</f>
        <v>5203.9124337374724</v>
      </c>
      <c r="C37" s="213">
        <f>[4]Sheet1!E31</f>
        <v>7177.3411813292514</v>
      </c>
      <c r="D37" s="213">
        <f>[4]Sheet1!G31</f>
        <v>10828.215030189382</v>
      </c>
      <c r="E37" s="213">
        <f>[4]Sheet1!I31</f>
        <v>7266.1957699847762</v>
      </c>
      <c r="F37" s="213">
        <f>[4]Sheet1!K31</f>
        <v>3068.0823366635882</v>
      </c>
      <c r="G37" s="213">
        <f>[4]Sheet1!M31</f>
        <v>3422.3141105940681</v>
      </c>
      <c r="H37" s="54"/>
      <c r="I37" s="55"/>
      <c r="J37" s="54"/>
      <c r="K37" s="55"/>
      <c r="L37" s="54"/>
      <c r="M37" s="55"/>
      <c r="N37" s="54"/>
      <c r="O37" s="55"/>
      <c r="P37" s="54"/>
      <c r="Q37" s="55"/>
      <c r="R37" s="54"/>
      <c r="S37" s="55"/>
      <c r="V37" s="44"/>
      <c r="X37" s="44"/>
      <c r="Z37" s="44"/>
      <c r="AB37" s="44"/>
      <c r="AD37" s="44"/>
      <c r="AF37" s="44"/>
      <c r="AH37" s="44"/>
      <c r="AJ37" s="44"/>
      <c r="AL37" s="44"/>
    </row>
    <row r="38" spans="1:38" s="23" customFormat="1" x14ac:dyDescent="0.2">
      <c r="A38" s="57"/>
      <c r="H38" s="26"/>
      <c r="I38" s="55"/>
      <c r="J38" s="26"/>
      <c r="K38" s="55"/>
      <c r="L38" s="26"/>
      <c r="M38" s="55"/>
      <c r="N38" s="26"/>
      <c r="O38" s="55"/>
      <c r="P38" s="26"/>
      <c r="Q38" s="55"/>
      <c r="R38" s="26"/>
      <c r="S38" s="55"/>
      <c r="V38" s="44"/>
      <c r="X38" s="44"/>
      <c r="Z38" s="44"/>
      <c r="AB38" s="44"/>
      <c r="AD38" s="44"/>
      <c r="AF38" s="44"/>
      <c r="AH38" s="44"/>
      <c r="AJ38" s="44"/>
      <c r="AL38" s="44"/>
    </row>
    <row r="39" spans="1:38" s="23" customFormat="1" x14ac:dyDescent="0.2">
      <c r="A39" s="52" t="s">
        <v>111</v>
      </c>
      <c r="B39" s="103"/>
      <c r="C39" s="103"/>
      <c r="D39" s="103"/>
      <c r="E39" s="103"/>
      <c r="F39" s="103"/>
      <c r="G39" s="103"/>
      <c r="H39" s="74"/>
      <c r="I39" s="27"/>
      <c r="J39" s="74"/>
      <c r="K39" s="27"/>
      <c r="L39" s="74"/>
      <c r="M39" s="27"/>
      <c r="N39" s="74"/>
      <c r="O39" s="27"/>
      <c r="P39" s="74"/>
      <c r="Q39" s="27"/>
      <c r="R39" s="74"/>
      <c r="S39" s="27"/>
      <c r="V39" s="44"/>
      <c r="X39" s="44"/>
      <c r="Z39" s="44"/>
      <c r="AB39" s="44"/>
      <c r="AD39" s="44"/>
      <c r="AF39" s="44"/>
      <c r="AH39" s="44"/>
      <c r="AJ39" s="44"/>
      <c r="AL39" s="44"/>
    </row>
    <row r="40" spans="1:38" s="23" customFormat="1" x14ac:dyDescent="0.2">
      <c r="A40" s="58" t="s">
        <v>103</v>
      </c>
      <c r="B40" s="213">
        <f>[4]Sheet1!C32</f>
        <v>3184.2493539132547</v>
      </c>
      <c r="C40" s="213">
        <f>[4]Sheet1!E32</f>
        <v>4294.306316113817</v>
      </c>
      <c r="D40" s="213">
        <f>[4]Sheet1!G32</f>
        <v>6300.8057997167625</v>
      </c>
      <c r="E40" s="213">
        <f>[4]Sheet1!I32</f>
        <v>4272.9997482498738</v>
      </c>
      <c r="F40" s="213">
        <f>[4]Sheet1!K32</f>
        <v>2973.4610168790896</v>
      </c>
      <c r="G40" s="213">
        <f>[4]Sheet1!M32</f>
        <v>2037.9687430670031</v>
      </c>
      <c r="H40" s="54"/>
      <c r="I40" s="55"/>
      <c r="J40" s="54"/>
      <c r="K40" s="55"/>
      <c r="L40" s="54"/>
      <c r="M40" s="55"/>
      <c r="N40" s="54"/>
      <c r="O40" s="55"/>
      <c r="P40" s="54"/>
      <c r="Q40" s="55"/>
      <c r="R40" s="54"/>
      <c r="S40" s="55"/>
      <c r="V40" s="44"/>
      <c r="X40" s="44"/>
      <c r="Z40" s="44"/>
      <c r="AB40" s="44"/>
      <c r="AD40" s="44"/>
      <c r="AF40" s="44"/>
      <c r="AH40" s="44"/>
      <c r="AJ40" s="44"/>
      <c r="AL40" s="44"/>
    </row>
    <row r="41" spans="1:38" s="23" customFormat="1" x14ac:dyDescent="0.2">
      <c r="A41" s="59" t="s">
        <v>113</v>
      </c>
      <c r="B41" s="213">
        <f>[4]Sheet1!C33</f>
        <v>1786.7287468228837</v>
      </c>
      <c r="C41" s="213">
        <f>[4]Sheet1!E33</f>
        <v>2435.3212899112359</v>
      </c>
      <c r="D41" s="213">
        <f>[4]Sheet1!G33</f>
        <v>4482.3851869309838</v>
      </c>
      <c r="E41" s="213">
        <f>[4]Sheet1!I33</f>
        <v>2164.4829773970437</v>
      </c>
      <c r="F41" s="213">
        <f>[4]Sheet1!K33</f>
        <v>2088.2882653368411</v>
      </c>
      <c r="G41" s="213">
        <f>[4]Sheet1!M33</f>
        <v>1498.7467137001515</v>
      </c>
      <c r="H41" s="54"/>
      <c r="I41" s="55"/>
      <c r="J41" s="54"/>
      <c r="K41" s="55"/>
      <c r="L41" s="54"/>
      <c r="M41" s="55"/>
      <c r="N41" s="54"/>
      <c r="O41" s="55"/>
      <c r="P41" s="54"/>
      <c r="Q41" s="55"/>
      <c r="R41" s="54"/>
      <c r="S41" s="55"/>
      <c r="V41" s="44"/>
      <c r="X41" s="44"/>
      <c r="Z41" s="44"/>
      <c r="AB41" s="44"/>
      <c r="AD41" s="44"/>
      <c r="AF41" s="44"/>
      <c r="AH41" s="44"/>
      <c r="AJ41" s="44"/>
      <c r="AL41" s="44"/>
    </row>
    <row r="42" spans="1:38" s="23" customFormat="1" x14ac:dyDescent="0.2">
      <c r="A42" s="59" t="s">
        <v>114</v>
      </c>
      <c r="B42" s="213">
        <f>[4]Sheet1!C34</f>
        <v>3926.1626230286656</v>
      </c>
      <c r="C42" s="213">
        <f>[4]Sheet1!E34</f>
        <v>4775.0553332791778</v>
      </c>
      <c r="D42" s="213">
        <f>[4]Sheet1!G34</f>
        <v>7258.4731843020982</v>
      </c>
      <c r="E42" s="213">
        <f>[4]Sheet1!I34</f>
        <v>4798.1105133895453</v>
      </c>
      <c r="F42" s="213">
        <f>[4]Sheet1!K34</f>
        <v>3133.4355456146513</v>
      </c>
      <c r="G42" s="213">
        <f>[4]Sheet1!M34</f>
        <v>2541.3898792964942</v>
      </c>
      <c r="H42" s="54"/>
      <c r="I42" s="55"/>
      <c r="J42" s="54"/>
      <c r="K42" s="55"/>
      <c r="L42" s="54"/>
      <c r="M42" s="55"/>
      <c r="N42" s="54"/>
      <c r="O42" s="55"/>
      <c r="P42" s="54"/>
      <c r="Q42" s="55"/>
      <c r="R42" s="54"/>
      <c r="S42" s="55"/>
      <c r="V42" s="44"/>
      <c r="X42" s="44"/>
      <c r="Z42" s="44"/>
      <c r="AB42" s="44"/>
      <c r="AD42" s="44"/>
      <c r="AF42" s="44"/>
      <c r="AH42" s="44"/>
      <c r="AJ42" s="44"/>
      <c r="AL42" s="44"/>
    </row>
    <row r="43" spans="1:38" s="23" customFormat="1" x14ac:dyDescent="0.2">
      <c r="A43" s="59" t="s">
        <v>115</v>
      </c>
      <c r="B43" s="213">
        <f>[4]Sheet1!C35</f>
        <v>2518.4832283369274</v>
      </c>
      <c r="C43" s="213">
        <f>[4]Sheet1!E35</f>
        <v>3797.6260663837984</v>
      </c>
      <c r="D43" s="213">
        <f>[4]Sheet1!G35</f>
        <v>6175.6135401089032</v>
      </c>
      <c r="E43" s="213">
        <f>[4]Sheet1!I35</f>
        <v>3698.6184846217261</v>
      </c>
      <c r="F43" s="213">
        <f>[4]Sheet1!K35</f>
        <v>2954.6875</v>
      </c>
      <c r="G43" s="213">
        <f>[4]Sheet1!M35</f>
        <v>2031.1044914003342</v>
      </c>
      <c r="H43" s="54"/>
      <c r="I43" s="55"/>
      <c r="J43" s="54"/>
      <c r="K43" s="55"/>
      <c r="L43" s="54"/>
      <c r="M43" s="55"/>
      <c r="N43" s="54"/>
      <c r="O43" s="55"/>
      <c r="P43" s="54"/>
      <c r="Q43" s="55"/>
      <c r="R43" s="54"/>
      <c r="S43" s="55"/>
      <c r="V43" s="44"/>
      <c r="X43" s="44"/>
      <c r="Z43" s="44"/>
      <c r="AB43" s="44"/>
      <c r="AD43" s="44"/>
      <c r="AF43" s="44"/>
      <c r="AH43" s="44"/>
      <c r="AJ43" s="44"/>
      <c r="AL43" s="44"/>
    </row>
    <row r="44" spans="1:38" s="23" customFormat="1" x14ac:dyDescent="0.2">
      <c r="A44" s="58" t="s">
        <v>104</v>
      </c>
      <c r="B44" s="213">
        <f>[4]Sheet1!C36</f>
        <v>11223.436048571966</v>
      </c>
      <c r="C44" s="213">
        <f>[4]Sheet1!E36</f>
        <v>11494.645144186272</v>
      </c>
      <c r="D44" s="213">
        <f>[4]Sheet1!G36</f>
        <v>12984.170802086694</v>
      </c>
      <c r="E44" s="213">
        <f>[4]Sheet1!I36</f>
        <v>11075.921036390759</v>
      </c>
      <c r="F44" s="213">
        <f>[4]Sheet1!K36</f>
        <v>9988.9668115303812</v>
      </c>
      <c r="G44" s="213">
        <f>[4]Sheet1!M36</f>
        <v>10581.035036823972</v>
      </c>
      <c r="H44" s="54"/>
      <c r="I44" s="55"/>
      <c r="J44" s="54"/>
      <c r="K44" s="55"/>
      <c r="L44" s="54"/>
      <c r="M44" s="55"/>
      <c r="N44" s="54"/>
      <c r="O44" s="55"/>
      <c r="P44" s="54"/>
      <c r="Q44" s="55"/>
      <c r="R44" s="54"/>
      <c r="S44" s="55"/>
      <c r="V44" s="44"/>
      <c r="X44" s="44"/>
      <c r="Z44" s="44"/>
      <c r="AB44" s="44"/>
      <c r="AD44" s="44"/>
      <c r="AF44" s="44"/>
      <c r="AH44" s="44"/>
      <c r="AJ44" s="44"/>
      <c r="AL44" s="44"/>
    </row>
    <row r="45" spans="1:38" s="23" customFormat="1" x14ac:dyDescent="0.2">
      <c r="A45" s="58" t="s">
        <v>105</v>
      </c>
      <c r="B45" s="213">
        <f>[4]Sheet1!C37</f>
        <v>20624.538083245829</v>
      </c>
      <c r="C45" s="213">
        <f>[4]Sheet1!E37</f>
        <v>21853.123734202334</v>
      </c>
      <c r="D45" s="213">
        <f>[4]Sheet1!G37</f>
        <v>22015.216296662067</v>
      </c>
      <c r="E45" s="213">
        <f>[4]Sheet1!I37</f>
        <v>21768.112422734397</v>
      </c>
      <c r="F45" s="213">
        <f>[4]Sheet1!K37</f>
        <v>0</v>
      </c>
      <c r="G45" s="213">
        <f>[4]Sheet1!M37</f>
        <v>18765.688387918482</v>
      </c>
      <c r="H45" s="54"/>
      <c r="I45" s="55"/>
      <c r="J45" s="54"/>
      <c r="K45" s="55"/>
      <c r="L45" s="54"/>
      <c r="M45" s="55"/>
      <c r="N45" s="54"/>
      <c r="O45" s="55"/>
      <c r="P45" s="54"/>
      <c r="Q45" s="55"/>
      <c r="R45" s="54"/>
      <c r="S45" s="55"/>
      <c r="V45" s="44"/>
      <c r="X45" s="44"/>
      <c r="Z45" s="44"/>
      <c r="AB45" s="44"/>
      <c r="AD45" s="44"/>
      <c r="AF45" s="44"/>
      <c r="AH45" s="44"/>
      <c r="AJ45" s="44"/>
      <c r="AL45" s="44"/>
    </row>
    <row r="46" spans="1:38" s="23" customFormat="1" x14ac:dyDescent="0.2">
      <c r="A46" s="58" t="s">
        <v>106</v>
      </c>
      <c r="B46" s="213">
        <f>[4]Sheet1!C38</f>
        <v>28147.195857192244</v>
      </c>
      <c r="C46" s="213">
        <f>[4]Sheet1!E38</f>
        <v>30041.413570828929</v>
      </c>
      <c r="D46" s="213">
        <f>[4]Sheet1!G38</f>
        <v>30921.013356799835</v>
      </c>
      <c r="E46" s="213">
        <f>[4]Sheet1!I38</f>
        <v>29521.307916903526</v>
      </c>
      <c r="F46" s="213">
        <f>[4]Sheet1!K38</f>
        <v>0</v>
      </c>
      <c r="G46" s="213">
        <f>[4]Sheet1!M38</f>
        <v>26632.168002036553</v>
      </c>
      <c r="H46" s="54"/>
      <c r="I46" s="55"/>
      <c r="J46" s="54"/>
      <c r="K46" s="55"/>
      <c r="L46" s="54"/>
      <c r="M46" s="55"/>
      <c r="N46" s="54"/>
      <c r="O46" s="55"/>
      <c r="P46" s="54"/>
      <c r="Q46" s="55"/>
      <c r="R46" s="54"/>
      <c r="S46" s="55"/>
      <c r="V46" s="44"/>
      <c r="X46" s="44"/>
      <c r="Z46" s="44"/>
      <c r="AB46" s="44"/>
      <c r="AD46" s="44"/>
      <c r="AF46" s="44"/>
      <c r="AH46" s="44"/>
      <c r="AJ46" s="44"/>
      <c r="AL46" s="44"/>
    </row>
    <row r="47" spans="1:38" s="23" customFormat="1" x14ac:dyDescent="0.2">
      <c r="A47" s="58" t="s">
        <v>107</v>
      </c>
      <c r="B47" s="213">
        <f>[4]Sheet1!C39</f>
        <v>66125.254921504442</v>
      </c>
      <c r="C47" s="213">
        <f>[4]Sheet1!E39</f>
        <v>50422.45458227519</v>
      </c>
      <c r="D47" s="213">
        <f>[4]Sheet1!G39</f>
        <v>50238.279493609094</v>
      </c>
      <c r="E47" s="213">
        <f>[4]Sheet1!I39</f>
        <v>50744.81030189617</v>
      </c>
      <c r="F47" s="213">
        <f>[4]Sheet1!K39</f>
        <v>0</v>
      </c>
      <c r="G47" s="213">
        <f>[4]Sheet1!M39</f>
        <v>81888.736387982673</v>
      </c>
      <c r="H47" s="54"/>
      <c r="I47" s="55"/>
      <c r="J47" s="54"/>
      <c r="K47" s="55"/>
      <c r="L47" s="54"/>
      <c r="M47" s="55"/>
      <c r="N47" s="54"/>
      <c r="O47" s="55"/>
      <c r="P47" s="54"/>
      <c r="Q47" s="55"/>
      <c r="R47" s="54"/>
      <c r="S47" s="55"/>
      <c r="V47" s="44"/>
      <c r="X47" s="44"/>
      <c r="Z47" s="44"/>
      <c r="AB47" s="44"/>
      <c r="AD47" s="44"/>
      <c r="AF47" s="44"/>
      <c r="AH47" s="44"/>
      <c r="AJ47" s="44"/>
      <c r="AL47" s="44"/>
    </row>
    <row r="48" spans="1:38" s="23" customFormat="1" x14ac:dyDescent="0.2">
      <c r="A48" s="54"/>
      <c r="I48" s="44"/>
      <c r="K48" s="44"/>
      <c r="M48" s="44"/>
      <c r="O48" s="44"/>
      <c r="Q48" s="44"/>
      <c r="S48" s="44"/>
      <c r="V48" s="44"/>
      <c r="X48" s="44"/>
      <c r="Z48" s="44"/>
      <c r="AB48" s="44"/>
      <c r="AD48" s="44"/>
      <c r="AF48" s="44"/>
      <c r="AH48" s="44"/>
      <c r="AJ48" s="44"/>
      <c r="AL48" s="44"/>
    </row>
    <row r="49" spans="1:38" s="23" customFormat="1" x14ac:dyDescent="0.2">
      <c r="A49" s="52" t="s">
        <v>16</v>
      </c>
      <c r="B49" s="103"/>
      <c r="C49" s="103"/>
      <c r="D49" s="103"/>
      <c r="E49" s="103"/>
      <c r="F49" s="103"/>
      <c r="G49" s="103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V49" s="44"/>
      <c r="X49" s="44"/>
      <c r="Z49" s="44"/>
      <c r="AB49" s="44"/>
      <c r="AD49" s="44"/>
      <c r="AF49" s="44"/>
      <c r="AH49" s="44"/>
      <c r="AJ49" s="44"/>
      <c r="AL49" s="44"/>
    </row>
    <row r="50" spans="1:38" s="23" customFormat="1" x14ac:dyDescent="0.2">
      <c r="A50" s="58" t="s">
        <v>45</v>
      </c>
      <c r="B50" s="213">
        <f>[4]Sheet1!C40</f>
        <v>2727.6812791082652</v>
      </c>
      <c r="C50" s="213">
        <f>[4]Sheet1!E40</f>
        <v>2949.4630511158671</v>
      </c>
      <c r="D50" s="213">
        <f>[4]Sheet1!G40</f>
        <v>0</v>
      </c>
      <c r="E50" s="213">
        <f>[4]Sheet1!I40</f>
        <v>2949.4630511158671</v>
      </c>
      <c r="F50" s="213">
        <f>[4]Sheet1!K40</f>
        <v>0</v>
      </c>
      <c r="G50" s="213">
        <f>[4]Sheet1!M40</f>
        <v>2563.8627703076659</v>
      </c>
      <c r="H50" s="54"/>
      <c r="I50" s="55"/>
      <c r="J50" s="54"/>
      <c r="K50" s="55"/>
      <c r="L50" s="54"/>
      <c r="M50" s="55"/>
      <c r="N50" s="54"/>
      <c r="O50" s="55"/>
      <c r="P50" s="54"/>
      <c r="Q50" s="55"/>
      <c r="R50" s="54"/>
      <c r="S50" s="55"/>
      <c r="V50" s="44"/>
      <c r="X50" s="44"/>
      <c r="Z50" s="44"/>
      <c r="AB50" s="44"/>
      <c r="AD50" s="44"/>
      <c r="AF50" s="44"/>
      <c r="AH50" s="44"/>
      <c r="AJ50" s="44"/>
      <c r="AL50" s="44"/>
    </row>
    <row r="51" spans="1:38" s="23" customFormat="1" x14ac:dyDescent="0.2">
      <c r="A51" s="58" t="s">
        <v>46</v>
      </c>
      <c r="B51" s="213">
        <f>[4]Sheet1!C41</f>
        <v>5744.9208068096987</v>
      </c>
      <c r="C51" s="213">
        <f>[4]Sheet1!E41</f>
        <v>7739.0301493107982</v>
      </c>
      <c r="D51" s="213">
        <f>[4]Sheet1!G41</f>
        <v>0</v>
      </c>
      <c r="E51" s="213">
        <f>[4]Sheet1!I41</f>
        <v>7739.0301493107982</v>
      </c>
      <c r="F51" s="213">
        <f>[4]Sheet1!K41</f>
        <v>0</v>
      </c>
      <c r="G51" s="213">
        <f>[4]Sheet1!M41</f>
        <v>2998.0137216027156</v>
      </c>
      <c r="H51" s="54"/>
      <c r="I51" s="55"/>
      <c r="J51" s="54"/>
      <c r="K51" s="55"/>
      <c r="L51" s="54"/>
      <c r="M51" s="55"/>
      <c r="N51" s="54"/>
      <c r="O51" s="55"/>
      <c r="P51" s="54"/>
      <c r="Q51" s="55"/>
      <c r="R51" s="54"/>
      <c r="S51" s="55"/>
      <c r="V51" s="44"/>
      <c r="X51" s="44"/>
      <c r="Z51" s="44"/>
      <c r="AB51" s="44"/>
      <c r="AD51" s="44"/>
      <c r="AF51" s="44"/>
      <c r="AH51" s="44"/>
      <c r="AJ51" s="44"/>
      <c r="AL51" s="44"/>
    </row>
    <row r="52" spans="1:38" s="23" customFormat="1" x14ac:dyDescent="0.2">
      <c r="A52" s="58" t="s">
        <v>67</v>
      </c>
      <c r="B52" s="213">
        <f>[4]Sheet1!C42</f>
        <v>7019.2966713229325</v>
      </c>
      <c r="C52" s="213">
        <f>[4]Sheet1!E42</f>
        <v>7972.7524578274661</v>
      </c>
      <c r="D52" s="213">
        <f>[4]Sheet1!G42</f>
        <v>12602.484015929605</v>
      </c>
      <c r="E52" s="213">
        <f>[4]Sheet1!I42</f>
        <v>7518.3541090504668</v>
      </c>
      <c r="F52" s="213">
        <f>[4]Sheet1!K42</f>
        <v>3244.3993646255603</v>
      </c>
      <c r="G52" s="213">
        <f>[4]Sheet1!M42</f>
        <v>5655.8027429066669</v>
      </c>
      <c r="H52" s="54"/>
      <c r="I52" s="55"/>
      <c r="J52" s="54"/>
      <c r="K52" s="55"/>
      <c r="L52" s="54"/>
      <c r="M52" s="55"/>
      <c r="N52" s="54"/>
      <c r="O52" s="55"/>
      <c r="P52" s="54"/>
      <c r="Q52" s="55"/>
      <c r="R52" s="54"/>
      <c r="S52" s="55"/>
      <c r="V52" s="44"/>
      <c r="X52" s="44"/>
      <c r="Z52" s="44"/>
      <c r="AB52" s="44"/>
      <c r="AD52" s="44"/>
      <c r="AF52" s="44"/>
      <c r="AH52" s="44"/>
      <c r="AJ52" s="44"/>
      <c r="AL52" s="44"/>
    </row>
    <row r="53" spans="1:38" s="23" customFormat="1" x14ac:dyDescent="0.2">
      <c r="A53" s="58" t="s">
        <v>63</v>
      </c>
      <c r="B53" s="213">
        <f>[4]Sheet1!C43</f>
        <v>0</v>
      </c>
      <c r="C53" s="213">
        <f>[4]Sheet1!E43</f>
        <v>0</v>
      </c>
      <c r="D53" s="213">
        <f>[4]Sheet1!G43</f>
        <v>0</v>
      </c>
      <c r="E53" s="213">
        <f>[4]Sheet1!I43</f>
        <v>0</v>
      </c>
      <c r="F53" s="213">
        <f>[4]Sheet1!K43</f>
        <v>0</v>
      </c>
      <c r="G53" s="213">
        <f>[4]Sheet1!M43</f>
        <v>0</v>
      </c>
      <c r="H53" s="54"/>
      <c r="I53" s="55"/>
      <c r="J53" s="54"/>
      <c r="K53" s="55"/>
      <c r="L53" s="54"/>
      <c r="M53" s="55"/>
      <c r="N53" s="54"/>
      <c r="O53" s="55"/>
      <c r="P53" s="54"/>
      <c r="Q53" s="55"/>
      <c r="R53" s="54"/>
      <c r="S53" s="55"/>
      <c r="V53" s="44"/>
      <c r="X53" s="44"/>
      <c r="Z53" s="44"/>
      <c r="AB53" s="44"/>
      <c r="AD53" s="44"/>
      <c r="AF53" s="44"/>
      <c r="AH53" s="44"/>
      <c r="AJ53" s="44"/>
      <c r="AL53" s="44"/>
    </row>
    <row r="54" spans="1:38" x14ac:dyDescent="0.2">
      <c r="A54" s="194"/>
      <c r="B54" s="193"/>
      <c r="C54" s="193"/>
      <c r="D54" s="193"/>
      <c r="E54" s="193"/>
      <c r="F54" s="193"/>
      <c r="G54" s="193"/>
    </row>
    <row r="55" spans="1:38" x14ac:dyDescent="0.2">
      <c r="A55" s="14" t="str">
        <f>'C01'!$A$46</f>
        <v>Fuente: Instituto Nacional de Estadística (INE). LVIII Encuesta Permanente de Hogares de Propósitos Múltiples, Junio 2017.</v>
      </c>
    </row>
    <row r="56" spans="1:38" x14ac:dyDescent="0.2">
      <c r="A56" s="14" t="str">
        <f>'C02'!$A$46</f>
        <v>(Promedio de salarios mínimos por rama)</v>
      </c>
    </row>
    <row r="57" spans="1:38" x14ac:dyDescent="0.2">
      <c r="A57" s="14" t="s">
        <v>112</v>
      </c>
      <c r="M57" s="12"/>
    </row>
    <row r="58" spans="1:38" x14ac:dyDescent="0.2">
      <c r="A58" s="14"/>
      <c r="M58" s="12"/>
    </row>
    <row r="59" spans="1:38" x14ac:dyDescent="0.2">
      <c r="A59" s="265" t="s">
        <v>85</v>
      </c>
      <c r="B59" s="265"/>
      <c r="C59" s="265"/>
      <c r="D59" s="265"/>
      <c r="E59" s="265"/>
      <c r="F59" s="265"/>
      <c r="G59" s="265"/>
    </row>
    <row r="60" spans="1:38" x14ac:dyDescent="0.2">
      <c r="A60" s="265" t="s">
        <v>86</v>
      </c>
      <c r="B60" s="265"/>
      <c r="C60" s="265"/>
      <c r="D60" s="265"/>
      <c r="E60" s="265"/>
      <c r="F60" s="265"/>
      <c r="G60" s="265"/>
    </row>
    <row r="61" spans="1:38" x14ac:dyDescent="0.2">
      <c r="A61" s="265" t="s">
        <v>90</v>
      </c>
      <c r="B61" s="265"/>
      <c r="C61" s="265"/>
      <c r="D61" s="265"/>
      <c r="E61" s="265"/>
      <c r="F61" s="265"/>
      <c r="G61" s="265"/>
    </row>
    <row r="62" spans="1:38" x14ac:dyDescent="0.2">
      <c r="A62" s="132" t="s">
        <v>20</v>
      </c>
      <c r="B62" s="12"/>
      <c r="C62" s="12"/>
      <c r="D62" s="12"/>
      <c r="E62" s="12"/>
      <c r="F62" s="12"/>
      <c r="G62" s="12"/>
    </row>
    <row r="63" spans="1:38" x14ac:dyDescent="0.2">
      <c r="A63" s="262" t="s">
        <v>38</v>
      </c>
      <c r="B63" s="263" t="s">
        <v>32</v>
      </c>
      <c r="C63" s="263"/>
      <c r="D63" s="263"/>
      <c r="E63" s="263"/>
      <c r="F63" s="263"/>
      <c r="G63" s="263"/>
    </row>
    <row r="64" spans="1:38" x14ac:dyDescent="0.2">
      <c r="A64" s="260"/>
      <c r="B64" s="260" t="s">
        <v>32</v>
      </c>
      <c r="C64" s="263" t="s">
        <v>8</v>
      </c>
      <c r="D64" s="263"/>
      <c r="E64" s="263"/>
      <c r="F64" s="263"/>
      <c r="G64" s="260" t="s">
        <v>1</v>
      </c>
    </row>
    <row r="65" spans="1:8" x14ac:dyDescent="0.2">
      <c r="A65" s="261"/>
      <c r="B65" s="261"/>
      <c r="C65" s="28" t="s">
        <v>11</v>
      </c>
      <c r="D65" s="199" t="s">
        <v>117</v>
      </c>
      <c r="E65" s="28" t="s">
        <v>12</v>
      </c>
      <c r="F65" s="211" t="s">
        <v>118</v>
      </c>
      <c r="G65" s="261"/>
    </row>
    <row r="66" spans="1:8" x14ac:dyDescent="0.2">
      <c r="A66" s="136"/>
      <c r="B66" s="136"/>
      <c r="C66" s="136"/>
      <c r="D66" s="137"/>
      <c r="E66" s="134"/>
      <c r="F66" s="212"/>
      <c r="G66" s="134"/>
    </row>
    <row r="67" spans="1:8" x14ac:dyDescent="0.2">
      <c r="A67" s="31" t="s">
        <v>75</v>
      </c>
      <c r="B67" s="94">
        <f t="shared" ref="B67:G67" si="0">B8</f>
        <v>5598.3886835378244</v>
      </c>
      <c r="C67" s="94">
        <f t="shared" si="0"/>
        <v>6798.7748150963571</v>
      </c>
      <c r="D67" s="95">
        <f t="shared" si="0"/>
        <v>12602.484015929605</v>
      </c>
      <c r="E67" s="94">
        <f t="shared" si="0"/>
        <v>6285.4786921994801</v>
      </c>
      <c r="F67" s="201">
        <f t="shared" si="0"/>
        <v>3244.3993646255603</v>
      </c>
      <c r="G67" s="94">
        <f t="shared" si="0"/>
        <v>4188.9165911126875</v>
      </c>
    </row>
    <row r="68" spans="1:8" x14ac:dyDescent="0.2">
      <c r="A68" s="4"/>
      <c r="B68" s="201"/>
      <c r="C68" s="201"/>
      <c r="D68" s="202"/>
      <c r="E68" s="90"/>
      <c r="F68" s="90"/>
      <c r="G68" s="90"/>
      <c r="H68" s="120"/>
    </row>
    <row r="69" spans="1:8" x14ac:dyDescent="0.2">
      <c r="A69" s="17" t="s">
        <v>21</v>
      </c>
      <c r="B69" s="201"/>
      <c r="C69" s="201"/>
      <c r="D69" s="90"/>
      <c r="E69" s="201"/>
      <c r="F69" s="201"/>
      <c r="G69" s="201"/>
      <c r="H69" s="120"/>
    </row>
    <row r="70" spans="1:8" x14ac:dyDescent="0.2">
      <c r="A70" s="107" t="s">
        <v>132</v>
      </c>
      <c r="B70" s="213">
        <f>[4]Sheet1!C44</f>
        <v>2573.0012999555038</v>
      </c>
      <c r="C70" s="213">
        <f>[4]Sheet1!E44</f>
        <v>2897.878791774232</v>
      </c>
      <c r="D70" s="213">
        <f>[4]Sheet1!G44</f>
        <v>0</v>
      </c>
      <c r="E70" s="213">
        <f>[4]Sheet1!I44</f>
        <v>2897.878791774232</v>
      </c>
      <c r="F70" s="213">
        <f>[4]Sheet1!K44</f>
        <v>0</v>
      </c>
      <c r="G70" s="213">
        <f>[4]Sheet1!M44</f>
        <v>2333.9799939675136</v>
      </c>
      <c r="H70" s="120"/>
    </row>
    <row r="71" spans="1:8" x14ac:dyDescent="0.2">
      <c r="A71" s="107" t="s">
        <v>133</v>
      </c>
      <c r="B71" s="213">
        <f>[4]Sheet1!C45</f>
        <v>15643.978796804779</v>
      </c>
      <c r="C71" s="213">
        <f>[4]Sheet1!E45</f>
        <v>6560.4210208028144</v>
      </c>
      <c r="D71" s="213">
        <f>[4]Sheet1!G45</f>
        <v>0</v>
      </c>
      <c r="E71" s="213">
        <f>[4]Sheet1!I45</f>
        <v>6560.4210208028144</v>
      </c>
      <c r="F71" s="213">
        <f>[4]Sheet1!K45</f>
        <v>0</v>
      </c>
      <c r="G71" s="213">
        <f>[4]Sheet1!M45</f>
        <v>24934.484740446285</v>
      </c>
      <c r="H71" s="120"/>
    </row>
    <row r="72" spans="1:8" x14ac:dyDescent="0.2">
      <c r="A72" s="107" t="s">
        <v>72</v>
      </c>
      <c r="B72" s="213">
        <f>[4]Sheet1!C46</f>
        <v>5744.9208068096987</v>
      </c>
      <c r="C72" s="213">
        <f>[4]Sheet1!E46</f>
        <v>7739.0301493107982</v>
      </c>
      <c r="D72" s="213">
        <f>[4]Sheet1!G46</f>
        <v>0</v>
      </c>
      <c r="E72" s="213">
        <f>[4]Sheet1!I46</f>
        <v>7739.0301493107982</v>
      </c>
      <c r="F72" s="213">
        <f>[4]Sheet1!K46</f>
        <v>0</v>
      </c>
      <c r="G72" s="213">
        <f>[4]Sheet1!M46</f>
        <v>2998.0137216027156</v>
      </c>
      <c r="H72" s="120"/>
    </row>
    <row r="73" spans="1:8" x14ac:dyDescent="0.2">
      <c r="A73" s="107" t="s">
        <v>134</v>
      </c>
      <c r="B73" s="213">
        <f>[4]Sheet1!C47</f>
        <v>14802.607568045549</v>
      </c>
      <c r="C73" s="213">
        <f>[4]Sheet1!E47</f>
        <v>16960.126057726156</v>
      </c>
      <c r="D73" s="213">
        <f>[4]Sheet1!G47</f>
        <v>34129.089875626058</v>
      </c>
      <c r="E73" s="213">
        <f>[4]Sheet1!I47</f>
        <v>12453.750127263567</v>
      </c>
      <c r="F73" s="213">
        <f>[4]Sheet1!K47</f>
        <v>0</v>
      </c>
      <c r="G73" s="213">
        <f>[4]Sheet1!M47</f>
        <v>918.18181818181813</v>
      </c>
      <c r="H73" s="120"/>
    </row>
    <row r="74" spans="1:8" x14ac:dyDescent="0.2">
      <c r="A74" s="107" t="s">
        <v>135</v>
      </c>
      <c r="B74" s="213">
        <f>[4]Sheet1!C48</f>
        <v>5503.2993824886544</v>
      </c>
      <c r="C74" s="213">
        <f>[4]Sheet1!E48</f>
        <v>7279.6332563645974</v>
      </c>
      <c r="D74" s="213">
        <f>[4]Sheet1!G48</f>
        <v>14424.892683063854</v>
      </c>
      <c r="E74" s="213">
        <f>[4]Sheet1!I48</f>
        <v>4611.7491940121899</v>
      </c>
      <c r="F74" s="213">
        <f>[4]Sheet1!K48</f>
        <v>0</v>
      </c>
      <c r="G74" s="213">
        <f>[4]Sheet1!M48</f>
        <v>1792.6307877289723</v>
      </c>
      <c r="H74" s="120"/>
    </row>
    <row r="75" spans="1:8" x14ac:dyDescent="0.2">
      <c r="A75" s="107" t="s">
        <v>136</v>
      </c>
      <c r="B75" s="213">
        <f>[4]Sheet1!C49</f>
        <v>5799.6619224862052</v>
      </c>
      <c r="C75" s="213">
        <f>[4]Sheet1!E49</f>
        <v>5361.2463088458817</v>
      </c>
      <c r="D75" s="213">
        <f>[4]Sheet1!G49</f>
        <v>0</v>
      </c>
      <c r="E75" s="213">
        <f>[4]Sheet1!I49</f>
        <v>5361.2463088458817</v>
      </c>
      <c r="F75" s="213">
        <f>[4]Sheet1!K49</f>
        <v>0</v>
      </c>
      <c r="G75" s="213">
        <f>[4]Sheet1!M49</f>
        <v>7145.070002293578</v>
      </c>
      <c r="H75" s="120"/>
    </row>
    <row r="76" spans="1:8" x14ac:dyDescent="0.2">
      <c r="A76" s="107" t="s">
        <v>137</v>
      </c>
      <c r="B76" s="213">
        <f>[4]Sheet1!C50</f>
        <v>6511.2146799288666</v>
      </c>
      <c r="C76" s="213">
        <f>[4]Sheet1!E50</f>
        <v>7630.4523056989856</v>
      </c>
      <c r="D76" s="213">
        <f>[4]Sheet1!G50</f>
        <v>6000</v>
      </c>
      <c r="E76" s="213">
        <f>[4]Sheet1!I50</f>
        <v>7633.8422653875004</v>
      </c>
      <c r="F76" s="213">
        <f>[4]Sheet1!K50</f>
        <v>0</v>
      </c>
      <c r="G76" s="213">
        <f>[4]Sheet1!M50</f>
        <v>5820.5000204409007</v>
      </c>
      <c r="H76" s="120"/>
    </row>
    <row r="77" spans="1:8" x14ac:dyDescent="0.2">
      <c r="A77" s="107" t="s">
        <v>138</v>
      </c>
      <c r="B77" s="213">
        <f>[4]Sheet1!C51</f>
        <v>7185.4241083672132</v>
      </c>
      <c r="C77" s="213">
        <f>[4]Sheet1!E51</f>
        <v>7896.4241195852173</v>
      </c>
      <c r="D77" s="213">
        <f>[4]Sheet1!G51</f>
        <v>32844.444444444438</v>
      </c>
      <c r="E77" s="213">
        <f>[4]Sheet1!I51</f>
        <v>7382.3917571064585</v>
      </c>
      <c r="F77" s="213">
        <f>[4]Sheet1!K51</f>
        <v>0</v>
      </c>
      <c r="G77" s="213">
        <f>[4]Sheet1!M51</f>
        <v>6681.0809762689914</v>
      </c>
      <c r="H77" s="120"/>
    </row>
    <row r="78" spans="1:8" x14ac:dyDescent="0.2">
      <c r="A78" s="107" t="s">
        <v>139</v>
      </c>
      <c r="B78" s="213">
        <f>[4]Sheet1!C52</f>
        <v>5923.8804359243431</v>
      </c>
      <c r="C78" s="213">
        <f>[4]Sheet1!E52</f>
        <v>6599.0312968944681</v>
      </c>
      <c r="D78" s="213">
        <f>[4]Sheet1!G52</f>
        <v>0</v>
      </c>
      <c r="E78" s="213">
        <f>[4]Sheet1!I52</f>
        <v>6599.0312968944681</v>
      </c>
      <c r="F78" s="213">
        <f>[4]Sheet1!K52</f>
        <v>0</v>
      </c>
      <c r="G78" s="213">
        <f>[4]Sheet1!M52</f>
        <v>5307.6126738219646</v>
      </c>
      <c r="H78" s="120"/>
    </row>
    <row r="79" spans="1:8" x14ac:dyDescent="0.2">
      <c r="A79" s="107" t="s">
        <v>140</v>
      </c>
      <c r="B79" s="213">
        <f>[4]Sheet1!C53</f>
        <v>10757.627326168784</v>
      </c>
      <c r="C79" s="213">
        <f>[4]Sheet1!E53</f>
        <v>10702.950712269379</v>
      </c>
      <c r="D79" s="213">
        <f>[4]Sheet1!G53</f>
        <v>23182.653260478452</v>
      </c>
      <c r="E79" s="213">
        <f>[4]Sheet1!I53</f>
        <v>9800.1933289946555</v>
      </c>
      <c r="F79" s="213">
        <f>[4]Sheet1!K53</f>
        <v>0</v>
      </c>
      <c r="G79" s="213">
        <f>[4]Sheet1!M53</f>
        <v>11050.167193263644</v>
      </c>
      <c r="H79" s="120"/>
    </row>
    <row r="80" spans="1:8" x14ac:dyDescent="0.2">
      <c r="A80" s="107" t="s">
        <v>141</v>
      </c>
      <c r="B80" s="213">
        <f>[4]Sheet1!C54</f>
        <v>15663.115904311651</v>
      </c>
      <c r="C80" s="213">
        <f>[4]Sheet1!E54</f>
        <v>15171.840680295729</v>
      </c>
      <c r="D80" s="213">
        <f>[4]Sheet1!G54</f>
        <v>16073.121908344114</v>
      </c>
      <c r="E80" s="213">
        <f>[4]Sheet1!I54</f>
        <v>15128.996243598542</v>
      </c>
      <c r="F80" s="213">
        <f>[4]Sheet1!K54</f>
        <v>0</v>
      </c>
      <c r="G80" s="213">
        <f>[4]Sheet1!M54</f>
        <v>26428.571428571428</v>
      </c>
      <c r="H80" s="120"/>
    </row>
    <row r="81" spans="1:8" x14ac:dyDescent="0.2">
      <c r="A81" s="107" t="s">
        <v>142</v>
      </c>
      <c r="B81" s="213">
        <f>[4]Sheet1!C55</f>
        <v>8424.7154102287441</v>
      </c>
      <c r="C81" s="213">
        <f>[4]Sheet1!E55</f>
        <v>7202.4875105915198</v>
      </c>
      <c r="D81" s="213">
        <f>[4]Sheet1!G55</f>
        <v>0</v>
      </c>
      <c r="E81" s="213">
        <f>[4]Sheet1!I55</f>
        <v>7202.4875105915198</v>
      </c>
      <c r="F81" s="213">
        <f>[4]Sheet1!K55</f>
        <v>0</v>
      </c>
      <c r="G81" s="213">
        <f>[4]Sheet1!M55</f>
        <v>12000</v>
      </c>
      <c r="H81" s="120"/>
    </row>
    <row r="82" spans="1:8" x14ac:dyDescent="0.2">
      <c r="A82" s="107" t="s">
        <v>143</v>
      </c>
      <c r="B82" s="213">
        <f>[4]Sheet1!C56</f>
        <v>11874.504937107944</v>
      </c>
      <c r="C82" s="213">
        <f>[4]Sheet1!E56</f>
        <v>11391.182062059373</v>
      </c>
      <c r="D82" s="213">
        <f>[4]Sheet1!G56</f>
        <v>7000</v>
      </c>
      <c r="E82" s="213">
        <f>[4]Sheet1!I56</f>
        <v>11592.371671771618</v>
      </c>
      <c r="F82" s="213">
        <f>[4]Sheet1!K56</f>
        <v>0</v>
      </c>
      <c r="G82" s="213">
        <f>[4]Sheet1!M56</f>
        <v>12226.716748579685</v>
      </c>
      <c r="H82" s="120"/>
    </row>
    <row r="83" spans="1:8" x14ac:dyDescent="0.2">
      <c r="A83" s="107" t="s">
        <v>144</v>
      </c>
      <c r="B83" s="213">
        <f>[4]Sheet1!C57</f>
        <v>8930.8192524752267</v>
      </c>
      <c r="C83" s="213">
        <f>[4]Sheet1!E57</f>
        <v>8360.2813601715879</v>
      </c>
      <c r="D83" s="213">
        <f>[4]Sheet1!G57</f>
        <v>11748.252950236212</v>
      </c>
      <c r="E83" s="213">
        <f>[4]Sheet1!I57</f>
        <v>8300.966135902263</v>
      </c>
      <c r="F83" s="213">
        <f>[4]Sheet1!K57</f>
        <v>0</v>
      </c>
      <c r="G83" s="213">
        <f>[4]Sheet1!M57</f>
        <v>12134.066806495</v>
      </c>
      <c r="H83" s="120"/>
    </row>
    <row r="84" spans="1:8" x14ac:dyDescent="0.2">
      <c r="A84" s="107" t="s">
        <v>145</v>
      </c>
      <c r="B84" s="213">
        <f>[4]Sheet1!C58</f>
        <v>10853.458380525908</v>
      </c>
      <c r="C84" s="213">
        <f>[4]Sheet1!E58</f>
        <v>10853.458380525908</v>
      </c>
      <c r="D84" s="213">
        <f>[4]Sheet1!G58</f>
        <v>10853.458380525908</v>
      </c>
      <c r="E84" s="213">
        <f>[4]Sheet1!I58</f>
        <v>0</v>
      </c>
      <c r="F84" s="213">
        <f>[4]Sheet1!K58</f>
        <v>0</v>
      </c>
      <c r="G84" s="213">
        <f>[4]Sheet1!M58</f>
        <v>0</v>
      </c>
      <c r="H84" s="120"/>
    </row>
    <row r="85" spans="1:8" x14ac:dyDescent="0.2">
      <c r="A85" s="107" t="s">
        <v>146</v>
      </c>
      <c r="B85" s="213">
        <f>[4]Sheet1!C59</f>
        <v>11522.107362502033</v>
      </c>
      <c r="C85" s="213">
        <f>[4]Sheet1!E59</f>
        <v>11646.182094500182</v>
      </c>
      <c r="D85" s="213">
        <f>[4]Sheet1!G59</f>
        <v>12709.830686597192</v>
      </c>
      <c r="E85" s="213">
        <f>[4]Sheet1!I59</f>
        <v>9120.2046802729546</v>
      </c>
      <c r="F85" s="213">
        <f>[4]Sheet1!K59</f>
        <v>0</v>
      </c>
      <c r="G85" s="213">
        <f>[4]Sheet1!M59</f>
        <v>5033.4658165764504</v>
      </c>
      <c r="H85" s="120"/>
    </row>
    <row r="86" spans="1:8" x14ac:dyDescent="0.2">
      <c r="A86" s="107" t="s">
        <v>147</v>
      </c>
      <c r="B86" s="213">
        <f>[4]Sheet1!C60</f>
        <v>11601.438769303018</v>
      </c>
      <c r="C86" s="213">
        <f>[4]Sheet1!E60</f>
        <v>11712.931242928975</v>
      </c>
      <c r="D86" s="213">
        <f>[4]Sheet1!G60</f>
        <v>15092.390725708905</v>
      </c>
      <c r="E86" s="213">
        <f>[4]Sheet1!I60</f>
        <v>8298.4012065959105</v>
      </c>
      <c r="F86" s="213">
        <f>[4]Sheet1!K60</f>
        <v>0</v>
      </c>
      <c r="G86" s="213">
        <f>[4]Sheet1!M60</f>
        <v>11031.498591796106</v>
      </c>
      <c r="H86" s="120"/>
    </row>
    <row r="87" spans="1:8" x14ac:dyDescent="0.2">
      <c r="A87" s="107" t="s">
        <v>148</v>
      </c>
      <c r="B87" s="213">
        <f>[4]Sheet1!C61</f>
        <v>6320.5114247198017</v>
      </c>
      <c r="C87" s="213">
        <f>[4]Sheet1!E61</f>
        <v>7121.3647148713626</v>
      </c>
      <c r="D87" s="213">
        <f>[4]Sheet1!G61</f>
        <v>0</v>
      </c>
      <c r="E87" s="213">
        <f>[4]Sheet1!I61</f>
        <v>7121.3647148713626</v>
      </c>
      <c r="F87" s="213">
        <f>[4]Sheet1!K61</f>
        <v>0</v>
      </c>
      <c r="G87" s="213">
        <f>[4]Sheet1!M61</f>
        <v>5764.4847616049074</v>
      </c>
      <c r="H87" s="120"/>
    </row>
    <row r="88" spans="1:8" x14ac:dyDescent="0.2">
      <c r="A88" s="107" t="s">
        <v>149</v>
      </c>
      <c r="B88" s="213">
        <f>[4]Sheet1!C62</f>
        <v>2994.3651904846579</v>
      </c>
      <c r="C88" s="213">
        <f>[4]Sheet1!E62</f>
        <v>5543.0481056244089</v>
      </c>
      <c r="D88" s="213">
        <f>[4]Sheet1!G62</f>
        <v>0</v>
      </c>
      <c r="E88" s="213">
        <f>[4]Sheet1!I62</f>
        <v>5543.0481056244089</v>
      </c>
      <c r="F88" s="213">
        <f>[4]Sheet1!K62</f>
        <v>0</v>
      </c>
      <c r="G88" s="213">
        <f>[4]Sheet1!M62</f>
        <v>2436.1345910580703</v>
      </c>
      <c r="H88" s="120"/>
    </row>
    <row r="89" spans="1:8" x14ac:dyDescent="0.2">
      <c r="A89" s="107" t="s">
        <v>150</v>
      </c>
      <c r="B89" s="213">
        <f>[4]Sheet1!C63</f>
        <v>3281.7316170551539</v>
      </c>
      <c r="C89" s="213">
        <f>[4]Sheet1!E63</f>
        <v>3281.7316170551539</v>
      </c>
      <c r="D89" s="213">
        <f>[4]Sheet1!G63</f>
        <v>0</v>
      </c>
      <c r="E89" s="213">
        <f>[4]Sheet1!I63</f>
        <v>5422.5432516103638</v>
      </c>
      <c r="F89" s="213">
        <f>[4]Sheet1!K63</f>
        <v>3244.3993646255603</v>
      </c>
      <c r="G89" s="213">
        <f>[4]Sheet1!M63</f>
        <v>0</v>
      </c>
      <c r="H89" s="120"/>
    </row>
    <row r="90" spans="1:8" x14ac:dyDescent="0.2">
      <c r="A90" s="107" t="s">
        <v>151</v>
      </c>
      <c r="B90" s="213">
        <f>[4]Sheet1!C64</f>
        <v>12472.872674827002</v>
      </c>
      <c r="C90" s="213">
        <f>[4]Sheet1!E64</f>
        <v>12472.872674827002</v>
      </c>
      <c r="D90" s="213">
        <f>[4]Sheet1!G64</f>
        <v>0</v>
      </c>
      <c r="E90" s="213">
        <f>[4]Sheet1!I64</f>
        <v>12472.872674827002</v>
      </c>
      <c r="F90" s="213">
        <f>[4]Sheet1!K64</f>
        <v>0</v>
      </c>
      <c r="G90" s="213">
        <f>[4]Sheet1!M64</f>
        <v>0</v>
      </c>
      <c r="H90" s="120"/>
    </row>
    <row r="91" spans="1:8" x14ac:dyDescent="0.2">
      <c r="A91" s="107" t="s">
        <v>164</v>
      </c>
      <c r="B91" s="213">
        <f>[4]Sheet1!C65</f>
        <v>12074.120559455681</v>
      </c>
      <c r="C91" s="213">
        <f>[4]Sheet1!E65</f>
        <v>12074.120559455681</v>
      </c>
      <c r="D91" s="213">
        <f>[4]Sheet1!G65</f>
        <v>18000</v>
      </c>
      <c r="E91" s="213">
        <f>[4]Sheet1!I65</f>
        <v>9647.5840334708028</v>
      </c>
      <c r="F91" s="213">
        <f>[4]Sheet1!K65</f>
        <v>0</v>
      </c>
      <c r="G91" s="213">
        <f>[4]Sheet1!M65</f>
        <v>0</v>
      </c>
      <c r="H91" s="120"/>
    </row>
    <row r="92" spans="1:8" x14ac:dyDescent="0.2">
      <c r="A92" s="107" t="s">
        <v>153</v>
      </c>
      <c r="B92" s="213">
        <f>[4]Sheet1!C66</f>
        <v>0</v>
      </c>
      <c r="C92" s="213">
        <f>[4]Sheet1!E66</f>
        <v>0</v>
      </c>
      <c r="D92" s="213">
        <f>[4]Sheet1!G66</f>
        <v>0</v>
      </c>
      <c r="E92" s="213">
        <f>[4]Sheet1!I66</f>
        <v>0</v>
      </c>
      <c r="F92" s="213">
        <f>[4]Sheet1!K66</f>
        <v>0</v>
      </c>
      <c r="G92" s="213">
        <f>[4]Sheet1!M66</f>
        <v>0</v>
      </c>
      <c r="H92" s="120"/>
    </row>
    <row r="93" spans="1:8" x14ac:dyDescent="0.2">
      <c r="A93" s="10"/>
      <c r="B93" s="213"/>
      <c r="C93" s="213"/>
      <c r="D93" s="213"/>
      <c r="E93" s="213"/>
      <c r="F93" s="213"/>
      <c r="G93" s="213"/>
      <c r="H93" s="120"/>
    </row>
    <row r="94" spans="1:8" x14ac:dyDescent="0.2">
      <c r="A94" s="18" t="s">
        <v>18</v>
      </c>
      <c r="B94" s="103"/>
      <c r="C94" s="103"/>
      <c r="D94" s="103"/>
      <c r="E94" s="103"/>
      <c r="F94" s="103"/>
      <c r="G94" s="103"/>
      <c r="H94" s="120"/>
    </row>
    <row r="95" spans="1:8" x14ac:dyDescent="0.2">
      <c r="A95" s="107" t="s">
        <v>154</v>
      </c>
      <c r="B95" s="213">
        <f>[4]Sheet1!C67</f>
        <v>16029.506326390287</v>
      </c>
      <c r="C95" s="213">
        <f>[4]Sheet1!E67</f>
        <v>16944.967468280847</v>
      </c>
      <c r="D95" s="213">
        <f>[4]Sheet1!G67</f>
        <v>22460.000604521105</v>
      </c>
      <c r="E95" s="213">
        <f>[4]Sheet1!I67</f>
        <v>15496.091296845576</v>
      </c>
      <c r="F95" s="213">
        <f>[4]Sheet1!K67</f>
        <v>0</v>
      </c>
      <c r="G95" s="213">
        <f>[4]Sheet1!M67</f>
        <v>14933.757980590854</v>
      </c>
      <c r="H95" s="120"/>
    </row>
    <row r="96" spans="1:8" x14ac:dyDescent="0.2">
      <c r="A96" s="107" t="s">
        <v>155</v>
      </c>
      <c r="B96" s="213">
        <f>[4]Sheet1!C68</f>
        <v>14650.376541512242</v>
      </c>
      <c r="C96" s="213">
        <f>[4]Sheet1!E68</f>
        <v>14465.678329081122</v>
      </c>
      <c r="D96" s="213">
        <f>[4]Sheet1!G68</f>
        <v>15305.49444327478</v>
      </c>
      <c r="E96" s="213">
        <f>[4]Sheet1!I68</f>
        <v>13343.29932724337</v>
      </c>
      <c r="F96" s="213">
        <f>[4]Sheet1!K68</f>
        <v>0</v>
      </c>
      <c r="G96" s="213">
        <f>[4]Sheet1!M68</f>
        <v>15555.660680567114</v>
      </c>
      <c r="H96" s="120"/>
    </row>
    <row r="97" spans="1:8" x14ac:dyDescent="0.2">
      <c r="A97" s="107" t="s">
        <v>156</v>
      </c>
      <c r="B97" s="213">
        <f>[4]Sheet1!C69</f>
        <v>10696.888573043172</v>
      </c>
      <c r="C97" s="213">
        <f>[4]Sheet1!E69</f>
        <v>10600.203190599412</v>
      </c>
      <c r="D97" s="213">
        <f>[4]Sheet1!G69</f>
        <v>10902.564823663553</v>
      </c>
      <c r="E97" s="213">
        <f>[4]Sheet1!I69</f>
        <v>10420.918898848369</v>
      </c>
      <c r="F97" s="213">
        <f>[4]Sheet1!K69</f>
        <v>0</v>
      </c>
      <c r="G97" s="213">
        <f>[4]Sheet1!M69</f>
        <v>11279.698131209203</v>
      </c>
      <c r="H97" s="120"/>
    </row>
    <row r="98" spans="1:8" x14ac:dyDescent="0.2">
      <c r="A98" s="107" t="s">
        <v>157</v>
      </c>
      <c r="B98" s="213">
        <f>[4]Sheet1!C70</f>
        <v>10492.497101696732</v>
      </c>
      <c r="C98" s="213">
        <f>[4]Sheet1!E70</f>
        <v>10562.832556385765</v>
      </c>
      <c r="D98" s="213">
        <f>[4]Sheet1!G70</f>
        <v>10727.390309331548</v>
      </c>
      <c r="E98" s="213">
        <f>[4]Sheet1!I70</f>
        <v>10523.584064376877</v>
      </c>
      <c r="F98" s="213">
        <f>[4]Sheet1!K70</f>
        <v>0</v>
      </c>
      <c r="G98" s="213">
        <f>[4]Sheet1!M70</f>
        <v>9171.055822419592</v>
      </c>
      <c r="H98" s="120"/>
    </row>
    <row r="99" spans="1:8" x14ac:dyDescent="0.2">
      <c r="A99" s="107" t="s">
        <v>158</v>
      </c>
      <c r="B99" s="213">
        <f>[4]Sheet1!C71</f>
        <v>5531.9539433192967</v>
      </c>
      <c r="C99" s="213">
        <f>[4]Sheet1!E71</f>
        <v>6520.0438867587609</v>
      </c>
      <c r="D99" s="213">
        <f>[4]Sheet1!G71</f>
        <v>9201.347149371486</v>
      </c>
      <c r="E99" s="213">
        <f>[4]Sheet1!I71</f>
        <v>6577.0851471099304</v>
      </c>
      <c r="F99" s="213">
        <f>[4]Sheet1!K71</f>
        <v>3566.696280042564</v>
      </c>
      <c r="G99" s="213">
        <f>[4]Sheet1!M71</f>
        <v>4829.1456937447101</v>
      </c>
      <c r="H99" s="120"/>
    </row>
    <row r="100" spans="1:8" x14ac:dyDescent="0.2">
      <c r="A100" s="53" t="s">
        <v>159</v>
      </c>
      <c r="B100" s="213">
        <f>[4]Sheet1!C72</f>
        <v>2475.596695847436</v>
      </c>
      <c r="C100" s="213">
        <f>[4]Sheet1!E72</f>
        <v>3903.6211841278646</v>
      </c>
      <c r="D100" s="213">
        <f>[4]Sheet1!G72</f>
        <v>0</v>
      </c>
      <c r="E100" s="213">
        <f>[4]Sheet1!I72</f>
        <v>3903.6211841278646</v>
      </c>
      <c r="F100" s="213">
        <f>[4]Sheet1!K72</f>
        <v>0</v>
      </c>
      <c r="G100" s="213">
        <f>[4]Sheet1!M72</f>
        <v>2359.5768659860846</v>
      </c>
      <c r="H100" s="120"/>
    </row>
    <row r="101" spans="1:8" x14ac:dyDescent="0.2">
      <c r="A101" s="107" t="s">
        <v>160</v>
      </c>
      <c r="B101" s="213">
        <f>[4]Sheet1!C73</f>
        <v>4799.8144576732184</v>
      </c>
      <c r="C101" s="213">
        <f>[4]Sheet1!E73</f>
        <v>6293.2649292143724</v>
      </c>
      <c r="D101" s="213">
        <f>[4]Sheet1!G73</f>
        <v>10041.341752023653</v>
      </c>
      <c r="E101" s="213">
        <f>[4]Sheet1!I73</f>
        <v>6202.829632361947</v>
      </c>
      <c r="F101" s="213">
        <f>[4]Sheet1!K73</f>
        <v>0</v>
      </c>
      <c r="G101" s="213">
        <f>[4]Sheet1!M73</f>
        <v>3680.1820993684114</v>
      </c>
    </row>
    <row r="102" spans="1:8" x14ac:dyDescent="0.2">
      <c r="A102" s="107" t="s">
        <v>161</v>
      </c>
      <c r="B102" s="213">
        <f>[4]Sheet1!C74</f>
        <v>7133.3824271377644</v>
      </c>
      <c r="C102" s="213">
        <f>[4]Sheet1!E74</f>
        <v>7437.8494863866281</v>
      </c>
      <c r="D102" s="213">
        <f>[4]Sheet1!G74</f>
        <v>10624.533494911549</v>
      </c>
      <c r="E102" s="213">
        <f>[4]Sheet1!I74</f>
        <v>7371.4215688022778</v>
      </c>
      <c r="F102" s="213">
        <f>[4]Sheet1!K74</f>
        <v>0</v>
      </c>
      <c r="G102" s="213">
        <f>[4]Sheet1!M74</f>
        <v>6569.9972726429423</v>
      </c>
    </row>
    <row r="103" spans="1:8" x14ac:dyDescent="0.2">
      <c r="A103" s="107" t="s">
        <v>162</v>
      </c>
      <c r="B103" s="213">
        <f>[4]Sheet1!C75</f>
        <v>3038.2365529703129</v>
      </c>
      <c r="C103" s="213">
        <f>[4]Sheet1!E75</f>
        <v>3308.9854139619856</v>
      </c>
      <c r="D103" s="213">
        <f>[4]Sheet1!G75</f>
        <v>6900.2100837471971</v>
      </c>
      <c r="E103" s="213">
        <f>[4]Sheet1!I75</f>
        <v>3245.3652575681394</v>
      </c>
      <c r="F103" s="213">
        <f>[4]Sheet1!K75</f>
        <v>3174.6086455320233</v>
      </c>
      <c r="G103" s="213">
        <f>[4]Sheet1!M75</f>
        <v>1784.3110644555898</v>
      </c>
    </row>
    <row r="104" spans="1:8" x14ac:dyDescent="0.2">
      <c r="A104" s="107" t="s">
        <v>163</v>
      </c>
      <c r="B104" s="213">
        <f>[4]Sheet1!C76</f>
        <v>22405.094766908995</v>
      </c>
      <c r="C104" s="213">
        <f>[4]Sheet1!E76</f>
        <v>22405.094766908995</v>
      </c>
      <c r="D104" s="213">
        <f>[4]Sheet1!G76</f>
        <v>22405.094766908995</v>
      </c>
      <c r="E104" s="213">
        <f>[4]Sheet1!I76</f>
        <v>0</v>
      </c>
      <c r="F104" s="213">
        <f>[4]Sheet1!K76</f>
        <v>0</v>
      </c>
      <c r="G104" s="213">
        <f>[4]Sheet1!M76</f>
        <v>0</v>
      </c>
    </row>
    <row r="105" spans="1:8" x14ac:dyDescent="0.2">
      <c r="A105" s="107" t="s">
        <v>152</v>
      </c>
      <c r="B105" s="213">
        <f>[4]Sheet1!C77</f>
        <v>2046.178477602856</v>
      </c>
      <c r="C105" s="213">
        <f>[4]Sheet1!E77</f>
        <v>2080</v>
      </c>
      <c r="D105" s="213">
        <f>[4]Sheet1!G77</f>
        <v>0</v>
      </c>
      <c r="E105" s="213">
        <f>[4]Sheet1!I77</f>
        <v>2080</v>
      </c>
      <c r="F105" s="213">
        <f>[4]Sheet1!K77</f>
        <v>0</v>
      </c>
      <c r="G105" s="213">
        <f>[4]Sheet1!M77</f>
        <v>2000</v>
      </c>
    </row>
    <row r="106" spans="1:8" x14ac:dyDescent="0.2">
      <c r="A106" s="216" t="s">
        <v>153</v>
      </c>
      <c r="B106" s="215">
        <f>[4]Sheet1!C79</f>
        <v>0</v>
      </c>
      <c r="C106" s="215">
        <f>[4]Sheet1!E79</f>
        <v>0</v>
      </c>
      <c r="D106" s="215">
        <f>[4]Sheet1!G79</f>
        <v>0</v>
      </c>
      <c r="E106" s="215">
        <f>[4]Sheet1!I79</f>
        <v>0</v>
      </c>
      <c r="F106" s="215">
        <f>[4]Sheet1!K79</f>
        <v>0</v>
      </c>
      <c r="G106" s="215">
        <f>[4]Sheet1!M79</f>
        <v>0</v>
      </c>
    </row>
    <row r="107" spans="1:8" x14ac:dyDescent="0.2">
      <c r="A107" s="14" t="str">
        <f>'C01'!$A$46</f>
        <v>Fuente: Instituto Nacional de Estadística (INE). LVIII Encuesta Permanente de Hogares de Propósitos Múltiples, Junio 2017.</v>
      </c>
      <c r="E107" s="132"/>
      <c r="F107" s="132"/>
      <c r="G107" s="132"/>
    </row>
    <row r="108" spans="1:8" x14ac:dyDescent="0.2">
      <c r="A108" s="14" t="str">
        <f>'C02'!$A$46</f>
        <v>(Promedio de salarios mínimos por rama)</v>
      </c>
      <c r="E108" s="132"/>
      <c r="F108" s="132"/>
      <c r="G108" s="132"/>
    </row>
  </sheetData>
  <mergeCells count="16">
    <mergeCell ref="A1:G1"/>
    <mergeCell ref="A2:G2"/>
    <mergeCell ref="A3:G3"/>
    <mergeCell ref="A61:G61"/>
    <mergeCell ref="A59:G59"/>
    <mergeCell ref="A60:G60"/>
    <mergeCell ref="G5:G6"/>
    <mergeCell ref="B5:B6"/>
    <mergeCell ref="C5:F5"/>
    <mergeCell ref="B64:B65"/>
    <mergeCell ref="A4:A6"/>
    <mergeCell ref="B4:G4"/>
    <mergeCell ref="C64:F64"/>
    <mergeCell ref="A63:A65"/>
    <mergeCell ref="G64:G65"/>
    <mergeCell ref="B63:G63"/>
  </mergeCells>
  <phoneticPr fontId="2" type="noConversion"/>
  <printOptions horizontalCentered="1"/>
  <pageMargins left="0.9237007874015748" right="0.39370078740157483" top="0.39370078740157483" bottom="0.39370078740157483" header="0" footer="0.19685039370078741"/>
  <pageSetup paperSize="9" scale="85" firstPageNumber="20" orientation="landscape" useFirstPageNumber="1" r:id="rId1"/>
  <headerFooter alignWithMargins="0">
    <oddFooter>&amp;L&amp;Z&amp;F+&amp;F+&amp;A&amp;C&amp;P&amp;R&amp;D+&amp;T</oddFooter>
  </headerFooter>
  <rowBreaks count="1" manualBreakCount="1">
    <brk id="5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136"/>
  <sheetViews>
    <sheetView workbookViewId="0">
      <selection sqref="A1:I1"/>
    </sheetView>
  </sheetViews>
  <sheetFormatPr baseColWidth="10" defaultColWidth="11.83203125" defaultRowHeight="11.25" x14ac:dyDescent="0.2"/>
  <cols>
    <col min="1" max="1" width="45.83203125" style="132" customWidth="1"/>
    <col min="2" max="6" width="10.33203125" style="132" customWidth="1"/>
    <col min="7" max="7" width="14" style="132" bestFit="1" customWidth="1"/>
    <col min="8" max="8" width="10.33203125" style="132" hidden="1" customWidth="1"/>
    <col min="9" max="9" width="5" style="132" hidden="1" customWidth="1"/>
    <col min="10" max="16384" width="11.83203125" style="132"/>
  </cols>
  <sheetData>
    <row r="1" spans="1:11" ht="27.75" customHeight="1" x14ac:dyDescent="0.2">
      <c r="A1" s="271" t="s">
        <v>129</v>
      </c>
      <c r="B1" s="271"/>
      <c r="C1" s="271"/>
      <c r="D1" s="271"/>
      <c r="E1" s="271"/>
      <c r="F1" s="271"/>
      <c r="G1" s="271"/>
      <c r="H1" s="271"/>
      <c r="I1" s="271"/>
    </row>
    <row r="2" spans="1:11" x14ac:dyDescent="0.2">
      <c r="A2" s="272" t="s">
        <v>40</v>
      </c>
      <c r="B2" s="272"/>
      <c r="C2" s="272"/>
      <c r="D2" s="272"/>
      <c r="E2" s="272"/>
      <c r="F2" s="272"/>
      <c r="G2" s="272"/>
      <c r="H2" s="272"/>
      <c r="I2" s="272"/>
    </row>
    <row r="3" spans="1:11" ht="12" customHeight="1" x14ac:dyDescent="0.2">
      <c r="A3" s="267" t="s">
        <v>38</v>
      </c>
      <c r="B3" s="267" t="s">
        <v>34</v>
      </c>
      <c r="C3" s="269" t="s">
        <v>8</v>
      </c>
      <c r="D3" s="269"/>
      <c r="E3" s="269"/>
      <c r="F3" s="269"/>
      <c r="G3" s="267" t="s">
        <v>35</v>
      </c>
      <c r="H3" s="267" t="s">
        <v>43</v>
      </c>
      <c r="I3" s="267" t="s">
        <v>36</v>
      </c>
    </row>
    <row r="4" spans="1:11" ht="20.25" customHeight="1" x14ac:dyDescent="0.2">
      <c r="A4" s="268"/>
      <c r="B4" s="268"/>
      <c r="C4" s="41" t="s">
        <v>0</v>
      </c>
      <c r="D4" s="41" t="s">
        <v>117</v>
      </c>
      <c r="E4" s="41" t="s">
        <v>12</v>
      </c>
      <c r="F4" s="41" t="s">
        <v>118</v>
      </c>
      <c r="G4" s="268"/>
      <c r="H4" s="268"/>
      <c r="I4" s="268"/>
    </row>
    <row r="5" spans="1:11" x14ac:dyDescent="0.2">
      <c r="A5" s="138"/>
      <c r="B5" s="15"/>
      <c r="C5" s="15"/>
      <c r="D5" s="15"/>
      <c r="E5" s="15"/>
      <c r="F5" s="15"/>
      <c r="G5" s="15"/>
      <c r="H5" s="15"/>
      <c r="I5" s="15"/>
    </row>
    <row r="6" spans="1:11" x14ac:dyDescent="0.2">
      <c r="A6" s="34" t="s">
        <v>75</v>
      </c>
      <c r="B6" s="97">
        <f>[4]Sheet1!D7</f>
        <v>7.637938562992753</v>
      </c>
      <c r="C6" s="97">
        <f>[4]Sheet1!F7</f>
        <v>8.5234327487236143</v>
      </c>
      <c r="D6" s="97">
        <f>[4]Sheet1!H7</f>
        <v>12.871159242975031</v>
      </c>
      <c r="E6" s="97">
        <f>[4]Sheet1!J7</f>
        <v>8.0572278127399102</v>
      </c>
      <c r="F6" s="97">
        <f>[4]Sheet1!L7</f>
        <v>6.2807108326155268</v>
      </c>
      <c r="G6" s="97">
        <f>[4]Sheet1!N7</f>
        <v>6.5212165558048643</v>
      </c>
      <c r="H6" s="97">
        <f>[1]MercLab!H376</f>
        <v>0</v>
      </c>
      <c r="I6" s="97">
        <f>[1]MercLab!I376</f>
        <v>0</v>
      </c>
      <c r="J6" s="16"/>
      <c r="K6" s="16"/>
    </row>
    <row r="7" spans="1:11" ht="12.75" customHeight="1" x14ac:dyDescent="0.2">
      <c r="A7" s="139"/>
      <c r="H7" s="140"/>
      <c r="I7" s="140"/>
    </row>
    <row r="8" spans="1:11" ht="12.75" customHeight="1" x14ac:dyDescent="0.2">
      <c r="A8" s="110" t="s">
        <v>13</v>
      </c>
      <c r="B8" s="203"/>
      <c r="C8" s="203"/>
      <c r="D8" s="203"/>
      <c r="E8" s="203"/>
      <c r="F8" s="203"/>
      <c r="G8" s="203"/>
      <c r="H8" s="115"/>
      <c r="I8" s="115"/>
    </row>
    <row r="9" spans="1:11" x14ac:dyDescent="0.2">
      <c r="A9" s="141" t="s">
        <v>73</v>
      </c>
      <c r="B9" s="209">
        <f>[4]Sheet1!D8</f>
        <v>8.8712026281119147</v>
      </c>
      <c r="C9" s="209">
        <f>[4]Sheet1!F8</f>
        <v>9.4932866866216603</v>
      </c>
      <c r="D9" s="209">
        <f>[4]Sheet1!H8</f>
        <v>13.281727891345662</v>
      </c>
      <c r="E9" s="209">
        <f>[4]Sheet1!J8</f>
        <v>9.1041052216090446</v>
      </c>
      <c r="F9" s="209">
        <f>[4]Sheet1!L8</f>
        <v>6.4453724801355889</v>
      </c>
      <c r="G9" s="209">
        <f>[4]Sheet1!N8</f>
        <v>7.852880437439608</v>
      </c>
      <c r="H9" s="98">
        <f t="shared" ref="H9:I9" si="0">AVERAGE(H10:H12)</f>
        <v>0</v>
      </c>
      <c r="I9" s="98">
        <f t="shared" si="0"/>
        <v>0</v>
      </c>
    </row>
    <row r="10" spans="1:11" x14ac:dyDescent="0.2">
      <c r="A10" s="142" t="s">
        <v>68</v>
      </c>
      <c r="B10" s="209">
        <f>[4]Sheet1!D10</f>
        <v>10.002668318482879</v>
      </c>
      <c r="C10" s="209">
        <f>[4]Sheet1!F10</f>
        <v>10.544289816655612</v>
      </c>
      <c r="D10" s="209">
        <f>[4]Sheet1!H10</f>
        <v>13.448635057471265</v>
      </c>
      <c r="E10" s="209">
        <f>[4]Sheet1!J10</f>
        <v>10.060268985741743</v>
      </c>
      <c r="F10" s="209">
        <f>[4]Sheet1!L10</f>
        <v>6.9107929515418487</v>
      </c>
      <c r="G10" s="209">
        <f>[4]Sheet1!N10</f>
        <v>9.0094517958412084</v>
      </c>
      <c r="H10" s="98">
        <f>[1]MercLab!H378</f>
        <v>0</v>
      </c>
      <c r="I10" s="98">
        <f>[1]MercLab!I378</f>
        <v>0</v>
      </c>
    </row>
    <row r="11" spans="1:11" x14ac:dyDescent="0.2">
      <c r="A11" s="142" t="s">
        <v>69</v>
      </c>
      <c r="B11" s="209">
        <f>[4]Sheet1!D11</f>
        <v>9.3383527104636617</v>
      </c>
      <c r="C11" s="209">
        <f>[4]Sheet1!F11</f>
        <v>9.9091007937370836</v>
      </c>
      <c r="D11" s="209">
        <f>[4]Sheet1!H11</f>
        <v>13.511551155115512</v>
      </c>
      <c r="E11" s="209">
        <f>[4]Sheet1!J11</f>
        <v>9.8698995411137282</v>
      </c>
      <c r="F11" s="209">
        <f>[4]Sheet1!L11</f>
        <v>6.3731060606060606</v>
      </c>
      <c r="G11" s="209">
        <f>[4]Sheet1!N11</f>
        <v>8.3052548710883656</v>
      </c>
      <c r="H11" s="98">
        <f>[1]MercLab!H379</f>
        <v>0</v>
      </c>
      <c r="I11" s="98">
        <f>[1]MercLab!I379</f>
        <v>0</v>
      </c>
    </row>
    <row r="12" spans="1:11" x14ac:dyDescent="0.2">
      <c r="A12" s="142" t="s">
        <v>97</v>
      </c>
      <c r="B12" s="209">
        <f>[4]Sheet1!D12</f>
        <v>8.1962250232311806</v>
      </c>
      <c r="C12" s="209">
        <f>[4]Sheet1!F12</f>
        <v>8.8250851911726489</v>
      </c>
      <c r="D12" s="209">
        <f>[4]Sheet1!H12</f>
        <v>13.109962619044147</v>
      </c>
      <c r="E12" s="209">
        <f>[4]Sheet1!J12</f>
        <v>8.3790337125001653</v>
      </c>
      <c r="F12" s="209">
        <f>[4]Sheet1!L12</f>
        <v>6.2645305205726771</v>
      </c>
      <c r="G12" s="209">
        <f>[4]Sheet1!N12</f>
        <v>7.2481697829188096</v>
      </c>
      <c r="H12" s="98">
        <f>[1]MercLab!H380</f>
        <v>0</v>
      </c>
      <c r="I12" s="98">
        <f>[1]MercLab!I380</f>
        <v>0</v>
      </c>
    </row>
    <row r="13" spans="1:11" x14ac:dyDescent="0.2">
      <c r="A13" s="141" t="s">
        <v>70</v>
      </c>
      <c r="B13" s="209">
        <f>[4]Sheet1!D13</f>
        <v>5.7453424332656962</v>
      </c>
      <c r="C13" s="209">
        <f>[4]Sheet1!F13</f>
        <v>6.5192912260645866</v>
      </c>
      <c r="D13" s="209">
        <f>[4]Sheet1!H13</f>
        <v>11.553354632587855</v>
      </c>
      <c r="E13" s="209">
        <f>[4]Sheet1!J13</f>
        <v>6.0334078742291792</v>
      </c>
      <c r="F13" s="209">
        <f>[4]Sheet1!L13</f>
        <v>5.915601023017901</v>
      </c>
      <c r="G13" s="209">
        <f>[4]Sheet1!N13</f>
        <v>5.0833577784296358</v>
      </c>
      <c r="H13" s="98">
        <f>[1]MercLab!H381</f>
        <v>0</v>
      </c>
      <c r="I13" s="98">
        <f>[1]MercLab!I381</f>
        <v>0</v>
      </c>
    </row>
    <row r="14" spans="1:11" x14ac:dyDescent="0.2">
      <c r="A14" s="143"/>
      <c r="H14" s="112"/>
      <c r="I14" s="112"/>
    </row>
    <row r="15" spans="1:11" x14ac:dyDescent="0.2">
      <c r="A15" s="110" t="s">
        <v>14</v>
      </c>
      <c r="B15" s="209"/>
      <c r="C15" s="209"/>
      <c r="D15" s="209"/>
      <c r="E15" s="209"/>
      <c r="F15" s="209"/>
      <c r="G15" s="209"/>
      <c r="H15" s="115">
        <f>[1]MercLab!H382</f>
        <v>0</v>
      </c>
      <c r="I15" s="115">
        <f>[1]MercLab!I382</f>
        <v>0</v>
      </c>
    </row>
    <row r="16" spans="1:11" x14ac:dyDescent="0.2">
      <c r="A16" s="141" t="s">
        <v>44</v>
      </c>
      <c r="B16" s="209">
        <f>[4]Sheet1!D15</f>
        <v>0</v>
      </c>
      <c r="C16" s="209">
        <f>[4]Sheet1!F15</f>
        <v>0</v>
      </c>
      <c r="D16" s="209">
        <f>[4]Sheet1!H15</f>
        <v>0</v>
      </c>
      <c r="E16" s="209">
        <f>[4]Sheet1!J15</f>
        <v>0</v>
      </c>
      <c r="F16" s="209">
        <f>[4]Sheet1!L15</f>
        <v>0</v>
      </c>
      <c r="G16" s="209">
        <f>[4]Sheet1!N15</f>
        <v>0</v>
      </c>
      <c r="H16" s="98">
        <f>[1]MercLab!H383</f>
        <v>0</v>
      </c>
      <c r="I16" s="98">
        <f>[1]MercLab!I383</f>
        <v>0</v>
      </c>
    </row>
    <row r="17" spans="1:9" ht="12.75" customHeight="1" x14ac:dyDescent="0.2">
      <c r="A17" s="141" t="s">
        <v>45</v>
      </c>
      <c r="B17" s="209">
        <f>[4]Sheet1!D16</f>
        <v>4.7351293120295264</v>
      </c>
      <c r="C17" s="209">
        <f>[4]Sheet1!F16</f>
        <v>5.0431556716363053</v>
      </c>
      <c r="D17" s="209">
        <f>[4]Sheet1!H16</f>
        <v>5.4193413071223224</v>
      </c>
      <c r="E17" s="209">
        <f>[4]Sheet1!J16</f>
        <v>5.0144148287609909</v>
      </c>
      <c r="F17" s="209">
        <f>[4]Sheet1!L16</f>
        <v>5.1648249501262713</v>
      </c>
      <c r="G17" s="209">
        <f>[4]Sheet1!N16</f>
        <v>4.4625570976761297</v>
      </c>
      <c r="H17" s="98">
        <f>[1]MercLab!H384</f>
        <v>0</v>
      </c>
      <c r="I17" s="98">
        <f>[1]MercLab!I384</f>
        <v>0</v>
      </c>
    </row>
    <row r="18" spans="1:9" x14ac:dyDescent="0.2">
      <c r="A18" s="141" t="s">
        <v>46</v>
      </c>
      <c r="B18" s="209">
        <f>[4]Sheet1!D17</f>
        <v>10.274579700227692</v>
      </c>
      <c r="C18" s="209">
        <f>[4]Sheet1!F17</f>
        <v>10.304076448349393</v>
      </c>
      <c r="D18" s="209">
        <f>[4]Sheet1!H17</f>
        <v>11.278147118724874</v>
      </c>
      <c r="E18" s="209">
        <f>[4]Sheet1!J17</f>
        <v>10.205842247419334</v>
      </c>
      <c r="F18" s="209">
        <f>[4]Sheet1!L17</f>
        <v>9.2726061124954633</v>
      </c>
      <c r="G18" s="209">
        <f>[4]Sheet1!N17</f>
        <v>10.220823410234278</v>
      </c>
      <c r="H18" s="98">
        <f>[1]MercLab!H385</f>
        <v>0</v>
      </c>
      <c r="I18" s="98">
        <f>[1]MercLab!I385</f>
        <v>0</v>
      </c>
    </row>
    <row r="19" spans="1:9" ht="12.75" customHeight="1" x14ac:dyDescent="0.2">
      <c r="A19" s="141" t="s">
        <v>47</v>
      </c>
      <c r="B19" s="209">
        <f>[4]Sheet1!D18</f>
        <v>15.409326782733848</v>
      </c>
      <c r="C19" s="209">
        <f>[4]Sheet1!F18</f>
        <v>15.322061986464847</v>
      </c>
      <c r="D19" s="209">
        <f>[4]Sheet1!H18</f>
        <v>16.056462593035221</v>
      </c>
      <c r="E19" s="209">
        <f>[4]Sheet1!J18</f>
        <v>14.898491556283554</v>
      </c>
      <c r="F19" s="209">
        <f>[4]Sheet1!L18</f>
        <v>12.645283006624441</v>
      </c>
      <c r="G19" s="209">
        <f>[4]Sheet1!N18</f>
        <v>15.705588989320175</v>
      </c>
      <c r="H19" s="98">
        <f>[1]MercLab!H386</f>
        <v>0</v>
      </c>
      <c r="I19" s="98">
        <f>[1]MercLab!I386</f>
        <v>0</v>
      </c>
    </row>
    <row r="20" spans="1:9" x14ac:dyDescent="0.2">
      <c r="A20" s="141" t="s">
        <v>63</v>
      </c>
      <c r="B20" s="209">
        <f>[4]Sheet1!D19</f>
        <v>15.852546229032839</v>
      </c>
      <c r="C20" s="209">
        <f>[4]Sheet1!F19</f>
        <v>15.852546229032839</v>
      </c>
      <c r="D20" s="209">
        <f>[4]Sheet1!H19</f>
        <v>16.42627311451642</v>
      </c>
      <c r="E20" s="209">
        <f>[4]Sheet1!J19</f>
        <v>15.278819343549261</v>
      </c>
      <c r="F20" s="209">
        <f>[4]Sheet1!L19</f>
        <v>0</v>
      </c>
      <c r="G20" s="209">
        <f>[4]Sheet1!N19</f>
        <v>0</v>
      </c>
      <c r="H20" s="98">
        <f>[1]MercLab!H387</f>
        <v>0</v>
      </c>
      <c r="I20" s="98">
        <f>[1]MercLab!I387</f>
        <v>0</v>
      </c>
    </row>
    <row r="21" spans="1:9" ht="12.75" customHeight="1" x14ac:dyDescent="0.2">
      <c r="A21" s="141"/>
      <c r="H21" s="112"/>
      <c r="I21" s="112"/>
    </row>
    <row r="22" spans="1:9" x14ac:dyDescent="0.2">
      <c r="A22" s="110" t="s">
        <v>19</v>
      </c>
      <c r="B22" s="203"/>
      <c r="C22" s="203"/>
      <c r="D22" s="203"/>
      <c r="E22" s="203"/>
      <c r="F22" s="203"/>
      <c r="G22" s="203"/>
      <c r="H22" s="115">
        <f>[1]MercLab!H388</f>
        <v>0</v>
      </c>
      <c r="I22" s="115">
        <f>[1]MercLab!I388</f>
        <v>0</v>
      </c>
    </row>
    <row r="23" spans="1:9" x14ac:dyDescent="0.2">
      <c r="A23" s="141" t="s">
        <v>48</v>
      </c>
      <c r="B23" s="209">
        <f>[4]Sheet1!D20</f>
        <v>4.4424968174373891</v>
      </c>
      <c r="C23" s="209">
        <f>[4]Sheet1!F20</f>
        <v>5</v>
      </c>
      <c r="D23" s="209">
        <f>[4]Sheet1!H20</f>
        <v>0</v>
      </c>
      <c r="E23" s="209">
        <f>[4]Sheet1!J20</f>
        <v>5.666666666666667</v>
      </c>
      <c r="F23" s="209">
        <f>[4]Sheet1!L20</f>
        <v>3</v>
      </c>
      <c r="G23" s="209">
        <f>[4]Sheet1!N20</f>
        <v>4.0364193003541828</v>
      </c>
      <c r="H23" s="98">
        <f>[1]MercLab!H389</f>
        <v>0</v>
      </c>
      <c r="I23" s="98">
        <f>[1]MercLab!I389</f>
        <v>0</v>
      </c>
    </row>
    <row r="24" spans="1:9" x14ac:dyDescent="0.2">
      <c r="A24" s="141" t="s">
        <v>49</v>
      </c>
      <c r="B24" s="209">
        <f>[4]Sheet1!D21</f>
        <v>5.6556942431046879</v>
      </c>
      <c r="C24" s="209">
        <f>[4]Sheet1!F21</f>
        <v>5.5442624268903966</v>
      </c>
      <c r="D24" s="209">
        <f>[4]Sheet1!H21</f>
        <v>0</v>
      </c>
      <c r="E24" s="209">
        <f>[4]Sheet1!J21</f>
        <v>5.4918379410457892</v>
      </c>
      <c r="F24" s="209">
        <f>[4]Sheet1!L21</f>
        <v>6.2857142857142856</v>
      </c>
      <c r="G24" s="209">
        <f>[4]Sheet1!N21</f>
        <v>6.1415101615593031</v>
      </c>
      <c r="H24" s="98">
        <f>[1]MercLab!H390</f>
        <v>0</v>
      </c>
      <c r="I24" s="98">
        <f>[1]MercLab!I390</f>
        <v>0</v>
      </c>
    </row>
    <row r="25" spans="1:9" x14ac:dyDescent="0.2">
      <c r="A25" s="141" t="s">
        <v>50</v>
      </c>
      <c r="B25" s="209">
        <f>[4]Sheet1!D22</f>
        <v>6.7055438403848031</v>
      </c>
      <c r="C25" s="209">
        <f>[4]Sheet1!F22</f>
        <v>6.6747798135723926</v>
      </c>
      <c r="D25" s="209">
        <f>[4]Sheet1!H22</f>
        <v>10.288870717109345</v>
      </c>
      <c r="E25" s="209">
        <f>[4]Sheet1!J22</f>
        <v>6.5823813477591804</v>
      </c>
      <c r="F25" s="209">
        <f>[4]Sheet1!L22</f>
        <v>6.8449092349449199</v>
      </c>
      <c r="G25" s="209">
        <f>[4]Sheet1!N22</f>
        <v>6.8379508815229144</v>
      </c>
      <c r="H25" s="98">
        <f>[1]MercLab!H391</f>
        <v>0</v>
      </c>
      <c r="I25" s="98">
        <f>[1]MercLab!I391</f>
        <v>0</v>
      </c>
    </row>
    <row r="26" spans="1:9" x14ac:dyDescent="0.2">
      <c r="A26" s="141" t="s">
        <v>51</v>
      </c>
      <c r="B26" s="209">
        <f>[4]Sheet1!D23</f>
        <v>8.5716870222856354</v>
      </c>
      <c r="C26" s="209">
        <f>[4]Sheet1!F23</f>
        <v>8.7585552686689461</v>
      </c>
      <c r="D26" s="209">
        <f>[4]Sheet1!H23</f>
        <v>11.675943700122284</v>
      </c>
      <c r="E26" s="209">
        <f>[4]Sheet1!J23</f>
        <v>8.592360079759608</v>
      </c>
      <c r="F26" s="209">
        <f>[4]Sheet1!L23</f>
        <v>7.6069675999482369</v>
      </c>
      <c r="G26" s="209">
        <f>[4]Sheet1!N23</f>
        <v>7.9480044275335926</v>
      </c>
      <c r="H26" s="98">
        <f>[1]MercLab!H392</f>
        <v>0</v>
      </c>
      <c r="I26" s="98">
        <f>[1]MercLab!I392</f>
        <v>0</v>
      </c>
    </row>
    <row r="27" spans="1:9" x14ac:dyDescent="0.2">
      <c r="A27" s="141" t="s">
        <v>52</v>
      </c>
      <c r="B27" s="209">
        <f>[4]Sheet1!D24</f>
        <v>9.0276096373621471</v>
      </c>
      <c r="C27" s="209">
        <f>[4]Sheet1!F24</f>
        <v>9.6444068063648327</v>
      </c>
      <c r="D27" s="209">
        <f>[4]Sheet1!H24</f>
        <v>13.343672713601642</v>
      </c>
      <c r="E27" s="209">
        <f>[4]Sheet1!J24</f>
        <v>9.3272092231294295</v>
      </c>
      <c r="F27" s="209">
        <f>[4]Sheet1!L24</f>
        <v>7.6486929220412136</v>
      </c>
      <c r="G27" s="209">
        <f>[4]Sheet1!N24</f>
        <v>7.6948199037134195</v>
      </c>
      <c r="H27" s="98">
        <f>[1]MercLab!H393</f>
        <v>0</v>
      </c>
      <c r="I27" s="98">
        <f>[1]MercLab!I393</f>
        <v>0</v>
      </c>
    </row>
    <row r="28" spans="1:9" x14ac:dyDescent="0.2">
      <c r="A28" s="141" t="s">
        <v>64</v>
      </c>
      <c r="B28" s="209">
        <f>[4]Sheet1!D25</f>
        <v>8.3645034437932857</v>
      </c>
      <c r="C28" s="209">
        <f>[4]Sheet1!F25</f>
        <v>9.1239591036823366</v>
      </c>
      <c r="D28" s="209">
        <f>[4]Sheet1!H25</f>
        <v>13.741436808662151</v>
      </c>
      <c r="E28" s="209">
        <f>[4]Sheet1!J25</f>
        <v>8.7230677057634676</v>
      </c>
      <c r="F28" s="209">
        <f>[4]Sheet1!L25</f>
        <v>5.8037596987138151</v>
      </c>
      <c r="G28" s="209">
        <f>[4]Sheet1!N25</f>
        <v>7.241731161765891</v>
      </c>
      <c r="H28" s="98">
        <f>[1]MercLab!H394</f>
        <v>0</v>
      </c>
      <c r="I28" s="98">
        <f>[1]MercLab!I394</f>
        <v>0</v>
      </c>
    </row>
    <row r="29" spans="1:9" ht="12.75" customHeight="1" x14ac:dyDescent="0.2">
      <c r="A29" s="141" t="s">
        <v>65</v>
      </c>
      <c r="B29" s="209">
        <f>[4]Sheet1!D26</f>
        <v>7.1832862342456343</v>
      </c>
      <c r="C29" s="209">
        <f>[4]Sheet1!F26</f>
        <v>8.1172961591688129</v>
      </c>
      <c r="D29" s="209">
        <f>[4]Sheet1!H26</f>
        <v>12.774166510754167</v>
      </c>
      <c r="E29" s="209">
        <f>[4]Sheet1!J26</f>
        <v>7.5940103088965838</v>
      </c>
      <c r="F29" s="209">
        <f>[4]Sheet1!L26</f>
        <v>4.737490614112601</v>
      </c>
      <c r="G29" s="209">
        <f>[4]Sheet1!N26</f>
        <v>6.2587400402449118</v>
      </c>
      <c r="H29" s="98">
        <f>[1]MercLab!H395</f>
        <v>0</v>
      </c>
      <c r="I29" s="98">
        <f>[1]MercLab!I395</f>
        <v>0</v>
      </c>
    </row>
    <row r="30" spans="1:9" x14ac:dyDescent="0.2">
      <c r="A30" s="141" t="s">
        <v>66</v>
      </c>
      <c r="B30" s="209">
        <f>[4]Sheet1!D27</f>
        <v>7.293888720205886</v>
      </c>
      <c r="C30" s="209">
        <f>[4]Sheet1!F27</f>
        <v>8.5624593959346136</v>
      </c>
      <c r="D30" s="209">
        <f>[4]Sheet1!H27</f>
        <v>13.124165654389779</v>
      </c>
      <c r="E30" s="209">
        <f>[4]Sheet1!J27</f>
        <v>7.1094252303070613</v>
      </c>
      <c r="F30" s="209">
        <f>[4]Sheet1!L27</f>
        <v>6.1872402495461865</v>
      </c>
      <c r="G30" s="209">
        <f>[4]Sheet1!N27</f>
        <v>6.4235928359697425</v>
      </c>
      <c r="H30" s="98">
        <f>[1]MercLab!H396</f>
        <v>0</v>
      </c>
      <c r="I30" s="98">
        <f>[1]MercLab!I396</f>
        <v>0</v>
      </c>
    </row>
    <row r="31" spans="1:9" ht="12.75" customHeight="1" x14ac:dyDescent="0.2">
      <c r="A31" s="141" t="s">
        <v>98</v>
      </c>
      <c r="B31" s="209">
        <f>[4]Sheet1!D28</f>
        <v>5.3310745916132376</v>
      </c>
      <c r="C31" s="209">
        <f>[4]Sheet1!F28</f>
        <v>6.5647352678999846</v>
      </c>
      <c r="D31" s="209">
        <f>[4]Sheet1!H28</f>
        <v>11.915079891027151</v>
      </c>
      <c r="E31" s="209">
        <f>[4]Sheet1!J28</f>
        <v>5.3620885676534185</v>
      </c>
      <c r="F31" s="209">
        <f>[4]Sheet1!L28</f>
        <v>3.3086831302935633</v>
      </c>
      <c r="G31" s="209">
        <f>[4]Sheet1!N28</f>
        <v>4.9956973518832042</v>
      </c>
      <c r="H31" s="98">
        <f>[1]MercLab!H397</f>
        <v>0</v>
      </c>
      <c r="I31" s="98">
        <f>[1]MercLab!I397</f>
        <v>0</v>
      </c>
    </row>
    <row r="32" spans="1:9" x14ac:dyDescent="0.2">
      <c r="A32" s="141"/>
      <c r="B32" s="106"/>
      <c r="C32" s="106"/>
      <c r="D32" s="106"/>
      <c r="E32" s="106"/>
      <c r="F32" s="106"/>
      <c r="G32" s="106"/>
      <c r="H32" s="112"/>
      <c r="I32" s="112"/>
    </row>
    <row r="33" spans="1:9" x14ac:dyDescent="0.2">
      <c r="A33" s="110" t="s">
        <v>15</v>
      </c>
      <c r="H33" s="115">
        <f>[1]MercLab!H398</f>
        <v>0</v>
      </c>
      <c r="I33" s="115">
        <f>[1]MercLab!I398</f>
        <v>0</v>
      </c>
    </row>
    <row r="34" spans="1:9" x14ac:dyDescent="0.2">
      <c r="A34" s="141" t="s">
        <v>3</v>
      </c>
      <c r="B34" s="209">
        <f>[4]Sheet1!D30</f>
        <v>7.1544180130122879</v>
      </c>
      <c r="C34" s="209">
        <f>[4]Sheet1!F30</f>
        <v>7.7501123513095793</v>
      </c>
      <c r="D34" s="209">
        <f>[4]Sheet1!H30</f>
        <v>12.682878141265087</v>
      </c>
      <c r="E34" s="209">
        <f>[4]Sheet1!J30</f>
        <v>7.3470563505955866</v>
      </c>
      <c r="F34" s="209">
        <f>[4]Sheet1!L30</f>
        <v>5.4106695018981146</v>
      </c>
      <c r="G34" s="209">
        <f>[4]Sheet1!N30</f>
        <v>6.2799414990324971</v>
      </c>
      <c r="H34" s="98">
        <f>[1]MercLab!H399</f>
        <v>0</v>
      </c>
      <c r="I34" s="98">
        <f>[1]MercLab!I399</f>
        <v>0</v>
      </c>
    </row>
    <row r="35" spans="1:9" x14ac:dyDescent="0.2">
      <c r="A35" s="141" t="s">
        <v>4</v>
      </c>
      <c r="B35" s="209">
        <f>[4]Sheet1!D31</f>
        <v>8.4067241587931516</v>
      </c>
      <c r="C35" s="209">
        <f>[4]Sheet1!F31</f>
        <v>9.9896598249780908</v>
      </c>
      <c r="D35" s="209">
        <f>[4]Sheet1!H31</f>
        <v>13.009753096381992</v>
      </c>
      <c r="E35" s="209">
        <f>[4]Sheet1!J31</f>
        <v>10.05725496604288</v>
      </c>
      <c r="F35" s="209">
        <f>[4]Sheet1!L31</f>
        <v>6.3799902294590645</v>
      </c>
      <c r="G35" s="209">
        <f>[4]Sheet1!N31</f>
        <v>6.8313508169054034</v>
      </c>
      <c r="H35" s="98">
        <f>[1]MercLab!H400</f>
        <v>0</v>
      </c>
      <c r="I35" s="98">
        <f>[1]MercLab!I400</f>
        <v>0</v>
      </c>
    </row>
    <row r="36" spans="1:9" x14ac:dyDescent="0.2">
      <c r="A36" s="144"/>
      <c r="H36" s="112"/>
      <c r="I36" s="112"/>
    </row>
    <row r="37" spans="1:9" x14ac:dyDescent="0.2">
      <c r="A37" s="35" t="s">
        <v>111</v>
      </c>
      <c r="B37" s="203"/>
      <c r="C37" s="203"/>
      <c r="D37" s="203"/>
      <c r="E37" s="203"/>
      <c r="F37" s="203"/>
      <c r="G37" s="203"/>
      <c r="H37" s="114">
        <f>[1]MercLab!H401</f>
        <v>0</v>
      </c>
      <c r="I37" s="114">
        <f>[1]MercLab!I401</f>
        <v>0</v>
      </c>
    </row>
    <row r="38" spans="1:9" x14ac:dyDescent="0.2">
      <c r="A38" s="36" t="s">
        <v>103</v>
      </c>
      <c r="B38" s="209">
        <f>[4]Sheet1!D32</f>
        <v>6.7357103946175139</v>
      </c>
      <c r="C38" s="209">
        <f>[4]Sheet1!F32</f>
        <v>7.3911404621286323</v>
      </c>
      <c r="D38" s="209">
        <f>[4]Sheet1!H32</f>
        <v>11.283797357991702</v>
      </c>
      <c r="E38" s="209">
        <f>[4]Sheet1!J32</f>
        <v>7.1719879679854017</v>
      </c>
      <c r="F38" s="209">
        <f>[4]Sheet1!L32</f>
        <v>6.2294079741675503</v>
      </c>
      <c r="G38" s="209">
        <f>[4]Sheet1!N32</f>
        <v>6.01207185746342</v>
      </c>
      <c r="H38" s="98">
        <f t="shared" ref="H38:I38" si="1">AVERAGE(H39:H41)</f>
        <v>0</v>
      </c>
      <c r="I38" s="98">
        <f t="shared" si="1"/>
        <v>0</v>
      </c>
    </row>
    <row r="39" spans="1:9" x14ac:dyDescent="0.2">
      <c r="A39" s="37" t="s">
        <v>113</v>
      </c>
      <c r="B39" s="209">
        <f>[4]Sheet1!D33</f>
        <v>6.32351119281312</v>
      </c>
      <c r="C39" s="209">
        <f>[4]Sheet1!F33</f>
        <v>7.2776253724279565</v>
      </c>
      <c r="D39" s="209">
        <f>[4]Sheet1!H33</f>
        <v>11.082950014208899</v>
      </c>
      <c r="E39" s="209">
        <f>[4]Sheet1!J33</f>
        <v>6.8218581260947122</v>
      </c>
      <c r="F39" s="209">
        <f>[4]Sheet1!L33</f>
        <v>5.3714003916897521</v>
      </c>
      <c r="G39" s="209">
        <f>[4]Sheet1!N33</f>
        <v>5.8676401230696209</v>
      </c>
      <c r="H39" s="98">
        <f>[1]MercLab!H402</f>
        <v>0</v>
      </c>
      <c r="I39" s="98">
        <f>[1]MercLab!I402</f>
        <v>0</v>
      </c>
    </row>
    <row r="40" spans="1:9" x14ac:dyDescent="0.2">
      <c r="A40" s="37" t="s">
        <v>114</v>
      </c>
      <c r="B40" s="209">
        <f>[4]Sheet1!D34</f>
        <v>6.9377454294042806</v>
      </c>
      <c r="C40" s="209">
        <f>[4]Sheet1!F34</f>
        <v>7.4212872637099574</v>
      </c>
      <c r="D40" s="209">
        <f>[4]Sheet1!H34</f>
        <v>11.37066922748501</v>
      </c>
      <c r="E40" s="209">
        <f>[4]Sheet1!J34</f>
        <v>7.262149315996826</v>
      </c>
      <c r="F40" s="209">
        <f>[4]Sheet1!L34</f>
        <v>6.3571472366452095</v>
      </c>
      <c r="G40" s="209">
        <f>[4]Sheet1!N34</f>
        <v>6.1049395496240884</v>
      </c>
      <c r="H40" s="98">
        <f>[1]MercLab!H403</f>
        <v>0</v>
      </c>
      <c r="I40" s="98">
        <f>[1]MercLab!I403</f>
        <v>0</v>
      </c>
    </row>
    <row r="41" spans="1:9" x14ac:dyDescent="0.2">
      <c r="A41" s="37" t="s">
        <v>115</v>
      </c>
      <c r="B41" s="209">
        <f>[4]Sheet1!D35</f>
        <v>6.7452170061833652</v>
      </c>
      <c r="C41" s="209">
        <f>[4]Sheet1!F35</f>
        <v>7.2945685976125176</v>
      </c>
      <c r="D41" s="209">
        <f>[4]Sheet1!H35</f>
        <v>12.543903385027226</v>
      </c>
      <c r="E41" s="209">
        <f>[4]Sheet1!J35</f>
        <v>6.7965823726619572</v>
      </c>
      <c r="F41" s="209">
        <f>[4]Sheet1!L35</f>
        <v>10.09090909090909</v>
      </c>
      <c r="G41" s="209">
        <f>[4]Sheet1!N35</f>
        <v>6.5243125482760274</v>
      </c>
      <c r="H41" s="98">
        <f>[1]MercLab!H404</f>
        <v>0</v>
      </c>
      <c r="I41" s="98">
        <f>[1]MercLab!I404</f>
        <v>0</v>
      </c>
    </row>
    <row r="42" spans="1:9" x14ac:dyDescent="0.2">
      <c r="A42" s="36" t="s">
        <v>104</v>
      </c>
      <c r="B42" s="209">
        <f>[4]Sheet1!D36</f>
        <v>10.237170294723908</v>
      </c>
      <c r="C42" s="209">
        <f>[4]Sheet1!F36</f>
        <v>10.917623058431573</v>
      </c>
      <c r="D42" s="209">
        <f>[4]Sheet1!H36</f>
        <v>13.178673066002363</v>
      </c>
      <c r="E42" s="209">
        <f>[4]Sheet1!J36</f>
        <v>10.294426046462592</v>
      </c>
      <c r="F42" s="209">
        <f>[4]Sheet1!L36</f>
        <v>7.4248199791639484</v>
      </c>
      <c r="G42" s="209">
        <f>[4]Sheet1!N36</f>
        <v>8.5573232599014926</v>
      </c>
      <c r="H42" s="98">
        <f>[1]MercLab!H405</f>
        <v>0</v>
      </c>
      <c r="I42" s="98">
        <f>[1]MercLab!I405</f>
        <v>0</v>
      </c>
    </row>
    <row r="43" spans="1:9" x14ac:dyDescent="0.2">
      <c r="A43" s="36" t="s">
        <v>105</v>
      </c>
      <c r="B43" s="209">
        <f>[4]Sheet1!D37</f>
        <v>13.146467103817306</v>
      </c>
      <c r="C43" s="209">
        <f>[4]Sheet1!F37</f>
        <v>14.568011505432299</v>
      </c>
      <c r="D43" s="209">
        <f>[4]Sheet1!H37</f>
        <v>15.932575429707848</v>
      </c>
      <c r="E43" s="209">
        <f>[4]Sheet1!J37</f>
        <v>13.846398563502913</v>
      </c>
      <c r="F43" s="209">
        <f>[4]Sheet1!L37</f>
        <v>0</v>
      </c>
      <c r="G43" s="209">
        <f>[4]Sheet1!N37</f>
        <v>10.891673613407368</v>
      </c>
      <c r="H43" s="98">
        <f>[1]MercLab!H406</f>
        <v>0</v>
      </c>
      <c r="I43" s="98">
        <f>[1]MercLab!I406</f>
        <v>0</v>
      </c>
    </row>
    <row r="44" spans="1:9" x14ac:dyDescent="0.2">
      <c r="A44" s="36" t="s">
        <v>106</v>
      </c>
      <c r="B44" s="209">
        <f>[4]Sheet1!D38</f>
        <v>13.022761031296147</v>
      </c>
      <c r="C44" s="209">
        <f>[4]Sheet1!F38</f>
        <v>15.59809432743597</v>
      </c>
      <c r="D44" s="209">
        <f>[4]Sheet1!H38</f>
        <v>17.414094585633471</v>
      </c>
      <c r="E44" s="209">
        <f>[4]Sheet1!J38</f>
        <v>14.524296883549638</v>
      </c>
      <c r="F44" s="209">
        <f>[4]Sheet1!L38</f>
        <v>0</v>
      </c>
      <c r="G44" s="209">
        <f>[4]Sheet1!N38</f>
        <v>10.889652987994873</v>
      </c>
      <c r="H44" s="98">
        <f>[1]MercLab!H407</f>
        <v>0</v>
      </c>
      <c r="I44" s="98">
        <f>[1]MercLab!I407</f>
        <v>0</v>
      </c>
    </row>
    <row r="45" spans="1:9" x14ac:dyDescent="0.2">
      <c r="A45" s="36" t="s">
        <v>107</v>
      </c>
      <c r="B45" s="209">
        <f>[4]Sheet1!D39</f>
        <v>14.113671408209726</v>
      </c>
      <c r="C45" s="209">
        <f>[4]Sheet1!F39</f>
        <v>17.766926182690504</v>
      </c>
      <c r="D45" s="209">
        <f>[4]Sheet1!H39</f>
        <v>17.835095133948101</v>
      </c>
      <c r="E45" s="209">
        <f>[4]Sheet1!J39</f>
        <v>17.658652110618213</v>
      </c>
      <c r="F45" s="209">
        <f>[4]Sheet1!L39</f>
        <v>0</v>
      </c>
      <c r="G45" s="209">
        <f>[4]Sheet1!N39</f>
        <v>10.478500505719945</v>
      </c>
      <c r="H45" s="98">
        <f>[1]MercLab!H408</f>
        <v>0</v>
      </c>
      <c r="I45" s="98">
        <f>[1]MercLab!I408</f>
        <v>0</v>
      </c>
    </row>
    <row r="46" spans="1:9" x14ac:dyDescent="0.2">
      <c r="A46" s="143"/>
      <c r="H46" s="112"/>
      <c r="I46" s="112"/>
    </row>
    <row r="47" spans="1:9" x14ac:dyDescent="0.2">
      <c r="A47" s="110" t="s">
        <v>16</v>
      </c>
      <c r="B47" s="203"/>
      <c r="C47" s="203"/>
      <c r="D47" s="203"/>
      <c r="E47" s="203"/>
      <c r="F47" s="203"/>
      <c r="G47" s="203"/>
      <c r="H47" s="115">
        <f>[1]MercLab!H409</f>
        <v>0</v>
      </c>
      <c r="I47" s="115">
        <f>[1]MercLab!I409</f>
        <v>0</v>
      </c>
    </row>
    <row r="48" spans="1:9" x14ac:dyDescent="0.2">
      <c r="A48" s="141" t="s">
        <v>45</v>
      </c>
      <c r="B48" s="209">
        <f>[4]Sheet1!D40</f>
        <v>5.1965697478693684</v>
      </c>
      <c r="C48" s="209">
        <f>[4]Sheet1!F40</f>
        <v>5.6253064894742364</v>
      </c>
      <c r="D48" s="209">
        <f>[4]Sheet1!H40</f>
        <v>0</v>
      </c>
      <c r="E48" s="209">
        <f>[4]Sheet1!J40</f>
        <v>5.6253064894742364</v>
      </c>
      <c r="F48" s="209">
        <f>[4]Sheet1!L40</f>
        <v>0</v>
      </c>
      <c r="G48" s="209">
        <f>[4]Sheet1!N40</f>
        <v>4.8581504757152763</v>
      </c>
      <c r="H48" s="98">
        <f>[1]MercLab!H410</f>
        <v>0</v>
      </c>
      <c r="I48" s="98">
        <f>[1]MercLab!I410</f>
        <v>0</v>
      </c>
    </row>
    <row r="49" spans="1:9" x14ac:dyDescent="0.2">
      <c r="A49" s="141" t="s">
        <v>46</v>
      </c>
      <c r="B49" s="209">
        <f>[4]Sheet1!D41</f>
        <v>7.7828657733405135</v>
      </c>
      <c r="C49" s="209">
        <f>[4]Sheet1!F41</f>
        <v>8.6772711945087444</v>
      </c>
      <c r="D49" s="209">
        <f>[4]Sheet1!H41</f>
        <v>0</v>
      </c>
      <c r="E49" s="209">
        <f>[4]Sheet1!J41</f>
        <v>8.6772711945087444</v>
      </c>
      <c r="F49" s="209">
        <f>[4]Sheet1!L41</f>
        <v>0</v>
      </c>
      <c r="G49" s="209">
        <f>[4]Sheet1!N41</f>
        <v>6.4097296102337822</v>
      </c>
      <c r="H49" s="98">
        <f>[1]MercLab!H411</f>
        <v>0</v>
      </c>
      <c r="I49" s="98">
        <f>[1]MercLab!I411</f>
        <v>0</v>
      </c>
    </row>
    <row r="50" spans="1:9" x14ac:dyDescent="0.2">
      <c r="A50" s="141" t="s">
        <v>67</v>
      </c>
      <c r="B50" s="209">
        <f>[4]Sheet1!D42</f>
        <v>8.6635015777385096</v>
      </c>
      <c r="C50" s="209">
        <f>[4]Sheet1!F42</f>
        <v>9.4166203033483189</v>
      </c>
      <c r="D50" s="209">
        <f>[4]Sheet1!H42</f>
        <v>12.871159242975031</v>
      </c>
      <c r="E50" s="209">
        <f>[4]Sheet1!J42</f>
        <v>8.9542374256787767</v>
      </c>
      <c r="F50" s="209">
        <f>[4]Sheet1!L42</f>
        <v>6.2807108326155268</v>
      </c>
      <c r="G50" s="209">
        <f>[4]Sheet1!N42</f>
        <v>7.5506497139926569</v>
      </c>
      <c r="H50" s="98">
        <f>[1]MercLab!H412</f>
        <v>0</v>
      </c>
      <c r="I50" s="98">
        <f>[1]MercLab!I412</f>
        <v>0</v>
      </c>
    </row>
    <row r="51" spans="1:9" x14ac:dyDescent="0.2">
      <c r="A51" s="141" t="s">
        <v>63</v>
      </c>
      <c r="B51" s="209">
        <f>[4]Sheet1!D43</f>
        <v>0</v>
      </c>
      <c r="C51" s="209">
        <f>[4]Sheet1!F43</f>
        <v>0</v>
      </c>
      <c r="D51" s="209">
        <f>[4]Sheet1!H43</f>
        <v>0</v>
      </c>
      <c r="E51" s="209">
        <f>[4]Sheet1!J43</f>
        <v>0</v>
      </c>
      <c r="F51" s="209">
        <f>[4]Sheet1!L43</f>
        <v>0</v>
      </c>
      <c r="G51" s="209">
        <f>[4]Sheet1!N43</f>
        <v>0</v>
      </c>
      <c r="H51" s="98">
        <f>[1]MercLab!H413</f>
        <v>0</v>
      </c>
      <c r="I51" s="98">
        <f>[1]MercLab!I413</f>
        <v>0</v>
      </c>
    </row>
    <row r="52" spans="1:9" x14ac:dyDescent="0.2">
      <c r="A52" s="197"/>
      <c r="B52" s="196"/>
      <c r="C52" s="196"/>
      <c r="D52" s="196"/>
      <c r="E52" s="196"/>
      <c r="F52" s="196"/>
      <c r="G52" s="196"/>
      <c r="H52" s="196"/>
      <c r="I52" s="196"/>
    </row>
    <row r="53" spans="1:9" x14ac:dyDescent="0.2">
      <c r="A53" s="14" t="str">
        <f>'C01'!$A$46</f>
        <v>Fuente: Instituto Nacional de Estadística (INE). LVIII Encuesta Permanente de Hogares de Propósitos Múltiples, Junio 2017.</v>
      </c>
      <c r="B53" s="145"/>
      <c r="C53" s="145"/>
      <c r="D53" s="145"/>
      <c r="E53" s="145"/>
      <c r="F53" s="145"/>
      <c r="G53" s="145"/>
      <c r="H53" s="145"/>
      <c r="I53" s="145"/>
    </row>
    <row r="54" spans="1:9" x14ac:dyDescent="0.2">
      <c r="A54" s="38" t="str">
        <f>'C02'!$A$46</f>
        <v>(Promedio de salarios mínimos por rama)</v>
      </c>
      <c r="B54" s="145"/>
      <c r="C54" s="145"/>
      <c r="D54" s="145"/>
      <c r="E54" s="145"/>
      <c r="F54" s="145"/>
      <c r="G54" s="145"/>
      <c r="H54" s="145"/>
      <c r="I54" s="145"/>
    </row>
    <row r="55" spans="1:9" x14ac:dyDescent="0.2">
      <c r="A55" s="38" t="s">
        <v>112</v>
      </c>
      <c r="B55" s="145"/>
      <c r="C55" s="145"/>
      <c r="D55" s="145"/>
      <c r="E55" s="145"/>
      <c r="F55" s="145"/>
      <c r="G55" s="145"/>
      <c r="H55" s="145"/>
      <c r="I55" s="145"/>
    </row>
    <row r="56" spans="1:9" x14ac:dyDescent="0.2">
      <c r="A56" s="145"/>
      <c r="B56" s="145"/>
      <c r="C56" s="145"/>
      <c r="D56" s="39"/>
      <c r="E56" s="145"/>
      <c r="F56" s="145"/>
      <c r="G56" s="145"/>
      <c r="H56" s="145"/>
      <c r="I56" s="145"/>
    </row>
    <row r="57" spans="1:9" x14ac:dyDescent="0.2">
      <c r="A57" s="270" t="s">
        <v>88</v>
      </c>
      <c r="B57" s="270"/>
      <c r="C57" s="270"/>
      <c r="D57" s="270"/>
      <c r="E57" s="270"/>
      <c r="F57" s="270"/>
      <c r="G57" s="270"/>
      <c r="H57" s="270"/>
      <c r="I57" s="270"/>
    </row>
    <row r="58" spans="1:9" x14ac:dyDescent="0.2">
      <c r="A58" s="270" t="s">
        <v>87</v>
      </c>
      <c r="B58" s="270"/>
      <c r="C58" s="270"/>
      <c r="D58" s="270"/>
      <c r="E58" s="270"/>
      <c r="F58" s="270"/>
      <c r="G58" s="270"/>
      <c r="H58" s="270"/>
      <c r="I58" s="270"/>
    </row>
    <row r="59" spans="1:9" x14ac:dyDescent="0.2">
      <c r="A59" s="270" t="s">
        <v>40</v>
      </c>
      <c r="B59" s="270"/>
      <c r="C59" s="270"/>
      <c r="D59" s="270"/>
      <c r="E59" s="270"/>
      <c r="F59" s="270"/>
      <c r="G59" s="270"/>
      <c r="H59" s="270"/>
      <c r="I59" s="270"/>
    </row>
    <row r="60" spans="1:9" x14ac:dyDescent="0.2">
      <c r="A60" s="145" t="s">
        <v>20</v>
      </c>
      <c r="B60" s="145"/>
      <c r="C60" s="145"/>
      <c r="D60" s="145"/>
      <c r="E60" s="145"/>
      <c r="F60" s="145"/>
      <c r="G60" s="145"/>
      <c r="H60" s="145"/>
      <c r="I60" s="145"/>
    </row>
    <row r="61" spans="1:9" x14ac:dyDescent="0.2">
      <c r="A61" s="267" t="s">
        <v>38</v>
      </c>
      <c r="B61" s="267" t="s">
        <v>34</v>
      </c>
      <c r="C61" s="269" t="s">
        <v>8</v>
      </c>
      <c r="D61" s="269"/>
      <c r="E61" s="269"/>
      <c r="F61" s="269"/>
      <c r="G61" s="267" t="s">
        <v>35</v>
      </c>
      <c r="H61" s="267" t="s">
        <v>43</v>
      </c>
      <c r="I61" s="267" t="s">
        <v>36</v>
      </c>
    </row>
    <row r="62" spans="1:9" ht="24" customHeight="1" x14ac:dyDescent="0.2">
      <c r="A62" s="268"/>
      <c r="B62" s="268"/>
      <c r="C62" s="41" t="s">
        <v>0</v>
      </c>
      <c r="D62" s="41" t="s">
        <v>117</v>
      </c>
      <c r="E62" s="41" t="s">
        <v>12</v>
      </c>
      <c r="F62" s="41" t="s">
        <v>118</v>
      </c>
      <c r="G62" s="268"/>
      <c r="H62" s="268"/>
      <c r="I62" s="268" t="s">
        <v>37</v>
      </c>
    </row>
    <row r="63" spans="1:9" x14ac:dyDescent="0.2">
      <c r="A63" s="40"/>
      <c r="B63" s="40"/>
      <c r="C63" s="42"/>
      <c r="D63" s="40"/>
      <c r="E63" s="40"/>
      <c r="F63" s="40"/>
      <c r="G63" s="40"/>
      <c r="H63" s="40"/>
      <c r="I63" s="40"/>
    </row>
    <row r="64" spans="1:9" x14ac:dyDescent="0.2">
      <c r="A64" s="111" t="s">
        <v>75</v>
      </c>
      <c r="B64" s="97">
        <f>B6</f>
        <v>7.637938562992753</v>
      </c>
      <c r="C64" s="97">
        <f t="shared" ref="C64:I64" si="2">C6</f>
        <v>8.5234327487236143</v>
      </c>
      <c r="D64" s="97">
        <f t="shared" si="2"/>
        <v>12.871159242975031</v>
      </c>
      <c r="E64" s="97">
        <f t="shared" si="2"/>
        <v>8.0572278127399102</v>
      </c>
      <c r="F64" s="97">
        <f t="shared" si="2"/>
        <v>6.2807108326155268</v>
      </c>
      <c r="G64" s="97">
        <f t="shared" si="2"/>
        <v>6.5212165558048643</v>
      </c>
      <c r="H64" s="97">
        <f t="shared" si="2"/>
        <v>0</v>
      </c>
      <c r="I64" s="97">
        <f t="shared" si="2"/>
        <v>0</v>
      </c>
    </row>
    <row r="65" spans="1:9" x14ac:dyDescent="0.2">
      <c r="A65" s="43"/>
      <c r="B65" s="146"/>
      <c r="C65" s="146"/>
      <c r="D65" s="146"/>
      <c r="E65" s="146"/>
      <c r="F65" s="146"/>
      <c r="G65" s="146"/>
      <c r="H65" s="146"/>
      <c r="I65" s="146"/>
    </row>
    <row r="66" spans="1:9" x14ac:dyDescent="0.2">
      <c r="A66" s="17" t="s">
        <v>21</v>
      </c>
      <c r="B66" s="89"/>
      <c r="C66" s="89"/>
      <c r="D66" s="89"/>
      <c r="E66" s="89"/>
      <c r="F66" s="89"/>
      <c r="G66" s="89"/>
      <c r="H66" s="113">
        <f>[1]MercLab!H415</f>
        <v>0</v>
      </c>
      <c r="I66" s="113">
        <f>[1]MercLab!I415</f>
        <v>0</v>
      </c>
    </row>
    <row r="67" spans="1:9" x14ac:dyDescent="0.2">
      <c r="A67" s="107" t="s">
        <v>132</v>
      </c>
      <c r="B67" s="209">
        <f>[4]Sheet1!D44</f>
        <v>5.1831763974334111</v>
      </c>
      <c r="C67" s="209">
        <f>[4]Sheet1!F44</f>
        <v>5.614158708273413</v>
      </c>
      <c r="D67" s="209">
        <f>[4]Sheet1!H44</f>
        <v>0</v>
      </c>
      <c r="E67" s="209">
        <f>[4]Sheet1!J44</f>
        <v>5.614158708273413</v>
      </c>
      <c r="F67" s="209">
        <f>[4]Sheet1!L44</f>
        <v>0</v>
      </c>
      <c r="G67" s="209">
        <f>[4]Sheet1!N44</f>
        <v>4.8451868282014487</v>
      </c>
      <c r="H67" s="98">
        <f>[1]MercLab!H416</f>
        <v>0</v>
      </c>
      <c r="I67" s="98">
        <f>[1]MercLab!I416</f>
        <v>0</v>
      </c>
    </row>
    <row r="68" spans="1:9" x14ac:dyDescent="0.2">
      <c r="A68" s="107" t="s">
        <v>133</v>
      </c>
      <c r="B68" s="209">
        <f>[4]Sheet1!D45</f>
        <v>6.1930625483085571</v>
      </c>
      <c r="C68" s="209">
        <f>[4]Sheet1!F45</f>
        <v>6.2760514123824631</v>
      </c>
      <c r="D68" s="209">
        <f>[4]Sheet1!H45</f>
        <v>0</v>
      </c>
      <c r="E68" s="209">
        <f>[4]Sheet1!J45</f>
        <v>6.2760514123824631</v>
      </c>
      <c r="F68" s="209">
        <f>[4]Sheet1!L45</f>
        <v>0</v>
      </c>
      <c r="G68" s="209">
        <f>[4]Sheet1!N45</f>
        <v>6.0873477703593348</v>
      </c>
      <c r="H68" s="98">
        <f>[1]MercLab!H417</f>
        <v>0</v>
      </c>
      <c r="I68" s="98">
        <f>[1]MercLab!I417</f>
        <v>0</v>
      </c>
    </row>
    <row r="69" spans="1:9" x14ac:dyDescent="0.2">
      <c r="A69" s="107" t="s">
        <v>72</v>
      </c>
      <c r="B69" s="209">
        <f>[4]Sheet1!D46</f>
        <v>7.7828657733405135</v>
      </c>
      <c r="C69" s="209">
        <f>[4]Sheet1!F46</f>
        <v>8.6772711945087444</v>
      </c>
      <c r="D69" s="209">
        <f>[4]Sheet1!H46</f>
        <v>0</v>
      </c>
      <c r="E69" s="209">
        <f>[4]Sheet1!J46</f>
        <v>8.6772711945087444</v>
      </c>
      <c r="F69" s="209">
        <f>[4]Sheet1!L46</f>
        <v>0</v>
      </c>
      <c r="G69" s="209">
        <f>[4]Sheet1!N46</f>
        <v>6.4097296102337822</v>
      </c>
      <c r="H69" s="98">
        <f>[1]MercLab!H418</f>
        <v>0</v>
      </c>
      <c r="I69" s="98">
        <f>[1]MercLab!I418</f>
        <v>0</v>
      </c>
    </row>
    <row r="70" spans="1:9" x14ac:dyDescent="0.2">
      <c r="A70" s="107" t="s">
        <v>134</v>
      </c>
      <c r="B70" s="209">
        <f>[4]Sheet1!D47</f>
        <v>10.206373123395894</v>
      </c>
      <c r="C70" s="209">
        <f>[4]Sheet1!F47</f>
        <v>10.874133245403794</v>
      </c>
      <c r="D70" s="209">
        <f>[4]Sheet1!H47</f>
        <v>13.990608922378723</v>
      </c>
      <c r="E70" s="209">
        <f>[4]Sheet1!J47</f>
        <v>10.056144977297015</v>
      </c>
      <c r="F70" s="209">
        <f>[4]Sheet1!L47</f>
        <v>0</v>
      </c>
      <c r="G70" s="209">
        <f>[4]Sheet1!N47</f>
        <v>5.9090909090909092</v>
      </c>
      <c r="H70" s="98">
        <f>[1]MercLab!H419</f>
        <v>0</v>
      </c>
      <c r="I70" s="98">
        <f>[1]MercLab!I419</f>
        <v>0</v>
      </c>
    </row>
    <row r="71" spans="1:9" x14ac:dyDescent="0.2">
      <c r="A71" s="107" t="s">
        <v>135</v>
      </c>
      <c r="B71" s="209">
        <f>[4]Sheet1!D48</f>
        <v>7.2431041085842915</v>
      </c>
      <c r="C71" s="209">
        <f>[4]Sheet1!F48</f>
        <v>7.775558812826497</v>
      </c>
      <c r="D71" s="209">
        <f>[4]Sheet1!H48</f>
        <v>12.605808732189717</v>
      </c>
      <c r="E71" s="209">
        <f>[4]Sheet1!J48</f>
        <v>6.4693864072900151</v>
      </c>
      <c r="F71" s="209">
        <f>[4]Sheet1!L48</f>
        <v>0</v>
      </c>
      <c r="G71" s="209">
        <f>[4]Sheet1!N48</f>
        <v>5.9856233967152948</v>
      </c>
      <c r="H71" s="98">
        <f>[1]MercLab!H420</f>
        <v>0</v>
      </c>
      <c r="I71" s="98">
        <f>[1]MercLab!I420</f>
        <v>0</v>
      </c>
    </row>
    <row r="72" spans="1:9" x14ac:dyDescent="0.2">
      <c r="A72" s="107" t="s">
        <v>136</v>
      </c>
      <c r="B72" s="209">
        <f>[4]Sheet1!D49</f>
        <v>6.7068623766282283</v>
      </c>
      <c r="C72" s="209">
        <f>[4]Sheet1!F49</f>
        <v>6.4022072078645671</v>
      </c>
      <c r="D72" s="209">
        <f>[4]Sheet1!H49</f>
        <v>0</v>
      </c>
      <c r="E72" s="209">
        <f>[4]Sheet1!J49</f>
        <v>6.4022072078645671</v>
      </c>
      <c r="F72" s="209">
        <f>[4]Sheet1!L49</f>
        <v>0</v>
      </c>
      <c r="G72" s="209">
        <f>[4]Sheet1!N49</f>
        <v>7.5896006755977039</v>
      </c>
      <c r="H72" s="98">
        <f>[1]MercLab!H421</f>
        <v>0</v>
      </c>
      <c r="I72" s="98">
        <f>[1]MercLab!I421</f>
        <v>0</v>
      </c>
    </row>
    <row r="73" spans="1:9" x14ac:dyDescent="0.2">
      <c r="A73" s="107" t="s">
        <v>137</v>
      </c>
      <c r="B73" s="209">
        <f>[4]Sheet1!D50</f>
        <v>8.2922791583289843</v>
      </c>
      <c r="C73" s="209">
        <f>[4]Sheet1!F50</f>
        <v>9.6152350988413495</v>
      </c>
      <c r="D73" s="209">
        <f>[4]Sheet1!H50</f>
        <v>10.5</v>
      </c>
      <c r="E73" s="209">
        <f>[4]Sheet1!J50</f>
        <v>9.613338024803193</v>
      </c>
      <c r="F73" s="209">
        <f>[4]Sheet1!L50</f>
        <v>0</v>
      </c>
      <c r="G73" s="209">
        <f>[4]Sheet1!N50</f>
        <v>7.4316888657290612</v>
      </c>
      <c r="H73" s="98">
        <f>[1]MercLab!H422</f>
        <v>0</v>
      </c>
      <c r="I73" s="98">
        <f>[1]MercLab!I422</f>
        <v>0</v>
      </c>
    </row>
    <row r="74" spans="1:9" x14ac:dyDescent="0.2">
      <c r="A74" s="107" t="s">
        <v>138</v>
      </c>
      <c r="B74" s="209">
        <f>[4]Sheet1!D51</f>
        <v>7.4677437995544222</v>
      </c>
      <c r="C74" s="209">
        <f>[4]Sheet1!F51</f>
        <v>8.0149727132751512</v>
      </c>
      <c r="D74" s="209">
        <f>[4]Sheet1!H51</f>
        <v>14.222222222222221</v>
      </c>
      <c r="E74" s="209">
        <f>[4]Sheet1!J51</f>
        <v>7.8856808250773174</v>
      </c>
      <c r="F74" s="209">
        <f>[4]Sheet1!L51</f>
        <v>0</v>
      </c>
      <c r="G74" s="209">
        <f>[4]Sheet1!N51</f>
        <v>7.0656965179308289</v>
      </c>
      <c r="H74" s="98">
        <f>[1]MercLab!H423</f>
        <v>0</v>
      </c>
      <c r="I74" s="98">
        <f>[1]MercLab!I423</f>
        <v>0</v>
      </c>
    </row>
    <row r="75" spans="1:9" x14ac:dyDescent="0.2">
      <c r="A75" s="107" t="s">
        <v>139</v>
      </c>
      <c r="B75" s="209">
        <f>[4]Sheet1!D52</f>
        <v>7.6725790500025939</v>
      </c>
      <c r="C75" s="209">
        <f>[4]Sheet1!F52</f>
        <v>8.3563142430420569</v>
      </c>
      <c r="D75" s="209">
        <f>[4]Sheet1!H52</f>
        <v>0</v>
      </c>
      <c r="E75" s="209">
        <f>[4]Sheet1!J52</f>
        <v>8.3563142430420569</v>
      </c>
      <c r="F75" s="209">
        <f>[4]Sheet1!L52</f>
        <v>0</v>
      </c>
      <c r="G75" s="209">
        <f>[4]Sheet1!N52</f>
        <v>7.0249982172777337</v>
      </c>
      <c r="H75" s="98">
        <f>[1]MercLab!H424</f>
        <v>0</v>
      </c>
      <c r="I75" s="98">
        <f>[1]MercLab!I424</f>
        <v>0</v>
      </c>
    </row>
    <row r="76" spans="1:9" x14ac:dyDescent="0.2">
      <c r="A76" s="107" t="s">
        <v>140</v>
      </c>
      <c r="B76" s="209">
        <f>[4]Sheet1!D53</f>
        <v>12.378792190847054</v>
      </c>
      <c r="C76" s="209">
        <f>[4]Sheet1!F53</f>
        <v>12.140259708957823</v>
      </c>
      <c r="D76" s="209">
        <f>[4]Sheet1!H53</f>
        <v>13.272048651479645</v>
      </c>
      <c r="E76" s="209">
        <f>[4]Sheet1!J53</f>
        <v>12.058388300546985</v>
      </c>
      <c r="F76" s="209">
        <f>[4]Sheet1!L53</f>
        <v>0</v>
      </c>
      <c r="G76" s="209">
        <f>[4]Sheet1!N53</f>
        <v>13.655028145730219</v>
      </c>
      <c r="H76" s="98">
        <f>[1]MercLab!H425</f>
        <v>0</v>
      </c>
      <c r="I76" s="98">
        <f>[1]MercLab!I425</f>
        <v>0</v>
      </c>
    </row>
    <row r="77" spans="1:9" x14ac:dyDescent="0.2">
      <c r="A77" s="107" t="s">
        <v>141</v>
      </c>
      <c r="B77" s="209">
        <f>[4]Sheet1!D54</f>
        <v>13.545625571193316</v>
      </c>
      <c r="C77" s="209">
        <f>[4]Sheet1!F54</f>
        <v>13.510657207119801</v>
      </c>
      <c r="D77" s="209">
        <f>[4]Sheet1!H54</f>
        <v>13.221936572503234</v>
      </c>
      <c r="E77" s="209">
        <f>[4]Sheet1!J54</f>
        <v>13.524891700813432</v>
      </c>
      <c r="F77" s="209">
        <f>[4]Sheet1!L54</f>
        <v>0</v>
      </c>
      <c r="G77" s="209">
        <f>[4]Sheet1!N54</f>
        <v>14.285714285714286</v>
      </c>
      <c r="H77" s="98"/>
      <c r="I77" s="98"/>
    </row>
    <row r="78" spans="1:9" x14ac:dyDescent="0.2">
      <c r="A78" s="107" t="s">
        <v>142</v>
      </c>
      <c r="B78" s="209">
        <f>[4]Sheet1!D55</f>
        <v>9.5817450893455369</v>
      </c>
      <c r="C78" s="209">
        <f>[4]Sheet1!F55</f>
        <v>8.0945590547637583</v>
      </c>
      <c r="D78" s="209">
        <f>[4]Sheet1!H55</f>
        <v>0</v>
      </c>
      <c r="E78" s="209">
        <f>[4]Sheet1!J55</f>
        <v>8.0945590547637583</v>
      </c>
      <c r="F78" s="209">
        <f>[4]Sheet1!L55</f>
        <v>0</v>
      </c>
      <c r="G78" s="209">
        <f>[4]Sheet1!N55</f>
        <v>13.51916272014882</v>
      </c>
      <c r="H78" s="98"/>
      <c r="I78" s="98"/>
    </row>
    <row r="79" spans="1:9" x14ac:dyDescent="0.2">
      <c r="A79" s="107" t="s">
        <v>143</v>
      </c>
      <c r="B79" s="209">
        <f>[4]Sheet1!D56</f>
        <v>14.261215549247844</v>
      </c>
      <c r="C79" s="209">
        <f>[4]Sheet1!F56</f>
        <v>12.661257636674986</v>
      </c>
      <c r="D79" s="209">
        <f>[4]Sheet1!H56</f>
        <v>17</v>
      </c>
      <c r="E79" s="209">
        <f>[4]Sheet1!J56</f>
        <v>12.457351130192242</v>
      </c>
      <c r="F79" s="209">
        <f>[4]Sheet1!L56</f>
        <v>0</v>
      </c>
      <c r="G79" s="209">
        <f>[4]Sheet1!N56</f>
        <v>15.399161744053353</v>
      </c>
      <c r="H79" s="98"/>
      <c r="I79" s="98"/>
    </row>
    <row r="80" spans="1:9" x14ac:dyDescent="0.2">
      <c r="A80" s="107" t="s">
        <v>144</v>
      </c>
      <c r="B80" s="209">
        <f>[4]Sheet1!D57</f>
        <v>8.3666831722851374</v>
      </c>
      <c r="C80" s="209">
        <f>[4]Sheet1!F57</f>
        <v>8.1646062628444476</v>
      </c>
      <c r="D80" s="209">
        <f>[4]Sheet1!H57</f>
        <v>10.353987237665173</v>
      </c>
      <c r="E80" s="209">
        <f>[4]Sheet1!J57</f>
        <v>8.1249461558150688</v>
      </c>
      <c r="F80" s="209">
        <f>[4]Sheet1!L57</f>
        <v>0</v>
      </c>
      <c r="G80" s="209">
        <f>[4]Sheet1!N57</f>
        <v>9.510855076525532</v>
      </c>
      <c r="H80" s="98"/>
      <c r="I80" s="98"/>
    </row>
    <row r="81" spans="1:9" x14ac:dyDescent="0.2">
      <c r="A81" s="107" t="s">
        <v>145</v>
      </c>
      <c r="B81" s="209">
        <f>[4]Sheet1!D58</f>
        <v>11.185181177829167</v>
      </c>
      <c r="C81" s="209">
        <f>[4]Sheet1!F58</f>
        <v>11.185181177829167</v>
      </c>
      <c r="D81" s="209">
        <f>[4]Sheet1!H58</f>
        <v>11.185181177829167</v>
      </c>
      <c r="E81" s="209">
        <f>[4]Sheet1!J58</f>
        <v>0</v>
      </c>
      <c r="F81" s="209">
        <f>[4]Sheet1!L58</f>
        <v>0</v>
      </c>
      <c r="G81" s="209">
        <f>[4]Sheet1!N58</f>
        <v>0</v>
      </c>
      <c r="H81" s="98"/>
      <c r="I81" s="98"/>
    </row>
    <row r="82" spans="1:9" x14ac:dyDescent="0.2">
      <c r="A82" s="107" t="s">
        <v>146</v>
      </c>
      <c r="B82" s="209">
        <f>[4]Sheet1!D59</f>
        <v>13.971586073898399</v>
      </c>
      <c r="C82" s="209">
        <f>[4]Sheet1!F59</f>
        <v>14.001208139751741</v>
      </c>
      <c r="D82" s="209">
        <f>[4]Sheet1!H59</f>
        <v>14.54916101906184</v>
      </c>
      <c r="E82" s="209">
        <f>[4]Sheet1!J59</f>
        <v>12.699916897999355</v>
      </c>
      <c r="F82" s="209">
        <f>[4]Sheet1!L59</f>
        <v>0</v>
      </c>
      <c r="G82" s="209">
        <f>[4]Sheet1!N59</f>
        <v>11.854790992995037</v>
      </c>
      <c r="H82" s="98"/>
      <c r="I82" s="98"/>
    </row>
    <row r="83" spans="1:9" x14ac:dyDescent="0.2">
      <c r="A83" s="107" t="s">
        <v>147</v>
      </c>
      <c r="B83" s="209">
        <f>[4]Sheet1!D60</f>
        <v>12.154939481138038</v>
      </c>
      <c r="C83" s="209">
        <f>[4]Sheet1!F60</f>
        <v>11.962693423778376</v>
      </c>
      <c r="D83" s="209">
        <f>[4]Sheet1!H60</f>
        <v>13.107097128737028</v>
      </c>
      <c r="E83" s="209">
        <f>[4]Sheet1!J60</f>
        <v>10.779238982469236</v>
      </c>
      <c r="F83" s="209">
        <f>[4]Sheet1!L60</f>
        <v>0</v>
      </c>
      <c r="G83" s="209">
        <f>[4]Sheet1!N60</f>
        <v>13.213810222672707</v>
      </c>
      <c r="H83" s="98"/>
      <c r="I83" s="98"/>
    </row>
    <row r="84" spans="1:9" x14ac:dyDescent="0.2">
      <c r="A84" s="107" t="s">
        <v>148</v>
      </c>
      <c r="B84" s="209">
        <f>[4]Sheet1!D61</f>
        <v>8.7856087169280617</v>
      </c>
      <c r="C84" s="209">
        <f>[4]Sheet1!F61</f>
        <v>7.6760129451942971</v>
      </c>
      <c r="D84" s="209">
        <f>[4]Sheet1!H61</f>
        <v>0</v>
      </c>
      <c r="E84" s="209">
        <f>[4]Sheet1!J61</f>
        <v>7.6760129451942971</v>
      </c>
      <c r="F84" s="209">
        <f>[4]Sheet1!L61</f>
        <v>0</v>
      </c>
      <c r="G84" s="209">
        <f>[4]Sheet1!N61</f>
        <v>9.5584800674503132</v>
      </c>
      <c r="H84" s="98"/>
      <c r="I84" s="98"/>
    </row>
    <row r="85" spans="1:9" x14ac:dyDescent="0.2">
      <c r="A85" s="107" t="s">
        <v>149</v>
      </c>
      <c r="B85" s="209">
        <f>[4]Sheet1!D62</f>
        <v>6.7628381895467182</v>
      </c>
      <c r="C85" s="209">
        <f>[4]Sheet1!F62</f>
        <v>8.6913451012600831</v>
      </c>
      <c r="D85" s="209">
        <f>[4]Sheet1!H62</f>
        <v>0</v>
      </c>
      <c r="E85" s="209">
        <f>[4]Sheet1!J62</f>
        <v>8.6913451012600831</v>
      </c>
      <c r="F85" s="209">
        <f>[4]Sheet1!L62</f>
        <v>0</v>
      </c>
      <c r="G85" s="209">
        <f>[4]Sheet1!N62</f>
        <v>6.3023582325704401</v>
      </c>
      <c r="H85" s="98"/>
      <c r="I85" s="98"/>
    </row>
    <row r="86" spans="1:9" x14ac:dyDescent="0.2">
      <c r="A86" s="107" t="s">
        <v>150</v>
      </c>
      <c r="B86" s="209">
        <f>[4]Sheet1!D63</f>
        <v>6.2488648530708524</v>
      </c>
      <c r="C86" s="209">
        <f>[4]Sheet1!F63</f>
        <v>6.2488648530708524</v>
      </c>
      <c r="D86" s="209">
        <f>[4]Sheet1!H63</f>
        <v>0</v>
      </c>
      <c r="E86" s="209">
        <f>[4]Sheet1!J63</f>
        <v>4.6054908432020181</v>
      </c>
      <c r="F86" s="209">
        <f>[4]Sheet1!L63</f>
        <v>6.2807108326155268</v>
      </c>
      <c r="G86" s="209">
        <f>[4]Sheet1!N63</f>
        <v>0</v>
      </c>
      <c r="H86" s="98"/>
      <c r="I86" s="98"/>
    </row>
    <row r="87" spans="1:9" x14ac:dyDescent="0.2">
      <c r="A87" s="107" t="s">
        <v>151</v>
      </c>
      <c r="B87" s="209">
        <f>[4]Sheet1!D64</f>
        <v>14.162936111472714</v>
      </c>
      <c r="C87" s="209">
        <f>[4]Sheet1!F64</f>
        <v>14.162936111472714</v>
      </c>
      <c r="D87" s="209">
        <f>[4]Sheet1!H64</f>
        <v>0</v>
      </c>
      <c r="E87" s="209">
        <f>[4]Sheet1!J64</f>
        <v>14.162936111472714</v>
      </c>
      <c r="F87" s="209">
        <f>[4]Sheet1!L64</f>
        <v>0</v>
      </c>
      <c r="G87" s="209">
        <f>[4]Sheet1!N64</f>
        <v>0</v>
      </c>
      <c r="H87" s="98"/>
      <c r="I87" s="98"/>
    </row>
    <row r="88" spans="1:9" x14ac:dyDescent="0.2">
      <c r="A88" s="107" t="s">
        <v>164</v>
      </c>
      <c r="B88" s="209">
        <f>[4]Sheet1!D65</f>
        <v>9.6901632075636996</v>
      </c>
      <c r="C88" s="209">
        <f>[4]Sheet1!F65</f>
        <v>9.6901632075636996</v>
      </c>
      <c r="D88" s="209">
        <f>[4]Sheet1!H65</f>
        <v>17</v>
      </c>
      <c r="E88" s="209">
        <f>[4]Sheet1!J65</f>
        <v>6.6969220939366005</v>
      </c>
      <c r="F88" s="209">
        <f>[4]Sheet1!L65</f>
        <v>0</v>
      </c>
      <c r="G88" s="209">
        <f>[4]Sheet1!N65</f>
        <v>0</v>
      </c>
      <c r="H88" s="98"/>
      <c r="I88" s="98"/>
    </row>
    <row r="89" spans="1:9" x14ac:dyDescent="0.2">
      <c r="A89" s="107" t="s">
        <v>153</v>
      </c>
      <c r="B89" s="209">
        <f>[4]Sheet1!D66</f>
        <v>0</v>
      </c>
      <c r="C89" s="209">
        <f>[4]Sheet1!F66</f>
        <v>0</v>
      </c>
      <c r="D89" s="209">
        <f>[4]Sheet1!H66</f>
        <v>0</v>
      </c>
      <c r="E89" s="209">
        <f>[4]Sheet1!J66</f>
        <v>0</v>
      </c>
      <c r="F89" s="209">
        <f>[4]Sheet1!L66</f>
        <v>0</v>
      </c>
      <c r="G89" s="209">
        <f>[4]Sheet1!N66</f>
        <v>0</v>
      </c>
      <c r="H89" s="98"/>
      <c r="I89" s="98"/>
    </row>
    <row r="90" spans="1:9" x14ac:dyDescent="0.2">
      <c r="A90" s="10"/>
      <c r="H90" s="98"/>
      <c r="I90" s="98"/>
    </row>
    <row r="91" spans="1:9" x14ac:dyDescent="0.2">
      <c r="A91" s="18" t="s">
        <v>18</v>
      </c>
      <c r="H91" s="98"/>
      <c r="I91" s="98"/>
    </row>
    <row r="92" spans="1:9" x14ac:dyDescent="0.2">
      <c r="A92" s="107" t="s">
        <v>154</v>
      </c>
      <c r="B92" s="209">
        <f>[4]Sheet1!D67</f>
        <v>13.392969616819631</v>
      </c>
      <c r="C92" s="209">
        <f>[4]Sheet1!F67</f>
        <v>14.391544642743346</v>
      </c>
      <c r="D92" s="209">
        <f>[4]Sheet1!H67</f>
        <v>15.970848931970144</v>
      </c>
      <c r="E92" s="209">
        <f>[4]Sheet1!J67</f>
        <v>13.969834470176169</v>
      </c>
      <c r="F92" s="209">
        <f>[4]Sheet1!L67</f>
        <v>0</v>
      </c>
      <c r="G92" s="209">
        <f>[4]Sheet1!N67</f>
        <v>12.174261386556692</v>
      </c>
      <c r="H92" s="98"/>
      <c r="I92" s="98"/>
    </row>
    <row r="93" spans="1:9" x14ac:dyDescent="0.2">
      <c r="A93" s="107" t="s">
        <v>155</v>
      </c>
      <c r="B93" s="209">
        <f>[4]Sheet1!D68</f>
        <v>15.685554657046122</v>
      </c>
      <c r="C93" s="209">
        <f>[4]Sheet1!F68</f>
        <v>15.618253675665823</v>
      </c>
      <c r="D93" s="209">
        <f>[4]Sheet1!H68</f>
        <v>15.966649777679066</v>
      </c>
      <c r="E93" s="209">
        <f>[4]Sheet1!J68</f>
        <v>15.148645962303915</v>
      </c>
      <c r="F93" s="209">
        <f>[4]Sheet1!L68</f>
        <v>0</v>
      </c>
      <c r="G93" s="209">
        <f>[4]Sheet1!N68</f>
        <v>16.022058577158489</v>
      </c>
      <c r="H93" s="98"/>
      <c r="I93" s="98"/>
    </row>
    <row r="94" spans="1:9" x14ac:dyDescent="0.2">
      <c r="A94" s="107" t="s">
        <v>156</v>
      </c>
      <c r="B94" s="209">
        <f>[4]Sheet1!D69</f>
        <v>10.949905874319075</v>
      </c>
      <c r="C94" s="209">
        <f>[4]Sheet1!F69</f>
        <v>11.274701484063621</v>
      </c>
      <c r="D94" s="209">
        <f>[4]Sheet1!H69</f>
        <v>11.962927148808458</v>
      </c>
      <c r="E94" s="209">
        <f>[4]Sheet1!J69</f>
        <v>10.860697238291587</v>
      </c>
      <c r="F94" s="209">
        <f>[4]Sheet1!L69</f>
        <v>0</v>
      </c>
      <c r="G94" s="209">
        <f>[4]Sheet1!N69</f>
        <v>8.8472350215855844</v>
      </c>
      <c r="H94" s="98"/>
      <c r="I94" s="98"/>
    </row>
    <row r="95" spans="1:9" x14ac:dyDescent="0.2">
      <c r="A95" s="107" t="s">
        <v>157</v>
      </c>
      <c r="B95" s="209">
        <f>[4]Sheet1!D70</f>
        <v>11.659154687123518</v>
      </c>
      <c r="C95" s="209">
        <f>[4]Sheet1!F70</f>
        <v>11.775284492654578</v>
      </c>
      <c r="D95" s="209">
        <f>[4]Sheet1!H70</f>
        <v>12.861183584649002</v>
      </c>
      <c r="E95" s="209">
        <f>[4]Sheet1!J70</f>
        <v>11.51475197985758</v>
      </c>
      <c r="F95" s="209">
        <f>[4]Sheet1!L70</f>
        <v>0</v>
      </c>
      <c r="G95" s="209">
        <f>[4]Sheet1!N70</f>
        <v>9.4877282279689386</v>
      </c>
      <c r="H95" s="98"/>
      <c r="I95" s="98"/>
    </row>
    <row r="96" spans="1:9" x14ac:dyDescent="0.2">
      <c r="A96" s="107" t="s">
        <v>158</v>
      </c>
      <c r="B96" s="209">
        <f>[4]Sheet1!D71</f>
        <v>7.546176416726853</v>
      </c>
      <c r="C96" s="209">
        <f>[4]Sheet1!F71</f>
        <v>8.225272764184842</v>
      </c>
      <c r="D96" s="209">
        <f>[4]Sheet1!H71</f>
        <v>8.0818764450018818</v>
      </c>
      <c r="E96" s="209">
        <f>[4]Sheet1!J71</f>
        <v>8.3302291637026684</v>
      </c>
      <c r="F96" s="209">
        <f>[4]Sheet1!L71</f>
        <v>7.0197856648552692</v>
      </c>
      <c r="G96" s="209">
        <f>[4]Sheet1!N71</f>
        <v>7.0480904206751758</v>
      </c>
      <c r="H96" s="98"/>
      <c r="I96" s="98"/>
    </row>
    <row r="97" spans="1:9" x14ac:dyDescent="0.2">
      <c r="A97" s="53" t="s">
        <v>159</v>
      </c>
      <c r="B97" s="209">
        <f>[4]Sheet1!D72</f>
        <v>4.8928473358902913</v>
      </c>
      <c r="C97" s="209">
        <f>[4]Sheet1!F72</f>
        <v>6.1269288891191547</v>
      </c>
      <c r="D97" s="209">
        <f>[4]Sheet1!H72</f>
        <v>0</v>
      </c>
      <c r="E97" s="209">
        <f>[4]Sheet1!J72</f>
        <v>6.1269288891191547</v>
      </c>
      <c r="F97" s="209">
        <f>[4]Sheet1!L72</f>
        <v>0</v>
      </c>
      <c r="G97" s="209">
        <f>[4]Sheet1!N72</f>
        <v>4.7841619933355943</v>
      </c>
      <c r="H97" s="98"/>
      <c r="I97" s="98"/>
    </row>
    <row r="98" spans="1:9" x14ac:dyDescent="0.2">
      <c r="A98" s="107" t="s">
        <v>160</v>
      </c>
      <c r="B98" s="209">
        <f>[4]Sheet1!D73</f>
        <v>6.9428502802893224</v>
      </c>
      <c r="C98" s="209">
        <f>[4]Sheet1!F73</f>
        <v>7.4987227552855718</v>
      </c>
      <c r="D98" s="209">
        <f>[4]Sheet1!H73</f>
        <v>8.5866600193983817</v>
      </c>
      <c r="E98" s="209">
        <f>[4]Sheet1!J73</f>
        <v>7.4735109672364564</v>
      </c>
      <c r="F98" s="209">
        <f>[4]Sheet1!L73</f>
        <v>0</v>
      </c>
      <c r="G98" s="209">
        <f>[4]Sheet1!N73</f>
        <v>6.5069294554206296</v>
      </c>
      <c r="H98" s="98"/>
      <c r="I98" s="98"/>
    </row>
    <row r="99" spans="1:9" x14ac:dyDescent="0.2">
      <c r="A99" s="107" t="s">
        <v>161</v>
      </c>
      <c r="B99" s="209">
        <f>[4]Sheet1!D74</f>
        <v>7.6900892919929387</v>
      </c>
      <c r="C99" s="209">
        <f>[4]Sheet1!F74</f>
        <v>7.8139966330453623</v>
      </c>
      <c r="D99" s="209">
        <f>[4]Sheet1!H74</f>
        <v>6.7925190205014694</v>
      </c>
      <c r="E99" s="209">
        <f>[4]Sheet1!J74</f>
        <v>7.8359232307410345</v>
      </c>
      <c r="F99" s="209">
        <f>[4]Sheet1!L74</f>
        <v>0</v>
      </c>
      <c r="G99" s="209">
        <f>[4]Sheet1!N74</f>
        <v>7.4553528208617754</v>
      </c>
      <c r="H99" s="98"/>
      <c r="I99" s="98"/>
    </row>
    <row r="100" spans="1:9" x14ac:dyDescent="0.2">
      <c r="A100" s="107" t="s">
        <v>162</v>
      </c>
      <c r="B100" s="209">
        <f>[4]Sheet1!D75</f>
        <v>5.8507402734329466</v>
      </c>
      <c r="C100" s="209">
        <f>[4]Sheet1!F75</f>
        <v>5.9186488648220683</v>
      </c>
      <c r="D100" s="209">
        <f>[4]Sheet1!H75</f>
        <v>7.8607966602759047</v>
      </c>
      <c r="E100" s="209">
        <f>[4]Sheet1!J75</f>
        <v>5.819488830735847</v>
      </c>
      <c r="F100" s="209">
        <f>[4]Sheet1!L75</f>
        <v>6.1391427118208872</v>
      </c>
      <c r="G100" s="209">
        <f>[4]Sheet1!N75</f>
        <v>5.5101614654902162</v>
      </c>
      <c r="H100" s="98"/>
      <c r="I100" s="98"/>
    </row>
    <row r="101" spans="1:9" x14ac:dyDescent="0.2">
      <c r="A101" s="107" t="s">
        <v>163</v>
      </c>
      <c r="B101" s="209">
        <f>[4]Sheet1!D76</f>
        <v>13.512716190437667</v>
      </c>
      <c r="C101" s="209">
        <f>[4]Sheet1!F76</f>
        <v>13.512716190437667</v>
      </c>
      <c r="D101" s="209">
        <f>[4]Sheet1!H76</f>
        <v>13.512716190437667</v>
      </c>
      <c r="E101" s="209">
        <f>[4]Sheet1!J76</f>
        <v>0</v>
      </c>
      <c r="F101" s="209">
        <f>[4]Sheet1!L76</f>
        <v>0</v>
      </c>
      <c r="G101" s="209">
        <f>[4]Sheet1!N76</f>
        <v>0</v>
      </c>
      <c r="H101" s="98"/>
      <c r="I101" s="98"/>
    </row>
    <row r="102" spans="1:9" x14ac:dyDescent="0.2">
      <c r="A102" s="107" t="s">
        <v>152</v>
      </c>
      <c r="B102" s="209">
        <f>[4]Sheet1!D77</f>
        <v>4.8455380599286029</v>
      </c>
      <c r="C102" s="209">
        <f>[4]Sheet1!F77</f>
        <v>4</v>
      </c>
      <c r="D102" s="209">
        <f>[4]Sheet1!H77</f>
        <v>0</v>
      </c>
      <c r="E102" s="209">
        <f>[4]Sheet1!J77</f>
        <v>4</v>
      </c>
      <c r="F102" s="209">
        <f>[4]Sheet1!L77</f>
        <v>0</v>
      </c>
      <c r="G102" s="209">
        <f>[4]Sheet1!N77</f>
        <v>6</v>
      </c>
      <c r="H102" s="112"/>
      <c r="I102" s="112"/>
    </row>
    <row r="103" spans="1:9" x14ac:dyDescent="0.2">
      <c r="A103" s="107" t="s">
        <v>153</v>
      </c>
      <c r="B103" s="209">
        <f>[4]Sheet1!D79</f>
        <v>0</v>
      </c>
      <c r="C103" s="209">
        <f>[4]Sheet1!F79</f>
        <v>0</v>
      </c>
      <c r="D103" s="209">
        <f>[4]Sheet1!H79</f>
        <v>0</v>
      </c>
      <c r="E103" s="209">
        <f>[4]Sheet1!J79</f>
        <v>0</v>
      </c>
      <c r="F103" s="209">
        <f>[4]Sheet1!L79</f>
        <v>0</v>
      </c>
      <c r="G103" s="209">
        <f>[4]Sheet1!N79</f>
        <v>0</v>
      </c>
      <c r="H103" s="98"/>
      <c r="I103" s="98"/>
    </row>
    <row r="104" spans="1:9" x14ac:dyDescent="0.2">
      <c r="A104" s="191"/>
      <c r="B104" s="195"/>
      <c r="C104" s="195"/>
      <c r="D104" s="195"/>
      <c r="E104" s="195"/>
      <c r="F104" s="195"/>
      <c r="G104" s="195"/>
      <c r="H104" s="195"/>
      <c r="I104" s="195"/>
    </row>
    <row r="105" spans="1:9" x14ac:dyDescent="0.2">
      <c r="A105" s="14" t="str">
        <f>'C01'!$A$46</f>
        <v>Fuente: Instituto Nacional de Estadística (INE). LVIII Encuesta Permanente de Hogares de Propósitos Múltiples, Junio 2017.</v>
      </c>
      <c r="B105" s="145"/>
      <c r="C105" s="145"/>
      <c r="D105" s="145"/>
      <c r="E105" s="145"/>
      <c r="F105" s="145"/>
      <c r="G105" s="145"/>
      <c r="H105" s="145"/>
      <c r="I105" s="145"/>
    </row>
    <row r="106" spans="1:9" x14ac:dyDescent="0.2">
      <c r="A106" s="38" t="str">
        <f>'C02'!$A$46</f>
        <v>(Promedio de salarios mínimos por rama)</v>
      </c>
      <c r="B106" s="145"/>
      <c r="C106" s="145"/>
      <c r="D106" s="145"/>
      <c r="E106" s="145"/>
      <c r="F106" s="145"/>
      <c r="G106" s="145"/>
      <c r="H106" s="145"/>
      <c r="I106" s="145"/>
    </row>
    <row r="107" spans="1:9" x14ac:dyDescent="0.2">
      <c r="A107" s="38"/>
      <c r="B107" s="145"/>
      <c r="C107" s="145"/>
      <c r="D107" s="145"/>
      <c r="E107" s="145"/>
      <c r="F107" s="145"/>
      <c r="G107" s="145"/>
      <c r="H107" s="145"/>
      <c r="I107" s="145"/>
    </row>
    <row r="108" spans="1:9" x14ac:dyDescent="0.2">
      <c r="A108" s="145"/>
      <c r="B108" s="145"/>
      <c r="C108" s="145"/>
      <c r="D108" s="145"/>
      <c r="E108" s="145"/>
      <c r="F108" s="145"/>
      <c r="G108" s="145"/>
      <c r="H108" s="145"/>
      <c r="I108" s="145"/>
    </row>
    <row r="109" spans="1:9" x14ac:dyDescent="0.2">
      <c r="A109" s="145"/>
      <c r="B109" s="145"/>
      <c r="C109" s="145"/>
      <c r="D109" s="145"/>
      <c r="E109" s="145"/>
      <c r="F109" s="145"/>
      <c r="G109" s="145"/>
      <c r="H109" s="145"/>
      <c r="I109" s="145"/>
    </row>
    <row r="110" spans="1:9" x14ac:dyDescent="0.2">
      <c r="A110" s="145"/>
      <c r="B110" s="145"/>
      <c r="C110" s="145"/>
      <c r="D110" s="145"/>
      <c r="E110" s="145"/>
      <c r="F110" s="145"/>
      <c r="G110" s="145"/>
      <c r="H110" s="145"/>
      <c r="I110" s="145"/>
    </row>
    <row r="111" spans="1:9" x14ac:dyDescent="0.2">
      <c r="A111" s="145"/>
      <c r="B111" s="145"/>
      <c r="C111" s="145"/>
      <c r="D111" s="145"/>
      <c r="E111" s="145"/>
      <c r="F111" s="145"/>
      <c r="G111" s="145"/>
      <c r="H111" s="145"/>
      <c r="I111" s="145"/>
    </row>
    <row r="112" spans="1:9" x14ac:dyDescent="0.2">
      <c r="A112" s="145"/>
      <c r="B112" s="145"/>
      <c r="C112" s="145"/>
      <c r="D112" s="145"/>
      <c r="E112" s="145"/>
      <c r="F112" s="145"/>
      <c r="G112" s="145"/>
      <c r="H112" s="145"/>
      <c r="I112" s="145"/>
    </row>
    <row r="113" spans="1:9" x14ac:dyDescent="0.2">
      <c r="A113" s="145"/>
      <c r="B113" s="145"/>
      <c r="C113" s="145"/>
      <c r="D113" s="145"/>
      <c r="E113" s="145"/>
      <c r="F113" s="145"/>
      <c r="G113" s="145"/>
      <c r="H113" s="145"/>
      <c r="I113" s="145"/>
    </row>
    <row r="114" spans="1:9" x14ac:dyDescent="0.2">
      <c r="A114" s="145"/>
      <c r="B114" s="145"/>
      <c r="C114" s="145"/>
      <c r="D114" s="145"/>
      <c r="E114" s="145"/>
      <c r="F114" s="145"/>
      <c r="G114" s="145"/>
      <c r="H114" s="145"/>
      <c r="I114" s="145"/>
    </row>
    <row r="115" spans="1:9" x14ac:dyDescent="0.2">
      <c r="A115" s="145"/>
      <c r="B115" s="145"/>
      <c r="C115" s="145"/>
      <c r="D115" s="145"/>
      <c r="E115" s="145"/>
      <c r="F115" s="145"/>
      <c r="G115" s="145"/>
      <c r="H115" s="145"/>
      <c r="I115" s="145"/>
    </row>
    <row r="116" spans="1:9" x14ac:dyDescent="0.2">
      <c r="A116" s="145"/>
      <c r="B116" s="145"/>
      <c r="C116" s="145"/>
      <c r="D116" s="145"/>
      <c r="E116" s="145"/>
      <c r="F116" s="145"/>
      <c r="G116" s="145"/>
      <c r="H116" s="145"/>
      <c r="I116" s="145"/>
    </row>
    <row r="117" spans="1:9" x14ac:dyDescent="0.2">
      <c r="A117" s="145"/>
      <c r="B117" s="145"/>
      <c r="C117" s="145"/>
      <c r="D117" s="145"/>
      <c r="E117" s="145"/>
      <c r="F117" s="145"/>
      <c r="G117" s="145"/>
      <c r="H117" s="145"/>
      <c r="I117" s="145"/>
    </row>
    <row r="118" spans="1:9" x14ac:dyDescent="0.2">
      <c r="A118" s="145"/>
      <c r="B118" s="145"/>
      <c r="C118" s="145"/>
      <c r="D118" s="145"/>
      <c r="E118" s="145"/>
      <c r="F118" s="145"/>
      <c r="G118" s="145"/>
      <c r="H118" s="145"/>
      <c r="I118" s="145"/>
    </row>
    <row r="119" spans="1:9" x14ac:dyDescent="0.2">
      <c r="A119" s="145"/>
      <c r="B119" s="145"/>
      <c r="C119" s="145"/>
      <c r="D119" s="145"/>
      <c r="E119" s="145"/>
      <c r="F119" s="145"/>
      <c r="G119" s="145"/>
      <c r="H119" s="145"/>
      <c r="I119" s="145"/>
    </row>
    <row r="120" spans="1:9" x14ac:dyDescent="0.2">
      <c r="A120" s="145"/>
      <c r="B120" s="145"/>
      <c r="C120" s="145"/>
      <c r="D120" s="145"/>
      <c r="E120" s="145"/>
      <c r="F120" s="145"/>
      <c r="G120" s="145"/>
      <c r="H120" s="145"/>
      <c r="I120" s="145"/>
    </row>
    <row r="121" spans="1:9" x14ac:dyDescent="0.2">
      <c r="A121" s="145"/>
      <c r="B121" s="145"/>
      <c r="C121" s="145"/>
      <c r="D121" s="145"/>
      <c r="E121" s="145"/>
      <c r="F121" s="145"/>
      <c r="G121" s="145"/>
      <c r="H121" s="145"/>
      <c r="I121" s="145"/>
    </row>
    <row r="122" spans="1:9" x14ac:dyDescent="0.2">
      <c r="A122" s="145"/>
      <c r="B122" s="145"/>
      <c r="C122" s="145"/>
      <c r="D122" s="145"/>
      <c r="E122" s="145"/>
      <c r="F122" s="145"/>
      <c r="G122" s="145"/>
      <c r="H122" s="145"/>
      <c r="I122" s="145"/>
    </row>
    <row r="123" spans="1:9" x14ac:dyDescent="0.2">
      <c r="A123" s="145"/>
      <c r="B123" s="145"/>
      <c r="C123" s="145"/>
      <c r="D123" s="145"/>
      <c r="E123" s="145"/>
      <c r="F123" s="145"/>
      <c r="G123" s="145"/>
      <c r="H123" s="145"/>
      <c r="I123" s="145"/>
    </row>
    <row r="124" spans="1:9" x14ac:dyDescent="0.2">
      <c r="A124" s="145"/>
      <c r="B124" s="145"/>
      <c r="C124" s="145"/>
      <c r="D124" s="145"/>
      <c r="E124" s="145"/>
      <c r="F124" s="145"/>
      <c r="G124" s="145"/>
      <c r="H124" s="145"/>
      <c r="I124" s="145"/>
    </row>
    <row r="125" spans="1:9" x14ac:dyDescent="0.2">
      <c r="A125" s="145"/>
      <c r="B125" s="145"/>
      <c r="C125" s="145"/>
      <c r="D125" s="145"/>
      <c r="E125" s="145"/>
      <c r="F125" s="145"/>
      <c r="G125" s="145"/>
      <c r="H125" s="145"/>
      <c r="I125" s="145"/>
    </row>
    <row r="126" spans="1:9" x14ac:dyDescent="0.2">
      <c r="A126" s="145"/>
      <c r="B126" s="145"/>
      <c r="C126" s="145"/>
      <c r="D126" s="145"/>
      <c r="E126" s="145"/>
      <c r="F126" s="145"/>
      <c r="G126" s="145"/>
      <c r="H126" s="145"/>
      <c r="I126" s="145"/>
    </row>
    <row r="127" spans="1:9" x14ac:dyDescent="0.2">
      <c r="A127" s="145"/>
      <c r="B127" s="145"/>
      <c r="C127" s="145"/>
      <c r="D127" s="145"/>
      <c r="E127" s="145"/>
      <c r="F127" s="145"/>
      <c r="G127" s="145"/>
      <c r="H127" s="145"/>
      <c r="I127" s="145"/>
    </row>
    <row r="128" spans="1:9" x14ac:dyDescent="0.2">
      <c r="A128" s="145"/>
      <c r="B128" s="145"/>
      <c r="C128" s="145"/>
      <c r="D128" s="145"/>
      <c r="E128" s="145"/>
      <c r="F128" s="145"/>
      <c r="G128" s="145"/>
      <c r="H128" s="145"/>
      <c r="I128" s="145"/>
    </row>
    <row r="129" spans="1:9" x14ac:dyDescent="0.2">
      <c r="A129" s="145"/>
      <c r="B129" s="145"/>
      <c r="C129" s="145"/>
      <c r="D129" s="145"/>
      <c r="E129" s="145"/>
      <c r="F129" s="145"/>
      <c r="G129" s="145"/>
      <c r="H129" s="145"/>
      <c r="I129" s="145"/>
    </row>
    <row r="130" spans="1:9" x14ac:dyDescent="0.2">
      <c r="A130" s="145"/>
      <c r="B130" s="145"/>
      <c r="C130" s="145"/>
      <c r="D130" s="145"/>
      <c r="E130" s="145"/>
      <c r="F130" s="145"/>
      <c r="G130" s="145"/>
      <c r="H130" s="145"/>
      <c r="I130" s="145"/>
    </row>
    <row r="131" spans="1:9" x14ac:dyDescent="0.2">
      <c r="A131" s="145"/>
      <c r="B131" s="145"/>
      <c r="C131" s="145"/>
      <c r="D131" s="145"/>
      <c r="E131" s="145"/>
      <c r="F131" s="145"/>
      <c r="G131" s="145"/>
      <c r="H131" s="145"/>
      <c r="I131" s="145"/>
    </row>
    <row r="132" spans="1:9" x14ac:dyDescent="0.2">
      <c r="A132" s="145"/>
      <c r="B132" s="145"/>
      <c r="C132" s="145"/>
      <c r="D132" s="145"/>
      <c r="E132" s="145"/>
      <c r="F132" s="145"/>
      <c r="G132" s="145"/>
      <c r="H132" s="145"/>
      <c r="I132" s="145"/>
    </row>
    <row r="133" spans="1:9" x14ac:dyDescent="0.2">
      <c r="A133" s="145"/>
      <c r="B133" s="145"/>
      <c r="C133" s="145"/>
      <c r="D133" s="145"/>
      <c r="E133" s="145"/>
      <c r="F133" s="145"/>
      <c r="G133" s="145"/>
      <c r="H133" s="145"/>
      <c r="I133" s="145"/>
    </row>
    <row r="134" spans="1:9" x14ac:dyDescent="0.2">
      <c r="A134" s="145"/>
      <c r="B134" s="145"/>
      <c r="C134" s="145"/>
      <c r="D134" s="145"/>
      <c r="E134" s="145"/>
      <c r="F134" s="145"/>
      <c r="G134" s="145"/>
      <c r="H134" s="145"/>
      <c r="I134" s="145"/>
    </row>
    <row r="135" spans="1:9" x14ac:dyDescent="0.2">
      <c r="A135" s="145"/>
      <c r="B135" s="145"/>
      <c r="C135" s="145"/>
      <c r="D135" s="145"/>
      <c r="E135" s="145"/>
      <c r="F135" s="145"/>
      <c r="G135" s="145"/>
      <c r="H135" s="145"/>
      <c r="I135" s="145"/>
    </row>
    <row r="136" spans="1:9" x14ac:dyDescent="0.2">
      <c r="A136" s="145"/>
      <c r="B136" s="145"/>
      <c r="C136" s="145"/>
      <c r="D136" s="145"/>
      <c r="E136" s="145"/>
      <c r="F136" s="145"/>
      <c r="G136" s="145"/>
      <c r="H136" s="145"/>
      <c r="I136" s="145"/>
    </row>
  </sheetData>
  <mergeCells count="17">
    <mergeCell ref="A1:I1"/>
    <mergeCell ref="A57:I57"/>
    <mergeCell ref="A58:I58"/>
    <mergeCell ref="A3:A4"/>
    <mergeCell ref="H3:H4"/>
    <mergeCell ref="I3:I4"/>
    <mergeCell ref="A2:I2"/>
    <mergeCell ref="A61:A62"/>
    <mergeCell ref="B61:B62"/>
    <mergeCell ref="C61:F61"/>
    <mergeCell ref="G61:G62"/>
    <mergeCell ref="B3:B4"/>
    <mergeCell ref="C3:F3"/>
    <mergeCell ref="G3:G4"/>
    <mergeCell ref="A59:I59"/>
    <mergeCell ref="H61:H62"/>
    <mergeCell ref="I61:I62"/>
  </mergeCells>
  <phoneticPr fontId="2" type="noConversion"/>
  <printOptions horizontalCentered="1"/>
  <pageMargins left="1.577992125984252" right="0.59055118110236227" top="0.27559055118110237" bottom="0.39370078740157483" header="0" footer="0.19685039370078741"/>
  <pageSetup paperSize="9" scale="86" firstPageNumber="22" orientation="landscape" useFirstPageNumber="1" r:id="rId1"/>
  <headerFooter alignWithMargins="0">
    <oddFooter>&amp;L&amp;Z&amp;F+&amp;F+&amp;A&amp;C&amp;P&amp;R&amp;D+&amp;T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Portada</vt:lpstr>
      <vt:lpstr>C01</vt:lpstr>
      <vt:lpstr>C02</vt:lpstr>
      <vt:lpstr>C02 (2)</vt:lpstr>
      <vt:lpstr>C03</vt:lpstr>
      <vt:lpstr>C04</vt:lpstr>
      <vt:lpstr>C05</vt:lpstr>
      <vt:lpstr>C06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Davila</dc:creator>
  <cp:lastModifiedBy>Pmeraz</cp:lastModifiedBy>
  <cp:lastPrinted>2011-01-20T20:18:25Z</cp:lastPrinted>
  <dcterms:created xsi:type="dcterms:W3CDTF">2001-09-12T22:45:56Z</dcterms:created>
  <dcterms:modified xsi:type="dcterms:W3CDTF">2017-10-31T16:56:33Z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