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2019 EACT\version 04 dic hogares\"/>
    </mc:Choice>
  </mc:AlternateContent>
  <bookViews>
    <workbookView xWindow="0" yWindow="0" windowWidth="21600" windowHeight="9735" tabRatio="592"/>
  </bookViews>
  <sheets>
    <sheet name="Portada" sheetId="9" r:id="rId1"/>
    <sheet name="C01" sheetId="33" r:id="rId2"/>
    <sheet name="C02" sheetId="21" r:id="rId3"/>
    <sheet name="C02 (2)" sheetId="34" r:id="rId4"/>
    <sheet name="C03" sheetId="24" r:id="rId5"/>
    <sheet name="C04" sheetId="5" r:id="rId6"/>
    <sheet name="C05" sheetId="15" r:id="rId7"/>
    <sheet name="C06" sheetId="16" r:id="rId8"/>
  </sheets>
  <externalReferences>
    <externalReference r:id="rId9"/>
    <externalReference r:id="rId10"/>
    <externalReference r:id="rId11"/>
    <externalReference r:id="rId12"/>
  </externalReferences>
  <calcPr calcId="152511" iterate="1" iterateCount="1000"/>
</workbook>
</file>

<file path=xl/calcChain.xml><?xml version="1.0" encoding="utf-8"?>
<calcChain xmlns="http://schemas.openxmlformats.org/spreadsheetml/2006/main">
  <c r="B103" i="16" l="1"/>
  <c r="C103" i="16"/>
  <c r="D103" i="16"/>
  <c r="E103" i="16"/>
  <c r="F103" i="16"/>
  <c r="G103" i="16"/>
  <c r="B93" i="16"/>
  <c r="C93" i="16"/>
  <c r="D93" i="16"/>
  <c r="E93" i="16"/>
  <c r="F93" i="16"/>
  <c r="G93" i="16"/>
  <c r="B94" i="16"/>
  <c r="C94" i="16"/>
  <c r="D94" i="16"/>
  <c r="E94" i="16"/>
  <c r="F94" i="16"/>
  <c r="G94" i="16"/>
  <c r="B95" i="16"/>
  <c r="C95" i="16"/>
  <c r="D95" i="16"/>
  <c r="E95" i="16"/>
  <c r="F95" i="16"/>
  <c r="G95" i="16"/>
  <c r="B96" i="16"/>
  <c r="C96" i="16"/>
  <c r="D96" i="16"/>
  <c r="E96" i="16"/>
  <c r="F96" i="16"/>
  <c r="G96" i="16"/>
  <c r="B97" i="16"/>
  <c r="C97" i="16"/>
  <c r="D97" i="16"/>
  <c r="E97" i="16"/>
  <c r="F97" i="16"/>
  <c r="G97" i="16"/>
  <c r="B98" i="16"/>
  <c r="C98" i="16"/>
  <c r="D98" i="16"/>
  <c r="E98" i="16"/>
  <c r="F98" i="16"/>
  <c r="G98" i="16"/>
  <c r="B99" i="16"/>
  <c r="C99" i="16"/>
  <c r="D99" i="16"/>
  <c r="E99" i="16"/>
  <c r="F99" i="16"/>
  <c r="G99" i="16"/>
  <c r="B100" i="16"/>
  <c r="C100" i="16"/>
  <c r="D100" i="16"/>
  <c r="E100" i="16"/>
  <c r="F100" i="16"/>
  <c r="G100" i="16"/>
  <c r="B101" i="16"/>
  <c r="C101" i="16"/>
  <c r="D101" i="16"/>
  <c r="E101" i="16"/>
  <c r="F101" i="16"/>
  <c r="G101" i="16"/>
  <c r="B102" i="16"/>
  <c r="C102" i="16"/>
  <c r="D102" i="16"/>
  <c r="E102" i="16"/>
  <c r="F102" i="16"/>
  <c r="G102" i="16"/>
  <c r="G92" i="16"/>
  <c r="F92" i="16"/>
  <c r="E92" i="16"/>
  <c r="D92" i="16"/>
  <c r="C92" i="16"/>
  <c r="B92" i="16"/>
  <c r="B88" i="16"/>
  <c r="C88" i="16"/>
  <c r="D88" i="16"/>
  <c r="E88" i="16"/>
  <c r="F88" i="16"/>
  <c r="G88" i="16"/>
  <c r="B89" i="16"/>
  <c r="C89" i="16"/>
  <c r="D89" i="16"/>
  <c r="E89" i="16"/>
  <c r="F89" i="16"/>
  <c r="G89" i="16"/>
  <c r="B106" i="15"/>
  <c r="C106" i="15"/>
  <c r="D106" i="15"/>
  <c r="E106" i="15"/>
  <c r="F106" i="15"/>
  <c r="G106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99" i="15"/>
  <c r="C99" i="15"/>
  <c r="D99" i="15"/>
  <c r="E99" i="15"/>
  <c r="F99" i="15"/>
  <c r="G99" i="15"/>
  <c r="B100" i="15"/>
  <c r="C100" i="15"/>
  <c r="D100" i="15"/>
  <c r="E100" i="15"/>
  <c r="F100" i="15"/>
  <c r="G100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B103" i="15"/>
  <c r="C103" i="15"/>
  <c r="D103" i="15"/>
  <c r="E103" i="15"/>
  <c r="F103" i="15"/>
  <c r="G103" i="15"/>
  <c r="B104" i="15"/>
  <c r="C104" i="15"/>
  <c r="D104" i="15"/>
  <c r="E104" i="15"/>
  <c r="F104" i="15"/>
  <c r="G104" i="15"/>
  <c r="B105" i="15"/>
  <c r="C105" i="15"/>
  <c r="D105" i="15"/>
  <c r="E105" i="15"/>
  <c r="F105" i="15"/>
  <c r="G105" i="15"/>
  <c r="G95" i="15"/>
  <c r="F95" i="15"/>
  <c r="E95" i="15"/>
  <c r="D95" i="15"/>
  <c r="C95" i="15"/>
  <c r="B95" i="15"/>
  <c r="B91" i="15"/>
  <c r="C91" i="15"/>
  <c r="D91" i="15"/>
  <c r="E91" i="15"/>
  <c r="F91" i="15"/>
  <c r="G91" i="15"/>
  <c r="B92" i="15"/>
  <c r="C92" i="15"/>
  <c r="D92" i="15"/>
  <c r="E92" i="15"/>
  <c r="F92" i="15"/>
  <c r="G92" i="15"/>
  <c r="G87" i="16" l="1"/>
  <c r="F87" i="16"/>
  <c r="E87" i="16"/>
  <c r="D87" i="16"/>
  <c r="C87" i="16"/>
  <c r="B87" i="16"/>
  <c r="G86" i="16"/>
  <c r="F86" i="16"/>
  <c r="E86" i="16"/>
  <c r="D86" i="16"/>
  <c r="C86" i="16"/>
  <c r="B86" i="16"/>
  <c r="G85" i="16"/>
  <c r="F85" i="16"/>
  <c r="E85" i="16"/>
  <c r="D85" i="16"/>
  <c r="C85" i="16"/>
  <c r="B85" i="16"/>
  <c r="G84" i="16"/>
  <c r="F84" i="16"/>
  <c r="E84" i="16"/>
  <c r="D84" i="16"/>
  <c r="C84" i="16"/>
  <c r="B84" i="16"/>
  <c r="G83" i="16"/>
  <c r="F83" i="16"/>
  <c r="E83" i="16"/>
  <c r="D83" i="16"/>
  <c r="C83" i="16"/>
  <c r="B83" i="16"/>
  <c r="G82" i="16"/>
  <c r="F82" i="16"/>
  <c r="E82" i="16"/>
  <c r="D82" i="16"/>
  <c r="C82" i="16"/>
  <c r="B82" i="16"/>
  <c r="G81" i="16"/>
  <c r="F81" i="16"/>
  <c r="E81" i="16"/>
  <c r="D81" i="16"/>
  <c r="C81" i="16"/>
  <c r="B81" i="16"/>
  <c r="G80" i="16"/>
  <c r="F80" i="16"/>
  <c r="E80" i="16"/>
  <c r="D80" i="16"/>
  <c r="C80" i="16"/>
  <c r="B80" i="16"/>
  <c r="G79" i="16"/>
  <c r="F79" i="16"/>
  <c r="E79" i="16"/>
  <c r="D79" i="16"/>
  <c r="C79" i="16"/>
  <c r="B79" i="16"/>
  <c r="G78" i="16"/>
  <c r="F78" i="16"/>
  <c r="E78" i="16"/>
  <c r="D78" i="16"/>
  <c r="C78" i="16"/>
  <c r="B78" i="16"/>
  <c r="G77" i="16"/>
  <c r="F77" i="16"/>
  <c r="E77" i="16"/>
  <c r="D77" i="16"/>
  <c r="C77" i="16"/>
  <c r="B77" i="16"/>
  <c r="G76" i="16"/>
  <c r="F76" i="16"/>
  <c r="E76" i="16"/>
  <c r="D76" i="16"/>
  <c r="C76" i="16"/>
  <c r="B76" i="16"/>
  <c r="G75" i="16"/>
  <c r="F75" i="16"/>
  <c r="E75" i="16"/>
  <c r="D75" i="16"/>
  <c r="C75" i="16"/>
  <c r="B75" i="16"/>
  <c r="G74" i="16"/>
  <c r="F74" i="16"/>
  <c r="E74" i="16"/>
  <c r="D74" i="16"/>
  <c r="C74" i="16"/>
  <c r="B74" i="16"/>
  <c r="G73" i="16"/>
  <c r="F73" i="16"/>
  <c r="E73" i="16"/>
  <c r="D73" i="16"/>
  <c r="C73" i="16"/>
  <c r="B73" i="16"/>
  <c r="G72" i="16"/>
  <c r="F72" i="16"/>
  <c r="E72" i="16"/>
  <c r="D72" i="16"/>
  <c r="C72" i="16"/>
  <c r="B72" i="16"/>
  <c r="G71" i="16"/>
  <c r="F71" i="16"/>
  <c r="E71" i="16"/>
  <c r="D71" i="16"/>
  <c r="C71" i="16"/>
  <c r="B71" i="16"/>
  <c r="G70" i="16"/>
  <c r="F70" i="16"/>
  <c r="E70" i="16"/>
  <c r="D70" i="16"/>
  <c r="C70" i="16"/>
  <c r="B70" i="16"/>
  <c r="G69" i="16"/>
  <c r="F69" i="16"/>
  <c r="E69" i="16"/>
  <c r="D69" i="16"/>
  <c r="C69" i="16"/>
  <c r="B69" i="16"/>
  <c r="G68" i="16"/>
  <c r="F68" i="16"/>
  <c r="E68" i="16"/>
  <c r="D68" i="16"/>
  <c r="C68" i="16"/>
  <c r="B68" i="16"/>
  <c r="G67" i="16"/>
  <c r="F67" i="16"/>
  <c r="E67" i="16"/>
  <c r="D67" i="16"/>
  <c r="C67" i="16"/>
  <c r="B67" i="16"/>
  <c r="G51" i="16"/>
  <c r="F51" i="16"/>
  <c r="E51" i="16"/>
  <c r="D51" i="16"/>
  <c r="C51" i="16"/>
  <c r="B51" i="16"/>
  <c r="G50" i="16"/>
  <c r="F50" i="16"/>
  <c r="E50" i="16"/>
  <c r="D50" i="16"/>
  <c r="C50" i="16"/>
  <c r="B50" i="16"/>
  <c r="G49" i="16"/>
  <c r="F49" i="16"/>
  <c r="E49" i="16"/>
  <c r="D49" i="16"/>
  <c r="C49" i="16"/>
  <c r="B49" i="16"/>
  <c r="G48" i="16"/>
  <c r="F48" i="16"/>
  <c r="E48" i="16"/>
  <c r="D48" i="16"/>
  <c r="C48" i="16"/>
  <c r="B48" i="16"/>
  <c r="G45" i="16"/>
  <c r="F45" i="16"/>
  <c r="E45" i="16"/>
  <c r="D45" i="16"/>
  <c r="C45" i="16"/>
  <c r="B45" i="16"/>
  <c r="G44" i="16"/>
  <c r="F44" i="16"/>
  <c r="E44" i="16"/>
  <c r="D44" i="16"/>
  <c r="C44" i="16"/>
  <c r="B44" i="16"/>
  <c r="G43" i="16"/>
  <c r="F43" i="16"/>
  <c r="E43" i="16"/>
  <c r="D43" i="16"/>
  <c r="C43" i="16"/>
  <c r="B43" i="16"/>
  <c r="G42" i="16"/>
  <c r="F42" i="16"/>
  <c r="E42" i="16"/>
  <c r="D42" i="16"/>
  <c r="C42" i="16"/>
  <c r="B42" i="16"/>
  <c r="G41" i="16"/>
  <c r="F41" i="16"/>
  <c r="E41" i="16"/>
  <c r="D41" i="16"/>
  <c r="C41" i="16"/>
  <c r="B41" i="16"/>
  <c r="G40" i="16"/>
  <c r="F40" i="16"/>
  <c r="E40" i="16"/>
  <c r="D40" i="16"/>
  <c r="C40" i="16"/>
  <c r="B40" i="16"/>
  <c r="G39" i="16"/>
  <c r="F39" i="16"/>
  <c r="E39" i="16"/>
  <c r="D39" i="16"/>
  <c r="C39" i="16"/>
  <c r="B39" i="16"/>
  <c r="G38" i="16"/>
  <c r="F38" i="16"/>
  <c r="E38" i="16"/>
  <c r="D38" i="16"/>
  <c r="C38" i="16"/>
  <c r="B38" i="16"/>
  <c r="G35" i="16"/>
  <c r="F35" i="16"/>
  <c r="E35" i="16"/>
  <c r="D35" i="16"/>
  <c r="C35" i="16"/>
  <c r="B35" i="16"/>
  <c r="G34" i="16"/>
  <c r="F34" i="16"/>
  <c r="E34" i="16"/>
  <c r="D34" i="16"/>
  <c r="C34" i="16"/>
  <c r="B34" i="16"/>
  <c r="G31" i="16"/>
  <c r="F31" i="16"/>
  <c r="E31" i="16"/>
  <c r="D31" i="16"/>
  <c r="C31" i="16"/>
  <c r="B31" i="16"/>
  <c r="G30" i="16"/>
  <c r="F30" i="16"/>
  <c r="E30" i="16"/>
  <c r="D30" i="16"/>
  <c r="C30" i="16"/>
  <c r="B30" i="16"/>
  <c r="G29" i="16"/>
  <c r="F29" i="16"/>
  <c r="E29" i="16"/>
  <c r="D29" i="16"/>
  <c r="C29" i="16"/>
  <c r="B29" i="16"/>
  <c r="G28" i="16"/>
  <c r="F28" i="16"/>
  <c r="E28" i="16"/>
  <c r="D28" i="16"/>
  <c r="C28" i="16"/>
  <c r="B28" i="16"/>
  <c r="G27" i="16"/>
  <c r="F27" i="16"/>
  <c r="E27" i="16"/>
  <c r="D27" i="16"/>
  <c r="C27" i="16"/>
  <c r="B27" i="16"/>
  <c r="G26" i="16"/>
  <c r="F26" i="16"/>
  <c r="E26" i="16"/>
  <c r="D26" i="16"/>
  <c r="C26" i="16"/>
  <c r="B26" i="16"/>
  <c r="G25" i="16"/>
  <c r="F25" i="16"/>
  <c r="E25" i="16"/>
  <c r="D25" i="16"/>
  <c r="C25" i="16"/>
  <c r="B25" i="16"/>
  <c r="G24" i="16"/>
  <c r="F24" i="16"/>
  <c r="E24" i="16"/>
  <c r="D24" i="16"/>
  <c r="C24" i="16"/>
  <c r="B24" i="16"/>
  <c r="G23" i="16"/>
  <c r="F23" i="16"/>
  <c r="E23" i="16"/>
  <c r="D23" i="16"/>
  <c r="C23" i="16"/>
  <c r="B23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6" i="16"/>
  <c r="F6" i="16"/>
  <c r="E6" i="16"/>
  <c r="D6" i="16"/>
  <c r="C6" i="16"/>
  <c r="B6" i="16"/>
  <c r="G90" i="15"/>
  <c r="F90" i="15"/>
  <c r="E90" i="15"/>
  <c r="D90" i="15"/>
  <c r="C90" i="15"/>
  <c r="B90" i="15"/>
  <c r="G89" i="15"/>
  <c r="F89" i="15"/>
  <c r="E89" i="15"/>
  <c r="D89" i="15"/>
  <c r="C89" i="15"/>
  <c r="B89" i="15"/>
  <c r="G88" i="15"/>
  <c r="F88" i="15"/>
  <c r="E88" i="15"/>
  <c r="D88" i="15"/>
  <c r="C88" i="15"/>
  <c r="B88" i="15"/>
  <c r="G87" i="15"/>
  <c r="F87" i="15"/>
  <c r="E87" i="15"/>
  <c r="D87" i="15"/>
  <c r="C87" i="15"/>
  <c r="B87" i="15"/>
  <c r="G86" i="15"/>
  <c r="F86" i="15"/>
  <c r="E86" i="15"/>
  <c r="D86" i="15"/>
  <c r="C86" i="15"/>
  <c r="B86" i="15"/>
  <c r="G85" i="15"/>
  <c r="F85" i="15"/>
  <c r="E85" i="15"/>
  <c r="D85" i="15"/>
  <c r="C85" i="15"/>
  <c r="B85" i="15"/>
  <c r="G84" i="15"/>
  <c r="F84" i="15"/>
  <c r="E84" i="15"/>
  <c r="D84" i="15"/>
  <c r="C84" i="15"/>
  <c r="B84" i="15"/>
  <c r="G83" i="15"/>
  <c r="F83" i="15"/>
  <c r="E83" i="15"/>
  <c r="D83" i="15"/>
  <c r="C83" i="15"/>
  <c r="B83" i="15"/>
  <c r="G82" i="15"/>
  <c r="F82" i="15"/>
  <c r="E82" i="15"/>
  <c r="D82" i="15"/>
  <c r="C82" i="15"/>
  <c r="B82" i="15"/>
  <c r="G81" i="15"/>
  <c r="F81" i="15"/>
  <c r="E81" i="15"/>
  <c r="D81" i="15"/>
  <c r="C81" i="15"/>
  <c r="B81" i="15"/>
  <c r="G80" i="15"/>
  <c r="F80" i="15"/>
  <c r="E80" i="15"/>
  <c r="D80" i="15"/>
  <c r="C80" i="15"/>
  <c r="B80" i="15"/>
  <c r="G79" i="15"/>
  <c r="F79" i="15"/>
  <c r="E79" i="15"/>
  <c r="D79" i="15"/>
  <c r="C79" i="15"/>
  <c r="B79" i="15"/>
  <c r="G78" i="15"/>
  <c r="F78" i="15"/>
  <c r="E78" i="15"/>
  <c r="D78" i="15"/>
  <c r="C78" i="15"/>
  <c r="B78" i="15"/>
  <c r="G77" i="15"/>
  <c r="F77" i="15"/>
  <c r="E77" i="15"/>
  <c r="D77" i="15"/>
  <c r="C77" i="15"/>
  <c r="B77" i="15"/>
  <c r="G76" i="15"/>
  <c r="F76" i="15"/>
  <c r="E76" i="15"/>
  <c r="D76" i="15"/>
  <c r="C76" i="15"/>
  <c r="B76" i="15"/>
  <c r="G75" i="15"/>
  <c r="F75" i="15"/>
  <c r="E75" i="15"/>
  <c r="D75" i="15"/>
  <c r="C75" i="15"/>
  <c r="B75" i="15"/>
  <c r="G74" i="15"/>
  <c r="F74" i="15"/>
  <c r="E74" i="15"/>
  <c r="D74" i="15"/>
  <c r="C74" i="15"/>
  <c r="B74" i="15"/>
  <c r="G73" i="15"/>
  <c r="F73" i="15"/>
  <c r="E73" i="15"/>
  <c r="D73" i="15"/>
  <c r="C73" i="15"/>
  <c r="B73" i="15"/>
  <c r="G72" i="15"/>
  <c r="F72" i="15"/>
  <c r="E72" i="15"/>
  <c r="D72" i="15"/>
  <c r="C72" i="15"/>
  <c r="B72" i="15"/>
  <c r="G71" i="15"/>
  <c r="F71" i="15"/>
  <c r="E71" i="15"/>
  <c r="D71" i="15"/>
  <c r="C71" i="15"/>
  <c r="B71" i="15"/>
  <c r="G70" i="15"/>
  <c r="F70" i="15"/>
  <c r="E70" i="15"/>
  <c r="D70" i="15"/>
  <c r="C70" i="15"/>
  <c r="B70" i="15"/>
  <c r="G53" i="15"/>
  <c r="F53" i="15"/>
  <c r="E53" i="15"/>
  <c r="D53" i="15"/>
  <c r="C53" i="15"/>
  <c r="B53" i="15"/>
  <c r="G52" i="15"/>
  <c r="F52" i="15"/>
  <c r="E52" i="15"/>
  <c r="D52" i="15"/>
  <c r="C52" i="15"/>
  <c r="B52" i="15"/>
  <c r="G51" i="15"/>
  <c r="F51" i="15"/>
  <c r="E51" i="15"/>
  <c r="D51" i="15"/>
  <c r="C51" i="15"/>
  <c r="B51" i="15"/>
  <c r="G50" i="15"/>
  <c r="F50" i="15"/>
  <c r="E50" i="15"/>
  <c r="D50" i="15"/>
  <c r="C50" i="15"/>
  <c r="B50" i="15"/>
  <c r="G47" i="15"/>
  <c r="F47" i="15"/>
  <c r="E47" i="15"/>
  <c r="D47" i="15"/>
  <c r="C47" i="15"/>
  <c r="B47" i="15"/>
  <c r="G46" i="15"/>
  <c r="F46" i="15"/>
  <c r="E46" i="15"/>
  <c r="D46" i="15"/>
  <c r="C46" i="15"/>
  <c r="B46" i="15"/>
  <c r="G45" i="15"/>
  <c r="F45" i="15"/>
  <c r="E45" i="15"/>
  <c r="D45" i="15"/>
  <c r="C45" i="15"/>
  <c r="B45" i="15"/>
  <c r="G44" i="15"/>
  <c r="F44" i="15"/>
  <c r="E44" i="15"/>
  <c r="D44" i="15"/>
  <c r="C44" i="15"/>
  <c r="B44" i="15"/>
  <c r="G43" i="15"/>
  <c r="F43" i="15"/>
  <c r="E43" i="15"/>
  <c r="D43" i="15"/>
  <c r="C43" i="15"/>
  <c r="B43" i="15"/>
  <c r="G42" i="15"/>
  <c r="F42" i="15"/>
  <c r="E42" i="15"/>
  <c r="D42" i="15"/>
  <c r="C42" i="15"/>
  <c r="B42" i="15"/>
  <c r="G41" i="15"/>
  <c r="F41" i="15"/>
  <c r="E41" i="15"/>
  <c r="D41" i="15"/>
  <c r="C41" i="15"/>
  <c r="B41" i="15"/>
  <c r="G40" i="15"/>
  <c r="F40" i="15"/>
  <c r="E40" i="15"/>
  <c r="D40" i="15"/>
  <c r="C40" i="15"/>
  <c r="B40" i="15"/>
  <c r="G37" i="15"/>
  <c r="F37" i="15"/>
  <c r="E37" i="15"/>
  <c r="D37" i="15"/>
  <c r="C37" i="15"/>
  <c r="B37" i="15"/>
  <c r="G36" i="15"/>
  <c r="F36" i="15"/>
  <c r="E36" i="15"/>
  <c r="D36" i="15"/>
  <c r="C36" i="15"/>
  <c r="B36" i="15"/>
  <c r="G33" i="15"/>
  <c r="F33" i="15"/>
  <c r="E33" i="15"/>
  <c r="D33" i="15"/>
  <c r="C33" i="15"/>
  <c r="B33" i="15"/>
  <c r="G32" i="15"/>
  <c r="F32" i="15"/>
  <c r="E32" i="15"/>
  <c r="D32" i="15"/>
  <c r="C32" i="15"/>
  <c r="B32" i="15"/>
  <c r="G31" i="15"/>
  <c r="F31" i="15"/>
  <c r="E31" i="15"/>
  <c r="D31" i="15"/>
  <c r="C31" i="15"/>
  <c r="B31" i="15"/>
  <c r="G30" i="15"/>
  <c r="F30" i="15"/>
  <c r="E30" i="15"/>
  <c r="D30" i="15"/>
  <c r="C30" i="15"/>
  <c r="B30" i="15"/>
  <c r="G29" i="15"/>
  <c r="F29" i="15"/>
  <c r="E29" i="15"/>
  <c r="D29" i="15"/>
  <c r="C29" i="15"/>
  <c r="B29" i="15"/>
  <c r="G28" i="15"/>
  <c r="F28" i="15"/>
  <c r="E28" i="15"/>
  <c r="D28" i="15"/>
  <c r="C28" i="15"/>
  <c r="B28" i="15"/>
  <c r="G27" i="15"/>
  <c r="F27" i="15"/>
  <c r="E27" i="15"/>
  <c r="D27" i="15"/>
  <c r="C27" i="15"/>
  <c r="B27" i="15"/>
  <c r="G26" i="15"/>
  <c r="F26" i="15"/>
  <c r="E26" i="15"/>
  <c r="D26" i="15"/>
  <c r="C26" i="15"/>
  <c r="B26" i="15"/>
  <c r="G25" i="15"/>
  <c r="F25" i="15"/>
  <c r="E25" i="15"/>
  <c r="D25" i="15"/>
  <c r="C25" i="15"/>
  <c r="B25" i="15"/>
  <c r="G22" i="15"/>
  <c r="F22" i="15"/>
  <c r="E22" i="15"/>
  <c r="D22" i="15"/>
  <c r="C22" i="15"/>
  <c r="B22" i="15"/>
  <c r="G21" i="15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8" i="15"/>
  <c r="F8" i="15"/>
  <c r="E8" i="15"/>
  <c r="D8" i="15"/>
  <c r="C8" i="15"/>
  <c r="B8" i="15"/>
  <c r="R10" i="21" l="1"/>
  <c r="P10" i="21"/>
  <c r="M10" i="21"/>
  <c r="J10" i="21"/>
  <c r="G10" i="21"/>
  <c r="D10" i="21"/>
  <c r="A46" i="33" l="1"/>
  <c r="P23" i="5"/>
  <c r="R23" i="5" s="1"/>
  <c r="F64" i="16"/>
  <c r="E64" i="16"/>
  <c r="D64" i="16"/>
  <c r="B64" i="16"/>
  <c r="G67" i="15"/>
  <c r="F67" i="15"/>
  <c r="E67" i="15"/>
  <c r="B67" i="15"/>
  <c r="G64" i="16"/>
  <c r="F23" i="5"/>
  <c r="F16" i="5"/>
  <c r="B16" i="5"/>
  <c r="D48" i="24"/>
  <c r="D23" i="24"/>
  <c r="D16" i="24"/>
  <c r="A54" i="16"/>
  <c r="A106" i="16"/>
  <c r="A56" i="15"/>
  <c r="A109" i="15"/>
  <c r="A56" i="5"/>
  <c r="A111" i="5"/>
  <c r="A56" i="24"/>
  <c r="A111" i="24" l="1"/>
  <c r="A108" i="15"/>
  <c r="D67" i="15"/>
  <c r="A55" i="24"/>
  <c r="A110" i="5"/>
  <c r="A55" i="5"/>
  <c r="A55" i="15"/>
  <c r="A105" i="16"/>
  <c r="A53" i="16"/>
  <c r="C64" i="16"/>
  <c r="C67" i="15"/>
  <c r="A45" i="21"/>
  <c r="A50" i="34" s="1"/>
  <c r="I76" i="16" l="1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51" i="16"/>
  <c r="H51" i="16"/>
  <c r="I50" i="16"/>
  <c r="H50" i="16"/>
  <c r="I49" i="16"/>
  <c r="H49" i="16"/>
  <c r="I48" i="16"/>
  <c r="H48" i="16"/>
  <c r="I47" i="16"/>
  <c r="H47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7" i="16"/>
  <c r="H37" i="16"/>
  <c r="I35" i="16"/>
  <c r="H35" i="16"/>
  <c r="I34" i="16"/>
  <c r="H34" i="16"/>
  <c r="I33" i="16"/>
  <c r="H33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3" i="16"/>
  <c r="H13" i="16"/>
  <c r="I12" i="16"/>
  <c r="H12" i="16"/>
  <c r="I11" i="16"/>
  <c r="H11" i="16"/>
  <c r="I10" i="16"/>
  <c r="H10" i="16"/>
  <c r="I6" i="16"/>
  <c r="I64" i="16" s="1"/>
  <c r="H6" i="16"/>
  <c r="H64" i="16" s="1"/>
  <c r="H38" i="16" l="1"/>
  <c r="I9" i="16"/>
  <c r="I38" i="16"/>
  <c r="H9" i="16"/>
  <c r="D8" i="5" l="1"/>
  <c r="H8" i="5"/>
  <c r="J8" i="5"/>
  <c r="L8" i="5"/>
  <c r="N8" i="5"/>
  <c r="D12" i="5"/>
  <c r="H12" i="5"/>
  <c r="J12" i="5"/>
  <c r="L12" i="5"/>
  <c r="N12" i="5"/>
  <c r="D13" i="5"/>
  <c r="H13" i="5"/>
  <c r="J13" i="5"/>
  <c r="L13" i="5"/>
  <c r="N13" i="5"/>
  <c r="D14" i="5"/>
  <c r="H14" i="5"/>
  <c r="J14" i="5"/>
  <c r="L14" i="5"/>
  <c r="N14" i="5"/>
  <c r="D15" i="5"/>
  <c r="H15" i="5"/>
  <c r="J15" i="5"/>
  <c r="L15" i="5"/>
  <c r="N15" i="5"/>
  <c r="D18" i="5"/>
  <c r="H18" i="5"/>
  <c r="J18" i="5"/>
  <c r="L18" i="5"/>
  <c r="N18" i="5"/>
  <c r="D19" i="5"/>
  <c r="H19" i="5"/>
  <c r="J19" i="5"/>
  <c r="L19" i="5"/>
  <c r="N19" i="5"/>
  <c r="D20" i="5"/>
  <c r="H20" i="5"/>
  <c r="J20" i="5"/>
  <c r="L20" i="5"/>
  <c r="N20" i="5"/>
  <c r="D21" i="5"/>
  <c r="E21" i="5" s="1"/>
  <c r="H21" i="5"/>
  <c r="J21" i="5"/>
  <c r="L21" i="5"/>
  <c r="N21" i="5"/>
  <c r="D22" i="5"/>
  <c r="H22" i="5"/>
  <c r="J22" i="5"/>
  <c r="L22" i="5"/>
  <c r="N22" i="5"/>
  <c r="D25" i="5"/>
  <c r="H25" i="5"/>
  <c r="J25" i="5"/>
  <c r="L25" i="5"/>
  <c r="N25" i="5"/>
  <c r="D26" i="5"/>
  <c r="H26" i="5"/>
  <c r="J26" i="5"/>
  <c r="L26" i="5"/>
  <c r="N26" i="5"/>
  <c r="D27" i="5"/>
  <c r="H27" i="5"/>
  <c r="J27" i="5"/>
  <c r="L27" i="5"/>
  <c r="N27" i="5"/>
  <c r="D28" i="5"/>
  <c r="H28" i="5"/>
  <c r="J28" i="5"/>
  <c r="L28" i="5"/>
  <c r="N28" i="5"/>
  <c r="D29" i="5"/>
  <c r="H29" i="5"/>
  <c r="J29" i="5"/>
  <c r="L29" i="5"/>
  <c r="N29" i="5"/>
  <c r="D30" i="5"/>
  <c r="H30" i="5"/>
  <c r="J30" i="5"/>
  <c r="L30" i="5"/>
  <c r="N30" i="5"/>
  <c r="D31" i="5"/>
  <c r="E31" i="5" s="1"/>
  <c r="H31" i="5"/>
  <c r="J31" i="5"/>
  <c r="L31" i="5"/>
  <c r="N31" i="5"/>
  <c r="D32" i="5"/>
  <c r="H32" i="5"/>
  <c r="J32" i="5"/>
  <c r="L32" i="5"/>
  <c r="N32" i="5"/>
  <c r="D33" i="5"/>
  <c r="H33" i="5"/>
  <c r="J33" i="5"/>
  <c r="L33" i="5"/>
  <c r="N33" i="5"/>
  <c r="D36" i="5"/>
  <c r="H36" i="5"/>
  <c r="J36" i="5"/>
  <c r="L36" i="5"/>
  <c r="N36" i="5"/>
  <c r="D37" i="5"/>
  <c r="H37" i="5"/>
  <c r="J37" i="5"/>
  <c r="L37" i="5"/>
  <c r="N37" i="5"/>
  <c r="D39" i="5"/>
  <c r="H39" i="5"/>
  <c r="J39" i="5"/>
  <c r="L39" i="5"/>
  <c r="N39" i="5"/>
  <c r="D41" i="5"/>
  <c r="H41" i="5"/>
  <c r="J41" i="5"/>
  <c r="L41" i="5"/>
  <c r="N41" i="5"/>
  <c r="D42" i="5"/>
  <c r="H42" i="5"/>
  <c r="J42" i="5"/>
  <c r="L42" i="5"/>
  <c r="N42" i="5"/>
  <c r="D43" i="5"/>
  <c r="E43" i="5" s="1"/>
  <c r="H43" i="5"/>
  <c r="J43" i="5"/>
  <c r="L43" i="5"/>
  <c r="N43" i="5"/>
  <c r="D44" i="5"/>
  <c r="H44" i="5"/>
  <c r="J44" i="5"/>
  <c r="L44" i="5"/>
  <c r="N44" i="5"/>
  <c r="D45" i="5"/>
  <c r="H45" i="5"/>
  <c r="J45" i="5"/>
  <c r="L45" i="5"/>
  <c r="N45" i="5"/>
  <c r="D46" i="5"/>
  <c r="H46" i="5"/>
  <c r="J46" i="5"/>
  <c r="L46" i="5"/>
  <c r="N46" i="5"/>
  <c r="D47" i="5"/>
  <c r="H47" i="5"/>
  <c r="J47" i="5"/>
  <c r="L47" i="5"/>
  <c r="N47" i="5"/>
  <c r="D50" i="5"/>
  <c r="H50" i="5"/>
  <c r="J50" i="5"/>
  <c r="L50" i="5"/>
  <c r="N50" i="5"/>
  <c r="D51" i="5"/>
  <c r="H51" i="5"/>
  <c r="J51" i="5"/>
  <c r="L51" i="5"/>
  <c r="N51" i="5"/>
  <c r="D52" i="5"/>
  <c r="E52" i="5" s="1"/>
  <c r="H52" i="5"/>
  <c r="J52" i="5"/>
  <c r="L52" i="5"/>
  <c r="N52" i="5"/>
  <c r="D53" i="5"/>
  <c r="E53" i="5" s="1"/>
  <c r="H53" i="5"/>
  <c r="J53" i="5"/>
  <c r="K53" i="5" s="1"/>
  <c r="L53" i="5"/>
  <c r="M53" i="5" s="1"/>
  <c r="N53" i="5"/>
  <c r="D72" i="5"/>
  <c r="H72" i="5"/>
  <c r="J72" i="5"/>
  <c r="L72" i="5"/>
  <c r="N72" i="5"/>
  <c r="D73" i="5"/>
  <c r="H73" i="5"/>
  <c r="J73" i="5"/>
  <c r="L73" i="5"/>
  <c r="N73" i="5"/>
  <c r="D74" i="5"/>
  <c r="H74" i="5"/>
  <c r="J74" i="5"/>
  <c r="L74" i="5"/>
  <c r="N74" i="5"/>
  <c r="D75" i="5"/>
  <c r="H75" i="5"/>
  <c r="J75" i="5"/>
  <c r="L75" i="5"/>
  <c r="N75" i="5"/>
  <c r="D76" i="5"/>
  <c r="H76" i="5"/>
  <c r="J76" i="5"/>
  <c r="L76" i="5"/>
  <c r="N76" i="5"/>
  <c r="D77" i="5"/>
  <c r="H77" i="5"/>
  <c r="J77" i="5"/>
  <c r="L77" i="5"/>
  <c r="N77" i="5"/>
  <c r="D78" i="5"/>
  <c r="H78" i="5"/>
  <c r="J78" i="5"/>
  <c r="L78" i="5"/>
  <c r="N78" i="5"/>
  <c r="D79" i="5"/>
  <c r="H79" i="5"/>
  <c r="J79" i="5"/>
  <c r="L79" i="5"/>
  <c r="N79" i="5"/>
  <c r="D80" i="5"/>
  <c r="H80" i="5"/>
  <c r="J80" i="5"/>
  <c r="L80" i="5"/>
  <c r="N80" i="5"/>
  <c r="D81" i="5"/>
  <c r="H81" i="5"/>
  <c r="J81" i="5"/>
  <c r="L81" i="5"/>
  <c r="N81" i="5"/>
  <c r="D82" i="5"/>
  <c r="H82" i="5"/>
  <c r="J82" i="5"/>
  <c r="L82" i="5"/>
  <c r="N82" i="5"/>
  <c r="D83" i="5"/>
  <c r="H83" i="5"/>
  <c r="J83" i="5"/>
  <c r="L83" i="5"/>
  <c r="N83" i="5"/>
  <c r="D84" i="5"/>
  <c r="H84" i="5"/>
  <c r="J84" i="5"/>
  <c r="L84" i="5"/>
  <c r="N84" i="5"/>
  <c r="D85" i="5"/>
  <c r="H85" i="5"/>
  <c r="J85" i="5"/>
  <c r="L85" i="5"/>
  <c r="N85" i="5"/>
  <c r="D86" i="5"/>
  <c r="H86" i="5"/>
  <c r="J86" i="5"/>
  <c r="L86" i="5"/>
  <c r="N86" i="5"/>
  <c r="D87" i="5"/>
  <c r="H87" i="5"/>
  <c r="J87" i="5"/>
  <c r="L87" i="5"/>
  <c r="N87" i="5"/>
  <c r="D88" i="5"/>
  <c r="H88" i="5"/>
  <c r="J88" i="5"/>
  <c r="L88" i="5"/>
  <c r="N88" i="5"/>
  <c r="D89" i="5"/>
  <c r="H89" i="5"/>
  <c r="J89" i="5"/>
  <c r="L89" i="5"/>
  <c r="N89" i="5"/>
  <c r="D90" i="5"/>
  <c r="H90" i="5"/>
  <c r="J90" i="5"/>
  <c r="L90" i="5"/>
  <c r="N90" i="5"/>
  <c r="D91" i="5"/>
  <c r="H91" i="5"/>
  <c r="J91" i="5"/>
  <c r="L91" i="5"/>
  <c r="N91" i="5"/>
  <c r="D92" i="5"/>
  <c r="H92" i="5"/>
  <c r="J92" i="5"/>
  <c r="L92" i="5"/>
  <c r="N92" i="5"/>
  <c r="D93" i="5"/>
  <c r="H93" i="5"/>
  <c r="J93" i="5"/>
  <c r="L93" i="5"/>
  <c r="N93" i="5"/>
  <c r="D94" i="5"/>
  <c r="H94" i="5"/>
  <c r="J94" i="5"/>
  <c r="L94" i="5"/>
  <c r="N94" i="5"/>
  <c r="D97" i="5"/>
  <c r="H97" i="5"/>
  <c r="J97" i="5"/>
  <c r="L97" i="5"/>
  <c r="N97" i="5"/>
  <c r="D98" i="5"/>
  <c r="H98" i="5"/>
  <c r="J98" i="5"/>
  <c r="L98" i="5"/>
  <c r="N98" i="5"/>
  <c r="D99" i="5"/>
  <c r="H99" i="5"/>
  <c r="J99" i="5"/>
  <c r="L99" i="5"/>
  <c r="N99" i="5"/>
  <c r="D100" i="5"/>
  <c r="H100" i="5"/>
  <c r="J100" i="5"/>
  <c r="L100" i="5"/>
  <c r="N100" i="5"/>
  <c r="D101" i="5"/>
  <c r="H101" i="5"/>
  <c r="J101" i="5"/>
  <c r="L101" i="5"/>
  <c r="N101" i="5"/>
  <c r="D102" i="5"/>
  <c r="H102" i="5"/>
  <c r="J102" i="5"/>
  <c r="L102" i="5"/>
  <c r="N102" i="5"/>
  <c r="D103" i="5"/>
  <c r="H103" i="5"/>
  <c r="J103" i="5"/>
  <c r="L103" i="5"/>
  <c r="N103" i="5"/>
  <c r="D104" i="5"/>
  <c r="H104" i="5"/>
  <c r="J104" i="5"/>
  <c r="L104" i="5"/>
  <c r="N104" i="5"/>
  <c r="D105" i="5"/>
  <c r="H105" i="5"/>
  <c r="J105" i="5"/>
  <c r="L105" i="5"/>
  <c r="N105" i="5"/>
  <c r="D106" i="5"/>
  <c r="H106" i="5"/>
  <c r="J106" i="5"/>
  <c r="L106" i="5"/>
  <c r="N106" i="5"/>
  <c r="D107" i="5"/>
  <c r="H107" i="5"/>
  <c r="J107" i="5"/>
  <c r="L107" i="5"/>
  <c r="N107" i="5"/>
  <c r="D108" i="5"/>
  <c r="H108" i="5"/>
  <c r="J108" i="5"/>
  <c r="L108" i="5"/>
  <c r="N108" i="5"/>
  <c r="B8" i="24"/>
  <c r="F8" i="24"/>
  <c r="H8" i="24"/>
  <c r="J8" i="24"/>
  <c r="L8" i="24"/>
  <c r="N8" i="24"/>
  <c r="B12" i="24"/>
  <c r="F12" i="24"/>
  <c r="H12" i="24"/>
  <c r="J12" i="24"/>
  <c r="L12" i="24"/>
  <c r="N12" i="24"/>
  <c r="B13" i="24"/>
  <c r="F13" i="24"/>
  <c r="H13" i="24"/>
  <c r="J13" i="24"/>
  <c r="L13" i="24"/>
  <c r="N13" i="24"/>
  <c r="B14" i="24"/>
  <c r="F14" i="24"/>
  <c r="H14" i="24"/>
  <c r="J14" i="24"/>
  <c r="L14" i="24"/>
  <c r="N14" i="24"/>
  <c r="B15" i="24"/>
  <c r="F15" i="24"/>
  <c r="H15" i="24"/>
  <c r="J15" i="24"/>
  <c r="L15" i="24"/>
  <c r="M15" i="24" s="1"/>
  <c r="N15" i="24"/>
  <c r="B18" i="24"/>
  <c r="F18" i="24"/>
  <c r="H18" i="24"/>
  <c r="J18" i="24"/>
  <c r="L18" i="24"/>
  <c r="N18" i="24"/>
  <c r="B19" i="24"/>
  <c r="F19" i="24"/>
  <c r="H19" i="24"/>
  <c r="J19" i="24"/>
  <c r="L19" i="24"/>
  <c r="N19" i="24"/>
  <c r="B20" i="24"/>
  <c r="F20" i="24"/>
  <c r="H20" i="24"/>
  <c r="J20" i="24"/>
  <c r="L20" i="24"/>
  <c r="N20" i="24"/>
  <c r="B21" i="24"/>
  <c r="F21" i="24"/>
  <c r="H21" i="24"/>
  <c r="J21" i="24"/>
  <c r="L21" i="24"/>
  <c r="M21" i="24" s="1"/>
  <c r="N21" i="24"/>
  <c r="B22" i="24"/>
  <c r="F22" i="24"/>
  <c r="H22" i="24"/>
  <c r="J22" i="24"/>
  <c r="L22" i="24"/>
  <c r="N22" i="24"/>
  <c r="B25" i="24"/>
  <c r="F25" i="24"/>
  <c r="H25" i="24"/>
  <c r="J25" i="24"/>
  <c r="L25" i="24"/>
  <c r="N25" i="24"/>
  <c r="B26" i="24"/>
  <c r="F26" i="24"/>
  <c r="H26" i="24"/>
  <c r="J26" i="24"/>
  <c r="L26" i="24"/>
  <c r="N26" i="24"/>
  <c r="B27" i="24"/>
  <c r="F27" i="24"/>
  <c r="H27" i="24"/>
  <c r="J27" i="24"/>
  <c r="L27" i="24"/>
  <c r="M27" i="24" s="1"/>
  <c r="N27" i="24"/>
  <c r="B28" i="24"/>
  <c r="F28" i="24"/>
  <c r="H28" i="24"/>
  <c r="J28" i="24"/>
  <c r="L28" i="24"/>
  <c r="N28" i="24"/>
  <c r="B29" i="24"/>
  <c r="F29" i="24"/>
  <c r="H29" i="24"/>
  <c r="J29" i="24"/>
  <c r="L29" i="24"/>
  <c r="N29" i="24"/>
  <c r="B30" i="24"/>
  <c r="F30" i="24"/>
  <c r="H30" i="24"/>
  <c r="J30" i="24"/>
  <c r="L30" i="24"/>
  <c r="N30" i="24"/>
  <c r="B31" i="24"/>
  <c r="F31" i="24"/>
  <c r="H31" i="24"/>
  <c r="J31" i="24"/>
  <c r="L31" i="24"/>
  <c r="M31" i="24" s="1"/>
  <c r="N31" i="24"/>
  <c r="B32" i="24"/>
  <c r="F32" i="24"/>
  <c r="H32" i="24"/>
  <c r="J32" i="24"/>
  <c r="L32" i="24"/>
  <c r="N32" i="24"/>
  <c r="B33" i="24"/>
  <c r="F33" i="24"/>
  <c r="H33" i="24"/>
  <c r="J33" i="24"/>
  <c r="L33" i="24"/>
  <c r="N33" i="24"/>
  <c r="B36" i="24"/>
  <c r="F36" i="24"/>
  <c r="H36" i="24"/>
  <c r="J36" i="24"/>
  <c r="L36" i="24"/>
  <c r="N36" i="24"/>
  <c r="B37" i="24"/>
  <c r="F37" i="24"/>
  <c r="H37" i="24"/>
  <c r="J37" i="24"/>
  <c r="L37" i="24"/>
  <c r="M37" i="24" s="1"/>
  <c r="N37" i="24"/>
  <c r="B39" i="24"/>
  <c r="F39" i="24"/>
  <c r="H39" i="24"/>
  <c r="J39" i="24"/>
  <c r="L39" i="24"/>
  <c r="N39" i="24"/>
  <c r="B41" i="24"/>
  <c r="F41" i="24"/>
  <c r="H41" i="24"/>
  <c r="J41" i="24"/>
  <c r="L41" i="24"/>
  <c r="N41" i="24"/>
  <c r="B42" i="24"/>
  <c r="F42" i="24"/>
  <c r="H42" i="24"/>
  <c r="J42" i="24"/>
  <c r="L42" i="24"/>
  <c r="N42" i="24"/>
  <c r="B43" i="24"/>
  <c r="F43" i="24"/>
  <c r="H43" i="24"/>
  <c r="J43" i="24"/>
  <c r="L43" i="24"/>
  <c r="M43" i="24" s="1"/>
  <c r="N43" i="24"/>
  <c r="B44" i="24"/>
  <c r="F44" i="24"/>
  <c r="H44" i="24"/>
  <c r="J44" i="24"/>
  <c r="L44" i="24"/>
  <c r="N44" i="24"/>
  <c r="B45" i="24"/>
  <c r="F45" i="24"/>
  <c r="H45" i="24"/>
  <c r="J45" i="24"/>
  <c r="L45" i="24"/>
  <c r="N45" i="24"/>
  <c r="B46" i="24"/>
  <c r="F46" i="24"/>
  <c r="H46" i="24"/>
  <c r="J46" i="24"/>
  <c r="L46" i="24"/>
  <c r="N46" i="24"/>
  <c r="B47" i="24"/>
  <c r="F47" i="24"/>
  <c r="H47" i="24"/>
  <c r="J47" i="24"/>
  <c r="L47" i="24"/>
  <c r="M47" i="24" s="1"/>
  <c r="N47" i="24"/>
  <c r="B50" i="24"/>
  <c r="F50" i="24"/>
  <c r="H50" i="24"/>
  <c r="J50" i="24"/>
  <c r="L50" i="24"/>
  <c r="N50" i="24"/>
  <c r="B51" i="24"/>
  <c r="F51" i="24"/>
  <c r="H51" i="24"/>
  <c r="J51" i="24"/>
  <c r="L51" i="24"/>
  <c r="N51" i="24"/>
  <c r="B52" i="24"/>
  <c r="F52" i="24"/>
  <c r="H52" i="24"/>
  <c r="J52" i="24"/>
  <c r="L52" i="24"/>
  <c r="N52" i="24"/>
  <c r="B53" i="24"/>
  <c r="F53" i="24"/>
  <c r="H53" i="24"/>
  <c r="J53" i="24"/>
  <c r="K53" i="24" s="1"/>
  <c r="L53" i="24"/>
  <c r="M53" i="24" s="1"/>
  <c r="N53" i="24"/>
  <c r="B72" i="24"/>
  <c r="F72" i="24"/>
  <c r="H72" i="24"/>
  <c r="J72" i="24"/>
  <c r="L72" i="24"/>
  <c r="N72" i="24"/>
  <c r="B73" i="24"/>
  <c r="F73" i="24"/>
  <c r="H73" i="24"/>
  <c r="J73" i="24"/>
  <c r="L73" i="24"/>
  <c r="N73" i="24"/>
  <c r="B74" i="24"/>
  <c r="F74" i="24"/>
  <c r="H74" i="24"/>
  <c r="J74" i="24"/>
  <c r="L74" i="24"/>
  <c r="N74" i="24"/>
  <c r="B75" i="24"/>
  <c r="F75" i="24"/>
  <c r="H75" i="24"/>
  <c r="J75" i="24"/>
  <c r="L75" i="24"/>
  <c r="N75" i="24"/>
  <c r="B76" i="24"/>
  <c r="F76" i="24"/>
  <c r="H76" i="24"/>
  <c r="J76" i="24"/>
  <c r="L76" i="24"/>
  <c r="N76" i="24"/>
  <c r="B77" i="24"/>
  <c r="F77" i="24"/>
  <c r="H77" i="24"/>
  <c r="J77" i="24"/>
  <c r="L77" i="24"/>
  <c r="N77" i="24"/>
  <c r="B78" i="24"/>
  <c r="F78" i="24"/>
  <c r="H78" i="24"/>
  <c r="J78" i="24"/>
  <c r="L78" i="24"/>
  <c r="N78" i="24"/>
  <c r="B79" i="24"/>
  <c r="F79" i="24"/>
  <c r="H79" i="24"/>
  <c r="J79" i="24"/>
  <c r="L79" i="24"/>
  <c r="N79" i="24"/>
  <c r="B80" i="24"/>
  <c r="F80" i="24"/>
  <c r="H80" i="24"/>
  <c r="J80" i="24"/>
  <c r="L80" i="24"/>
  <c r="N80" i="24"/>
  <c r="B81" i="24"/>
  <c r="F81" i="24"/>
  <c r="H81" i="24"/>
  <c r="J81" i="24"/>
  <c r="L81" i="24"/>
  <c r="N81" i="24"/>
  <c r="B82" i="24"/>
  <c r="F82" i="24"/>
  <c r="H82" i="24"/>
  <c r="J82" i="24"/>
  <c r="L82" i="24"/>
  <c r="N82" i="24"/>
  <c r="B83" i="24"/>
  <c r="F83" i="24"/>
  <c r="H83" i="24"/>
  <c r="J83" i="24"/>
  <c r="L83" i="24"/>
  <c r="N83" i="24"/>
  <c r="B84" i="24"/>
  <c r="F84" i="24"/>
  <c r="H84" i="24"/>
  <c r="J84" i="24"/>
  <c r="L84" i="24"/>
  <c r="N84" i="24"/>
  <c r="B85" i="24"/>
  <c r="F85" i="24"/>
  <c r="H85" i="24"/>
  <c r="J85" i="24"/>
  <c r="L85" i="24"/>
  <c r="N85" i="24"/>
  <c r="P85" i="5" s="1"/>
  <c r="B86" i="24"/>
  <c r="F86" i="24"/>
  <c r="H86" i="24"/>
  <c r="J86" i="24"/>
  <c r="L86" i="24"/>
  <c r="N86" i="24"/>
  <c r="B87" i="24"/>
  <c r="F87" i="24"/>
  <c r="H87" i="24"/>
  <c r="J87" i="24"/>
  <c r="L87" i="24"/>
  <c r="N87" i="24"/>
  <c r="B88" i="24"/>
  <c r="F88" i="24"/>
  <c r="H88" i="24"/>
  <c r="J88" i="24"/>
  <c r="L88" i="24"/>
  <c r="N88" i="24"/>
  <c r="B89" i="24"/>
  <c r="F89" i="24"/>
  <c r="H89" i="24"/>
  <c r="J89" i="24"/>
  <c r="L89" i="24"/>
  <c r="N89" i="24"/>
  <c r="B90" i="24"/>
  <c r="F90" i="24"/>
  <c r="H90" i="24"/>
  <c r="J90" i="24"/>
  <c r="L90" i="24"/>
  <c r="N90" i="24"/>
  <c r="B91" i="24"/>
  <c r="F91" i="24"/>
  <c r="H91" i="24"/>
  <c r="J91" i="24"/>
  <c r="L91" i="24"/>
  <c r="N91" i="24"/>
  <c r="B92" i="24"/>
  <c r="F92" i="24"/>
  <c r="H92" i="24"/>
  <c r="J92" i="24"/>
  <c r="L92" i="24"/>
  <c r="N92" i="24"/>
  <c r="B93" i="24"/>
  <c r="F93" i="24"/>
  <c r="H93" i="24"/>
  <c r="J93" i="24"/>
  <c r="L93" i="24"/>
  <c r="N93" i="24"/>
  <c r="B94" i="24"/>
  <c r="F94" i="24"/>
  <c r="H94" i="24"/>
  <c r="J94" i="24"/>
  <c r="L94" i="24"/>
  <c r="N94" i="24"/>
  <c r="B98" i="24"/>
  <c r="F98" i="24"/>
  <c r="H98" i="24"/>
  <c r="J98" i="24"/>
  <c r="L98" i="24"/>
  <c r="N98" i="24"/>
  <c r="B99" i="24"/>
  <c r="F99" i="24"/>
  <c r="H99" i="24"/>
  <c r="J99" i="24"/>
  <c r="L99" i="24"/>
  <c r="N99" i="24"/>
  <c r="B100" i="24"/>
  <c r="F100" i="24"/>
  <c r="H100" i="24"/>
  <c r="J100" i="24"/>
  <c r="L100" i="24"/>
  <c r="N100" i="24"/>
  <c r="B101" i="24"/>
  <c r="F101" i="24"/>
  <c r="H101" i="24"/>
  <c r="J101" i="24"/>
  <c r="L101" i="24"/>
  <c r="N101" i="24"/>
  <c r="B102" i="24"/>
  <c r="F102" i="24"/>
  <c r="H102" i="24"/>
  <c r="J102" i="24"/>
  <c r="L102" i="24"/>
  <c r="N102" i="24"/>
  <c r="B103" i="24"/>
  <c r="B102" i="5" s="1"/>
  <c r="F103" i="24"/>
  <c r="H103" i="24"/>
  <c r="J103" i="24"/>
  <c r="L103" i="24"/>
  <c r="N103" i="24"/>
  <c r="B104" i="24"/>
  <c r="F104" i="24"/>
  <c r="H104" i="24"/>
  <c r="J104" i="24"/>
  <c r="L104" i="24"/>
  <c r="N104" i="24"/>
  <c r="B105" i="24"/>
  <c r="F105" i="24"/>
  <c r="H105" i="24"/>
  <c r="J105" i="24"/>
  <c r="L105" i="24"/>
  <c r="N105" i="24"/>
  <c r="B106" i="24"/>
  <c r="F106" i="24"/>
  <c r="H106" i="24"/>
  <c r="J106" i="24"/>
  <c r="L106" i="24"/>
  <c r="N106" i="24"/>
  <c r="B107" i="24"/>
  <c r="F107" i="24"/>
  <c r="H107" i="24"/>
  <c r="J107" i="24"/>
  <c r="L107" i="24"/>
  <c r="N107" i="24"/>
  <c r="B108" i="24"/>
  <c r="F108" i="24"/>
  <c r="H108" i="24"/>
  <c r="J108" i="24"/>
  <c r="L108" i="24"/>
  <c r="N108" i="24"/>
  <c r="B109" i="24"/>
  <c r="F109" i="24"/>
  <c r="H109" i="24"/>
  <c r="J109" i="24"/>
  <c r="L109" i="24"/>
  <c r="N109" i="24"/>
  <c r="M43" i="5" l="1"/>
  <c r="K43" i="5"/>
  <c r="K50" i="5"/>
  <c r="E46" i="5"/>
  <c r="E36" i="5"/>
  <c r="E51" i="5"/>
  <c r="E42" i="5"/>
  <c r="E45" i="5"/>
  <c r="I47" i="24"/>
  <c r="I53" i="24"/>
  <c r="M31" i="5"/>
  <c r="K44" i="5"/>
  <c r="K32" i="5"/>
  <c r="E26" i="5"/>
  <c r="E33" i="5"/>
  <c r="K47" i="24"/>
  <c r="K37" i="24"/>
  <c r="K43" i="24"/>
  <c r="K31" i="24"/>
  <c r="I43" i="24"/>
  <c r="I31" i="24"/>
  <c r="I21" i="24"/>
  <c r="I37" i="24"/>
  <c r="I27" i="24"/>
  <c r="K27" i="24"/>
  <c r="K21" i="24"/>
  <c r="K22" i="5"/>
  <c r="K31" i="5"/>
  <c r="K21" i="5"/>
  <c r="E44" i="5"/>
  <c r="E32" i="5"/>
  <c r="K39" i="5"/>
  <c r="E47" i="5"/>
  <c r="E37" i="5"/>
  <c r="E27" i="5"/>
  <c r="E30" i="5"/>
  <c r="E20" i="5"/>
  <c r="E50" i="5"/>
  <c r="E39" i="5"/>
  <c r="K28" i="5"/>
  <c r="K45" i="5"/>
  <c r="M51" i="24"/>
  <c r="M45" i="24"/>
  <c r="M33" i="24"/>
  <c r="M29" i="24"/>
  <c r="M25" i="24"/>
  <c r="M19" i="24"/>
  <c r="M13" i="24"/>
  <c r="K46" i="5"/>
  <c r="K47" i="5"/>
  <c r="M21" i="5"/>
  <c r="K52" i="5"/>
  <c r="K42" i="5"/>
  <c r="K51" i="5"/>
  <c r="E25" i="5"/>
  <c r="M47" i="5"/>
  <c r="M37" i="5"/>
  <c r="M27" i="5"/>
  <c r="M15" i="5"/>
  <c r="E14" i="5"/>
  <c r="M45" i="5"/>
  <c r="M33" i="5"/>
  <c r="O53" i="5"/>
  <c r="O43" i="5"/>
  <c r="O31" i="5"/>
  <c r="O21" i="5"/>
  <c r="D78" i="24"/>
  <c r="K18" i="5"/>
  <c r="M52" i="24"/>
  <c r="M46" i="24"/>
  <c r="M42" i="24"/>
  <c r="M36" i="24"/>
  <c r="M30" i="24"/>
  <c r="M26" i="24"/>
  <c r="M20" i="24"/>
  <c r="M14" i="24"/>
  <c r="M50" i="24"/>
  <c r="M44" i="24"/>
  <c r="M39" i="24"/>
  <c r="M32" i="24"/>
  <c r="M28" i="24"/>
  <c r="M22" i="24"/>
  <c r="M18" i="24"/>
  <c r="E22" i="5"/>
  <c r="E13" i="5"/>
  <c r="M52" i="5"/>
  <c r="M42" i="5"/>
  <c r="K37" i="5"/>
  <c r="M30" i="5"/>
  <c r="E29" i="5"/>
  <c r="E19" i="5"/>
  <c r="E28" i="5"/>
  <c r="E18" i="5"/>
  <c r="M50" i="5"/>
  <c r="M39" i="5"/>
  <c r="I51" i="24"/>
  <c r="I45" i="24"/>
  <c r="M46" i="5"/>
  <c r="M36" i="5"/>
  <c r="M26" i="5"/>
  <c r="M14" i="5"/>
  <c r="M51" i="5"/>
  <c r="M29" i="5"/>
  <c r="M44" i="5"/>
  <c r="M32" i="5"/>
  <c r="O30" i="5"/>
  <c r="O45" i="5"/>
  <c r="O33" i="5"/>
  <c r="K27" i="5"/>
  <c r="O25" i="5"/>
  <c r="M20" i="5"/>
  <c r="K15" i="5"/>
  <c r="O52" i="5"/>
  <c r="O42" i="5"/>
  <c r="O20" i="5"/>
  <c r="O50" i="5"/>
  <c r="O39" i="5"/>
  <c r="O28" i="5"/>
  <c r="O18" i="5"/>
  <c r="O46" i="5"/>
  <c r="O36" i="5"/>
  <c r="O26" i="5"/>
  <c r="O51" i="5"/>
  <c r="O29" i="5"/>
  <c r="O19" i="5"/>
  <c r="O44" i="5"/>
  <c r="K36" i="5"/>
  <c r="O32" i="5"/>
  <c r="K26" i="5"/>
  <c r="O22" i="5"/>
  <c r="M19" i="5"/>
  <c r="O47" i="5"/>
  <c r="O37" i="5"/>
  <c r="K29" i="5"/>
  <c r="O27" i="5"/>
  <c r="M22" i="5"/>
  <c r="O15" i="5"/>
  <c r="K50" i="24"/>
  <c r="K44" i="24"/>
  <c r="K39" i="24"/>
  <c r="K32" i="24"/>
  <c r="K28" i="24"/>
  <c r="K22" i="24"/>
  <c r="K18" i="24"/>
  <c r="K30" i="5"/>
  <c r="M25" i="5"/>
  <c r="K20" i="5"/>
  <c r="I50" i="24"/>
  <c r="I44" i="24"/>
  <c r="I39" i="24"/>
  <c r="I32" i="24"/>
  <c r="I28" i="24"/>
  <c r="I22" i="24"/>
  <c r="I18" i="24"/>
  <c r="K33" i="5"/>
  <c r="M28" i="5"/>
  <c r="K25" i="5"/>
  <c r="M18" i="5"/>
  <c r="E15" i="5"/>
  <c r="K13" i="5"/>
  <c r="K51" i="24"/>
  <c r="K45" i="24"/>
  <c r="K33" i="24"/>
  <c r="K29" i="24"/>
  <c r="K25" i="24"/>
  <c r="K19" i="24"/>
  <c r="K13" i="24"/>
  <c r="I33" i="24"/>
  <c r="I29" i="24"/>
  <c r="I25" i="24"/>
  <c r="I19" i="24"/>
  <c r="K30" i="24"/>
  <c r="K14" i="5"/>
  <c r="K52" i="24"/>
  <c r="K46" i="24"/>
  <c r="K42" i="24"/>
  <c r="K36" i="24"/>
  <c r="K26" i="24"/>
  <c r="K20" i="24"/>
  <c r="K14" i="24"/>
  <c r="I52" i="24"/>
  <c r="I46" i="24"/>
  <c r="I42" i="24"/>
  <c r="I36" i="24"/>
  <c r="I30" i="24"/>
  <c r="I26" i="24"/>
  <c r="I20" i="24"/>
  <c r="I14" i="24"/>
  <c r="K19" i="5"/>
  <c r="D102" i="24"/>
  <c r="G44" i="24"/>
  <c r="D44" i="24"/>
  <c r="B21" i="5"/>
  <c r="C21" i="24"/>
  <c r="D15" i="24"/>
  <c r="G15" i="24"/>
  <c r="N69" i="24"/>
  <c r="O85" i="24" s="1"/>
  <c r="O8" i="24"/>
  <c r="O69" i="24" s="1"/>
  <c r="P8" i="5"/>
  <c r="F107" i="5"/>
  <c r="F99" i="5"/>
  <c r="F91" i="5"/>
  <c r="F83" i="5"/>
  <c r="F75" i="5"/>
  <c r="I51" i="5"/>
  <c r="F51" i="5"/>
  <c r="I42" i="5"/>
  <c r="F42" i="5"/>
  <c r="E41" i="5"/>
  <c r="D40" i="5"/>
  <c r="E40" i="5" s="1"/>
  <c r="I31" i="5"/>
  <c r="F31" i="5"/>
  <c r="F13" i="5"/>
  <c r="I13" i="5"/>
  <c r="D11" i="5"/>
  <c r="E11" i="5" s="1"/>
  <c r="E12" i="5"/>
  <c r="B108" i="5"/>
  <c r="D105" i="24"/>
  <c r="B101" i="5"/>
  <c r="P100" i="5"/>
  <c r="B93" i="5"/>
  <c r="P92" i="5"/>
  <c r="D88" i="24"/>
  <c r="B85" i="5"/>
  <c r="P84" i="5"/>
  <c r="D80" i="24"/>
  <c r="B77" i="5"/>
  <c r="P76" i="5"/>
  <c r="D72" i="24"/>
  <c r="C53" i="24"/>
  <c r="B53" i="5"/>
  <c r="P52" i="5"/>
  <c r="O52" i="24"/>
  <c r="G47" i="24"/>
  <c r="D47" i="24"/>
  <c r="B44" i="5"/>
  <c r="C44" i="24"/>
  <c r="P43" i="5"/>
  <c r="O43" i="24"/>
  <c r="G37" i="24"/>
  <c r="D37" i="24"/>
  <c r="B33" i="5"/>
  <c r="C33" i="24"/>
  <c r="P32" i="5"/>
  <c r="O32" i="24"/>
  <c r="D28" i="24"/>
  <c r="G28" i="24"/>
  <c r="C25" i="24"/>
  <c r="B25" i="5"/>
  <c r="G19" i="24"/>
  <c r="D19" i="24"/>
  <c r="B15" i="5"/>
  <c r="C15" i="24"/>
  <c r="P14" i="5"/>
  <c r="O14" i="24"/>
  <c r="I13" i="24"/>
  <c r="L69" i="24"/>
  <c r="M86" i="24" s="1"/>
  <c r="M8" i="24"/>
  <c r="M69" i="24" s="1"/>
  <c r="F100" i="5"/>
  <c r="F92" i="5"/>
  <c r="F84" i="5"/>
  <c r="F76" i="5"/>
  <c r="I52" i="5"/>
  <c r="F52" i="5"/>
  <c r="I43" i="5"/>
  <c r="F43" i="5"/>
  <c r="F32" i="5"/>
  <c r="I32" i="5"/>
  <c r="F14" i="5"/>
  <c r="I14" i="5"/>
  <c r="P73" i="5"/>
  <c r="D108" i="24"/>
  <c r="B104" i="5"/>
  <c r="P103" i="5"/>
  <c r="D100" i="24"/>
  <c r="P94" i="5"/>
  <c r="D91" i="24"/>
  <c r="B88" i="5"/>
  <c r="P87" i="5"/>
  <c r="D83" i="24"/>
  <c r="B80" i="5"/>
  <c r="P79" i="5"/>
  <c r="D75" i="24"/>
  <c r="B72" i="5"/>
  <c r="D51" i="24"/>
  <c r="G51" i="24"/>
  <c r="C47" i="24"/>
  <c r="B47" i="5"/>
  <c r="O46" i="24"/>
  <c r="P46" i="5"/>
  <c r="G42" i="24"/>
  <c r="D42" i="24"/>
  <c r="B37" i="5"/>
  <c r="C37" i="24"/>
  <c r="O36" i="24"/>
  <c r="P36" i="5"/>
  <c r="D31" i="24"/>
  <c r="G31" i="24"/>
  <c r="C28" i="24"/>
  <c r="B28" i="5"/>
  <c r="O27" i="24"/>
  <c r="P27" i="5"/>
  <c r="G22" i="24"/>
  <c r="D22" i="24"/>
  <c r="C19" i="24"/>
  <c r="B19" i="5"/>
  <c r="P18" i="5"/>
  <c r="O18" i="24"/>
  <c r="D13" i="24"/>
  <c r="G13" i="24"/>
  <c r="J69" i="24"/>
  <c r="K78" i="24" s="1"/>
  <c r="K8" i="24"/>
  <c r="K69" i="24" s="1"/>
  <c r="F108" i="5"/>
  <c r="F101" i="5"/>
  <c r="F93" i="5"/>
  <c r="F85" i="5"/>
  <c r="F77" i="5"/>
  <c r="I53" i="5"/>
  <c r="F53" i="5"/>
  <c r="F44" i="5"/>
  <c r="I44" i="5"/>
  <c r="I33" i="5"/>
  <c r="F33" i="5"/>
  <c r="F25" i="5"/>
  <c r="I25" i="5"/>
  <c r="F15" i="5"/>
  <c r="I15" i="5"/>
  <c r="D109" i="24"/>
  <c r="P105" i="5"/>
  <c r="D25" i="24"/>
  <c r="G25" i="24"/>
  <c r="F22" i="5"/>
  <c r="I22" i="5"/>
  <c r="B107" i="5"/>
  <c r="P106" i="5"/>
  <c r="D103" i="24"/>
  <c r="B99" i="5"/>
  <c r="P98" i="5"/>
  <c r="B91" i="5"/>
  <c r="P90" i="5"/>
  <c r="D86" i="24"/>
  <c r="B83" i="5"/>
  <c r="P82" i="5"/>
  <c r="B75" i="5"/>
  <c r="P74" i="5"/>
  <c r="B51" i="5"/>
  <c r="C51" i="24"/>
  <c r="O50" i="24"/>
  <c r="P50" i="5"/>
  <c r="D45" i="24"/>
  <c r="G45" i="24"/>
  <c r="C42" i="24"/>
  <c r="B42" i="5"/>
  <c r="P41" i="5"/>
  <c r="N40" i="24"/>
  <c r="O41" i="24"/>
  <c r="C31" i="24"/>
  <c r="B31" i="5"/>
  <c r="P30" i="5"/>
  <c r="O30" i="24"/>
  <c r="G26" i="24"/>
  <c r="D26" i="24"/>
  <c r="B22" i="5"/>
  <c r="C22" i="24"/>
  <c r="P21" i="5"/>
  <c r="O21" i="24"/>
  <c r="B13" i="5"/>
  <c r="C13" i="24"/>
  <c r="O12" i="24"/>
  <c r="N11" i="24"/>
  <c r="P12" i="5"/>
  <c r="I8" i="24"/>
  <c r="I69" i="24" s="1"/>
  <c r="H69" i="24"/>
  <c r="I84" i="24" s="1"/>
  <c r="F102" i="5"/>
  <c r="F86" i="5"/>
  <c r="F78" i="5"/>
  <c r="F45" i="5"/>
  <c r="I45" i="5"/>
  <c r="F26" i="5"/>
  <c r="I26" i="5"/>
  <c r="N69" i="5"/>
  <c r="O76" i="5" s="1"/>
  <c r="B106" i="5"/>
  <c r="B98" i="5"/>
  <c r="D93" i="24"/>
  <c r="D89" i="24"/>
  <c r="B86" i="5"/>
  <c r="D81" i="24"/>
  <c r="B78" i="5"/>
  <c r="P77" i="5"/>
  <c r="D73" i="24"/>
  <c r="O53" i="24"/>
  <c r="P53" i="5"/>
  <c r="C45" i="24"/>
  <c r="B45" i="5"/>
  <c r="O44" i="24"/>
  <c r="P44" i="5"/>
  <c r="M41" i="24"/>
  <c r="L40" i="24"/>
  <c r="M40" i="24" s="1"/>
  <c r="G39" i="24"/>
  <c r="D39" i="24"/>
  <c r="P33" i="5"/>
  <c r="O33" i="24"/>
  <c r="D29" i="24"/>
  <c r="G29" i="24"/>
  <c r="B26" i="5"/>
  <c r="C26" i="24"/>
  <c r="O25" i="24"/>
  <c r="P25" i="5"/>
  <c r="D20" i="24"/>
  <c r="G20" i="24"/>
  <c r="P15" i="5"/>
  <c r="O15" i="24"/>
  <c r="M12" i="24"/>
  <c r="L11" i="24"/>
  <c r="M11" i="24" s="1"/>
  <c r="F69" i="24"/>
  <c r="G78" i="24" s="1"/>
  <c r="D8" i="24"/>
  <c r="G8" i="24"/>
  <c r="G69" i="24" s="1"/>
  <c r="F103" i="5"/>
  <c r="F94" i="5"/>
  <c r="F87" i="5"/>
  <c r="F79" i="5"/>
  <c r="F46" i="5"/>
  <c r="I46" i="5"/>
  <c r="O41" i="5"/>
  <c r="N40" i="5"/>
  <c r="O40" i="5" s="1"/>
  <c r="F36" i="5"/>
  <c r="I36" i="5"/>
  <c r="F27" i="5"/>
  <c r="I27" i="5"/>
  <c r="I18" i="5"/>
  <c r="F18" i="5"/>
  <c r="N11" i="5"/>
  <c r="O11" i="5" s="1"/>
  <c r="O12" i="5"/>
  <c r="L69" i="5"/>
  <c r="M72" i="5" s="1"/>
  <c r="P97" i="5"/>
  <c r="B82" i="5"/>
  <c r="I72" i="24"/>
  <c r="G53" i="24"/>
  <c r="D53" i="24"/>
  <c r="C50" i="24"/>
  <c r="B50" i="5"/>
  <c r="G33" i="24"/>
  <c r="D33" i="24"/>
  <c r="B30" i="5"/>
  <c r="C30" i="24"/>
  <c r="D106" i="24"/>
  <c r="B105" i="5"/>
  <c r="P104" i="5"/>
  <c r="D101" i="24"/>
  <c r="B97" i="5"/>
  <c r="D92" i="24"/>
  <c r="B89" i="5"/>
  <c r="P88" i="5"/>
  <c r="D84" i="24"/>
  <c r="B81" i="5"/>
  <c r="P80" i="5"/>
  <c r="D76" i="24"/>
  <c r="B73" i="5"/>
  <c r="P72" i="5"/>
  <c r="G52" i="24"/>
  <c r="D52" i="24"/>
  <c r="P47" i="5"/>
  <c r="O47" i="24"/>
  <c r="D43" i="24"/>
  <c r="G43" i="24"/>
  <c r="K41" i="24"/>
  <c r="J40" i="24"/>
  <c r="K40" i="24" s="1"/>
  <c r="C39" i="24"/>
  <c r="B39" i="5"/>
  <c r="O37" i="24"/>
  <c r="P37" i="5"/>
  <c r="G32" i="24"/>
  <c r="D32" i="24"/>
  <c r="C29" i="24"/>
  <c r="B29" i="5"/>
  <c r="P28" i="5"/>
  <c r="O28" i="24"/>
  <c r="B20" i="5"/>
  <c r="C20" i="24"/>
  <c r="O19" i="24"/>
  <c r="P19" i="5"/>
  <c r="D14" i="24"/>
  <c r="G14" i="24"/>
  <c r="J11" i="24"/>
  <c r="K11" i="24" s="1"/>
  <c r="K12" i="24"/>
  <c r="B8" i="5"/>
  <c r="K8" i="5" s="1"/>
  <c r="K69" i="5" s="1"/>
  <c r="B69" i="24"/>
  <c r="C83" i="24" s="1"/>
  <c r="F104" i="5"/>
  <c r="F88" i="5"/>
  <c r="F80" i="5"/>
  <c r="F72" i="5"/>
  <c r="F47" i="5"/>
  <c r="I47" i="5"/>
  <c r="M41" i="5"/>
  <c r="L40" i="5"/>
  <c r="M40" i="5" s="1"/>
  <c r="I37" i="5"/>
  <c r="F37" i="5"/>
  <c r="I28" i="5"/>
  <c r="F28" i="5"/>
  <c r="I19" i="5"/>
  <c r="F19" i="5"/>
  <c r="O13" i="5"/>
  <c r="L11" i="5"/>
  <c r="M11" i="5" s="1"/>
  <c r="M12" i="5"/>
  <c r="J69" i="5"/>
  <c r="K87" i="5" s="1"/>
  <c r="B90" i="5"/>
  <c r="P89" i="5"/>
  <c r="P81" i="5"/>
  <c r="D77" i="24"/>
  <c r="B41" i="5"/>
  <c r="B40" i="24"/>
  <c r="C41" i="24"/>
  <c r="P29" i="5"/>
  <c r="O29" i="24"/>
  <c r="P20" i="5"/>
  <c r="O20" i="24"/>
  <c r="C12" i="24"/>
  <c r="B11" i="24"/>
  <c r="B12" i="5"/>
  <c r="P101" i="5"/>
  <c r="D98" i="24"/>
  <c r="P107" i="5"/>
  <c r="D104" i="24"/>
  <c r="B100" i="5"/>
  <c r="P99" i="5"/>
  <c r="D94" i="24"/>
  <c r="B92" i="5"/>
  <c r="P91" i="5"/>
  <c r="D87" i="24"/>
  <c r="B84" i="5"/>
  <c r="P83" i="5"/>
  <c r="D79" i="24"/>
  <c r="B76" i="5"/>
  <c r="P75" i="5"/>
  <c r="C52" i="24"/>
  <c r="B52" i="5"/>
  <c r="P51" i="5"/>
  <c r="O51" i="24"/>
  <c r="D46" i="24"/>
  <c r="G46" i="24"/>
  <c r="C43" i="24"/>
  <c r="B43" i="5"/>
  <c r="P42" i="5"/>
  <c r="O42" i="24"/>
  <c r="I41" i="24"/>
  <c r="H40" i="24"/>
  <c r="I40" i="24" s="1"/>
  <c r="G36" i="24"/>
  <c r="D36" i="24"/>
  <c r="B32" i="5"/>
  <c r="C32" i="24"/>
  <c r="P31" i="5"/>
  <c r="O31" i="24"/>
  <c r="D27" i="24"/>
  <c r="G27" i="24"/>
  <c r="P22" i="5"/>
  <c r="O22" i="24"/>
  <c r="D18" i="24"/>
  <c r="G18" i="24"/>
  <c r="K15" i="24"/>
  <c r="C14" i="24"/>
  <c r="B14" i="5"/>
  <c r="O13" i="24"/>
  <c r="P13" i="5"/>
  <c r="I12" i="24"/>
  <c r="H11" i="24"/>
  <c r="I11" i="24" s="1"/>
  <c r="F105" i="5"/>
  <c r="F97" i="5"/>
  <c r="F89" i="5"/>
  <c r="F81" i="5"/>
  <c r="F73" i="5"/>
  <c r="J40" i="5"/>
  <c r="K40" i="5" s="1"/>
  <c r="K41" i="5"/>
  <c r="F39" i="5"/>
  <c r="I39" i="5"/>
  <c r="I29" i="5"/>
  <c r="F29" i="5"/>
  <c r="I20" i="5"/>
  <c r="F20" i="5"/>
  <c r="O14" i="5"/>
  <c r="M13" i="5"/>
  <c r="J11" i="5"/>
  <c r="K11" i="5" s="1"/>
  <c r="K12" i="5"/>
  <c r="F8" i="5"/>
  <c r="H69" i="5"/>
  <c r="I77" i="5" s="1"/>
  <c r="D85" i="24"/>
  <c r="B74" i="5"/>
  <c r="O39" i="24"/>
  <c r="P39" i="5"/>
  <c r="P108" i="5"/>
  <c r="P93" i="5"/>
  <c r="D107" i="24"/>
  <c r="B103" i="5"/>
  <c r="P102" i="5"/>
  <c r="D99" i="24"/>
  <c r="B94" i="5"/>
  <c r="D90" i="24"/>
  <c r="B87" i="5"/>
  <c r="P86" i="5"/>
  <c r="D82" i="24"/>
  <c r="B79" i="5"/>
  <c r="P78" i="5"/>
  <c r="D74" i="24"/>
  <c r="G50" i="24"/>
  <c r="D50" i="24"/>
  <c r="B46" i="5"/>
  <c r="C46" i="24"/>
  <c r="P45" i="5"/>
  <c r="O45" i="24"/>
  <c r="F40" i="24"/>
  <c r="G41" i="24"/>
  <c r="D41" i="24"/>
  <c r="C36" i="24"/>
  <c r="B36" i="5"/>
  <c r="G30" i="24"/>
  <c r="D30" i="24"/>
  <c r="C27" i="24"/>
  <c r="B27" i="5"/>
  <c r="O26" i="24"/>
  <c r="P26" i="5"/>
  <c r="D21" i="24"/>
  <c r="G21" i="24"/>
  <c r="B18" i="5"/>
  <c r="C18" i="24"/>
  <c r="I15" i="24"/>
  <c r="G12" i="24"/>
  <c r="F11" i="24"/>
  <c r="G11" i="24" s="1"/>
  <c r="D12" i="24"/>
  <c r="F106" i="5"/>
  <c r="F98" i="5"/>
  <c r="F90" i="5"/>
  <c r="F82" i="5"/>
  <c r="F74" i="5"/>
  <c r="F50" i="5"/>
  <c r="I50" i="5"/>
  <c r="I41" i="5"/>
  <c r="H40" i="5"/>
  <c r="F41" i="5"/>
  <c r="I30" i="5"/>
  <c r="F30" i="5"/>
  <c r="F21" i="5"/>
  <c r="I21" i="5"/>
  <c r="I12" i="5"/>
  <c r="H11" i="5"/>
  <c r="I11" i="5" s="1"/>
  <c r="F12" i="5"/>
  <c r="D69" i="5"/>
  <c r="E106" i="5" s="1"/>
  <c r="L48" i="34"/>
  <c r="J48" i="34"/>
  <c r="H48" i="34"/>
  <c r="G48" i="34"/>
  <c r="E48" i="34"/>
  <c r="D48" i="34"/>
  <c r="B48" i="34"/>
  <c r="L47" i="34"/>
  <c r="J47" i="34"/>
  <c r="H47" i="34"/>
  <c r="G47" i="34"/>
  <c r="E47" i="34"/>
  <c r="D47" i="34"/>
  <c r="B47" i="34"/>
  <c r="L46" i="34"/>
  <c r="J46" i="34"/>
  <c r="H46" i="34"/>
  <c r="G46" i="34"/>
  <c r="E46" i="34"/>
  <c r="D46" i="34"/>
  <c r="B46" i="34"/>
  <c r="L45" i="34"/>
  <c r="J45" i="34"/>
  <c r="H45" i="34"/>
  <c r="G45" i="34"/>
  <c r="E45" i="34"/>
  <c r="D45" i="34"/>
  <c r="B45" i="34"/>
  <c r="L44" i="34"/>
  <c r="J44" i="34"/>
  <c r="H44" i="34"/>
  <c r="G44" i="34"/>
  <c r="E44" i="34"/>
  <c r="D44" i="34"/>
  <c r="B44" i="34"/>
  <c r="L43" i="34"/>
  <c r="J43" i="34"/>
  <c r="H43" i="34"/>
  <c r="G43" i="34"/>
  <c r="E43" i="34"/>
  <c r="D43" i="34"/>
  <c r="B43" i="34"/>
  <c r="L42" i="34"/>
  <c r="J42" i="34"/>
  <c r="H42" i="34"/>
  <c r="G42" i="34"/>
  <c r="E42" i="34"/>
  <c r="D42" i="34"/>
  <c r="B42" i="34"/>
  <c r="L41" i="34"/>
  <c r="J41" i="34"/>
  <c r="H41" i="34"/>
  <c r="G41" i="34"/>
  <c r="E41" i="34"/>
  <c r="D41" i="34"/>
  <c r="B41" i="34"/>
  <c r="L40" i="34"/>
  <c r="J40" i="34"/>
  <c r="H40" i="34"/>
  <c r="G40" i="34"/>
  <c r="E40" i="34"/>
  <c r="D40" i="34"/>
  <c r="B40" i="34"/>
  <c r="L39" i="34"/>
  <c r="J39" i="34"/>
  <c r="H39" i="34"/>
  <c r="G39" i="34"/>
  <c r="E39" i="34"/>
  <c r="D39" i="34"/>
  <c r="B39" i="34"/>
  <c r="L38" i="34"/>
  <c r="J38" i="34"/>
  <c r="H38" i="34"/>
  <c r="G38" i="34"/>
  <c r="E38" i="34"/>
  <c r="D38" i="34"/>
  <c r="B38" i="34"/>
  <c r="L37" i="34"/>
  <c r="J37" i="34"/>
  <c r="H37" i="34"/>
  <c r="G37" i="34"/>
  <c r="E37" i="34"/>
  <c r="D37" i="34"/>
  <c r="B37" i="34"/>
  <c r="L36" i="34"/>
  <c r="J36" i="34"/>
  <c r="H36" i="34"/>
  <c r="G36" i="34"/>
  <c r="E36" i="34"/>
  <c r="D36" i="34"/>
  <c r="B36" i="34"/>
  <c r="L33" i="34"/>
  <c r="J33" i="34"/>
  <c r="H33" i="34"/>
  <c r="G33" i="34"/>
  <c r="E33" i="34"/>
  <c r="D33" i="34"/>
  <c r="B33" i="34"/>
  <c r="L32" i="34"/>
  <c r="J32" i="34"/>
  <c r="H32" i="34"/>
  <c r="G32" i="34"/>
  <c r="E32" i="34"/>
  <c r="D32" i="34"/>
  <c r="B32" i="34"/>
  <c r="L31" i="34"/>
  <c r="J31" i="34"/>
  <c r="H31" i="34"/>
  <c r="G31" i="34"/>
  <c r="E31" i="34"/>
  <c r="D31" i="34"/>
  <c r="B31" i="34"/>
  <c r="L30" i="34"/>
  <c r="J30" i="34"/>
  <c r="H30" i="34"/>
  <c r="G30" i="34"/>
  <c r="E30" i="34"/>
  <c r="D30" i="34"/>
  <c r="B30" i="34"/>
  <c r="L29" i="34"/>
  <c r="J29" i="34"/>
  <c r="H29" i="34"/>
  <c r="G29" i="34"/>
  <c r="E29" i="34"/>
  <c r="D29" i="34"/>
  <c r="B29" i="34"/>
  <c r="L28" i="34"/>
  <c r="J28" i="34"/>
  <c r="H28" i="34"/>
  <c r="G28" i="34"/>
  <c r="E28" i="34"/>
  <c r="D28" i="34"/>
  <c r="B28" i="34"/>
  <c r="L27" i="34"/>
  <c r="J27" i="34"/>
  <c r="H27" i="34"/>
  <c r="G27" i="34"/>
  <c r="E27" i="34"/>
  <c r="D27" i="34"/>
  <c r="B27" i="34"/>
  <c r="L26" i="34"/>
  <c r="J26" i="34"/>
  <c r="H26" i="34"/>
  <c r="G26" i="34"/>
  <c r="E26" i="34"/>
  <c r="D26" i="34"/>
  <c r="B26" i="34"/>
  <c r="L25" i="34"/>
  <c r="J25" i="34"/>
  <c r="H25" i="34"/>
  <c r="G25" i="34"/>
  <c r="E25" i="34"/>
  <c r="D25" i="34"/>
  <c r="B25" i="34"/>
  <c r="L24" i="34"/>
  <c r="J24" i="34"/>
  <c r="H24" i="34"/>
  <c r="G24" i="34"/>
  <c r="E24" i="34"/>
  <c r="D24" i="34"/>
  <c r="B24" i="34"/>
  <c r="L23" i="34"/>
  <c r="J23" i="34"/>
  <c r="H23" i="34"/>
  <c r="G23" i="34"/>
  <c r="E23" i="34"/>
  <c r="D23" i="34"/>
  <c r="B23" i="34"/>
  <c r="L22" i="34"/>
  <c r="J22" i="34"/>
  <c r="H22" i="34"/>
  <c r="G22" i="34"/>
  <c r="E22" i="34"/>
  <c r="D22" i="34"/>
  <c r="B22" i="34"/>
  <c r="L21" i="34"/>
  <c r="J21" i="34"/>
  <c r="H21" i="34"/>
  <c r="G21" i="34"/>
  <c r="E21" i="34"/>
  <c r="D21" i="34"/>
  <c r="B21" i="34"/>
  <c r="L20" i="34"/>
  <c r="J20" i="34"/>
  <c r="H20" i="34"/>
  <c r="G20" i="34"/>
  <c r="E20" i="34"/>
  <c r="D20" i="34"/>
  <c r="B20" i="34"/>
  <c r="L19" i="34"/>
  <c r="J19" i="34"/>
  <c r="H19" i="34"/>
  <c r="G19" i="34"/>
  <c r="E19" i="34"/>
  <c r="D19" i="34"/>
  <c r="B19" i="34"/>
  <c r="L18" i="34"/>
  <c r="J18" i="34"/>
  <c r="H18" i="34"/>
  <c r="G18" i="34"/>
  <c r="E18" i="34"/>
  <c r="D18" i="34"/>
  <c r="B18" i="34"/>
  <c r="L17" i="34"/>
  <c r="J17" i="34"/>
  <c r="H17" i="34"/>
  <c r="G17" i="34"/>
  <c r="E17" i="34"/>
  <c r="D17" i="34"/>
  <c r="B17" i="34"/>
  <c r="L16" i="34"/>
  <c r="J16" i="34"/>
  <c r="H16" i="34"/>
  <c r="G16" i="34"/>
  <c r="E16" i="34"/>
  <c r="D16" i="34"/>
  <c r="B16" i="34"/>
  <c r="L15" i="34"/>
  <c r="J15" i="34"/>
  <c r="H15" i="34"/>
  <c r="G15" i="34"/>
  <c r="E15" i="34"/>
  <c r="D15" i="34"/>
  <c r="B15" i="34"/>
  <c r="L14" i="34"/>
  <c r="J14" i="34"/>
  <c r="H14" i="34"/>
  <c r="G14" i="34"/>
  <c r="E14" i="34"/>
  <c r="D14" i="34"/>
  <c r="B14" i="34"/>
  <c r="L13" i="34"/>
  <c r="J13" i="34"/>
  <c r="H13" i="34"/>
  <c r="G13" i="34"/>
  <c r="E13" i="34"/>
  <c r="D13" i="34"/>
  <c r="B13" i="34"/>
  <c r="L12" i="34"/>
  <c r="J12" i="34"/>
  <c r="H12" i="34"/>
  <c r="G12" i="34"/>
  <c r="E12" i="34"/>
  <c r="D12" i="34"/>
  <c r="B12" i="34"/>
  <c r="L11" i="34"/>
  <c r="J11" i="34"/>
  <c r="H11" i="34"/>
  <c r="G11" i="34"/>
  <c r="E11" i="34"/>
  <c r="D11" i="34"/>
  <c r="B11" i="34"/>
  <c r="L10" i="34"/>
  <c r="J10" i="34"/>
  <c r="H10" i="34"/>
  <c r="G10" i="34"/>
  <c r="E10" i="34"/>
  <c r="D10" i="34"/>
  <c r="B10" i="34"/>
  <c r="R43" i="21"/>
  <c r="P43" i="21"/>
  <c r="N43" i="21"/>
  <c r="M43" i="21"/>
  <c r="K43" i="21"/>
  <c r="J43" i="21"/>
  <c r="H43" i="21"/>
  <c r="G43" i="21"/>
  <c r="E43" i="21"/>
  <c r="D43" i="21"/>
  <c r="R42" i="21"/>
  <c r="P42" i="21"/>
  <c r="N42" i="21"/>
  <c r="M42" i="21"/>
  <c r="K42" i="21"/>
  <c r="J42" i="21"/>
  <c r="H42" i="21"/>
  <c r="G42" i="21"/>
  <c r="E42" i="21"/>
  <c r="D42" i="21"/>
  <c r="R41" i="21"/>
  <c r="P41" i="21"/>
  <c r="N41" i="21"/>
  <c r="M41" i="21"/>
  <c r="K41" i="21"/>
  <c r="J41" i="21"/>
  <c r="H41" i="21"/>
  <c r="G41" i="21"/>
  <c r="E41" i="21"/>
  <c r="D41" i="21"/>
  <c r="R40" i="21"/>
  <c r="P40" i="21"/>
  <c r="N40" i="21"/>
  <c r="M40" i="21"/>
  <c r="K40" i="21"/>
  <c r="J40" i="21"/>
  <c r="H40" i="21"/>
  <c r="G40" i="21"/>
  <c r="E40" i="21"/>
  <c r="D40" i="21"/>
  <c r="R39" i="21"/>
  <c r="P39" i="21"/>
  <c r="N39" i="21"/>
  <c r="M39" i="21"/>
  <c r="K39" i="21"/>
  <c r="J39" i="21"/>
  <c r="H39" i="21"/>
  <c r="G39" i="21"/>
  <c r="E39" i="21"/>
  <c r="D39" i="21"/>
  <c r="R36" i="21"/>
  <c r="P36" i="21"/>
  <c r="N36" i="21"/>
  <c r="M36" i="21"/>
  <c r="K36" i="21"/>
  <c r="J36" i="21"/>
  <c r="H36" i="21"/>
  <c r="G36" i="21"/>
  <c r="E36" i="21"/>
  <c r="D36" i="21"/>
  <c r="R35" i="21"/>
  <c r="P35" i="21"/>
  <c r="N35" i="21"/>
  <c r="M35" i="21"/>
  <c r="K35" i="21"/>
  <c r="J35" i="21"/>
  <c r="H35" i="21"/>
  <c r="G35" i="21"/>
  <c r="E35" i="21"/>
  <c r="D35" i="21"/>
  <c r="R32" i="21"/>
  <c r="P32" i="21"/>
  <c r="N32" i="21"/>
  <c r="M32" i="21"/>
  <c r="K32" i="21"/>
  <c r="J32" i="21"/>
  <c r="H32" i="21"/>
  <c r="G32" i="21"/>
  <c r="E32" i="21"/>
  <c r="D32" i="21"/>
  <c r="R31" i="21"/>
  <c r="P31" i="21"/>
  <c r="N31" i="21"/>
  <c r="M31" i="21"/>
  <c r="K31" i="21"/>
  <c r="J31" i="21"/>
  <c r="H31" i="21"/>
  <c r="G31" i="21"/>
  <c r="E31" i="21"/>
  <c r="D31" i="21"/>
  <c r="R30" i="21"/>
  <c r="P30" i="21"/>
  <c r="N30" i="21"/>
  <c r="M30" i="21"/>
  <c r="K30" i="21"/>
  <c r="J30" i="21"/>
  <c r="H30" i="21"/>
  <c r="G30" i="21"/>
  <c r="E30" i="21"/>
  <c r="D30" i="21"/>
  <c r="R29" i="21"/>
  <c r="P29" i="21"/>
  <c r="N29" i="21"/>
  <c r="M29" i="21"/>
  <c r="K29" i="21"/>
  <c r="J29" i="21"/>
  <c r="H29" i="21"/>
  <c r="G29" i="21"/>
  <c r="E29" i="21"/>
  <c r="D29" i="21"/>
  <c r="R28" i="21"/>
  <c r="P28" i="21"/>
  <c r="N28" i="21"/>
  <c r="M28" i="21"/>
  <c r="K28" i="21"/>
  <c r="J28" i="21"/>
  <c r="H28" i="21"/>
  <c r="G28" i="21"/>
  <c r="E28" i="21"/>
  <c r="D28" i="21"/>
  <c r="R27" i="21"/>
  <c r="P27" i="21"/>
  <c r="N27" i="21"/>
  <c r="M27" i="21"/>
  <c r="K27" i="21"/>
  <c r="J27" i="21"/>
  <c r="H27" i="21"/>
  <c r="G27" i="21"/>
  <c r="E27" i="21"/>
  <c r="D27" i="21"/>
  <c r="R26" i="21"/>
  <c r="P26" i="21"/>
  <c r="N26" i="21"/>
  <c r="M26" i="21"/>
  <c r="K26" i="21"/>
  <c r="J26" i="21"/>
  <c r="H26" i="21"/>
  <c r="G26" i="21"/>
  <c r="E26" i="21"/>
  <c r="D26" i="21"/>
  <c r="R25" i="21"/>
  <c r="P25" i="21"/>
  <c r="N25" i="21"/>
  <c r="M25" i="21"/>
  <c r="K25" i="21"/>
  <c r="J25" i="21"/>
  <c r="H25" i="21"/>
  <c r="G25" i="21"/>
  <c r="E25" i="21"/>
  <c r="D25" i="21"/>
  <c r="R24" i="21"/>
  <c r="P24" i="21"/>
  <c r="N24" i="21"/>
  <c r="M24" i="21"/>
  <c r="K24" i="21"/>
  <c r="J24" i="21"/>
  <c r="H24" i="21"/>
  <c r="G24" i="21"/>
  <c r="E24" i="21"/>
  <c r="D24" i="21"/>
  <c r="R21" i="21"/>
  <c r="P21" i="21"/>
  <c r="N21" i="21"/>
  <c r="M21" i="21"/>
  <c r="K21" i="21"/>
  <c r="J21" i="21"/>
  <c r="H21" i="21"/>
  <c r="G21" i="21"/>
  <c r="E21" i="21"/>
  <c r="D21" i="21"/>
  <c r="R20" i="21"/>
  <c r="P20" i="21"/>
  <c r="N20" i="21"/>
  <c r="M20" i="21"/>
  <c r="K20" i="21"/>
  <c r="J20" i="21"/>
  <c r="H20" i="21"/>
  <c r="G20" i="21"/>
  <c r="E20" i="21"/>
  <c r="D20" i="21"/>
  <c r="R19" i="21"/>
  <c r="P19" i="21"/>
  <c r="N19" i="21"/>
  <c r="M19" i="21"/>
  <c r="K19" i="21"/>
  <c r="J19" i="21"/>
  <c r="H19" i="21"/>
  <c r="G19" i="21"/>
  <c r="E19" i="21"/>
  <c r="D19" i="21"/>
  <c r="R18" i="21"/>
  <c r="P18" i="21"/>
  <c r="N18" i="21"/>
  <c r="M18" i="21"/>
  <c r="K18" i="21"/>
  <c r="J18" i="21"/>
  <c r="H18" i="21"/>
  <c r="G18" i="21"/>
  <c r="E18" i="21"/>
  <c r="D18" i="21"/>
  <c r="R17" i="21"/>
  <c r="P17" i="21"/>
  <c r="N17" i="21"/>
  <c r="M17" i="21"/>
  <c r="K17" i="21"/>
  <c r="J17" i="21"/>
  <c r="H17" i="21"/>
  <c r="G17" i="21"/>
  <c r="E17" i="21"/>
  <c r="D17" i="21"/>
  <c r="R14" i="21"/>
  <c r="P14" i="21"/>
  <c r="N14" i="21"/>
  <c r="M14" i="21"/>
  <c r="K14" i="21"/>
  <c r="J14" i="21"/>
  <c r="H14" i="21"/>
  <c r="G14" i="21"/>
  <c r="E14" i="21"/>
  <c r="D14" i="21"/>
  <c r="R13" i="21"/>
  <c r="P13" i="21"/>
  <c r="N13" i="21"/>
  <c r="M13" i="21"/>
  <c r="K13" i="21"/>
  <c r="J13" i="21"/>
  <c r="H13" i="21"/>
  <c r="G13" i="21"/>
  <c r="E13" i="21"/>
  <c r="D13" i="21"/>
  <c r="R12" i="21"/>
  <c r="P12" i="21"/>
  <c r="N12" i="21"/>
  <c r="M12" i="21"/>
  <c r="K12" i="21"/>
  <c r="J12" i="21"/>
  <c r="H12" i="21"/>
  <c r="G12" i="21"/>
  <c r="E12" i="21"/>
  <c r="D12" i="21"/>
  <c r="R11" i="21"/>
  <c r="P11" i="21"/>
  <c r="N11" i="21"/>
  <c r="M11" i="21"/>
  <c r="K11" i="21"/>
  <c r="J11" i="21"/>
  <c r="H11" i="21"/>
  <c r="G11" i="21"/>
  <c r="E11" i="21"/>
  <c r="D11" i="21"/>
  <c r="R7" i="21"/>
  <c r="L7" i="34" s="1"/>
  <c r="P7" i="21"/>
  <c r="J7" i="34" s="1"/>
  <c r="N7" i="21"/>
  <c r="M7" i="21"/>
  <c r="G7" i="34" s="1"/>
  <c r="K7" i="21"/>
  <c r="J7" i="21"/>
  <c r="D7" i="34" s="1"/>
  <c r="H7" i="21"/>
  <c r="G7" i="21"/>
  <c r="E7" i="21"/>
  <c r="D7" i="21"/>
  <c r="B11" i="21"/>
  <c r="B12" i="21"/>
  <c r="B13" i="21"/>
  <c r="B14" i="21"/>
  <c r="B17" i="21"/>
  <c r="B18" i="21"/>
  <c r="B19" i="21"/>
  <c r="B20" i="21"/>
  <c r="B21" i="21"/>
  <c r="B24" i="21"/>
  <c r="B25" i="21"/>
  <c r="B26" i="21"/>
  <c r="B27" i="21"/>
  <c r="B28" i="21"/>
  <c r="B29" i="21"/>
  <c r="B30" i="21"/>
  <c r="B31" i="21"/>
  <c r="B32" i="21"/>
  <c r="B35" i="21"/>
  <c r="B36" i="21"/>
  <c r="B39" i="21"/>
  <c r="B40" i="21"/>
  <c r="B41" i="21"/>
  <c r="B42" i="21"/>
  <c r="B43" i="21"/>
  <c r="B7" i="21"/>
  <c r="C87" i="24" l="1"/>
  <c r="K76" i="24"/>
  <c r="O100" i="5"/>
  <c r="Q31" i="5"/>
  <c r="Q42" i="5"/>
  <c r="K72" i="24"/>
  <c r="I85" i="24"/>
  <c r="G87" i="24"/>
  <c r="K99" i="24"/>
  <c r="G21" i="5"/>
  <c r="C94" i="24"/>
  <c r="Q51" i="5"/>
  <c r="I99" i="24"/>
  <c r="O101" i="5"/>
  <c r="K94" i="24"/>
  <c r="K104" i="24"/>
  <c r="K100" i="24"/>
  <c r="I102" i="24"/>
  <c r="I106" i="24"/>
  <c r="I90" i="24"/>
  <c r="K102" i="24"/>
  <c r="I79" i="24"/>
  <c r="I80" i="24"/>
  <c r="O77" i="5"/>
  <c r="I107" i="24"/>
  <c r="K79" i="24"/>
  <c r="Q14" i="5"/>
  <c r="Q43" i="5"/>
  <c r="I77" i="24"/>
  <c r="I82" i="24"/>
  <c r="K93" i="24"/>
  <c r="I88" i="24"/>
  <c r="I104" i="24"/>
  <c r="I93" i="24"/>
  <c r="I109" i="24"/>
  <c r="I87" i="24"/>
  <c r="K92" i="24"/>
  <c r="O103" i="24"/>
  <c r="I74" i="5"/>
  <c r="I90" i="5"/>
  <c r="I74" i="24"/>
  <c r="I105" i="24"/>
  <c r="E43" i="24"/>
  <c r="K99" i="5"/>
  <c r="O93" i="24"/>
  <c r="C88" i="24"/>
  <c r="E27" i="24"/>
  <c r="G19" i="5"/>
  <c r="I91" i="24"/>
  <c r="E8" i="5"/>
  <c r="E69" i="5" s="1"/>
  <c r="M99" i="5"/>
  <c r="M98" i="5"/>
  <c r="M76" i="5"/>
  <c r="M75" i="5"/>
  <c r="E18" i="24"/>
  <c r="O75" i="24"/>
  <c r="M74" i="5"/>
  <c r="Q44" i="5"/>
  <c r="I86" i="24"/>
  <c r="C82" i="24"/>
  <c r="M83" i="5"/>
  <c r="E79" i="5"/>
  <c r="Q52" i="5"/>
  <c r="M91" i="5"/>
  <c r="M92" i="5"/>
  <c r="M90" i="5"/>
  <c r="G50" i="5"/>
  <c r="G74" i="24"/>
  <c r="R94" i="5"/>
  <c r="G20" i="5"/>
  <c r="G104" i="24"/>
  <c r="K91" i="24"/>
  <c r="E103" i="5"/>
  <c r="Q19" i="5"/>
  <c r="K74" i="24"/>
  <c r="K101" i="24"/>
  <c r="O98" i="5"/>
  <c r="Q15" i="5"/>
  <c r="Q30" i="5"/>
  <c r="Q36" i="5"/>
  <c r="K98" i="24"/>
  <c r="K83" i="24"/>
  <c r="G30" i="5"/>
  <c r="Q45" i="5"/>
  <c r="G94" i="24"/>
  <c r="G77" i="24"/>
  <c r="Q37" i="5"/>
  <c r="O105" i="24"/>
  <c r="G46" i="5"/>
  <c r="Q33" i="5"/>
  <c r="Q21" i="5"/>
  <c r="Q50" i="5"/>
  <c r="I81" i="24"/>
  <c r="I98" i="24"/>
  <c r="O72" i="5"/>
  <c r="Q27" i="5"/>
  <c r="I103" i="24"/>
  <c r="K85" i="24"/>
  <c r="Q47" i="5"/>
  <c r="K90" i="24"/>
  <c r="E78" i="5"/>
  <c r="Q25" i="5"/>
  <c r="Q53" i="5"/>
  <c r="Q32" i="5"/>
  <c r="Q12" i="5"/>
  <c r="K88" i="24"/>
  <c r="K109" i="24"/>
  <c r="G27" i="5"/>
  <c r="K87" i="24"/>
  <c r="K80" i="24"/>
  <c r="G39" i="5"/>
  <c r="Q13" i="5"/>
  <c r="Q22" i="5"/>
  <c r="Q28" i="5"/>
  <c r="K82" i="24"/>
  <c r="I94" i="24"/>
  <c r="K107" i="24"/>
  <c r="I87" i="5"/>
  <c r="Q41" i="5"/>
  <c r="K84" i="24"/>
  <c r="Q18" i="5"/>
  <c r="K106" i="24"/>
  <c r="G41" i="5"/>
  <c r="Q20" i="5"/>
  <c r="G26" i="5"/>
  <c r="K75" i="24"/>
  <c r="E89" i="5"/>
  <c r="Q26" i="5"/>
  <c r="G82" i="24"/>
  <c r="K105" i="24"/>
  <c r="Q39" i="5"/>
  <c r="I97" i="5"/>
  <c r="K77" i="24"/>
  <c r="Q29" i="5"/>
  <c r="G84" i="24"/>
  <c r="G106" i="24"/>
  <c r="I76" i="24"/>
  <c r="I92" i="24"/>
  <c r="I73" i="24"/>
  <c r="O106" i="24"/>
  <c r="Q46" i="5"/>
  <c r="O94" i="24"/>
  <c r="O88" i="24"/>
  <c r="I82" i="5"/>
  <c r="O93" i="5"/>
  <c r="K107" i="5"/>
  <c r="G99" i="24"/>
  <c r="M108" i="24"/>
  <c r="K74" i="5"/>
  <c r="K90" i="5"/>
  <c r="I105" i="5"/>
  <c r="O91" i="24"/>
  <c r="G47" i="5"/>
  <c r="K89" i="5"/>
  <c r="O80" i="24"/>
  <c r="G101" i="24"/>
  <c r="E53" i="24"/>
  <c r="M8" i="5"/>
  <c r="M69" i="5" s="1"/>
  <c r="E102" i="5"/>
  <c r="O77" i="24"/>
  <c r="E25" i="24"/>
  <c r="O104" i="24"/>
  <c r="O84" i="24"/>
  <c r="O101" i="24"/>
  <c r="C40" i="21"/>
  <c r="O86" i="24"/>
  <c r="O109" i="24"/>
  <c r="O100" i="24"/>
  <c r="K94" i="5"/>
  <c r="O74" i="24"/>
  <c r="O79" i="24"/>
  <c r="I98" i="5"/>
  <c r="O108" i="5"/>
  <c r="E21" i="24"/>
  <c r="E50" i="24"/>
  <c r="O81" i="24"/>
  <c r="G36" i="5"/>
  <c r="M81" i="5"/>
  <c r="E108" i="5"/>
  <c r="O90" i="24"/>
  <c r="K78" i="5"/>
  <c r="K89" i="24"/>
  <c r="G31" i="5"/>
  <c r="E74" i="5"/>
  <c r="O78" i="24"/>
  <c r="I107" i="5"/>
  <c r="E73" i="5"/>
  <c r="K83" i="5"/>
  <c r="E41" i="24"/>
  <c r="M90" i="24"/>
  <c r="E80" i="5"/>
  <c r="O92" i="5"/>
  <c r="K106" i="5"/>
  <c r="O83" i="24"/>
  <c r="O102" i="24"/>
  <c r="O72" i="24"/>
  <c r="E86" i="5"/>
  <c r="M105" i="5"/>
  <c r="C99" i="24"/>
  <c r="E77" i="5"/>
  <c r="O107" i="24"/>
  <c r="K81" i="24"/>
  <c r="M86" i="5"/>
  <c r="K82" i="5"/>
  <c r="O89" i="24"/>
  <c r="I80" i="5"/>
  <c r="I104" i="5"/>
  <c r="M93" i="24"/>
  <c r="K79" i="5"/>
  <c r="O82" i="24"/>
  <c r="E100" i="5"/>
  <c r="I100" i="5"/>
  <c r="O76" i="24"/>
  <c r="I94" i="5"/>
  <c r="O87" i="24"/>
  <c r="O73" i="24"/>
  <c r="O92" i="24"/>
  <c r="M93" i="5"/>
  <c r="C12" i="21"/>
  <c r="C21" i="21"/>
  <c r="C30" i="21"/>
  <c r="K75" i="5"/>
  <c r="E105" i="5"/>
  <c r="M83" i="24"/>
  <c r="E72" i="5"/>
  <c r="K98" i="5"/>
  <c r="K91" i="5"/>
  <c r="I106" i="5"/>
  <c r="E30" i="24"/>
  <c r="M99" i="24"/>
  <c r="I73" i="5"/>
  <c r="I89" i="5"/>
  <c r="O108" i="24"/>
  <c r="E87" i="5"/>
  <c r="O98" i="24"/>
  <c r="O74" i="5"/>
  <c r="E93" i="5"/>
  <c r="O99" i="24"/>
  <c r="K102" i="5"/>
  <c r="I78" i="24"/>
  <c r="C43" i="21"/>
  <c r="I13" i="21"/>
  <c r="I19" i="21"/>
  <c r="I20" i="21"/>
  <c r="I24" i="21"/>
  <c r="I30" i="21"/>
  <c r="I31" i="21"/>
  <c r="I32" i="21"/>
  <c r="I41" i="21"/>
  <c r="I42" i="21"/>
  <c r="B7" i="34"/>
  <c r="C41" i="34" s="1"/>
  <c r="I12" i="21"/>
  <c r="I17" i="21"/>
  <c r="I18" i="21"/>
  <c r="I25" i="21"/>
  <c r="I26" i="21"/>
  <c r="I27" i="21"/>
  <c r="I28" i="21"/>
  <c r="I29" i="21"/>
  <c r="I35" i="21"/>
  <c r="I36" i="21"/>
  <c r="I39" i="21"/>
  <c r="I40" i="21"/>
  <c r="I43" i="21"/>
  <c r="C25" i="21"/>
  <c r="I11" i="21"/>
  <c r="H10" i="21"/>
  <c r="I10" i="21" s="1"/>
  <c r="I14" i="21"/>
  <c r="I21" i="21"/>
  <c r="C41" i="21"/>
  <c r="C31" i="21"/>
  <c r="C13" i="21"/>
  <c r="L11" i="21"/>
  <c r="K10" i="21"/>
  <c r="L10" i="21" s="1"/>
  <c r="L12" i="21"/>
  <c r="L13" i="21"/>
  <c r="L14" i="21"/>
  <c r="L17" i="21"/>
  <c r="L18" i="21"/>
  <c r="L19" i="21"/>
  <c r="L20" i="21"/>
  <c r="L21" i="21"/>
  <c r="L24" i="21"/>
  <c r="L25" i="21"/>
  <c r="R87" i="5"/>
  <c r="R103" i="5"/>
  <c r="R99" i="5"/>
  <c r="C42" i="21"/>
  <c r="C32" i="21"/>
  <c r="C24" i="21"/>
  <c r="C14" i="21"/>
  <c r="L26" i="21"/>
  <c r="L27" i="21"/>
  <c r="L28" i="21"/>
  <c r="L29" i="21"/>
  <c r="L30" i="21"/>
  <c r="L31" i="21"/>
  <c r="L32" i="21"/>
  <c r="L35" i="21"/>
  <c r="L36" i="21"/>
  <c r="L39" i="21"/>
  <c r="L40" i="21"/>
  <c r="L41" i="21"/>
  <c r="L42" i="21"/>
  <c r="L43" i="21"/>
  <c r="E7" i="34"/>
  <c r="F11" i="34" s="1"/>
  <c r="R18" i="5"/>
  <c r="C18" i="5"/>
  <c r="R27" i="5"/>
  <c r="C27" i="5"/>
  <c r="R76" i="5"/>
  <c r="R44" i="5"/>
  <c r="C44" i="5"/>
  <c r="C109" i="24"/>
  <c r="R36" i="5"/>
  <c r="C36" i="5"/>
  <c r="R75" i="5"/>
  <c r="M84" i="24"/>
  <c r="M76" i="24"/>
  <c r="M104" i="24"/>
  <c r="M72" i="24"/>
  <c r="M101" i="24"/>
  <c r="M102" i="24"/>
  <c r="M85" i="24"/>
  <c r="M78" i="24"/>
  <c r="M100" i="24"/>
  <c r="M109" i="24"/>
  <c r="M105" i="24"/>
  <c r="M75" i="24"/>
  <c r="M89" i="24"/>
  <c r="M103" i="24"/>
  <c r="M82" i="24"/>
  <c r="M77" i="24"/>
  <c r="M88" i="24"/>
  <c r="M106" i="24"/>
  <c r="M81" i="24"/>
  <c r="M92" i="24"/>
  <c r="M87" i="24"/>
  <c r="M74" i="24"/>
  <c r="M107" i="24"/>
  <c r="M73" i="24"/>
  <c r="M94" i="24"/>
  <c r="M80" i="24"/>
  <c r="M91" i="24"/>
  <c r="O17" i="21"/>
  <c r="Q17" i="21"/>
  <c r="C102" i="24"/>
  <c r="C20" i="21"/>
  <c r="Q12" i="21"/>
  <c r="O12" i="21"/>
  <c r="O25" i="21"/>
  <c r="Q25" i="21"/>
  <c r="O27" i="21"/>
  <c r="Q27" i="21"/>
  <c r="Q29" i="21"/>
  <c r="O29" i="21"/>
  <c r="Q32" i="21"/>
  <c r="O32" i="21"/>
  <c r="O36" i="21"/>
  <c r="Q36" i="21"/>
  <c r="O39" i="21"/>
  <c r="Q39" i="21"/>
  <c r="Q41" i="21"/>
  <c r="O41" i="21"/>
  <c r="Q42" i="21"/>
  <c r="O42" i="21"/>
  <c r="O43" i="21"/>
  <c r="Q43" i="21"/>
  <c r="K11" i="34"/>
  <c r="K13" i="34"/>
  <c r="K14" i="34"/>
  <c r="K15" i="34"/>
  <c r="K16" i="34"/>
  <c r="K17" i="34"/>
  <c r="K20" i="34"/>
  <c r="K23" i="34"/>
  <c r="K25" i="34"/>
  <c r="K26" i="34"/>
  <c r="K29" i="34"/>
  <c r="K30" i="34"/>
  <c r="K31" i="34"/>
  <c r="K38" i="34"/>
  <c r="K39" i="34"/>
  <c r="K43" i="34"/>
  <c r="K44" i="34"/>
  <c r="K47" i="34"/>
  <c r="C28" i="21"/>
  <c r="C19" i="21"/>
  <c r="E12" i="24"/>
  <c r="D11" i="24"/>
  <c r="E11" i="24" s="1"/>
  <c r="C29" i="21"/>
  <c r="C11" i="21"/>
  <c r="B10" i="21"/>
  <c r="C10" i="21" s="1"/>
  <c r="Q13" i="21"/>
  <c r="O13" i="21"/>
  <c r="O18" i="21"/>
  <c r="Q18" i="21"/>
  <c r="Q19" i="21"/>
  <c r="O19" i="21"/>
  <c r="Q21" i="21"/>
  <c r="O21" i="21"/>
  <c r="O24" i="21"/>
  <c r="Q24" i="21"/>
  <c r="O30" i="21"/>
  <c r="Q30" i="21"/>
  <c r="O35" i="21"/>
  <c r="Q35" i="21"/>
  <c r="H7" i="34"/>
  <c r="I10" i="34" s="1"/>
  <c r="K10" i="34"/>
  <c r="K12" i="34"/>
  <c r="K18" i="34"/>
  <c r="K19" i="34"/>
  <c r="K21" i="34"/>
  <c r="K22" i="34"/>
  <c r="K24" i="34"/>
  <c r="K27" i="34"/>
  <c r="K28" i="34"/>
  <c r="K32" i="34"/>
  <c r="K33" i="34"/>
  <c r="K36" i="34"/>
  <c r="K37" i="34"/>
  <c r="K40" i="34"/>
  <c r="K41" i="34"/>
  <c r="K42" i="34"/>
  <c r="K45" i="34"/>
  <c r="K46" i="34"/>
  <c r="K48" i="34"/>
  <c r="C36" i="21"/>
  <c r="C27" i="21"/>
  <c r="C18" i="21"/>
  <c r="F11" i="21"/>
  <c r="E10" i="21"/>
  <c r="F10" i="21" s="1"/>
  <c r="F12" i="21"/>
  <c r="F13" i="21"/>
  <c r="R22" i="5"/>
  <c r="C22" i="5"/>
  <c r="R80" i="5"/>
  <c r="C39" i="21"/>
  <c r="Q7" i="21"/>
  <c r="K7" i="34" s="1"/>
  <c r="N10" i="21"/>
  <c r="Q11" i="21"/>
  <c r="O11" i="21"/>
  <c r="Q14" i="21"/>
  <c r="O14" i="21"/>
  <c r="Q20" i="21"/>
  <c r="O20" i="21"/>
  <c r="Q26" i="21"/>
  <c r="O26" i="21"/>
  <c r="Q28" i="21"/>
  <c r="O28" i="21"/>
  <c r="Q31" i="21"/>
  <c r="O31" i="21"/>
  <c r="O40" i="21"/>
  <c r="Q40" i="21"/>
  <c r="C35" i="21"/>
  <c r="C26" i="21"/>
  <c r="C17" i="21"/>
  <c r="G12" i="5"/>
  <c r="F11" i="5"/>
  <c r="G11" i="5" s="1"/>
  <c r="F40" i="5"/>
  <c r="G40" i="5" s="1"/>
  <c r="I40" i="5"/>
  <c r="G40" i="24"/>
  <c r="D40" i="24"/>
  <c r="E40" i="24" s="1"/>
  <c r="R12" i="5"/>
  <c r="C12" i="5"/>
  <c r="B40" i="5"/>
  <c r="C40" i="24"/>
  <c r="C103" i="24"/>
  <c r="C80" i="24"/>
  <c r="C100" i="24"/>
  <c r="C75" i="24"/>
  <c r="C76" i="24"/>
  <c r="C105" i="24"/>
  <c r="C106" i="24"/>
  <c r="C89" i="24"/>
  <c r="C90" i="24"/>
  <c r="C104" i="24"/>
  <c r="C72" i="24"/>
  <c r="C107" i="24"/>
  <c r="C74" i="24"/>
  <c r="C79" i="24"/>
  <c r="C93" i="24"/>
  <c r="C98" i="24"/>
  <c r="C81" i="24"/>
  <c r="C101" i="24"/>
  <c r="C92" i="24"/>
  <c r="C85" i="24"/>
  <c r="C108" i="24"/>
  <c r="C91" i="24"/>
  <c r="C86" i="24"/>
  <c r="C78" i="24"/>
  <c r="C73" i="24"/>
  <c r="C77" i="24"/>
  <c r="C84" i="24"/>
  <c r="M79" i="24"/>
  <c r="M98" i="24"/>
  <c r="E81" i="5"/>
  <c r="M100" i="5"/>
  <c r="I81" i="5"/>
  <c r="E104" i="5"/>
  <c r="C32" i="5"/>
  <c r="R32" i="5"/>
  <c r="C43" i="5"/>
  <c r="R43" i="5"/>
  <c r="G98" i="24"/>
  <c r="B11" i="5"/>
  <c r="C11" i="24"/>
  <c r="C41" i="5"/>
  <c r="R41" i="5"/>
  <c r="O75" i="5"/>
  <c r="I88" i="5"/>
  <c r="O99" i="5"/>
  <c r="I8" i="5"/>
  <c r="I69" i="5" s="1"/>
  <c r="B69" i="5"/>
  <c r="C75" i="5" s="1"/>
  <c r="R8" i="5"/>
  <c r="E32" i="24"/>
  <c r="G76" i="24"/>
  <c r="R82" i="5"/>
  <c r="K72" i="5"/>
  <c r="O82" i="5"/>
  <c r="O106" i="5"/>
  <c r="G81" i="24"/>
  <c r="G89" i="24"/>
  <c r="I101" i="24"/>
  <c r="R98" i="5"/>
  <c r="O8" i="5"/>
  <c r="O69" i="5" s="1"/>
  <c r="I78" i="5"/>
  <c r="M88" i="5"/>
  <c r="K103" i="5"/>
  <c r="R31" i="5"/>
  <c r="C31" i="5"/>
  <c r="C42" i="5"/>
  <c r="R42" i="5"/>
  <c r="R83" i="5"/>
  <c r="G25" i="5"/>
  <c r="E76" i="5"/>
  <c r="K86" i="5"/>
  <c r="I101" i="5"/>
  <c r="E22" i="24"/>
  <c r="K73" i="24"/>
  <c r="R88" i="5"/>
  <c r="G32" i="5"/>
  <c r="K77" i="5"/>
  <c r="O87" i="5"/>
  <c r="E19" i="24"/>
  <c r="G88" i="24"/>
  <c r="R101" i="5"/>
  <c r="R108" i="5"/>
  <c r="I75" i="5"/>
  <c r="K84" i="5"/>
  <c r="E98" i="5"/>
  <c r="E15" i="24"/>
  <c r="R14" i="5"/>
  <c r="C14" i="5"/>
  <c r="C52" i="5"/>
  <c r="R52" i="5"/>
  <c r="R84" i="5"/>
  <c r="R50" i="5"/>
  <c r="C50" i="5"/>
  <c r="M73" i="5"/>
  <c r="M97" i="5"/>
  <c r="C26" i="5"/>
  <c r="R26" i="5"/>
  <c r="O89" i="5"/>
  <c r="M104" i="5"/>
  <c r="G33" i="5"/>
  <c r="M87" i="5"/>
  <c r="E51" i="24"/>
  <c r="G43" i="5"/>
  <c r="M78" i="5"/>
  <c r="E91" i="5"/>
  <c r="K101" i="5"/>
  <c r="R53" i="5"/>
  <c r="C53" i="5"/>
  <c r="R77" i="5"/>
  <c r="M85" i="5"/>
  <c r="I99" i="5"/>
  <c r="M108" i="5"/>
  <c r="R73" i="5"/>
  <c r="D69" i="24"/>
  <c r="E105" i="24" s="1"/>
  <c r="E8" i="24"/>
  <c r="R78" i="5"/>
  <c r="R86" i="5"/>
  <c r="O105" i="5"/>
  <c r="E26" i="24"/>
  <c r="R91" i="5"/>
  <c r="R107" i="5"/>
  <c r="O88" i="5"/>
  <c r="C37" i="5"/>
  <c r="R37" i="5"/>
  <c r="G100" i="24"/>
  <c r="O79" i="5"/>
  <c r="I92" i="5"/>
  <c r="M102" i="5"/>
  <c r="C33" i="5"/>
  <c r="R33" i="5"/>
  <c r="R85" i="5"/>
  <c r="K76" i="5"/>
  <c r="O86" i="5"/>
  <c r="P69" i="5"/>
  <c r="Q97" i="5" s="1"/>
  <c r="Q8" i="5"/>
  <c r="Q69" i="5" s="1"/>
  <c r="C21" i="5"/>
  <c r="R21" i="5"/>
  <c r="R92" i="5"/>
  <c r="R100" i="5"/>
  <c r="R20" i="5"/>
  <c r="C20" i="5"/>
  <c r="C29" i="5"/>
  <c r="R29" i="5"/>
  <c r="E20" i="24"/>
  <c r="E39" i="24"/>
  <c r="M80" i="5"/>
  <c r="P11" i="5"/>
  <c r="Q11" i="5" s="1"/>
  <c r="O11" i="24"/>
  <c r="G103" i="24"/>
  <c r="G109" i="24"/>
  <c r="M79" i="5"/>
  <c r="E92" i="5"/>
  <c r="M103" i="5"/>
  <c r="C19" i="5"/>
  <c r="R19" i="5"/>
  <c r="G75" i="24"/>
  <c r="G52" i="5"/>
  <c r="E83" i="5"/>
  <c r="O103" i="5"/>
  <c r="E47" i="24"/>
  <c r="I100" i="24"/>
  <c r="K103" i="24"/>
  <c r="G42" i="5"/>
  <c r="M77" i="5"/>
  <c r="E90" i="5"/>
  <c r="K100" i="5"/>
  <c r="G102" i="24"/>
  <c r="M84" i="5"/>
  <c r="E97" i="5"/>
  <c r="R102" i="5"/>
  <c r="G107" i="24"/>
  <c r="G85" i="24"/>
  <c r="G29" i="5"/>
  <c r="O84" i="5"/>
  <c r="M107" i="5"/>
  <c r="E36" i="24"/>
  <c r="G28" i="5"/>
  <c r="I72" i="5"/>
  <c r="K81" i="5"/>
  <c r="O91" i="5"/>
  <c r="K105" i="5"/>
  <c r="C39" i="5"/>
  <c r="R39" i="5"/>
  <c r="R81" i="5"/>
  <c r="G92" i="24"/>
  <c r="R97" i="5"/>
  <c r="I79" i="5"/>
  <c r="K88" i="5"/>
  <c r="I103" i="5"/>
  <c r="O81" i="5"/>
  <c r="O97" i="5"/>
  <c r="R51" i="5"/>
  <c r="C51" i="5"/>
  <c r="G44" i="5"/>
  <c r="O80" i="5"/>
  <c r="I93" i="5"/>
  <c r="O104" i="5"/>
  <c r="E31" i="24"/>
  <c r="C47" i="5"/>
  <c r="R47" i="5"/>
  <c r="G108" i="24"/>
  <c r="I84" i="5"/>
  <c r="K93" i="5"/>
  <c r="E107" i="5"/>
  <c r="E28" i="24"/>
  <c r="I75" i="24"/>
  <c r="R93" i="5"/>
  <c r="O78" i="5"/>
  <c r="I91" i="5"/>
  <c r="M101" i="5"/>
  <c r="F14" i="21"/>
  <c r="F17" i="21"/>
  <c r="F18" i="21"/>
  <c r="F19" i="21"/>
  <c r="F20" i="21"/>
  <c r="F21" i="21"/>
  <c r="F24" i="21"/>
  <c r="F25" i="21"/>
  <c r="F26" i="21"/>
  <c r="F27" i="21"/>
  <c r="F28" i="21"/>
  <c r="F29" i="21"/>
  <c r="F30" i="21"/>
  <c r="F31" i="21"/>
  <c r="F32" i="21"/>
  <c r="F35" i="21"/>
  <c r="F36" i="21"/>
  <c r="F39" i="21"/>
  <c r="F40" i="21"/>
  <c r="F41" i="21"/>
  <c r="F42" i="21"/>
  <c r="F43" i="21"/>
  <c r="O85" i="5"/>
  <c r="R46" i="5"/>
  <c r="C46" i="5"/>
  <c r="R79" i="5"/>
  <c r="G90" i="24"/>
  <c r="R74" i="5"/>
  <c r="F69" i="5"/>
  <c r="G90" i="5" s="1"/>
  <c r="G8" i="5"/>
  <c r="E88" i="5"/>
  <c r="G79" i="24"/>
  <c r="M82" i="5"/>
  <c r="E94" i="5"/>
  <c r="M106" i="5"/>
  <c r="E14" i="24"/>
  <c r="E52" i="24"/>
  <c r="C30" i="5"/>
  <c r="R30" i="5"/>
  <c r="M89" i="5"/>
  <c r="C45" i="5"/>
  <c r="R45" i="5"/>
  <c r="G93" i="24"/>
  <c r="R106" i="5"/>
  <c r="G45" i="5"/>
  <c r="E85" i="5"/>
  <c r="E101" i="5"/>
  <c r="I89" i="24"/>
  <c r="G22" i="5"/>
  <c r="G53" i="5"/>
  <c r="E84" i="5"/>
  <c r="I108" i="5"/>
  <c r="R72" i="5"/>
  <c r="C72" i="5"/>
  <c r="G83" i="24"/>
  <c r="E75" i="5"/>
  <c r="O94" i="5"/>
  <c r="K108" i="5"/>
  <c r="R15" i="5"/>
  <c r="C15" i="5"/>
  <c r="E37" i="24"/>
  <c r="G72" i="24"/>
  <c r="I83" i="24"/>
  <c r="K86" i="24"/>
  <c r="I108" i="24"/>
  <c r="G51" i="5"/>
  <c r="E82" i="5"/>
  <c r="O102" i="5"/>
  <c r="E44" i="24"/>
  <c r="E46" i="24"/>
  <c r="R90" i="5"/>
  <c r="G37" i="5"/>
  <c r="K73" i="5"/>
  <c r="O83" i="5"/>
  <c r="K97" i="5"/>
  <c r="O107" i="5"/>
  <c r="R89" i="5"/>
  <c r="C89" i="5"/>
  <c r="R105" i="5"/>
  <c r="E33" i="24"/>
  <c r="G18" i="5"/>
  <c r="K80" i="5"/>
  <c r="O90" i="5"/>
  <c r="K104" i="5"/>
  <c r="E29" i="24"/>
  <c r="G73" i="24"/>
  <c r="O73" i="5"/>
  <c r="I86" i="5"/>
  <c r="I102" i="5"/>
  <c r="C13" i="5"/>
  <c r="R13" i="5"/>
  <c r="O40" i="24"/>
  <c r="P40" i="5"/>
  <c r="Q40" i="5" s="1"/>
  <c r="E45" i="24"/>
  <c r="G86" i="24"/>
  <c r="G15" i="5"/>
  <c r="I85" i="5"/>
  <c r="M94" i="5"/>
  <c r="E13" i="24"/>
  <c r="R28" i="5"/>
  <c r="C28" i="5"/>
  <c r="E42" i="24"/>
  <c r="G91" i="24"/>
  <c r="R104" i="5"/>
  <c r="G14" i="5"/>
  <c r="I76" i="5"/>
  <c r="K85" i="5"/>
  <c r="E99" i="5"/>
  <c r="R25" i="5"/>
  <c r="C25" i="5"/>
  <c r="G80" i="24"/>
  <c r="G105" i="24"/>
  <c r="G13" i="5"/>
  <c r="I83" i="5"/>
  <c r="K92" i="5"/>
  <c r="K108" i="24"/>
  <c r="L44" i="33"/>
  <c r="J44" i="33"/>
  <c r="H44" i="33"/>
  <c r="F44" i="33"/>
  <c r="D44" i="33"/>
  <c r="L43" i="33"/>
  <c r="J43" i="33"/>
  <c r="H43" i="33"/>
  <c r="F43" i="33"/>
  <c r="D43" i="33"/>
  <c r="L42" i="33"/>
  <c r="J42" i="33"/>
  <c r="H42" i="33"/>
  <c r="F42" i="33"/>
  <c r="D42" i="33"/>
  <c r="L41" i="33"/>
  <c r="J41" i="33"/>
  <c r="H41" i="33"/>
  <c r="F41" i="33"/>
  <c r="D41" i="33"/>
  <c r="L40" i="33"/>
  <c r="J40" i="33"/>
  <c r="H40" i="33"/>
  <c r="F40" i="33"/>
  <c r="D40" i="33"/>
  <c r="L39" i="33"/>
  <c r="J39" i="33"/>
  <c r="H39" i="33"/>
  <c r="F39" i="33"/>
  <c r="D39" i="33"/>
  <c r="L38" i="33"/>
  <c r="J38" i="33"/>
  <c r="H38" i="33"/>
  <c r="F38" i="33"/>
  <c r="D38" i="33"/>
  <c r="L37" i="33"/>
  <c r="J37" i="33"/>
  <c r="H37" i="33"/>
  <c r="F37" i="33"/>
  <c r="D37" i="33"/>
  <c r="L36" i="33"/>
  <c r="J36" i="33"/>
  <c r="H36" i="33"/>
  <c r="F36" i="33"/>
  <c r="D36" i="33"/>
  <c r="L35" i="33"/>
  <c r="J35" i="33"/>
  <c r="H35" i="33"/>
  <c r="F35" i="33"/>
  <c r="D35" i="33"/>
  <c r="L34" i="33"/>
  <c r="J34" i="33"/>
  <c r="H34" i="33"/>
  <c r="F34" i="33"/>
  <c r="D34" i="33"/>
  <c r="L33" i="33"/>
  <c r="J33" i="33"/>
  <c r="H33" i="33"/>
  <c r="F33" i="33"/>
  <c r="D33" i="33"/>
  <c r="L32" i="33"/>
  <c r="J32" i="33"/>
  <c r="H32" i="33"/>
  <c r="F32" i="33"/>
  <c r="D32" i="33"/>
  <c r="L29" i="33"/>
  <c r="J29" i="33"/>
  <c r="H29" i="33"/>
  <c r="F29" i="33"/>
  <c r="D29" i="33"/>
  <c r="L28" i="33"/>
  <c r="J28" i="33"/>
  <c r="H28" i="33"/>
  <c r="F28" i="33"/>
  <c r="D28" i="33"/>
  <c r="L27" i="33"/>
  <c r="J27" i="33"/>
  <c r="H27" i="33"/>
  <c r="F27" i="33"/>
  <c r="D27" i="33"/>
  <c r="L26" i="33"/>
  <c r="J26" i="33"/>
  <c r="H26" i="33"/>
  <c r="F26" i="33"/>
  <c r="D26" i="33"/>
  <c r="L25" i="33"/>
  <c r="J25" i="33"/>
  <c r="H25" i="33"/>
  <c r="F25" i="33"/>
  <c r="D25" i="33"/>
  <c r="L22" i="33"/>
  <c r="J22" i="33"/>
  <c r="H22" i="33"/>
  <c r="F22" i="33"/>
  <c r="D22" i="33"/>
  <c r="L21" i="33"/>
  <c r="J21" i="33"/>
  <c r="H21" i="33"/>
  <c r="F21" i="33"/>
  <c r="D21" i="33"/>
  <c r="L20" i="33"/>
  <c r="J20" i="33"/>
  <c r="H20" i="33"/>
  <c r="F20" i="33"/>
  <c r="D20" i="33"/>
  <c r="L19" i="33"/>
  <c r="J19" i="33"/>
  <c r="H19" i="33"/>
  <c r="F19" i="33"/>
  <c r="D19" i="33"/>
  <c r="L18" i="33"/>
  <c r="J18" i="33"/>
  <c r="H18" i="33"/>
  <c r="F18" i="33"/>
  <c r="D18" i="33"/>
  <c r="L17" i="33"/>
  <c r="J17" i="33"/>
  <c r="H17" i="33"/>
  <c r="F17" i="33"/>
  <c r="D17" i="33"/>
  <c r="L14" i="33"/>
  <c r="J14" i="33"/>
  <c r="H14" i="33"/>
  <c r="F14" i="33"/>
  <c r="D14" i="33"/>
  <c r="L13" i="33"/>
  <c r="J13" i="33"/>
  <c r="H13" i="33"/>
  <c r="F13" i="33"/>
  <c r="D13" i="33"/>
  <c r="L12" i="33"/>
  <c r="J12" i="33"/>
  <c r="H12" i="33"/>
  <c r="F12" i="33"/>
  <c r="D12" i="33"/>
  <c r="L11" i="33"/>
  <c r="J11" i="33"/>
  <c r="H11" i="33"/>
  <c r="F11" i="33"/>
  <c r="D11" i="33"/>
  <c r="L7" i="33"/>
  <c r="J7" i="33"/>
  <c r="H7" i="33"/>
  <c r="F7" i="33"/>
  <c r="D7" i="33"/>
  <c r="B11" i="33"/>
  <c r="B12" i="33"/>
  <c r="B13" i="33"/>
  <c r="B14" i="33"/>
  <c r="B17" i="33"/>
  <c r="B18" i="33"/>
  <c r="B19" i="33"/>
  <c r="B20" i="33"/>
  <c r="B21" i="33"/>
  <c r="B22" i="33"/>
  <c r="B25" i="33"/>
  <c r="B26" i="33"/>
  <c r="B27" i="33"/>
  <c r="B28" i="33"/>
  <c r="B29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7" i="33"/>
  <c r="C32" i="34" l="1"/>
  <c r="F44" i="34"/>
  <c r="F27" i="34"/>
  <c r="F42" i="34"/>
  <c r="F30" i="34"/>
  <c r="F16" i="34"/>
  <c r="S93" i="5"/>
  <c r="S31" i="5"/>
  <c r="C97" i="5"/>
  <c r="Q107" i="5"/>
  <c r="F48" i="34"/>
  <c r="F14" i="34"/>
  <c r="C74" i="5"/>
  <c r="C100" i="5"/>
  <c r="C77" i="5"/>
  <c r="C81" i="5"/>
  <c r="F40" i="34"/>
  <c r="C79" i="5"/>
  <c r="C80" i="5"/>
  <c r="F36" i="34"/>
  <c r="C105" i="5"/>
  <c r="C91" i="5"/>
  <c r="S94" i="5"/>
  <c r="C38" i="34"/>
  <c r="C19" i="34"/>
  <c r="C90" i="5"/>
  <c r="Q98" i="5"/>
  <c r="S45" i="5"/>
  <c r="S74" i="5"/>
  <c r="C93" i="5"/>
  <c r="S51" i="5"/>
  <c r="S97" i="5"/>
  <c r="C107" i="5"/>
  <c r="C78" i="5"/>
  <c r="C33" i="34"/>
  <c r="C29" i="34"/>
  <c r="Q76" i="5"/>
  <c r="C47" i="34"/>
  <c r="C28" i="34"/>
  <c r="C44" i="34"/>
  <c r="C25" i="34"/>
  <c r="Q75" i="5"/>
  <c r="Q89" i="5"/>
  <c r="Q100" i="5"/>
  <c r="Q101" i="5"/>
  <c r="C73" i="5"/>
  <c r="C83" i="5"/>
  <c r="C106" i="5"/>
  <c r="C92" i="5"/>
  <c r="C85" i="5"/>
  <c r="C43" i="34"/>
  <c r="C24" i="34"/>
  <c r="C104" i="5"/>
  <c r="C84" i="5"/>
  <c r="Q94" i="5"/>
  <c r="S106" i="5"/>
  <c r="Q104" i="5"/>
  <c r="C86" i="5"/>
  <c r="S26" i="5"/>
  <c r="C98" i="5"/>
  <c r="C39" i="34"/>
  <c r="C21" i="34"/>
  <c r="E79" i="24"/>
  <c r="E107" i="24"/>
  <c r="E75" i="24"/>
  <c r="E109" i="24"/>
  <c r="C46" i="34"/>
  <c r="C37" i="34"/>
  <c r="C27" i="34"/>
  <c r="C18" i="34"/>
  <c r="C45" i="34"/>
  <c r="C36" i="34"/>
  <c r="C26" i="34"/>
  <c r="E100" i="24"/>
  <c r="C42" i="34"/>
  <c r="C31" i="34"/>
  <c r="C23" i="34"/>
  <c r="E108" i="24"/>
  <c r="S19" i="5"/>
  <c r="C87" i="5"/>
  <c r="C40" i="34"/>
  <c r="C30" i="34"/>
  <c r="C22" i="34"/>
  <c r="Q87" i="5"/>
  <c r="Q80" i="5"/>
  <c r="E93" i="24"/>
  <c r="Q93" i="5"/>
  <c r="Q88" i="5"/>
  <c r="F37" i="34"/>
  <c r="F21" i="34"/>
  <c r="E25" i="33"/>
  <c r="Q83" i="5"/>
  <c r="Q86" i="5"/>
  <c r="Q103" i="5"/>
  <c r="E77" i="24"/>
  <c r="Q102" i="5"/>
  <c r="F45" i="34"/>
  <c r="F29" i="34"/>
  <c r="F13" i="34"/>
  <c r="C20" i="34"/>
  <c r="Q72" i="5"/>
  <c r="F26" i="34"/>
  <c r="F24" i="34"/>
  <c r="Q79" i="5"/>
  <c r="Q82" i="5"/>
  <c r="Q74" i="5"/>
  <c r="Q108" i="5"/>
  <c r="E102" i="24"/>
  <c r="Q90" i="5"/>
  <c r="Q77" i="5"/>
  <c r="F39" i="34"/>
  <c r="F22" i="34"/>
  <c r="G80" i="5"/>
  <c r="G105" i="5"/>
  <c r="G88" i="5"/>
  <c r="S41" i="5"/>
  <c r="E29" i="33"/>
  <c r="S79" i="5"/>
  <c r="S47" i="5"/>
  <c r="S107" i="5"/>
  <c r="S78" i="5"/>
  <c r="Q91" i="5"/>
  <c r="S80" i="5"/>
  <c r="E33" i="33"/>
  <c r="E41" i="33"/>
  <c r="S28" i="5"/>
  <c r="G91" i="5"/>
  <c r="S46" i="5"/>
  <c r="S100" i="5"/>
  <c r="S91" i="5"/>
  <c r="S84" i="5"/>
  <c r="S88" i="5"/>
  <c r="S29" i="5"/>
  <c r="S36" i="5"/>
  <c r="S15" i="5"/>
  <c r="S108" i="5"/>
  <c r="S83" i="5"/>
  <c r="S104" i="5"/>
  <c r="S90" i="5"/>
  <c r="S30" i="5"/>
  <c r="S92" i="5"/>
  <c r="S77" i="5"/>
  <c r="S101" i="5"/>
  <c r="S42" i="5"/>
  <c r="S13" i="5"/>
  <c r="S89" i="5"/>
  <c r="S81" i="5"/>
  <c r="S21" i="5"/>
  <c r="S85" i="5"/>
  <c r="S73" i="5"/>
  <c r="S98" i="5"/>
  <c r="S82" i="5"/>
  <c r="F47" i="34"/>
  <c r="F32" i="34"/>
  <c r="F19" i="34"/>
  <c r="I7" i="21"/>
  <c r="C7" i="34" s="1"/>
  <c r="C11" i="34"/>
  <c r="G99" i="5"/>
  <c r="S105" i="5"/>
  <c r="S72" i="5"/>
  <c r="S52" i="5"/>
  <c r="G108" i="5"/>
  <c r="S37" i="5"/>
  <c r="S25" i="5"/>
  <c r="S39" i="5"/>
  <c r="S20" i="5"/>
  <c r="S33" i="5"/>
  <c r="S86" i="5"/>
  <c r="E104" i="24"/>
  <c r="S53" i="5"/>
  <c r="Q105" i="5"/>
  <c r="S50" i="5"/>
  <c r="S14" i="5"/>
  <c r="F18" i="34"/>
  <c r="C44" i="33"/>
  <c r="C36" i="33"/>
  <c r="C14" i="33"/>
  <c r="E14" i="33"/>
  <c r="E36" i="33"/>
  <c r="E44" i="33"/>
  <c r="G74" i="5"/>
  <c r="C108" i="5"/>
  <c r="C82" i="5"/>
  <c r="S12" i="5"/>
  <c r="F43" i="34"/>
  <c r="F33" i="34"/>
  <c r="F25" i="34"/>
  <c r="F17" i="34"/>
  <c r="C27" i="33"/>
  <c r="C42" i="33"/>
  <c r="C34" i="33"/>
  <c r="C22" i="33"/>
  <c r="E18" i="33"/>
  <c r="E38" i="33"/>
  <c r="G87" i="5"/>
  <c r="G78" i="5"/>
  <c r="Q81" i="5"/>
  <c r="G81" i="5"/>
  <c r="C101" i="5"/>
  <c r="C88" i="5"/>
  <c r="Q106" i="5"/>
  <c r="F41" i="34"/>
  <c r="F31" i="34"/>
  <c r="F23" i="34"/>
  <c r="F15" i="34"/>
  <c r="L7" i="21"/>
  <c r="F7" i="34" s="1"/>
  <c r="G83" i="5"/>
  <c r="C25" i="33"/>
  <c r="C13" i="33"/>
  <c r="C41" i="33"/>
  <c r="C40" i="33"/>
  <c r="G101" i="5"/>
  <c r="G107" i="5"/>
  <c r="G7" i="33"/>
  <c r="E27" i="33"/>
  <c r="G84" i="5"/>
  <c r="G93" i="5"/>
  <c r="G106" i="5"/>
  <c r="G94" i="5"/>
  <c r="C76" i="5"/>
  <c r="F46" i="34"/>
  <c r="F38" i="34"/>
  <c r="F28" i="34"/>
  <c r="F20" i="34"/>
  <c r="F10" i="34"/>
  <c r="C33" i="33"/>
  <c r="C32" i="33"/>
  <c r="E20" i="33"/>
  <c r="G103" i="5"/>
  <c r="C18" i="33"/>
  <c r="E34" i="33"/>
  <c r="E42" i="33"/>
  <c r="G79" i="5"/>
  <c r="G72" i="5"/>
  <c r="G97" i="5"/>
  <c r="G100" i="5"/>
  <c r="G19" i="33"/>
  <c r="G28" i="33"/>
  <c r="I39" i="34"/>
  <c r="I29" i="34"/>
  <c r="C43" i="33"/>
  <c r="C35" i="33"/>
  <c r="C26" i="33"/>
  <c r="C17" i="33"/>
  <c r="N7" i="33"/>
  <c r="E12" i="33"/>
  <c r="K13" i="33"/>
  <c r="O13" i="33"/>
  <c r="P17" i="33"/>
  <c r="M17" i="33"/>
  <c r="I19" i="33"/>
  <c r="N19" i="33"/>
  <c r="E21" i="33"/>
  <c r="K22" i="33"/>
  <c r="O22" i="33"/>
  <c r="G25" i="33"/>
  <c r="P26" i="33"/>
  <c r="M26" i="33"/>
  <c r="N28" i="33"/>
  <c r="I28" i="33"/>
  <c r="O32" i="33"/>
  <c r="K32" i="33"/>
  <c r="G34" i="33"/>
  <c r="M35" i="33"/>
  <c r="P35" i="33"/>
  <c r="N37" i="33"/>
  <c r="I37" i="33"/>
  <c r="E39" i="33"/>
  <c r="O40" i="33"/>
  <c r="K40" i="33"/>
  <c r="G42" i="33"/>
  <c r="P43" i="33"/>
  <c r="M43" i="33"/>
  <c r="E72" i="24"/>
  <c r="E103" i="24"/>
  <c r="G104" i="5"/>
  <c r="C8" i="24"/>
  <c r="C69" i="24" s="1"/>
  <c r="E69" i="24"/>
  <c r="E94" i="24"/>
  <c r="E76" i="24"/>
  <c r="I42" i="34"/>
  <c r="I36" i="34"/>
  <c r="I27" i="34"/>
  <c r="I19" i="34"/>
  <c r="G76" i="5"/>
  <c r="G98" i="5"/>
  <c r="S76" i="5"/>
  <c r="S87" i="5"/>
  <c r="C15" i="34"/>
  <c r="C10" i="34"/>
  <c r="E83" i="24"/>
  <c r="E78" i="24"/>
  <c r="E88" i="24"/>
  <c r="R40" i="5"/>
  <c r="S40" i="5" s="1"/>
  <c r="C40" i="5"/>
  <c r="Q78" i="5"/>
  <c r="I47" i="34"/>
  <c r="I38" i="34"/>
  <c r="I26" i="34"/>
  <c r="I17" i="34"/>
  <c r="I13" i="34"/>
  <c r="E91" i="24"/>
  <c r="E87" i="24"/>
  <c r="E80" i="24"/>
  <c r="I48" i="34"/>
  <c r="I41" i="34"/>
  <c r="I33" i="34"/>
  <c r="I24" i="34"/>
  <c r="I18" i="34"/>
  <c r="E74" i="24"/>
  <c r="S27" i="5"/>
  <c r="C14" i="34"/>
  <c r="E89" i="24"/>
  <c r="I44" i="34"/>
  <c r="I31" i="34"/>
  <c r="I25" i="34"/>
  <c r="I16" i="34"/>
  <c r="I11" i="34"/>
  <c r="E90" i="24"/>
  <c r="G85" i="5"/>
  <c r="S44" i="5"/>
  <c r="E86" i="24"/>
  <c r="C99" i="5"/>
  <c r="P11" i="33"/>
  <c r="L10" i="33"/>
  <c r="M11" i="33"/>
  <c r="K17" i="33"/>
  <c r="O17" i="33"/>
  <c r="I22" i="33"/>
  <c r="N22" i="33"/>
  <c r="P29" i="33"/>
  <c r="M29" i="33"/>
  <c r="P38" i="33"/>
  <c r="M38" i="33"/>
  <c r="I20" i="34"/>
  <c r="G12" i="33"/>
  <c r="M13" i="33"/>
  <c r="P13" i="33"/>
  <c r="O19" i="33"/>
  <c r="K19" i="33"/>
  <c r="M22" i="33"/>
  <c r="P22" i="33"/>
  <c r="O28" i="33"/>
  <c r="K28" i="33"/>
  <c r="G39" i="33"/>
  <c r="I42" i="33"/>
  <c r="N42" i="33"/>
  <c r="M7" i="33"/>
  <c r="P7" i="33"/>
  <c r="G27" i="33"/>
  <c r="I39" i="33"/>
  <c r="N39" i="33"/>
  <c r="E11" i="33"/>
  <c r="D10" i="33"/>
  <c r="E10" i="33" s="1"/>
  <c r="M42" i="33"/>
  <c r="P42" i="33"/>
  <c r="C39" i="33"/>
  <c r="C21" i="33"/>
  <c r="C12" i="33"/>
  <c r="F10" i="33"/>
  <c r="G10" i="33" s="1"/>
  <c r="G11" i="33"/>
  <c r="P12" i="33"/>
  <c r="M12" i="33"/>
  <c r="I14" i="33"/>
  <c r="N14" i="33"/>
  <c r="E17" i="33"/>
  <c r="O18" i="33"/>
  <c r="K18" i="33"/>
  <c r="G20" i="33"/>
  <c r="M21" i="33"/>
  <c r="P21" i="33"/>
  <c r="E26" i="33"/>
  <c r="O27" i="33"/>
  <c r="K27" i="33"/>
  <c r="G29" i="33"/>
  <c r="I33" i="33"/>
  <c r="N33" i="33"/>
  <c r="E35" i="33"/>
  <c r="K36" i="33"/>
  <c r="O36" i="33"/>
  <c r="G38" i="33"/>
  <c r="M39" i="33"/>
  <c r="P39" i="33"/>
  <c r="I41" i="33"/>
  <c r="N41" i="33"/>
  <c r="E43" i="33"/>
  <c r="O44" i="33"/>
  <c r="K44" i="33"/>
  <c r="G69" i="5"/>
  <c r="E101" i="24"/>
  <c r="E81" i="24"/>
  <c r="S102" i="5"/>
  <c r="S8" i="5"/>
  <c r="S69" i="5" s="1"/>
  <c r="R69" i="5"/>
  <c r="S43" i="5"/>
  <c r="G86" i="5"/>
  <c r="S22" i="5"/>
  <c r="I46" i="34"/>
  <c r="I40" i="34"/>
  <c r="I32" i="34"/>
  <c r="I22" i="34"/>
  <c r="I12" i="34"/>
  <c r="S18" i="5"/>
  <c r="G89" i="5"/>
  <c r="S99" i="5"/>
  <c r="C17" i="34"/>
  <c r="C13" i="34"/>
  <c r="I13" i="33"/>
  <c r="N13" i="33"/>
  <c r="O35" i="33"/>
  <c r="K35" i="33"/>
  <c r="I40" i="33"/>
  <c r="N40" i="33"/>
  <c r="O7" i="33"/>
  <c r="K7" i="33"/>
  <c r="G21" i="33"/>
  <c r="M32" i="33"/>
  <c r="P32" i="33"/>
  <c r="N34" i="33"/>
  <c r="I34" i="33"/>
  <c r="O37" i="33"/>
  <c r="K37" i="33"/>
  <c r="P40" i="33"/>
  <c r="M40" i="33"/>
  <c r="P19" i="33"/>
  <c r="M19" i="33"/>
  <c r="I21" i="33"/>
  <c r="N21" i="33"/>
  <c r="M28" i="33"/>
  <c r="P28" i="33"/>
  <c r="G36" i="33"/>
  <c r="G44" i="33"/>
  <c r="O12" i="33"/>
  <c r="K12" i="33"/>
  <c r="M25" i="33"/>
  <c r="P25" i="33"/>
  <c r="G33" i="33"/>
  <c r="N36" i="33"/>
  <c r="I36" i="33"/>
  <c r="G41" i="33"/>
  <c r="C38" i="33"/>
  <c r="C29" i="33"/>
  <c r="C20" i="33"/>
  <c r="B10" i="33"/>
  <c r="C10" i="33" s="1"/>
  <c r="C11" i="33"/>
  <c r="N11" i="33"/>
  <c r="H10" i="33"/>
  <c r="I11" i="33"/>
  <c r="E13" i="33"/>
  <c r="K14" i="33"/>
  <c r="O14" i="33"/>
  <c r="G17" i="33"/>
  <c r="M18" i="33"/>
  <c r="P18" i="33"/>
  <c r="N20" i="33"/>
  <c r="I20" i="33"/>
  <c r="E22" i="33"/>
  <c r="G26" i="33"/>
  <c r="M27" i="33"/>
  <c r="P27" i="33"/>
  <c r="N29" i="33"/>
  <c r="I29" i="33"/>
  <c r="E32" i="33"/>
  <c r="K33" i="33"/>
  <c r="O33" i="33"/>
  <c r="G35" i="33"/>
  <c r="P36" i="33"/>
  <c r="M36" i="33"/>
  <c r="N38" i="33"/>
  <c r="I38" i="33"/>
  <c r="E40" i="33"/>
  <c r="K41" i="33"/>
  <c r="O41" i="33"/>
  <c r="G43" i="33"/>
  <c r="M44" i="33"/>
  <c r="P44" i="33"/>
  <c r="G73" i="5"/>
  <c r="E82" i="24"/>
  <c r="G92" i="5"/>
  <c r="G77" i="5"/>
  <c r="E98" i="24"/>
  <c r="C94" i="5"/>
  <c r="C102" i="5"/>
  <c r="R11" i="5"/>
  <c r="S11" i="5" s="1"/>
  <c r="C11" i="5"/>
  <c r="O10" i="21"/>
  <c r="O7" i="21" s="1"/>
  <c r="I7" i="34" s="1"/>
  <c r="Q10" i="21"/>
  <c r="F7" i="21"/>
  <c r="I43" i="34"/>
  <c r="I30" i="34"/>
  <c r="I23" i="34"/>
  <c r="I15" i="34"/>
  <c r="S75" i="5"/>
  <c r="G102" i="5"/>
  <c r="G82" i="5"/>
  <c r="C103" i="5"/>
  <c r="P20" i="33"/>
  <c r="M20" i="33"/>
  <c r="O26" i="33"/>
  <c r="K26" i="33"/>
  <c r="I32" i="33"/>
  <c r="N32" i="33"/>
  <c r="G37" i="33"/>
  <c r="O43" i="33"/>
  <c r="K43" i="33"/>
  <c r="I14" i="34"/>
  <c r="I25" i="33"/>
  <c r="N25" i="33"/>
  <c r="N12" i="33"/>
  <c r="I12" i="33"/>
  <c r="G18" i="33"/>
  <c r="K25" i="33"/>
  <c r="O25" i="33"/>
  <c r="O34" i="33"/>
  <c r="K34" i="33"/>
  <c r="P37" i="33"/>
  <c r="M37" i="33"/>
  <c r="O42" i="33"/>
  <c r="K42" i="33"/>
  <c r="G14" i="33"/>
  <c r="I18" i="33"/>
  <c r="N18" i="33"/>
  <c r="K21" i="33"/>
  <c r="O21" i="33"/>
  <c r="I27" i="33"/>
  <c r="N27" i="33"/>
  <c r="M34" i="33"/>
  <c r="P34" i="33"/>
  <c r="O39" i="33"/>
  <c r="K39" i="33"/>
  <c r="I44" i="33"/>
  <c r="N44" i="33"/>
  <c r="C37" i="33"/>
  <c r="C28" i="33"/>
  <c r="C19" i="33"/>
  <c r="E7" i="33"/>
  <c r="O11" i="33"/>
  <c r="J10" i="33"/>
  <c r="K11" i="33"/>
  <c r="G13" i="33"/>
  <c r="M14" i="33"/>
  <c r="P14" i="33"/>
  <c r="I17" i="33"/>
  <c r="N17" i="33"/>
  <c r="E19" i="33"/>
  <c r="K20" i="33"/>
  <c r="O20" i="33"/>
  <c r="G22" i="33"/>
  <c r="I26" i="33"/>
  <c r="N26" i="33"/>
  <c r="E28" i="33"/>
  <c r="K29" i="33"/>
  <c r="O29" i="33"/>
  <c r="G32" i="33"/>
  <c r="M33" i="33"/>
  <c r="P33" i="33"/>
  <c r="I35" i="33"/>
  <c r="N35" i="33"/>
  <c r="E37" i="33"/>
  <c r="O38" i="33"/>
  <c r="K38" i="33"/>
  <c r="G40" i="33"/>
  <c r="P41" i="33"/>
  <c r="M41" i="33"/>
  <c r="N43" i="33"/>
  <c r="I43" i="33"/>
  <c r="E92" i="24"/>
  <c r="E85" i="24"/>
  <c r="E106" i="24"/>
  <c r="E84" i="24"/>
  <c r="Q73" i="5"/>
  <c r="Q85" i="5"/>
  <c r="Q92" i="5"/>
  <c r="G75" i="5"/>
  <c r="Q99" i="5"/>
  <c r="Q84" i="5"/>
  <c r="S32" i="5"/>
  <c r="E99" i="24"/>
  <c r="I45" i="34"/>
  <c r="I37" i="34"/>
  <c r="I28" i="34"/>
  <c r="I21" i="34"/>
  <c r="C7" i="21"/>
  <c r="E73" i="24"/>
  <c r="F12" i="34"/>
  <c r="S103" i="5"/>
  <c r="C16" i="34"/>
  <c r="C12" i="34"/>
  <c r="C8" i="5" l="1"/>
  <c r="C69" i="5" s="1"/>
  <c r="C7" i="33"/>
  <c r="P10" i="33"/>
  <c r="M10" i="33"/>
  <c r="N10" i="33"/>
  <c r="I10" i="33"/>
  <c r="I7" i="33"/>
  <c r="O10" i="33"/>
  <c r="K10" i="33"/>
</calcChain>
</file>

<file path=xl/sharedStrings.xml><?xml version="1.0" encoding="utf-8"?>
<sst xmlns="http://schemas.openxmlformats.org/spreadsheetml/2006/main" count="680" uniqueCount="165">
  <si>
    <t>Total</t>
  </si>
  <si>
    <t>Cuenta propia</t>
  </si>
  <si>
    <t>Trab. fam. no remu.</t>
  </si>
  <si>
    <t>Hombre</t>
  </si>
  <si>
    <t>Mujer</t>
  </si>
  <si>
    <t>Total Asalariados</t>
  </si>
  <si>
    <t>No.</t>
  </si>
  <si>
    <t>Total Ocupados</t>
  </si>
  <si>
    <t>Asalariados</t>
  </si>
  <si>
    <t xml:space="preserve">No. </t>
  </si>
  <si>
    <t>No Declaran Ingresos</t>
  </si>
  <si>
    <t xml:space="preserve">Total </t>
  </si>
  <si>
    <t>Privado</t>
  </si>
  <si>
    <t>Dominios</t>
  </si>
  <si>
    <t>Nivel Educativo</t>
  </si>
  <si>
    <t>Sexo</t>
  </si>
  <si>
    <t>Rama de Actividad</t>
  </si>
  <si>
    <t>Rama de Actividad (1 dig.)</t>
  </si>
  <si>
    <t>Ocupación (1 Dig.)</t>
  </si>
  <si>
    <t>Rango de Edad</t>
  </si>
  <si>
    <t>....... Continuación</t>
  </si>
  <si>
    <t>Rama de Actividad (1 Dig.)</t>
  </si>
  <si>
    <t>Pers. que declaran Ing.</t>
  </si>
  <si>
    <t>Total Pers. Ocupadas</t>
  </si>
  <si>
    <t>Población en Edad de Trabajar (PET)</t>
  </si>
  <si>
    <t>Quintil de Ingreso</t>
  </si>
  <si>
    <t>Población Total</t>
  </si>
  <si>
    <t>TDA</t>
  </si>
  <si>
    <t>MBT</t>
  </si>
  <si>
    <t>Ocupados</t>
  </si>
  <si>
    <t>Desocupados</t>
  </si>
  <si>
    <t>AEP</t>
  </si>
  <si>
    <t>Ingreso Promedio</t>
  </si>
  <si>
    <t xml:space="preserve">Rango de edad 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</si>
  <si>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</si>
  <si>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</si>
  <si>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</si>
  <si>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</si>
  <si>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</si>
  <si>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</si>
  <si>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</si>
  <si>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</si>
  <si>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</si>
  <si>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</si>
  <si>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</si>
  <si>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</si>
  <si>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</si>
  <si>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</si>
  <si>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</si>
  <si>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</si>
  <si>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</si>
  <si>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</si>
  <si>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</si>
  <si>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</si>
  <si>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</si>
  <si>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</si>
  <si>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</si>
  <si>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</si>
  <si>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</si>
  <si>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</si>
  <si>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 xml:space="preserve"> Distrito Central</t>
  </si>
  <si>
    <t xml:space="preserve"> San Pedro Sula</t>
  </si>
  <si>
    <t xml:space="preserve"> Rural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</si>
  <si>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</si>
  <si>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</si>
  <si>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</si>
  <si>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</si>
  <si>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</si>
  <si>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</si>
  <si>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</si>
  <si>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</si>
  <si>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 xml:space="preserve"> Hombre</t>
  </si>
  <si>
    <t>Industria manufacturera</t>
  </si>
  <si>
    <t xml:space="preserve"> Urbano</t>
  </si>
  <si>
    <t>Urbano</t>
  </si>
  <si>
    <t>Total Nacional</t>
  </si>
  <si>
    <t xml:space="preserve">Total Nacional </t>
  </si>
  <si>
    <t>según dominio,  nivel educativo, rango de edad, sexo, rama de actividad y ocupación</t>
  </si>
  <si>
    <t>AEP= Años de Estudio Promedio</t>
  </si>
  <si>
    <t>TDA= Tasa de Desempleo Abierto</t>
  </si>
  <si>
    <t>MBT= Meses promedio en Busca de Trabajo</t>
  </si>
  <si>
    <t xml:space="preserve">Cuadro No. 3. Personas ocupadas por categoría ocupacional, según dominio, nivel educativo, rango de edad, sexo. </t>
  </si>
  <si>
    <t>Cuadro No. 3. Personas ocupadas por categoría ocupacional, según dominio, nivel educativo, rango de edad, sexo,</t>
  </si>
  <si>
    <t>Cuadro No. 4. Personas ocupadas y que declaran ingresos por categoría ocupacional, según dominio, nivel educativo, rango de edad,</t>
  </si>
  <si>
    <t>sexo, número de salarios mínimos devengados, rama de actividad y ocupación</t>
  </si>
  <si>
    <t>Cuadro No. 5. Ingreso promedio de las personas ocupadas por categoría  ocupacional, según dominio,</t>
  </si>
  <si>
    <t>nivel educativo, rango de edad, sexo, número de salarios mínimos, rama de actividad y ocupación</t>
  </si>
  <si>
    <t>rangos de edad, sexo, número de salarios mínimos devengados, rama de actividad y ocupación</t>
  </si>
  <si>
    <t>Cuadro No. 6. Años de estudio promedio de las personas ocupadas por categoría ocupacional, según dominio, nivel educativo,</t>
  </si>
  <si>
    <t xml:space="preserve">número de salarios mínimos, rama de actividad y ocupación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</si>
  <si>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</si>
  <si>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</si>
  <si>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</si>
  <si>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</si>
  <si>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</si>
  <si>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</si>
  <si>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 xml:space="preserve"> Resto urbano</t>
  </si>
  <si>
    <t>Resto urbano</t>
  </si>
  <si>
    <t>De 60 años y más</t>
  </si>
  <si>
    <t>Busca trabajo por primera vez</t>
  </si>
  <si>
    <t>De 65 años y más</t>
  </si>
  <si>
    <t>Tasa de Participación (TP)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</si>
  <si>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</si>
  <si>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</si>
  <si>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</si>
  <si>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</si>
  <si>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</si>
  <si>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</si>
  <si>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3/ No. de salarios mínimos (personas que declaran ingresos) y trabajan 36 Hrs. o mas en la ocupación principal</t>
  </si>
  <si>
    <t>Total Nacional 2/</t>
  </si>
  <si>
    <t>No. de Salarios Mínimos 3/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</si>
  <si>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</si>
  <si>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</si>
  <si>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</si>
  <si>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</si>
  <si>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</si>
  <si>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según dominio, quintil del ingreso de hogar, nivel educativo y rango de edad</t>
  </si>
  <si>
    <t>Público</t>
  </si>
  <si>
    <t>Doméstico</t>
  </si>
  <si>
    <t xml:space="preserve">Cuadro No. 1. Población en Edad de Trabajar (PET), Población Económicamente Activa (PEA) y Tasa de Participación (TP) </t>
  </si>
  <si>
    <t>Nivel educativo 2/</t>
  </si>
  <si>
    <t>Cuadro No. 2. Tasa de Desempleo Abierto (TDA), Población en Edad de Trabajar (PET) y Población Económicamente Activa (PEA),</t>
  </si>
  <si>
    <t>Cuadro No. 5. Ingreso promedio de las personas ocupadas que declaran Ingreso por categoría  ocupacional, según dominio,</t>
  </si>
  <si>
    <t>(Promedio de salarios mínimos por rama)</t>
  </si>
  <si>
    <t>Quintil 1</t>
  </si>
  <si>
    <t>Quintil 2</t>
  </si>
  <si>
    <t>Quintil 3</t>
  </si>
  <si>
    <t>Quintil 4</t>
  </si>
  <si>
    <t>Quintil 5</t>
  </si>
  <si>
    <t>Cuadro No. 6. Años de estudio promedio de las personas ocupadas por categoría ocupacional, según dominio, nivel educativo,rangos de edad, sexo, número de salarios mínimos devengados, rama de actividad y ocupación</t>
  </si>
  <si>
    <t xml:space="preserve">Rama de Actividad </t>
  </si>
  <si>
    <t xml:space="preserve">Ocupación </t>
  </si>
  <si>
    <t>Agricultura, ganaderia, silvicultura y pesca</t>
  </si>
  <si>
    <t>Explotacion de minas y canteras</t>
  </si>
  <si>
    <t>Suministro de electricidad, gas, vapor y aire acondicionado</t>
  </si>
  <si>
    <t>Suministro de agua, evacuacion de aguas residuales, gestion de desechos y descontaminacion</t>
  </si>
  <si>
    <t>Construccion</t>
  </si>
  <si>
    <t>Comercio al por mayor y al por menor, reparacion de vehiculos automotores y motocicletas</t>
  </si>
  <si>
    <t>Transporte y almacenamiento</t>
  </si>
  <si>
    <t>Actividades de alojamiento y de servicios de comida</t>
  </si>
  <si>
    <t>Informacion y comunicaciones</t>
  </si>
  <si>
    <t>Actividades finacieras y de seguros</t>
  </si>
  <si>
    <t>Actividades inmobiliarias</t>
  </si>
  <si>
    <t>Actividades profesionales, cientificas y tecnicas</t>
  </si>
  <si>
    <t>Actividades de servicios administrativos y de apoyo</t>
  </si>
  <si>
    <t>Aministracion publica y defensa, planes de seguridad social de afiliacion obligatoria</t>
  </si>
  <si>
    <t>Enseñanza</t>
  </si>
  <si>
    <t>Actividades de atencion de la salud humana y de asistencia social</t>
  </si>
  <si>
    <t>Actividades artisticas, de entretenimiento y recreativas</t>
  </si>
  <si>
    <t>Otras actividades de servicios</t>
  </si>
  <si>
    <t>Actividades de los hogares como empleadores y actividades no diferenciadas de los hogares como productores de bienes y s</t>
  </si>
  <si>
    <t>Actividades de organizaciones y organos extraterritoriales</t>
  </si>
  <si>
    <t>Ocupaciones NO especificadas</t>
  </si>
  <si>
    <t>NS/NR</t>
  </si>
  <si>
    <t>Directores y gerentes</t>
  </si>
  <si>
    <t>Profesionales cientificos e intelectuales</t>
  </si>
  <si>
    <t>Tecnicos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</si>
  <si>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</si>
  <si>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</si>
  <si>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</si>
  <si>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Oficiales, operarios y artesanos de artes mecanicas y de otros oficios</t>
  </si>
  <si>
    <t>Operadores de instalaciones y maquinas y ensambladores</t>
  </si>
  <si>
    <t>Ocupaciones elementales</t>
  </si>
  <si>
    <t>Ocupaciones militares</t>
  </si>
  <si>
    <t>Rama de actividad NO especificada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</si>
</sst>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* #,##0_-;\-* #,##0_-;_-* &quot;-&quot;?_-;_-@_-"/>
    <numFmt numFmtId="172" formatCode="_-[$€]* #,##0.00_-;\-[$€]* #,##0.00_-;_-[$€]* &quot;-&quot;??_-;_-@_-"/>
    <numFmt numFmtId="173" formatCode="###0"/>
  </numFmts>
  <fonts count="16" x14ac:knownFonts="1">
    <font>
      <sz val="8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8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2">
    <xf numFmtId="0" fontId="0" fillId="0" borderId="0"/>
    <xf numFmtId="172" fontId="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0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1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3" fillId="0" borderId="0"/>
  </cellStyleXfs>
  <cellXfs count="273">
    <xf numFmtId="0" fontId="0" fillId="0" borderId="0" xfId="0"/>
    <xf numFmtId="168" fontId="0" fillId="0" borderId="0" xfId="17" applyNumberFormat="1" applyFont="1"/>
    <xf numFmtId="0" fontId="4" fillId="0" borderId="0" xfId="0" applyFont="1" applyFill="1" applyBorder="1" applyAlignment="1">
      <alignment horizontal="left" indent="1"/>
    </xf>
    <xf numFmtId="0" fontId="3" fillId="0" borderId="0" xfId="0" applyFont="1" applyAlignment="1">
      <alignment horizontal="center"/>
    </xf>
    <xf numFmtId="168" fontId="3" fillId="0" borderId="0" xfId="17" applyNumberFormat="1" applyFont="1" applyBorder="1"/>
    <xf numFmtId="0" fontId="4" fillId="0" borderId="0" xfId="0" applyFont="1"/>
    <xf numFmtId="168" fontId="3" fillId="0" borderId="0" xfId="17" applyNumberFormat="1" applyFont="1" applyBorder="1" applyAlignment="1">
      <alignment horizontal="center"/>
    </xf>
    <xf numFmtId="168" fontId="3" fillId="0" borderId="0" xfId="17" applyNumberFormat="1" applyFont="1" applyBorder="1" applyAlignment="1">
      <alignment horizontal="center" vertical="center" wrapText="1"/>
    </xf>
    <xf numFmtId="168" fontId="0" fillId="0" borderId="0" xfId="17" applyNumberFormat="1" applyFont="1" applyFill="1"/>
    <xf numFmtId="168" fontId="0" fillId="0" borderId="0" xfId="0" applyNumberFormat="1"/>
    <xf numFmtId="168" fontId="0" fillId="0" borderId="0" xfId="17" applyNumberFormat="1" applyFont="1" applyBorder="1" applyAlignment="1">
      <alignment horizontal="left" indent="1"/>
    </xf>
    <xf numFmtId="167" fontId="0" fillId="0" borderId="1" xfId="17" applyNumberFormat="1" applyFont="1" applyBorder="1"/>
    <xf numFmtId="0" fontId="3" fillId="0" borderId="0" xfId="96" applyFont="1" applyAlignment="1">
      <alignment horizontal="center"/>
    </xf>
    <xf numFmtId="0" fontId="6" fillId="0" borderId="0" xfId="96" applyFont="1" applyAlignment="1">
      <alignment horizontal="center"/>
    </xf>
    <xf numFmtId="0" fontId="4" fillId="0" borderId="0" xfId="96" applyFont="1" applyFill="1" applyBorder="1" applyAlignment="1">
      <alignment horizontal="left" indent="1"/>
    </xf>
    <xf numFmtId="167" fontId="3" fillId="0" borderId="1" xfId="17" applyNumberFormat="1" applyFont="1" applyBorder="1" applyAlignment="1">
      <alignment horizontal="center" vertical="center" wrapText="1"/>
    </xf>
    <xf numFmtId="0" fontId="3" fillId="0" borderId="0" xfId="96" applyFont="1" applyBorder="1"/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1" xfId="17" applyNumberFormat="1" applyFont="1" applyBorder="1"/>
    <xf numFmtId="169" fontId="0" fillId="0" borderId="0" xfId="17" applyNumberFormat="1" applyFont="1" applyBorder="1"/>
    <xf numFmtId="168" fontId="3" fillId="0" borderId="0" xfId="17" applyNumberFormat="1" applyFont="1" applyFill="1" applyBorder="1"/>
    <xf numFmtId="0" fontId="0" fillId="0" borderId="0" xfId="0" applyFill="1"/>
    <xf numFmtId="169" fontId="3" fillId="0" borderId="0" xfId="17" applyNumberFormat="1" applyFont="1" applyFill="1" applyBorder="1"/>
    <xf numFmtId="0" fontId="3" fillId="0" borderId="0" xfId="0" applyFont="1" applyFill="1" applyBorder="1"/>
    <xf numFmtId="168" fontId="0" fillId="0" borderId="0" xfId="17" applyNumberFormat="1" applyFont="1" applyFill="1" applyBorder="1"/>
    <xf numFmtId="169" fontId="3" fillId="0" borderId="0" xfId="17" applyNumberFormat="1" applyFont="1" applyFill="1" applyBorder="1" applyAlignment="1">
      <alignment horizontal="center"/>
    </xf>
    <xf numFmtId="168" fontId="3" fillId="0" borderId="2" xfId="17" applyNumberFormat="1" applyFont="1" applyBorder="1" applyAlignment="1">
      <alignment horizontal="center" vertical="center" wrapText="1"/>
    </xf>
    <xf numFmtId="168" fontId="3" fillId="0" borderId="0" xfId="71" applyNumberFormat="1" applyFont="1" applyFill="1" applyBorder="1"/>
    <xf numFmtId="0" fontId="4" fillId="0" borderId="0" xfId="93" applyFont="1" applyFill="1" applyBorder="1" applyAlignment="1">
      <alignment horizontal="left" indent="1"/>
    </xf>
    <xf numFmtId="168" fontId="3" fillId="0" borderId="0" xfId="17" applyNumberFormat="1" applyFont="1" applyBorder="1" applyAlignment="1">
      <alignment horizontal="left" vertical="justify"/>
    </xf>
    <xf numFmtId="169" fontId="0" fillId="0" borderId="0" xfId="17" applyNumberFormat="1" applyFont="1" applyFill="1" applyBorder="1"/>
    <xf numFmtId="167" fontId="0" fillId="0" borderId="0" xfId="17" applyNumberFormat="1" applyFont="1" applyFill="1" applyBorder="1"/>
    <xf numFmtId="170" fontId="3" fillId="0" borderId="0" xfId="96" applyNumberFormat="1" applyFont="1" applyBorder="1"/>
    <xf numFmtId="170" fontId="3" fillId="0" borderId="0" xfId="0" applyNumberFormat="1" applyFont="1" applyBorder="1" applyAlignment="1">
      <alignment horizontal="left" indent="1"/>
    </xf>
    <xf numFmtId="170" fontId="5" fillId="0" borderId="0" xfId="71" applyNumberFormat="1" applyFont="1" applyBorder="1" applyAlignment="1">
      <alignment horizontal="left" indent="2"/>
    </xf>
    <xf numFmtId="170" fontId="5" fillId="0" borderId="0" xfId="71" applyNumberFormat="1" applyFont="1" applyBorder="1" applyAlignment="1">
      <alignment horizontal="left" indent="3"/>
    </xf>
    <xf numFmtId="170" fontId="4" fillId="0" borderId="0" xfId="96" applyNumberFormat="1" applyFont="1" applyFill="1" applyBorder="1" applyAlignment="1">
      <alignment horizontal="left" indent="1"/>
    </xf>
    <xf numFmtId="170" fontId="3" fillId="0" borderId="0" xfId="96" applyNumberFormat="1" applyFont="1" applyAlignment="1">
      <alignment horizontal="center"/>
    </xf>
    <xf numFmtId="170" fontId="3" fillId="0" borderId="1" xfId="17" applyNumberFormat="1" applyFont="1" applyBorder="1" applyAlignment="1">
      <alignment horizontal="center" vertical="center" wrapText="1"/>
    </xf>
    <xf numFmtId="170" fontId="3" fillId="0" borderId="2" xfId="17" applyNumberFormat="1" applyFont="1" applyBorder="1" applyAlignment="1">
      <alignment horizontal="center"/>
    </xf>
    <xf numFmtId="170" fontId="3" fillId="0" borderId="1" xfId="17" applyNumberFormat="1" applyFont="1" applyBorder="1" applyAlignment="1">
      <alignment horizontal="center"/>
    </xf>
    <xf numFmtId="170" fontId="3" fillId="0" borderId="0" xfId="17" applyNumberFormat="1" applyFont="1" applyBorder="1"/>
    <xf numFmtId="169" fontId="0" fillId="0" borderId="0" xfId="0" applyNumberFormat="1" applyFill="1"/>
    <xf numFmtId="169" fontId="0" fillId="0" borderId="0" xfId="17" applyNumberFormat="1" applyFont="1" applyFill="1"/>
    <xf numFmtId="0" fontId="3" fillId="0" borderId="2" xfId="0" applyFont="1" applyFill="1" applyBorder="1" applyAlignment="1">
      <alignment horizontal="center" vertical="center" wrapText="1"/>
    </xf>
    <xf numFmtId="169" fontId="3" fillId="0" borderId="2" xfId="0" applyNumberFormat="1" applyFont="1" applyFill="1" applyBorder="1" applyAlignment="1">
      <alignment horizontal="center" vertical="center" wrapText="1"/>
    </xf>
    <xf numFmtId="168" fontId="0" fillId="0" borderId="1" xfId="17" applyNumberFormat="1" applyFont="1" applyFill="1" applyBorder="1"/>
    <xf numFmtId="0" fontId="3" fillId="0" borderId="0" xfId="0" applyFont="1" applyFill="1" applyBorder="1" applyAlignment="1"/>
    <xf numFmtId="0" fontId="3" fillId="0" borderId="0" xfId="0" applyFont="1" applyFill="1"/>
    <xf numFmtId="170" fontId="0" fillId="0" borderId="0" xfId="0" applyNumberFormat="1" applyFill="1" applyBorder="1"/>
    <xf numFmtId="0" fontId="3" fillId="0" borderId="0" xfId="0" applyFont="1" applyFill="1" applyBorder="1" applyAlignment="1">
      <alignment horizontal="left" indent="1"/>
    </xf>
    <xf numFmtId="168" fontId="0" fillId="0" borderId="0" xfId="17" applyNumberFormat="1" applyFont="1" applyFill="1" applyBorder="1" applyAlignment="1">
      <alignment horizontal="left" indent="2"/>
    </xf>
    <xf numFmtId="168" fontId="0" fillId="0" borderId="0" xfId="17" applyNumberFormat="1" applyFont="1" applyFill="1" applyBorder="1" applyAlignment="1">
      <alignment horizontal="left" indent="1"/>
    </xf>
    <xf numFmtId="169" fontId="0" fillId="0" borderId="0" xfId="17" applyNumberFormat="1" applyFont="1" applyFill="1" applyBorder="1" applyAlignment="1">
      <alignment horizontal="center"/>
    </xf>
    <xf numFmtId="168" fontId="0" fillId="0" borderId="0" xfId="17" applyNumberFormat="1" applyFont="1" applyFill="1" applyBorder="1" applyAlignment="1">
      <alignment horizontal="left" indent="3"/>
    </xf>
    <xf numFmtId="0" fontId="0" fillId="0" borderId="0" xfId="0" applyFill="1" applyBorder="1"/>
    <xf numFmtId="168" fontId="5" fillId="0" borderId="0" xfId="71" applyNumberFormat="1" applyFont="1" applyFill="1" applyBorder="1" applyAlignment="1">
      <alignment horizontal="left" indent="2"/>
    </xf>
    <xf numFmtId="168" fontId="5" fillId="0" borderId="0" xfId="71" applyNumberFormat="1" applyFont="1" applyFill="1" applyBorder="1" applyAlignment="1">
      <alignment horizontal="left" indent="3"/>
    </xf>
    <xf numFmtId="0" fontId="3" fillId="0" borderId="1" xfId="0" applyFont="1" applyFill="1" applyBorder="1" applyAlignment="1">
      <alignment horizontal="center" vertical="center" wrapText="1"/>
    </xf>
    <xf numFmtId="168" fontId="3" fillId="0" borderId="1" xfId="17" applyNumberFormat="1" applyFont="1" applyFill="1" applyBorder="1"/>
    <xf numFmtId="169" fontId="3" fillId="0" borderId="1" xfId="17" applyNumberFormat="1" applyFont="1" applyFill="1" applyBorder="1"/>
    <xf numFmtId="169" fontId="5" fillId="0" borderId="1" xfId="17" applyNumberFormat="1" applyFont="1" applyFill="1" applyBorder="1"/>
    <xf numFmtId="169" fontId="3" fillId="0" borderId="1" xfId="17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 indent="1"/>
    </xf>
    <xf numFmtId="169" fontId="0" fillId="0" borderId="0" xfId="0" applyNumberFormat="1" applyFill="1" applyBorder="1"/>
    <xf numFmtId="167" fontId="3" fillId="0" borderId="0" xfId="17" applyNumberFormat="1" applyFont="1" applyFill="1" applyBorder="1"/>
    <xf numFmtId="0" fontId="3" fillId="0" borderId="0" xfId="0" applyFont="1" applyBorder="1" applyAlignment="1">
      <alignment vertical="center" wrapText="1"/>
    </xf>
    <xf numFmtId="168" fontId="5" fillId="0" borderId="0" xfId="17" applyNumberFormat="1" applyFont="1" applyFill="1" applyBorder="1"/>
    <xf numFmtId="167" fontId="5" fillId="0" borderId="0" xfId="17" applyNumberFormat="1" applyFont="1" applyFill="1" applyBorder="1"/>
    <xf numFmtId="0" fontId="2" fillId="0" borderId="0" xfId="93" applyFill="1"/>
    <xf numFmtId="0" fontId="3" fillId="0" borderId="0" xfId="93" applyFont="1" applyFill="1"/>
    <xf numFmtId="169" fontId="2" fillId="0" borderId="0" xfId="93" applyNumberFormat="1" applyFill="1"/>
    <xf numFmtId="168" fontId="3" fillId="0" borderId="0" xfId="76" applyNumberFormat="1" applyFont="1" applyFill="1" applyBorder="1"/>
    <xf numFmtId="168" fontId="2" fillId="0" borderId="0" xfId="71" applyNumberFormat="1" applyFill="1"/>
    <xf numFmtId="169" fontId="2" fillId="0" borderId="0" xfId="71" applyNumberFormat="1" applyFill="1"/>
    <xf numFmtId="167" fontId="2" fillId="0" borderId="0" xfId="71" applyNumberFormat="1" applyFill="1"/>
    <xf numFmtId="168" fontId="3" fillId="0" borderId="0" xfId="71" applyNumberFormat="1" applyFont="1" applyFill="1" applyAlignment="1">
      <alignment horizontal="center"/>
    </xf>
    <xf numFmtId="167" fontId="2" fillId="0" borderId="0" xfId="93" applyNumberFormat="1" applyFill="1"/>
    <xf numFmtId="0" fontId="3" fillId="0" borderId="0" xfId="93" applyFont="1" applyFill="1" applyAlignment="1">
      <alignment horizontal="center"/>
    </xf>
    <xf numFmtId="168" fontId="3" fillId="0" borderId="0" xfId="0" applyNumberFormat="1" applyFont="1" applyFill="1" applyBorder="1"/>
    <xf numFmtId="168" fontId="3" fillId="0" borderId="2" xfId="17" applyNumberFormat="1" applyFont="1" applyFill="1" applyBorder="1" applyAlignment="1">
      <alignment horizontal="center"/>
    </xf>
    <xf numFmtId="169" fontId="3" fillId="0" borderId="2" xfId="17" applyNumberFormat="1" applyFont="1" applyFill="1" applyBorder="1" applyAlignment="1">
      <alignment horizontal="center"/>
    </xf>
    <xf numFmtId="168" fontId="2" fillId="0" borderId="0" xfId="17" applyNumberFormat="1" applyFill="1" applyBorder="1"/>
    <xf numFmtId="169" fontId="2" fillId="0" borderId="0" xfId="17" applyNumberFormat="1" applyFill="1" applyBorder="1"/>
    <xf numFmtId="168" fontId="0" fillId="0" borderId="0" xfId="0" applyNumberFormat="1" applyFill="1"/>
    <xf numFmtId="171" fontId="3" fillId="0" borderId="0" xfId="0" applyNumberFormat="1" applyFont="1" applyFill="1" applyAlignment="1">
      <alignment horizontal="center"/>
    </xf>
    <xf numFmtId="169" fontId="0" fillId="0" borderId="1" xfId="17" applyNumberFormat="1" applyFont="1" applyFill="1" applyBorder="1"/>
    <xf numFmtId="167" fontId="3" fillId="0" borderId="0" xfId="17" applyNumberFormat="1" applyFont="1" applyFill="1" applyBorder="1" applyAlignment="1">
      <alignment horizontal="right"/>
    </xf>
    <xf numFmtId="168" fontId="3" fillId="0" borderId="0" xfId="17" applyNumberFormat="1" applyFont="1" applyFill="1" applyBorder="1" applyAlignment="1">
      <alignment horizontal="right"/>
    </xf>
    <xf numFmtId="167" fontId="0" fillId="0" borderId="0" xfId="17" applyNumberFormat="1" applyFont="1" applyFill="1" applyBorder="1" applyAlignment="1">
      <alignment horizontal="right"/>
    </xf>
    <xf numFmtId="167" fontId="5" fillId="0" borderId="0" xfId="17" applyNumberFormat="1" applyFont="1" applyFill="1" applyBorder="1" applyAlignment="1">
      <alignment horizontal="right"/>
    </xf>
    <xf numFmtId="168" fontId="5" fillId="0" borderId="0" xfId="17" applyNumberFormat="1" applyFont="1" applyFill="1" applyBorder="1" applyAlignment="1">
      <alignment horizontal="right"/>
    </xf>
    <xf numFmtId="168" fontId="3" fillId="0" borderId="0" xfId="17" applyNumberFormat="1" applyFont="1" applyBorder="1" applyAlignment="1">
      <alignment horizontal="right" vertical="justify"/>
    </xf>
    <xf numFmtId="168" fontId="3" fillId="0" borderId="0" xfId="17" applyNumberFormat="1" applyFont="1" applyBorder="1" applyAlignment="1">
      <alignment horizontal="right"/>
    </xf>
    <xf numFmtId="167" fontId="0" fillId="0" borderId="0" xfId="17" applyNumberFormat="1" applyFont="1" applyFill="1" applyAlignment="1">
      <alignment horizontal="right"/>
    </xf>
    <xf numFmtId="167" fontId="3" fillId="0" borderId="0" xfId="17" applyNumberFormat="1" applyFont="1" applyBorder="1" applyAlignment="1">
      <alignment horizontal="right"/>
    </xf>
    <xf numFmtId="167" fontId="5" fillId="0" borderId="0" xfId="17" applyNumberFormat="1" applyFont="1" applyBorder="1" applyAlignment="1">
      <alignment horizontal="right"/>
    </xf>
    <xf numFmtId="0" fontId="5" fillId="0" borderId="0" xfId="0" applyFont="1" applyFill="1"/>
    <xf numFmtId="169" fontId="5" fillId="0" borderId="0" xfId="17" applyNumberFormat="1" applyFont="1" applyFill="1" applyBorder="1"/>
    <xf numFmtId="167" fontId="0" fillId="0" borderId="0" xfId="17" applyNumberFormat="1" applyFont="1" applyFill="1"/>
    <xf numFmtId="168" fontId="3" fillId="0" borderId="0" xfId="17" applyNumberFormat="1" applyFont="1" applyFill="1" applyBorder="1" applyAlignment="1">
      <alignment horizontal="left" indent="1"/>
    </xf>
    <xf numFmtId="168" fontId="3" fillId="0" borderId="0" xfId="17" applyNumberFormat="1" applyFont="1" applyFill="1"/>
    <xf numFmtId="168" fontId="5" fillId="0" borderId="0" xfId="17" applyNumberFormat="1" applyFont="1" applyFill="1" applyBorder="1" applyAlignment="1">
      <alignment horizontal="left" indent="1"/>
    </xf>
    <xf numFmtId="168" fontId="5" fillId="0" borderId="0" xfId="17" applyNumberFormat="1" applyFont="1" applyFill="1"/>
    <xf numFmtId="167" fontId="5" fillId="0" borderId="0" xfId="17" applyNumberFormat="1" applyFont="1" applyFill="1"/>
    <xf numFmtId="168" fontId="0" fillId="0" borderId="0" xfId="17" applyNumberFormat="1" applyFont="1" applyBorder="1" applyAlignment="1">
      <alignment horizontal="left" indent="2"/>
    </xf>
    <xf numFmtId="167" fontId="3" fillId="0" borderId="0" xfId="17" applyNumberFormat="1" applyFont="1" applyFill="1" applyBorder="1" applyAlignment="1">
      <alignment horizontal="center"/>
    </xf>
    <xf numFmtId="167" fontId="5" fillId="0" borderId="0" xfId="17" applyNumberFormat="1" applyFont="1" applyFill="1" applyBorder="1" applyAlignment="1">
      <alignment horizontal="center"/>
    </xf>
    <xf numFmtId="170" fontId="3" fillId="0" borderId="0" xfId="96" applyNumberFormat="1" applyFont="1" applyBorder="1" applyAlignment="1">
      <alignment horizontal="left" indent="1"/>
    </xf>
    <xf numFmtId="170" fontId="3" fillId="0" borderId="0" xfId="17" applyNumberFormat="1" applyFont="1" applyBorder="1" applyAlignment="1">
      <alignment horizontal="left" vertical="justify"/>
    </xf>
    <xf numFmtId="167" fontId="5" fillId="0" borderId="0" xfId="17" applyNumberFormat="1" applyFont="1"/>
    <xf numFmtId="167" fontId="3" fillId="3" borderId="0" xfId="17" applyNumberFormat="1" applyFont="1" applyFill="1" applyBorder="1" applyAlignment="1">
      <alignment horizontal="right"/>
    </xf>
    <xf numFmtId="167" fontId="3" fillId="0" borderId="0" xfId="17" applyNumberFormat="1" applyFont="1"/>
    <xf numFmtId="167" fontId="3" fillId="3" borderId="0" xfId="17" applyNumberFormat="1" applyFont="1" applyFill="1"/>
    <xf numFmtId="169" fontId="11" fillId="0" borderId="0" xfId="17" applyNumberFormat="1" applyFont="1" applyFill="1" applyBorder="1"/>
    <xf numFmtId="0" fontId="11" fillId="0" borderId="1" xfId="93" applyFont="1" applyFill="1" applyBorder="1"/>
    <xf numFmtId="168" fontId="11" fillId="0" borderId="1" xfId="93" applyNumberFormat="1" applyFont="1" applyFill="1" applyBorder="1"/>
    <xf numFmtId="169" fontId="11" fillId="0" borderId="1" xfId="93" applyNumberFormat="1" applyFont="1" applyFill="1" applyBorder="1"/>
    <xf numFmtId="168" fontId="11" fillId="0" borderId="0" xfId="17" applyNumberFormat="1" applyFont="1" applyFill="1"/>
    <xf numFmtId="0" fontId="11" fillId="0" borderId="0" xfId="93" applyFont="1" applyFill="1"/>
    <xf numFmtId="169" fontId="11" fillId="0" borderId="0" xfId="71" applyNumberFormat="1" applyFont="1" applyFill="1" applyBorder="1"/>
    <xf numFmtId="168" fontId="11" fillId="0" borderId="0" xfId="71" applyNumberFormat="1" applyFont="1" applyFill="1" applyBorder="1"/>
    <xf numFmtId="167" fontId="11" fillId="0" borderId="0" xfId="71" applyNumberFormat="1" applyFont="1" applyFill="1" applyBorder="1"/>
    <xf numFmtId="168" fontId="11" fillId="0" borderId="0" xfId="71" applyNumberFormat="1" applyFont="1" applyFill="1"/>
    <xf numFmtId="169" fontId="11" fillId="0" borderId="0" xfId="71" applyNumberFormat="1" applyFont="1" applyFill="1"/>
    <xf numFmtId="167" fontId="11" fillId="0" borderId="0" xfId="71" applyNumberFormat="1" applyFont="1" applyFill="1"/>
    <xf numFmtId="169" fontId="11" fillId="0" borderId="0" xfId="93" applyNumberFormat="1" applyFont="1" applyFill="1"/>
    <xf numFmtId="168" fontId="11" fillId="0" borderId="1" xfId="71" applyNumberFormat="1" applyFont="1" applyFill="1" applyBorder="1"/>
    <xf numFmtId="169" fontId="11" fillId="0" borderId="1" xfId="71" applyNumberFormat="1" applyFont="1" applyFill="1" applyBorder="1"/>
    <xf numFmtId="167" fontId="11" fillId="0" borderId="0" xfId="93" applyNumberFormat="1" applyFont="1" applyFill="1"/>
    <xf numFmtId="0" fontId="11" fillId="0" borderId="0" xfId="96" applyFont="1"/>
    <xf numFmtId="0" fontId="11" fillId="0" borderId="1" xfId="96" applyFont="1" applyBorder="1"/>
    <xf numFmtId="168" fontId="11" fillId="0" borderId="0" xfId="17" applyNumberFormat="1" applyFont="1" applyBorder="1"/>
    <xf numFmtId="168" fontId="11" fillId="0" borderId="0" xfId="17" applyNumberFormat="1" applyFont="1"/>
    <xf numFmtId="0" fontId="11" fillId="0" borderId="0" xfId="96" applyFont="1" applyBorder="1"/>
    <xf numFmtId="168" fontId="11" fillId="0" borderId="0" xfId="17" applyNumberFormat="1" applyFont="1" applyBorder="1" applyAlignment="1">
      <alignment horizontal="right"/>
    </xf>
    <xf numFmtId="167" fontId="11" fillId="0" borderId="1" xfId="17" applyNumberFormat="1" applyFont="1" applyBorder="1"/>
    <xf numFmtId="170" fontId="11" fillId="0" borderId="0" xfId="96" applyNumberFormat="1" applyFont="1" applyBorder="1"/>
    <xf numFmtId="167" fontId="11" fillId="0" borderId="0" xfId="17" applyNumberFormat="1" applyFont="1"/>
    <xf numFmtId="170" fontId="11" fillId="0" borderId="0" xfId="17" applyNumberFormat="1" applyFont="1" applyBorder="1" applyAlignment="1">
      <alignment horizontal="left" indent="2"/>
    </xf>
    <xf numFmtId="170" fontId="11" fillId="0" borderId="0" xfId="17" applyNumberFormat="1" applyFont="1" applyBorder="1" applyAlignment="1">
      <alignment horizontal="left" indent="3"/>
    </xf>
    <xf numFmtId="170" fontId="11" fillId="0" borderId="0" xfId="96" applyNumberFormat="1" applyFont="1" applyAlignment="1">
      <alignment horizontal="left" indent="1"/>
    </xf>
    <xf numFmtId="170" fontId="11" fillId="0" borderId="0" xfId="96" applyNumberFormat="1" applyFont="1" applyBorder="1" applyAlignment="1">
      <alignment horizontal="left" indent="1"/>
    </xf>
    <xf numFmtId="170" fontId="11" fillId="0" borderId="0" xfId="96" applyNumberFormat="1" applyFont="1"/>
    <xf numFmtId="167" fontId="11" fillId="0" borderId="0" xfId="17" applyNumberFormat="1" applyFont="1" applyBorder="1" applyAlignment="1">
      <alignment horizontal="right"/>
    </xf>
    <xf numFmtId="0" fontId="3" fillId="0" borderId="0" xfId="0" applyFont="1" applyFill="1" applyAlignment="1">
      <alignment horizontal="center"/>
    </xf>
    <xf numFmtId="169" fontId="3" fillId="0" borderId="0" xfId="0" applyNumberFormat="1" applyFont="1" applyFill="1" applyAlignment="1">
      <alignment horizontal="center"/>
    </xf>
    <xf numFmtId="168" fontId="2" fillId="0" borderId="2" xfId="17" applyNumberFormat="1" applyFill="1" applyBorder="1" applyAlignment="1">
      <alignment horizontal="left" indent="1"/>
    </xf>
    <xf numFmtId="0" fontId="0" fillId="0" borderId="2" xfId="0" applyFill="1" applyBorder="1"/>
    <xf numFmtId="169" fontId="0" fillId="0" borderId="2" xfId="0" applyNumberFormat="1" applyFill="1" applyBorder="1"/>
    <xf numFmtId="167" fontId="5" fillId="0" borderId="2" xfId="17" applyNumberFormat="1" applyFont="1" applyFill="1" applyBorder="1"/>
    <xf numFmtId="168" fontId="3" fillId="0" borderId="0" xfId="69" applyNumberFormat="1" applyFont="1" applyFill="1" applyBorder="1"/>
    <xf numFmtId="168" fontId="12" fillId="0" borderId="0" xfId="69" applyNumberFormat="1" applyFill="1" applyBorder="1"/>
    <xf numFmtId="168" fontId="12" fillId="0" borderId="0" xfId="69" applyNumberFormat="1" applyFont="1" applyFill="1" applyBorder="1" applyAlignment="1">
      <alignment horizontal="left" indent="1"/>
    </xf>
    <xf numFmtId="168" fontId="12" fillId="0" borderId="0" xfId="69" applyNumberFormat="1" applyFont="1" applyFill="1" applyBorder="1" applyAlignment="1">
      <alignment horizontal="left" indent="2"/>
    </xf>
    <xf numFmtId="168" fontId="12" fillId="0" borderId="0" xfId="69" applyNumberFormat="1" applyFill="1" applyBorder="1" applyAlignment="1">
      <alignment horizontal="left" indent="1"/>
    </xf>
    <xf numFmtId="167" fontId="3" fillId="0" borderId="2" xfId="70" applyNumberFormat="1" applyFont="1" applyBorder="1" applyAlignment="1">
      <alignment horizontal="center"/>
    </xf>
    <xf numFmtId="169" fontId="3" fillId="0" borderId="2" xfId="70" applyNumberFormat="1" applyFont="1" applyBorder="1" applyAlignment="1">
      <alignment horizontal="center"/>
    </xf>
    <xf numFmtId="169" fontId="3" fillId="0" borderId="2" xfId="70" applyNumberFormat="1" applyFont="1" applyFill="1" applyBorder="1" applyAlignment="1">
      <alignment horizontal="center"/>
    </xf>
    <xf numFmtId="167" fontId="3" fillId="0" borderId="2" xfId="70" applyNumberFormat="1" applyFont="1" applyFill="1" applyBorder="1" applyAlignment="1">
      <alignment horizontal="center"/>
    </xf>
    <xf numFmtId="168" fontId="0" fillId="0" borderId="2" xfId="17" applyNumberFormat="1" applyFont="1" applyFill="1" applyBorder="1" applyAlignment="1">
      <alignment horizontal="left" indent="2"/>
    </xf>
    <xf numFmtId="167" fontId="0" fillId="0" borderId="2" xfId="17" applyNumberFormat="1" applyFont="1" applyFill="1" applyBorder="1"/>
    <xf numFmtId="169" fontId="0" fillId="0" borderId="2" xfId="17" applyNumberFormat="1" applyFont="1" applyFill="1" applyBorder="1"/>
    <xf numFmtId="168" fontId="0" fillId="0" borderId="2" xfId="17" applyNumberFormat="1" applyFont="1" applyFill="1" applyBorder="1"/>
    <xf numFmtId="168" fontId="0" fillId="0" borderId="0" xfId="19" applyNumberFormat="1" applyFont="1" applyFill="1" applyBorder="1" applyAlignment="1">
      <alignment horizontal="left" indent="2"/>
    </xf>
    <xf numFmtId="168" fontId="0" fillId="0" borderId="0" xfId="19" applyNumberFormat="1" applyFont="1" applyFill="1" applyBorder="1" applyAlignment="1">
      <alignment horizontal="left" indent="3"/>
    </xf>
    <xf numFmtId="167" fontId="3" fillId="0" borderId="0" xfId="19" applyNumberFormat="1" applyFont="1" applyFill="1" applyBorder="1"/>
    <xf numFmtId="167" fontId="3" fillId="0" borderId="0" xfId="19" applyNumberFormat="1" applyFont="1" applyFill="1" applyBorder="1" applyAlignment="1">
      <alignment horizontal="left" indent="1"/>
    </xf>
    <xf numFmtId="168" fontId="3" fillId="0" borderId="0" xfId="72" applyNumberFormat="1" applyFont="1" applyFill="1" applyBorder="1"/>
    <xf numFmtId="168" fontId="5" fillId="0" borderId="0" xfId="72" applyNumberFormat="1" applyFont="1" applyFill="1" applyBorder="1" applyAlignment="1">
      <alignment horizontal="left" indent="2"/>
    </xf>
    <xf numFmtId="168" fontId="5" fillId="0" borderId="0" xfId="72" applyNumberFormat="1" applyFont="1" applyFill="1" applyBorder="1" applyAlignment="1">
      <alignment horizontal="left" indent="3"/>
    </xf>
    <xf numFmtId="168" fontId="3" fillId="0" borderId="0" xfId="72" applyNumberFormat="1" applyFont="1" applyFill="1" applyBorder="1" applyAlignment="1">
      <alignment horizontal="left"/>
    </xf>
    <xf numFmtId="168" fontId="3" fillId="0" borderId="0" xfId="72" applyNumberFormat="1" applyFont="1" applyFill="1" applyBorder="1" applyAlignment="1">
      <alignment horizontal="left" indent="1"/>
    </xf>
    <xf numFmtId="168" fontId="12" fillId="0" borderId="0" xfId="72" applyNumberFormat="1" applyFont="1" applyFill="1" applyBorder="1" applyAlignment="1">
      <alignment horizontal="left" indent="1"/>
    </xf>
    <xf numFmtId="168" fontId="12" fillId="0" borderId="0" xfId="72" applyNumberFormat="1" applyFont="1" applyFill="1" applyBorder="1" applyAlignment="1">
      <alignment horizontal="left" indent="2"/>
    </xf>
    <xf numFmtId="168" fontId="12" fillId="0" borderId="0" xfId="72" applyNumberFormat="1" applyFill="1" applyBorder="1" applyAlignment="1">
      <alignment horizontal="left" indent="2"/>
    </xf>
    <xf numFmtId="168" fontId="5" fillId="0" borderId="0" xfId="72" applyNumberFormat="1" applyFont="1" applyFill="1" applyBorder="1" applyAlignment="1">
      <alignment horizontal="left" indent="1"/>
    </xf>
    <xf numFmtId="167" fontId="3" fillId="0" borderId="0" xfId="72" applyNumberFormat="1" applyFont="1" applyFill="1" applyBorder="1" applyAlignment="1">
      <alignment horizontal="left" indent="1"/>
    </xf>
    <xf numFmtId="168" fontId="5" fillId="0" borderId="0" xfId="73" applyNumberFormat="1" applyFont="1" applyFill="1" applyBorder="1" applyAlignment="1">
      <alignment horizontal="left" indent="2"/>
    </xf>
    <xf numFmtId="168" fontId="3" fillId="0" borderId="0" xfId="73" applyNumberFormat="1" applyFont="1" applyFill="1" applyBorder="1" applyAlignment="1">
      <alignment horizontal="left" indent="1"/>
    </xf>
    <xf numFmtId="168" fontId="3" fillId="0" borderId="0" xfId="74" applyNumberFormat="1" applyFont="1" applyFill="1" applyBorder="1"/>
    <xf numFmtId="168" fontId="3" fillId="0" borderId="0" xfId="74" applyNumberFormat="1" applyFont="1" applyFill="1" applyBorder="1" applyAlignment="1">
      <alignment horizontal="left"/>
    </xf>
    <xf numFmtId="168" fontId="3" fillId="0" borderId="0" xfId="74" applyNumberFormat="1" applyFont="1" applyFill="1" applyBorder="1" applyAlignment="1">
      <alignment horizontal="left" indent="1"/>
    </xf>
    <xf numFmtId="168" fontId="12" fillId="0" borderId="0" xfId="74" applyNumberFormat="1" applyFont="1" applyFill="1" applyBorder="1" applyAlignment="1">
      <alignment horizontal="left" indent="2"/>
    </xf>
    <xf numFmtId="0" fontId="3" fillId="0" borderId="2" xfId="94" applyFont="1" applyFill="1" applyBorder="1" applyAlignment="1">
      <alignment horizontal="center" vertical="justify"/>
    </xf>
    <xf numFmtId="169" fontId="3" fillId="0" borderId="2" xfId="94" applyNumberFormat="1" applyFont="1" applyFill="1" applyBorder="1" applyAlignment="1">
      <alignment horizontal="center" vertical="justify"/>
    </xf>
    <xf numFmtId="168" fontId="5" fillId="0" borderId="2" xfId="71" applyNumberFormat="1" applyFont="1" applyFill="1" applyBorder="1" applyAlignment="1">
      <alignment horizontal="left" indent="2"/>
    </xf>
    <xf numFmtId="168" fontId="5" fillId="0" borderId="2" xfId="71" applyNumberFormat="1" applyFont="1" applyFill="1" applyBorder="1" applyAlignment="1">
      <alignment horizontal="left" indent="1"/>
    </xf>
    <xf numFmtId="169" fontId="11" fillId="0" borderId="2" xfId="71" applyNumberFormat="1" applyFont="1" applyFill="1" applyBorder="1"/>
    <xf numFmtId="168" fontId="0" fillId="0" borderId="2" xfId="17" applyNumberFormat="1" applyFont="1" applyFill="1" applyBorder="1" applyAlignment="1">
      <alignment horizontal="left" indent="1"/>
    </xf>
    <xf numFmtId="167" fontId="11" fillId="0" borderId="2" xfId="71" applyNumberFormat="1" applyFont="1" applyFill="1" applyBorder="1"/>
    <xf numFmtId="165" fontId="0" fillId="0" borderId="2" xfId="18" applyFont="1" applyFill="1" applyBorder="1" applyAlignment="1">
      <alignment horizontal="right"/>
    </xf>
    <xf numFmtId="0" fontId="11" fillId="0" borderId="2" xfId="96" applyFont="1" applyBorder="1"/>
    <xf numFmtId="170" fontId="5" fillId="0" borderId="2" xfId="96" applyNumberFormat="1" applyFont="1" applyBorder="1"/>
    <xf numFmtId="170" fontId="11" fillId="0" borderId="2" xfId="96" applyNumberFormat="1" applyFont="1" applyBorder="1"/>
    <xf numFmtId="170" fontId="0" fillId="0" borderId="2" xfId="17" applyNumberFormat="1" applyFont="1" applyBorder="1" applyAlignment="1">
      <alignment horizontal="left" indent="2"/>
    </xf>
    <xf numFmtId="0" fontId="4" fillId="0" borderId="0" xfId="99" applyFont="1" applyFill="1" applyBorder="1" applyAlignment="1">
      <alignment horizontal="left" indent="1"/>
    </xf>
    <xf numFmtId="168" fontId="3" fillId="0" borderId="2" xfId="17" applyNumberFormat="1" applyFont="1" applyBorder="1" applyAlignment="1">
      <alignment horizontal="center" vertical="center" wrapText="1"/>
    </xf>
    <xf numFmtId="168" fontId="3" fillId="0" borderId="0" xfId="0" applyNumberFormat="1" applyFont="1" applyFill="1"/>
    <xf numFmtId="168" fontId="3" fillId="0" borderId="0" xfId="17" applyNumberFormat="1" applyFont="1" applyFill="1" applyBorder="1" applyAlignment="1">
      <alignment horizontal="right" vertical="justify"/>
    </xf>
    <xf numFmtId="168" fontId="11" fillId="0" borderId="0" xfId="17" applyNumberFormat="1" applyFont="1" applyFill="1" applyBorder="1" applyAlignment="1">
      <alignment horizontal="right"/>
    </xf>
    <xf numFmtId="167" fontId="3" fillId="0" borderId="0" xfId="17" applyNumberFormat="1" applyFont="1" applyFill="1"/>
    <xf numFmtId="173" fontId="2" fillId="0" borderId="0" xfId="93" applyNumberFormat="1" applyFill="1"/>
    <xf numFmtId="173" fontId="14" fillId="0" borderId="0" xfId="101" applyNumberFormat="1" applyFont="1" applyBorder="1" applyAlignment="1">
      <alignment horizontal="right" vertical="top"/>
    </xf>
    <xf numFmtId="168" fontId="2" fillId="0" borderId="0" xfId="93" applyNumberFormat="1" applyFill="1"/>
    <xf numFmtId="168" fontId="15" fillId="2" borderId="0" xfId="17" applyNumberFormat="1" applyFont="1" applyFill="1" applyBorder="1" applyAlignment="1">
      <alignment horizontal="right"/>
    </xf>
    <xf numFmtId="167" fontId="15" fillId="2" borderId="0" xfId="17" applyNumberFormat="1" applyFont="1" applyFill="1" applyBorder="1" applyAlignment="1">
      <alignment horizontal="right"/>
    </xf>
    <xf numFmtId="167" fontId="2" fillId="0" borderId="0" xfId="17" applyNumberFormat="1" applyFont="1" applyBorder="1" applyAlignment="1">
      <alignment horizontal="right"/>
    </xf>
    <xf numFmtId="3" fontId="2" fillId="0" borderId="0" xfId="0" applyNumberFormat="1" applyFont="1" applyAlignment="1">
      <alignment horizontal="left" indent="1"/>
    </xf>
    <xf numFmtId="168" fontId="3" fillId="0" borderId="2" xfId="17" applyNumberFormat="1" applyFont="1" applyFill="1" applyBorder="1" applyAlignment="1">
      <alignment horizontal="center" vertical="center" wrapText="1"/>
    </xf>
    <xf numFmtId="168" fontId="11" fillId="0" borderId="0" xfId="17" applyNumberFormat="1" applyFont="1" applyFill="1" applyBorder="1"/>
    <xf numFmtId="168" fontId="2" fillId="0" borderId="0" xfId="17" applyNumberFormat="1" applyFont="1" applyFill="1" applyBorder="1" applyAlignment="1">
      <alignment horizontal="right"/>
    </xf>
    <xf numFmtId="0" fontId="0" fillId="0" borderId="0" xfId="0"/>
    <xf numFmtId="168" fontId="2" fillId="0" borderId="2" xfId="17" applyNumberFormat="1" applyFont="1" applyFill="1" applyBorder="1" applyAlignment="1">
      <alignment horizontal="right"/>
    </xf>
    <xf numFmtId="168" fontId="0" fillId="0" borderId="2" xfId="17" applyNumberFormat="1" applyFont="1" applyBorder="1" applyAlignment="1">
      <alignment horizontal="left" indent="2"/>
    </xf>
    <xf numFmtId="168" fontId="3" fillId="0" borderId="1" xfId="17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8" fontId="7" fillId="0" borderId="1" xfId="17" applyNumberFormat="1" applyFont="1" applyFill="1" applyBorder="1" applyAlignment="1">
      <alignment horizontal="center"/>
    </xf>
    <xf numFmtId="169" fontId="7" fillId="0" borderId="1" xfId="17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9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7" fontId="3" fillId="0" borderId="1" xfId="70" applyNumberFormat="1" applyFont="1" applyBorder="1" applyAlignment="1">
      <alignment horizontal="center" vertical="center"/>
    </xf>
    <xf numFmtId="167" fontId="3" fillId="0" borderId="0" xfId="70" applyNumberFormat="1" applyFont="1" applyBorder="1" applyAlignment="1">
      <alignment horizontal="center" vertical="center"/>
    </xf>
    <xf numFmtId="167" fontId="3" fillId="0" borderId="2" xfId="70" applyNumberFormat="1" applyFont="1" applyBorder="1" applyAlignment="1">
      <alignment horizontal="center" vertical="center"/>
    </xf>
    <xf numFmtId="167" fontId="7" fillId="0" borderId="1" xfId="70" applyNumberFormat="1" applyFont="1" applyBorder="1" applyAlignment="1">
      <alignment horizontal="center"/>
    </xf>
    <xf numFmtId="0" fontId="0" fillId="0" borderId="1" xfId="0" applyBorder="1"/>
    <xf numFmtId="0" fontId="0" fillId="0" borderId="0" xfId="0"/>
    <xf numFmtId="167" fontId="7" fillId="0" borderId="1" xfId="70" applyNumberFormat="1" applyFont="1" applyBorder="1" applyAlignment="1">
      <alignment horizontal="center" wrapText="1"/>
    </xf>
    <xf numFmtId="167" fontId="3" fillId="0" borderId="3" xfId="7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7" fontId="7" fillId="0" borderId="1" xfId="70" applyNumberFormat="1" applyFont="1" applyFill="1" applyBorder="1" applyAlignment="1">
      <alignment horizontal="center"/>
    </xf>
    <xf numFmtId="167" fontId="3" fillId="0" borderId="1" xfId="70" applyNumberFormat="1" applyFont="1" applyFill="1" applyBorder="1" applyAlignment="1">
      <alignment horizontal="center" vertical="center"/>
    </xf>
    <xf numFmtId="167" fontId="3" fillId="0" borderId="0" xfId="70" applyNumberFormat="1" applyFont="1" applyFill="1" applyBorder="1" applyAlignment="1">
      <alignment horizontal="center" vertical="center"/>
    </xf>
    <xf numFmtId="167" fontId="3" fillId="0" borderId="2" xfId="70" applyNumberFormat="1" applyFont="1" applyFill="1" applyBorder="1" applyAlignment="1">
      <alignment horizontal="center" vertical="center"/>
    </xf>
    <xf numFmtId="167" fontId="7" fillId="0" borderId="0" xfId="70" applyNumberFormat="1" applyFont="1" applyFill="1" applyBorder="1" applyAlignment="1">
      <alignment horizontal="center"/>
    </xf>
    <xf numFmtId="0" fontId="3" fillId="0" borderId="2" xfId="93" applyFont="1" applyFill="1" applyBorder="1" applyAlignment="1">
      <alignment horizontal="center"/>
    </xf>
    <xf numFmtId="0" fontId="3" fillId="0" borderId="0" xfId="93" applyFont="1" applyFill="1" applyAlignment="1">
      <alignment horizontal="center"/>
    </xf>
    <xf numFmtId="0" fontId="3" fillId="0" borderId="0" xfId="95" applyFont="1" applyFill="1" applyAlignment="1">
      <alignment horizontal="center"/>
    </xf>
    <xf numFmtId="168" fontId="3" fillId="0" borderId="1" xfId="75" applyNumberFormat="1" applyFont="1" applyFill="1" applyBorder="1" applyAlignment="1">
      <alignment horizontal="center" vertical="center"/>
    </xf>
    <xf numFmtId="168" fontId="3" fillId="0" borderId="0" xfId="75" applyNumberFormat="1" applyFont="1" applyFill="1" applyBorder="1" applyAlignment="1">
      <alignment horizontal="center" vertical="center"/>
    </xf>
    <xf numFmtId="168" fontId="3" fillId="0" borderId="2" xfId="75" applyNumberFormat="1" applyFont="1" applyFill="1" applyBorder="1" applyAlignment="1">
      <alignment horizontal="center" vertical="center"/>
    </xf>
    <xf numFmtId="0" fontId="8" fillId="0" borderId="1" xfId="94" applyFont="1" applyFill="1" applyBorder="1" applyAlignment="1">
      <alignment horizontal="center"/>
    </xf>
    <xf numFmtId="0" fontId="8" fillId="0" borderId="0" xfId="94" applyFont="1" applyFill="1" applyBorder="1" applyAlignment="1">
      <alignment horizontal="center"/>
    </xf>
    <xf numFmtId="168" fontId="7" fillId="0" borderId="0" xfId="75" applyNumberFormat="1" applyFont="1" applyFill="1" applyBorder="1" applyAlignment="1">
      <alignment horizontal="center"/>
    </xf>
    <xf numFmtId="168" fontId="7" fillId="0" borderId="1" xfId="75" applyNumberFormat="1" applyFont="1" applyFill="1" applyBorder="1" applyAlignment="1">
      <alignment horizontal="center" wrapText="1"/>
    </xf>
    <xf numFmtId="168" fontId="7" fillId="0" borderId="0" xfId="75" applyNumberFormat="1" applyFont="1" applyFill="1" applyBorder="1" applyAlignment="1">
      <alignment horizontal="center" wrapText="1"/>
    </xf>
    <xf numFmtId="0" fontId="3" fillId="0" borderId="3" xfId="94" applyFont="1" applyFill="1" applyBorder="1" applyAlignment="1">
      <alignment horizontal="center"/>
    </xf>
    <xf numFmtId="168" fontId="3" fillId="0" borderId="1" xfId="17" applyNumberFormat="1" applyFont="1" applyFill="1" applyBorder="1" applyAlignment="1">
      <alignment horizontal="center" wrapText="1"/>
    </xf>
    <xf numFmtId="169" fontId="3" fillId="0" borderId="1" xfId="17" applyNumberFormat="1" applyFont="1" applyFill="1" applyBorder="1" applyAlignment="1">
      <alignment horizontal="center" wrapText="1"/>
    </xf>
    <xf numFmtId="168" fontId="3" fillId="0" borderId="2" xfId="17" applyNumberFormat="1" applyFont="1" applyFill="1" applyBorder="1" applyAlignment="1">
      <alignment horizontal="center" wrapText="1"/>
    </xf>
    <xf numFmtId="169" fontId="3" fillId="0" borderId="2" xfId="17" applyNumberFormat="1" applyFont="1" applyFill="1" applyBorder="1" applyAlignment="1">
      <alignment horizontal="center" wrapText="1"/>
    </xf>
    <xf numFmtId="168" fontId="7" fillId="0" borderId="0" xfId="17" applyNumberFormat="1" applyFont="1" applyFill="1" applyBorder="1" applyAlignment="1">
      <alignment horizontal="center" vertical="center" wrapText="1"/>
    </xf>
    <xf numFmtId="168" fontId="3" fillId="0" borderId="3" xfId="17" applyNumberFormat="1" applyFont="1" applyFill="1" applyBorder="1" applyAlignment="1">
      <alignment horizontal="center"/>
    </xf>
    <xf numFmtId="169" fontId="3" fillId="0" borderId="3" xfId="17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68" fontId="7" fillId="0" borderId="1" xfId="17" applyNumberFormat="1" applyFont="1" applyFill="1" applyBorder="1" applyAlignment="1">
      <alignment horizontal="center" wrapText="1"/>
    </xf>
    <xf numFmtId="168" fontId="7" fillId="0" borderId="0" xfId="17" applyNumberFormat="1" applyFont="1" applyFill="1" applyBorder="1" applyAlignment="1">
      <alignment horizontal="center" wrapText="1"/>
    </xf>
    <xf numFmtId="168" fontId="3" fillId="0" borderId="0" xfId="17" applyNumberFormat="1" applyFont="1" applyBorder="1" applyAlignment="1">
      <alignment horizontal="center" vertical="center" wrapText="1"/>
    </xf>
    <xf numFmtId="168" fontId="3" fillId="0" borderId="2" xfId="17" applyNumberFormat="1" applyFont="1" applyBorder="1" applyAlignment="1">
      <alignment horizontal="center" vertical="center" wrapText="1"/>
    </xf>
    <xf numFmtId="168" fontId="3" fillId="0" borderId="1" xfId="17" applyNumberFormat="1" applyFont="1" applyBorder="1" applyAlignment="1">
      <alignment horizontal="center" vertical="center" wrapText="1"/>
    </xf>
    <xf numFmtId="168" fontId="3" fillId="0" borderId="3" xfId="17" applyNumberFormat="1" applyFont="1" applyBorder="1" applyAlignment="1">
      <alignment horizontal="center"/>
    </xf>
    <xf numFmtId="0" fontId="3" fillId="0" borderId="0" xfId="97" applyFont="1" applyAlignment="1">
      <alignment horizontal="center"/>
    </xf>
    <xf numFmtId="0" fontId="3" fillId="0" borderId="0" xfId="98" applyFont="1" applyAlignment="1">
      <alignment horizontal="center"/>
    </xf>
    <xf numFmtId="0" fontId="3" fillId="0" borderId="0" xfId="96" applyFont="1" applyBorder="1" applyAlignment="1">
      <alignment horizontal="center" vertical="center" wrapText="1"/>
    </xf>
    <xf numFmtId="170" fontId="3" fillId="0" borderId="1" xfId="17" applyNumberFormat="1" applyFont="1" applyBorder="1" applyAlignment="1">
      <alignment horizontal="center" vertical="center" wrapText="1"/>
    </xf>
    <xf numFmtId="170" fontId="11" fillId="0" borderId="2" xfId="96" applyNumberFormat="1" applyFont="1" applyBorder="1" applyAlignment="1">
      <alignment horizontal="center" vertical="center" wrapText="1"/>
    </xf>
    <xf numFmtId="170" fontId="3" fillId="0" borderId="3" xfId="17" applyNumberFormat="1" applyFont="1" applyBorder="1" applyAlignment="1">
      <alignment horizontal="center"/>
    </xf>
    <xf numFmtId="170" fontId="3" fillId="0" borderId="0" xfId="96" applyNumberFormat="1" applyFont="1" applyAlignment="1">
      <alignment horizontal="center"/>
    </xf>
    <xf numFmtId="0" fontId="3" fillId="0" borderId="0" xfId="96" applyFont="1" applyAlignment="1">
      <alignment horizontal="center" wrapText="1"/>
    </xf>
    <xf numFmtId="0" fontId="3" fillId="0" borderId="0" xfId="96" applyFont="1" applyAlignment="1">
      <alignment horizontal="center"/>
    </xf>
  </cellXfs>
  <cellStyles count="102">
    <cellStyle name="Euro" xfId="1"/>
    <cellStyle name="Euro 10" xfId="2"/>
    <cellStyle name="Euro 11" xfId="3"/>
    <cellStyle name="Euro 12" xfId="4"/>
    <cellStyle name="Euro 13" xfId="5"/>
    <cellStyle name="Euro 14" xfId="6"/>
    <cellStyle name="Euro 15" xfId="7"/>
    <cellStyle name="Euro 16" xfId="8"/>
    <cellStyle name="Euro 2" xfId="9"/>
    <cellStyle name="Euro 3" xfId="10"/>
    <cellStyle name="Euro 4" xfId="11"/>
    <cellStyle name="Euro 5" xfId="12"/>
    <cellStyle name="Euro 6" xfId="13"/>
    <cellStyle name="Euro 7" xfId="14"/>
    <cellStyle name="Euro 8" xfId="15"/>
    <cellStyle name="Euro 9" xfId="16"/>
    <cellStyle name="Millares" xfId="17" builtinId="3"/>
    <cellStyle name="Millares [0]" xfId="18" builtinId="6"/>
    <cellStyle name="Millares 10" xfId="19"/>
    <cellStyle name="Millares 2" xfId="20"/>
    <cellStyle name="Millares 2 10" xfId="21"/>
    <cellStyle name="Millares 2 11" xfId="22"/>
    <cellStyle name="Millares 2 12" xfId="23"/>
    <cellStyle name="Millares 2 13" xfId="24"/>
    <cellStyle name="Millares 2 14" xfId="25"/>
    <cellStyle name="Millares 2 15" xfId="26"/>
    <cellStyle name="Millares 2 16" xfId="27"/>
    <cellStyle name="Millares 2 2" xfId="28"/>
    <cellStyle name="Millares 2 3" xfId="29"/>
    <cellStyle name="Millares 2 4" xfId="30"/>
    <cellStyle name="Millares 2 5" xfId="31"/>
    <cellStyle name="Millares 2 6" xfId="32"/>
    <cellStyle name="Millares 2 7" xfId="33"/>
    <cellStyle name="Millares 2 8" xfId="34"/>
    <cellStyle name="Millares 2 9" xfId="35"/>
    <cellStyle name="Millares 3" xfId="36"/>
    <cellStyle name="Millares 3 10" xfId="37"/>
    <cellStyle name="Millares 3 11" xfId="38"/>
    <cellStyle name="Millares 3 12" xfId="39"/>
    <cellStyle name="Millares 3 13" xfId="40"/>
    <cellStyle name="Millares 3 14" xfId="41"/>
    <cellStyle name="Millares 3 15" xfId="42"/>
    <cellStyle name="Millares 3 16" xfId="43"/>
    <cellStyle name="Millares 3 2" xfId="44"/>
    <cellStyle name="Millares 3 3" xfId="45"/>
    <cellStyle name="Millares 3 4" xfId="46"/>
    <cellStyle name="Millares 3 5" xfId="47"/>
    <cellStyle name="Millares 3 6" xfId="48"/>
    <cellStyle name="Millares 3 7" xfId="49"/>
    <cellStyle name="Millares 3 8" xfId="50"/>
    <cellStyle name="Millares 3 9" xfId="51"/>
    <cellStyle name="Millares 4 10" xfId="52"/>
    <cellStyle name="Millares 4 11" xfId="53"/>
    <cellStyle name="Millares 4 12" xfId="54"/>
    <cellStyle name="Millares 4 13" xfId="55"/>
    <cellStyle name="Millares 4 14" xfId="56"/>
    <cellStyle name="Millares 4 15" xfId="57"/>
    <cellStyle name="Millares 4 16" xfId="58"/>
    <cellStyle name="Millares 4 2" xfId="59"/>
    <cellStyle name="Millares 4 3" xfId="60"/>
    <cellStyle name="Millares 4 4" xfId="61"/>
    <cellStyle name="Millares 4 5" xfId="62"/>
    <cellStyle name="Millares 4 6" xfId="63"/>
    <cellStyle name="Millares 4 7" xfId="64"/>
    <cellStyle name="Millares 4 8" xfId="65"/>
    <cellStyle name="Millares 4 9" xfId="66"/>
    <cellStyle name="Millares 5" xfId="67"/>
    <cellStyle name="Millares 6" xfId="68"/>
    <cellStyle name="Millares 7" xfId="69"/>
    <cellStyle name="Millares 9" xfId="70"/>
    <cellStyle name="Millares_05. Mercado Laboral" xfId="71"/>
    <cellStyle name="Millares_05. Mercado Laboral 12" xfId="72"/>
    <cellStyle name="Millares_05. Mercado Laboral 13" xfId="73"/>
    <cellStyle name="Millares_05. Mercado Laboral 15" xfId="74"/>
    <cellStyle name="Millares_05. Mercado Laboral 16" xfId="75"/>
    <cellStyle name="Millares_cruces de mercado laboral" xfId="76"/>
    <cellStyle name="Normal" xfId="0" builtinId="0"/>
    <cellStyle name="Normal 2" xfId="77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2" xfId="85"/>
    <cellStyle name="Normal 2 3" xfId="86"/>
    <cellStyle name="Normal 2 4" xfId="87"/>
    <cellStyle name="Normal 2 5" xfId="88"/>
    <cellStyle name="Normal 2 6" xfId="89"/>
    <cellStyle name="Normal 2 7" xfId="90"/>
    <cellStyle name="Normal 2 8" xfId="91"/>
    <cellStyle name="Normal 2 9" xfId="92"/>
    <cellStyle name="Normal 3" xfId="100"/>
    <cellStyle name="Normal_05. Mercado Laboral" xfId="93"/>
    <cellStyle name="Normal_05. Mercado Laboral 14" xfId="94"/>
    <cellStyle name="Normal_05. Mercado Laboral 8" xfId="95"/>
    <cellStyle name="Normal_Hoja1" xfId="101"/>
    <cellStyle name="Normal_Mercado Laboral" xfId="96"/>
    <cellStyle name="Normal_Mercado Laboral 15" xfId="97"/>
    <cellStyle name="Normal_Mercado Laboral 16" xfId="98"/>
    <cellStyle name="Normal_Mercado Laboral 17" xfId="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257175</xdr:colOff>
      <xdr:row>12</xdr:row>
      <xdr:rowOff>76200</xdr:rowOff>
    </xdr:to>
    <xdr:sp macro="" textlink="">
      <xdr:nvSpPr>
        <xdr:cNvPr id="1026" name="Rectangle 2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91275" cy="1790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Cuadros de Mercado</a:t>
          </a:r>
        </a:p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Laboral</a:t>
          </a: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8.%20Mercado%20Labo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parche%20urban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C5Y6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Lab"/>
    </sheetNames>
    <sheetDataSet>
      <sheetData sheetId="0">
        <row r="7">
          <cell r="C7">
            <v>7360066.7051409623</v>
          </cell>
          <cell r="D7">
            <v>3488015.0797783341</v>
          </cell>
          <cell r="E7">
            <v>3872051.6253631278</v>
          </cell>
          <cell r="F7">
            <v>4220294.2098797988</v>
          </cell>
          <cell r="G7">
            <v>2617848.1414016634</v>
          </cell>
          <cell r="H7">
            <v>1602446.0684781773</v>
          </cell>
        </row>
        <row r="8">
          <cell r="C8">
            <v>891583.50599299232</v>
          </cell>
          <cell r="D8">
            <v>406759.0415401975</v>
          </cell>
          <cell r="E8">
            <v>484824.46445281082</v>
          </cell>
          <cell r="F8">
            <v>506709.22082906606</v>
          </cell>
          <cell r="G8">
            <v>271264.49283486267</v>
          </cell>
          <cell r="H8">
            <v>235444.72799419763</v>
          </cell>
        </row>
        <row r="9">
          <cell r="C9">
            <v>518008.68031984282</v>
          </cell>
          <cell r="D9">
            <v>233583.94424307978</v>
          </cell>
          <cell r="E9">
            <v>284424.73607677536</v>
          </cell>
          <cell r="F9">
            <v>299855.14993034856</v>
          </cell>
          <cell r="G9">
            <v>160445.16647075009</v>
          </cell>
          <cell r="H9">
            <v>139409.98345959763</v>
          </cell>
        </row>
        <row r="10">
          <cell r="C10">
            <v>2697644.563282602</v>
          </cell>
          <cell r="D10">
            <v>1217421.1564482681</v>
          </cell>
          <cell r="E10">
            <v>1480223.4068344273</v>
          </cell>
          <cell r="F10">
            <v>1553545.0794638831</v>
          </cell>
          <cell r="G10">
            <v>876701.64696733665</v>
          </cell>
          <cell r="H10">
            <v>676843.43249656225</v>
          </cell>
        </row>
        <row r="11">
          <cell r="C11">
            <v>3252829.9555460331</v>
          </cell>
          <cell r="D11">
            <v>1630250.9375468991</v>
          </cell>
          <cell r="E11">
            <v>1622579.0179992318</v>
          </cell>
          <cell r="F11">
            <v>1860184.7596566216</v>
          </cell>
          <cell r="G11">
            <v>1309436.8351288193</v>
          </cell>
          <cell r="H11">
            <v>550747.92452787969</v>
          </cell>
        </row>
        <row r="13">
          <cell r="C13">
            <v>1521452.6234496329</v>
          </cell>
          <cell r="D13">
            <v>759057.35342291591</v>
          </cell>
          <cell r="E13">
            <v>762395.27002679172</v>
          </cell>
          <cell r="F13">
            <v>796522.50586923736</v>
          </cell>
          <cell r="G13">
            <v>596245.66300914052</v>
          </cell>
          <cell r="H13">
            <v>200276.84286011744</v>
          </cell>
        </row>
        <row r="14">
          <cell r="C14">
            <v>1544104.8465257708</v>
          </cell>
          <cell r="D14">
            <v>728958.42239373655</v>
          </cell>
          <cell r="E14">
            <v>815146.42413208087</v>
          </cell>
          <cell r="F14">
            <v>822686.72164078383</v>
          </cell>
          <cell r="G14">
            <v>539290.28698288125</v>
          </cell>
          <cell r="H14">
            <v>283396.43465792399</v>
          </cell>
        </row>
        <row r="15">
          <cell r="C15">
            <v>1420846.7993246377</v>
          </cell>
          <cell r="D15">
            <v>677610.86473824724</v>
          </cell>
          <cell r="E15">
            <v>743235.93458640063</v>
          </cell>
          <cell r="F15">
            <v>810598.59845719801</v>
          </cell>
          <cell r="G15">
            <v>492831.55197197152</v>
          </cell>
          <cell r="H15">
            <v>317767.04648525442</v>
          </cell>
        </row>
        <row r="16">
          <cell r="C16">
            <v>1413828.7635435141</v>
          </cell>
          <cell r="D16">
            <v>653826.65182795178</v>
          </cell>
          <cell r="E16">
            <v>760002.11171558429</v>
          </cell>
          <cell r="F16">
            <v>856686.06717952969</v>
          </cell>
          <cell r="G16">
            <v>488763.76130212384</v>
          </cell>
          <cell r="H16">
            <v>367922.30587741162</v>
          </cell>
        </row>
        <row r="17">
          <cell r="C17">
            <v>1271109.205782457</v>
          </cell>
          <cell r="D17">
            <v>589302.49720363377</v>
          </cell>
          <cell r="E17">
            <v>681806.70857882407</v>
          </cell>
          <cell r="F17">
            <v>869584.67313679471</v>
          </cell>
          <cell r="G17">
            <v>457689.76802676741</v>
          </cell>
          <cell r="H17">
            <v>411894.90511002648</v>
          </cell>
        </row>
        <row r="18">
          <cell r="C18">
            <v>188724.46651559739</v>
          </cell>
          <cell r="D18">
            <v>79259.290191997541</v>
          </cell>
          <cell r="E18">
            <v>109465.17632359845</v>
          </cell>
          <cell r="F18">
            <v>64215.643596438858</v>
          </cell>
          <cell r="G18">
            <v>43027.110108935929</v>
          </cell>
          <cell r="H18">
            <v>21188.533487502878</v>
          </cell>
        </row>
        <row r="20">
          <cell r="C20">
            <v>674098.35327491781</v>
          </cell>
          <cell r="D20">
            <v>322474.11356309132</v>
          </cell>
          <cell r="E20">
            <v>351624.2397118407</v>
          </cell>
          <cell r="F20">
            <v>341468.07853586611</v>
          </cell>
          <cell r="G20">
            <v>245375.44077293313</v>
          </cell>
          <cell r="H20">
            <v>96092.63776292988</v>
          </cell>
        </row>
        <row r="21">
          <cell r="C21">
            <v>3976393.9193877704</v>
          </cell>
          <cell r="D21">
            <v>1962817.4430800409</v>
          </cell>
          <cell r="E21">
            <v>2013576.4763077917</v>
          </cell>
          <cell r="F21">
            <v>2156404.8672968559</v>
          </cell>
          <cell r="G21">
            <v>1460345.2518320549</v>
          </cell>
          <cell r="H21">
            <v>696059.61546482658</v>
          </cell>
        </row>
        <row r="22">
          <cell r="C22">
            <v>1982270.7712241181</v>
          </cell>
          <cell r="D22">
            <v>889618.55205550522</v>
          </cell>
          <cell r="E22">
            <v>1092652.2191686493</v>
          </cell>
          <cell r="F22">
            <v>1221980.2114950763</v>
          </cell>
          <cell r="G22">
            <v>685744.77695992764</v>
          </cell>
          <cell r="H22">
            <v>536235.434535156</v>
          </cell>
        </row>
        <row r="23">
          <cell r="C23">
            <v>693948.35369250306</v>
          </cell>
          <cell r="D23">
            <v>294499.0135069922</v>
          </cell>
          <cell r="E23">
            <v>399449.34018551483</v>
          </cell>
          <cell r="F23">
            <v>477270.06770813727</v>
          </cell>
          <cell r="G23">
            <v>210322.46841239757</v>
          </cell>
          <cell r="H23">
            <v>266947.59929573856</v>
          </cell>
        </row>
        <row r="24">
          <cell r="C24">
            <v>33355.307562216869</v>
          </cell>
          <cell r="D24">
            <v>18605.957572788833</v>
          </cell>
          <cell r="E24">
            <v>14749.349989428078</v>
          </cell>
          <cell r="F24">
            <v>23170.984843976952</v>
          </cell>
          <cell r="G24">
            <v>16060.203424408492</v>
          </cell>
          <cell r="H24">
            <v>7110.7814195684905</v>
          </cell>
        </row>
        <row r="26">
          <cell r="C26">
            <v>369312.81074746227</v>
          </cell>
          <cell r="D26">
            <v>183912.99738672184</v>
          </cell>
          <cell r="E26">
            <v>185399.81336073831</v>
          </cell>
          <cell r="F26">
            <v>28275.016353748942</v>
          </cell>
          <cell r="G26">
            <v>19931.122993710913</v>
          </cell>
          <cell r="H26">
            <v>8343.8933600380533</v>
          </cell>
        </row>
        <row r="27">
          <cell r="C27">
            <v>556480.71846995666</v>
          </cell>
          <cell r="D27">
            <v>310706.11584154266</v>
          </cell>
          <cell r="E27">
            <v>245774.60262841822</v>
          </cell>
          <cell r="F27">
            <v>117738.83507995434</v>
          </cell>
          <cell r="G27">
            <v>92029.002742235156</v>
          </cell>
          <cell r="H27">
            <v>25709.832337719166</v>
          </cell>
        </row>
        <row r="28">
          <cell r="C28">
            <v>814750.45881377324</v>
          </cell>
          <cell r="D28">
            <v>393268.99284234241</v>
          </cell>
          <cell r="E28">
            <v>421481.46597146068</v>
          </cell>
          <cell r="F28">
            <v>319772.69492874388</v>
          </cell>
          <cell r="G28">
            <v>227736.78754712112</v>
          </cell>
          <cell r="H28">
            <v>92035.90738161988</v>
          </cell>
        </row>
        <row r="29">
          <cell r="C29">
            <v>1081563.562344196</v>
          </cell>
          <cell r="D29">
            <v>540938.7210344685</v>
          </cell>
          <cell r="E29">
            <v>540624.84130976407</v>
          </cell>
          <cell r="F29">
            <v>703761.89474848763</v>
          </cell>
          <cell r="G29">
            <v>458343.17135349318</v>
          </cell>
          <cell r="H29">
            <v>245418.72339501214</v>
          </cell>
        </row>
        <row r="30">
          <cell r="C30">
            <v>694391.92024234473</v>
          </cell>
          <cell r="D30">
            <v>319208.05557228188</v>
          </cell>
          <cell r="E30">
            <v>375183.86467008048</v>
          </cell>
          <cell r="F30">
            <v>504127.22609039937</v>
          </cell>
          <cell r="G30">
            <v>296905.58522347902</v>
          </cell>
          <cell r="H30">
            <v>207221.6408669209</v>
          </cell>
        </row>
        <row r="31">
          <cell r="C31">
            <v>586054.00804918306</v>
          </cell>
          <cell r="D31">
            <v>272740.90352300653</v>
          </cell>
          <cell r="E31">
            <v>313313.10452618374</v>
          </cell>
          <cell r="F31">
            <v>445580.03488233709</v>
          </cell>
          <cell r="G31">
            <v>255569.26416909852</v>
          </cell>
          <cell r="H31">
            <v>190010.77071323956</v>
          </cell>
        </row>
        <row r="32">
          <cell r="C32">
            <v>539420.71108737984</v>
          </cell>
          <cell r="D32">
            <v>237943.3948670848</v>
          </cell>
          <cell r="E32">
            <v>301477.31622029771</v>
          </cell>
          <cell r="F32">
            <v>409412.74535638903</v>
          </cell>
          <cell r="G32">
            <v>232321.97264003413</v>
          </cell>
          <cell r="H32">
            <v>177090.77271635379</v>
          </cell>
        </row>
        <row r="33">
          <cell r="C33">
            <v>503454.96452893916</v>
          </cell>
          <cell r="D33">
            <v>232366.19057633908</v>
          </cell>
          <cell r="E33">
            <v>271088.7739526013</v>
          </cell>
          <cell r="F33">
            <v>381565.01820055163</v>
          </cell>
          <cell r="G33">
            <v>222532.85200025304</v>
          </cell>
          <cell r="H33">
            <v>159032.16620029774</v>
          </cell>
        </row>
        <row r="34">
          <cell r="C34">
            <v>453961.23477068078</v>
          </cell>
          <cell r="D34">
            <v>205034.90583311862</v>
          </cell>
          <cell r="E34">
            <v>248926.32893756172</v>
          </cell>
          <cell r="F34">
            <v>342046.26068581367</v>
          </cell>
          <cell r="G34">
            <v>197212.86240531295</v>
          </cell>
          <cell r="H34">
            <v>144833.3982804993</v>
          </cell>
        </row>
        <row r="35">
          <cell r="C35">
            <v>399209.12021157861</v>
          </cell>
          <cell r="D35">
            <v>174910.9687238519</v>
          </cell>
          <cell r="E35">
            <v>224298.15148772526</v>
          </cell>
          <cell r="F35">
            <v>290603.54079680966</v>
          </cell>
          <cell r="G35">
            <v>164651.62604594542</v>
          </cell>
          <cell r="H35">
            <v>125951.91475086153</v>
          </cell>
        </row>
        <row r="36">
          <cell r="C36">
            <v>334906.48941916996</v>
          </cell>
          <cell r="D36">
            <v>143967.15263501549</v>
          </cell>
          <cell r="E36">
            <v>190939.33678415228</v>
          </cell>
          <cell r="F36">
            <v>217347.81017202896</v>
          </cell>
          <cell r="G36">
            <v>131001.0957839155</v>
          </cell>
          <cell r="H36">
            <v>86346.714388111504</v>
          </cell>
        </row>
        <row r="37">
          <cell r="C37">
            <v>323105.87439581577</v>
          </cell>
          <cell r="D37">
            <v>151182.19490966413</v>
          </cell>
          <cell r="E37">
            <v>171923.67948614937</v>
          </cell>
          <cell r="F37">
            <v>185466.65768495147</v>
          </cell>
          <cell r="G37">
            <v>129604.85050044689</v>
          </cell>
          <cell r="H37">
            <v>55861.807184502955</v>
          </cell>
        </row>
        <row r="38">
          <cell r="C38">
            <v>703454.83206131833</v>
          </cell>
          <cell r="D38">
            <v>321834.48603310873</v>
          </cell>
          <cell r="E38">
            <v>381620.34602822317</v>
          </cell>
          <cell r="F38">
            <v>274596.47489983815</v>
          </cell>
          <cell r="G38">
            <v>190007.94799678129</v>
          </cell>
          <cell r="H38">
            <v>84588.526903054968</v>
          </cell>
        </row>
        <row r="48">
          <cell r="C48">
            <v>9151939.9999886062</v>
          </cell>
          <cell r="D48">
            <v>7.0326433639530812</v>
          </cell>
          <cell r="E48">
            <v>7360066.7051409623</v>
          </cell>
          <cell r="F48">
            <v>7.6619336053555314</v>
          </cell>
          <cell r="G48">
            <v>4220294.2098797988</v>
          </cell>
          <cell r="H48">
            <v>8.1341378596866942</v>
          </cell>
          <cell r="I48">
            <v>3979761.4408606421</v>
          </cell>
          <cell r="J48">
            <v>8.0272282416981753</v>
          </cell>
          <cell r="K48">
            <v>240532.76901917811</v>
          </cell>
          <cell r="L48">
            <v>9.7966916726077464</v>
          </cell>
          <cell r="M48">
            <v>2.8759229662398353</v>
          </cell>
        </row>
        <row r="49">
          <cell r="C49">
            <v>1048026.4666323011</v>
          </cell>
          <cell r="D49">
            <v>9.3256970130851489</v>
          </cell>
          <cell r="E49">
            <v>891583.50599299232</v>
          </cell>
          <cell r="F49">
            <v>9.9549270974253172</v>
          </cell>
          <cell r="G49">
            <v>506709.22082906606</v>
          </cell>
          <cell r="H49">
            <v>10.505118433833958</v>
          </cell>
          <cell r="I49">
            <v>460663.10590318742</v>
          </cell>
          <cell r="J49">
            <v>10.45465413471843</v>
          </cell>
          <cell r="K49">
            <v>46046.11492587626</v>
          </cell>
          <cell r="L49">
            <v>10.993221690590113</v>
          </cell>
          <cell r="M49">
            <v>4.2197933510380325</v>
          </cell>
        </row>
        <row r="50">
          <cell r="C50">
            <v>613497.34004151355</v>
          </cell>
          <cell r="D50">
            <v>8.576903074822873</v>
          </cell>
          <cell r="E50">
            <v>518008.68031984282</v>
          </cell>
          <cell r="F50">
            <v>9.1631375307773553</v>
          </cell>
          <cell r="G50">
            <v>299855.14993034856</v>
          </cell>
          <cell r="H50">
            <v>9.9566182647306025</v>
          </cell>
          <cell r="I50">
            <v>278733.47356800199</v>
          </cell>
          <cell r="J50">
            <v>9.9241513094083551</v>
          </cell>
          <cell r="K50">
            <v>21121.67636234883</v>
          </cell>
          <cell r="L50">
            <v>10.374687760199834</v>
          </cell>
          <cell r="M50">
            <v>3.0509224319847874</v>
          </cell>
        </row>
        <row r="51">
          <cell r="C51">
            <v>3351799.1933284686</v>
          </cell>
          <cell r="D51">
            <v>7.6504063951125882</v>
          </cell>
          <cell r="E51">
            <v>2697644.563282602</v>
          </cell>
          <cell r="F51">
            <v>8.321682068708947</v>
          </cell>
          <cell r="G51">
            <v>1553545.0794638831</v>
          </cell>
          <cell r="H51">
            <v>8.9783750950925221</v>
          </cell>
          <cell r="I51">
            <v>1435737.5857905992</v>
          </cell>
          <cell r="J51">
            <v>8.9266719862336679</v>
          </cell>
          <cell r="K51">
            <v>117807.4936732903</v>
          </cell>
          <cell r="L51">
            <v>9.5874195942052562</v>
          </cell>
          <cell r="M51">
            <v>2.8558738234056511</v>
          </cell>
        </row>
        <row r="52">
          <cell r="C52">
            <v>4138616.9999865573</v>
          </cell>
          <cell r="D52">
            <v>5.5501285347043865</v>
          </cell>
          <cell r="E52">
            <v>3252829.9555460331</v>
          </cell>
          <cell r="F52">
            <v>6.0949340926836069</v>
          </cell>
          <cell r="G52">
            <v>1860184.7596566216</v>
          </cell>
          <cell r="H52">
            <v>6.3033766130158213</v>
          </cell>
          <cell r="I52">
            <v>1804627.2755989681</v>
          </cell>
          <cell r="J52">
            <v>6.2165897668286894</v>
          </cell>
          <cell r="K52">
            <v>55557.484057661051</v>
          </cell>
          <cell r="L52">
            <v>8.9516027655562525</v>
          </cell>
          <cell r="M52">
            <v>1.7381041094725422</v>
          </cell>
        </row>
        <row r="54">
          <cell r="C54">
            <v>1724554.5193683158</v>
          </cell>
          <cell r="D54">
            <v>0</v>
          </cell>
          <cell r="E54">
            <v>674098.35327491781</v>
          </cell>
          <cell r="F54">
            <v>0</v>
          </cell>
          <cell r="G54">
            <v>341468.07853586611</v>
          </cell>
          <cell r="H54">
            <v>0</v>
          </cell>
          <cell r="I54">
            <v>335015.72115569428</v>
          </cell>
          <cell r="J54">
            <v>0</v>
          </cell>
          <cell r="K54">
            <v>6452.357380171673</v>
          </cell>
          <cell r="L54">
            <v>0</v>
          </cell>
          <cell r="M54">
            <v>1.7739171759002836</v>
          </cell>
        </row>
        <row r="55">
          <cell r="C55">
            <v>4717627.4511922533</v>
          </cell>
          <cell r="D55">
            <v>4.4338346054687534</v>
          </cell>
          <cell r="E55">
            <v>3976393.9193877704</v>
          </cell>
          <cell r="F55">
            <v>5.0022124690978167</v>
          </cell>
          <cell r="G55">
            <v>2156404.8672968559</v>
          </cell>
          <cell r="H55">
            <v>5.0586561525780667</v>
          </cell>
          <cell r="I55">
            <v>2077878.3923090897</v>
          </cell>
          <cell r="J55">
            <v>5.0408609993653108</v>
          </cell>
          <cell r="K55">
            <v>78526.474987770271</v>
          </cell>
          <cell r="L55">
            <v>5.5295312855098562</v>
          </cell>
          <cell r="M55">
            <v>2.537598432835046</v>
          </cell>
        </row>
        <row r="56">
          <cell r="C56">
            <v>1982454.3681735832</v>
          </cell>
          <cell r="D56">
            <v>10.324035327966582</v>
          </cell>
          <cell r="E56">
            <v>1982270.7712241181</v>
          </cell>
          <cell r="F56">
            <v>10.324343198493132</v>
          </cell>
          <cell r="G56">
            <v>1221980.2114950763</v>
          </cell>
          <cell r="H56">
            <v>10.618970193268146</v>
          </cell>
          <cell r="I56">
            <v>1104890.2878992127</v>
          </cell>
          <cell r="J56">
            <v>10.580807716430371</v>
          </cell>
          <cell r="K56">
            <v>117089.9235958701</v>
          </cell>
          <cell r="L56">
            <v>10.979081027106847</v>
          </cell>
          <cell r="M56">
            <v>2.9783663798311082</v>
          </cell>
        </row>
        <row r="57">
          <cell r="C57">
            <v>693948.35369250306</v>
          </cell>
          <cell r="D57">
            <v>15.297202437375017</v>
          </cell>
          <cell r="E57">
            <v>693948.35369250306</v>
          </cell>
          <cell r="F57">
            <v>15.297202437375017</v>
          </cell>
          <cell r="G57">
            <v>477270.06770813727</v>
          </cell>
          <cell r="H57">
            <v>15.667750430947041</v>
          </cell>
          <cell r="I57">
            <v>439930.75123874831</v>
          </cell>
          <cell r="J57">
            <v>15.719081547712689</v>
          </cell>
          <cell r="K57">
            <v>37339.316469388534</v>
          </cell>
          <cell r="L57">
            <v>15.06296869159344</v>
          </cell>
          <cell r="M57">
            <v>3.4995666861981642</v>
          </cell>
        </row>
        <row r="58">
          <cell r="C58">
            <v>33355.307562216869</v>
          </cell>
          <cell r="D58">
            <v>0</v>
          </cell>
          <cell r="E58">
            <v>33355.307562216869</v>
          </cell>
          <cell r="F58">
            <v>0</v>
          </cell>
          <cell r="G58">
            <v>23170.984843976952</v>
          </cell>
          <cell r="H58">
            <v>0</v>
          </cell>
          <cell r="I58">
            <v>22046.288258000979</v>
          </cell>
          <cell r="J58">
            <v>0</v>
          </cell>
          <cell r="K58">
            <v>1124.6965859759771</v>
          </cell>
          <cell r="L58">
            <v>0</v>
          </cell>
          <cell r="M58">
            <v>1.450157555800919</v>
          </cell>
        </row>
        <row r="60">
          <cell r="C60">
            <v>369312.81074746227</v>
          </cell>
          <cell r="D60">
            <v>4.0452348931530313</v>
          </cell>
          <cell r="E60">
            <v>369312.81074746227</v>
          </cell>
          <cell r="F60">
            <v>4.0452348931530313</v>
          </cell>
          <cell r="G60">
            <v>28275.016353748942</v>
          </cell>
          <cell r="H60">
            <v>3.969453437499201</v>
          </cell>
          <cell r="I60">
            <v>28275.016353748942</v>
          </cell>
          <cell r="J60">
            <v>3.969453437499201</v>
          </cell>
          <cell r="K60">
            <v>0</v>
          </cell>
          <cell r="L60">
            <v>0</v>
          </cell>
          <cell r="M60">
            <v>0</v>
          </cell>
        </row>
        <row r="61">
          <cell r="C61">
            <v>556480.71846995666</v>
          </cell>
          <cell r="D61">
            <v>6.0901852437503816</v>
          </cell>
          <cell r="E61">
            <v>556480.71846995666</v>
          </cell>
          <cell r="F61">
            <v>6.0901852437503816</v>
          </cell>
          <cell r="G61">
            <v>117738.83507995434</v>
          </cell>
          <cell r="H61">
            <v>5.8047693457470455</v>
          </cell>
          <cell r="I61">
            <v>117419.17176546837</v>
          </cell>
          <cell r="J61">
            <v>5.8047693457470455</v>
          </cell>
          <cell r="K61">
            <v>319.66331448596753</v>
          </cell>
          <cell r="L61">
            <v>0</v>
          </cell>
          <cell r="M61">
            <v>0.46189376443418012</v>
          </cell>
        </row>
        <row r="62">
          <cell r="C62">
            <v>814750.45881377324</v>
          </cell>
          <cell r="D62">
            <v>8.1738653497217175</v>
          </cell>
          <cell r="E62">
            <v>814750.45881377324</v>
          </cell>
          <cell r="F62">
            <v>8.1738653497217175</v>
          </cell>
          <cell r="G62">
            <v>319772.69492874388</v>
          </cell>
          <cell r="H62">
            <v>7.4845965875849574</v>
          </cell>
          <cell r="I62">
            <v>290743.18552673206</v>
          </cell>
          <cell r="J62">
            <v>7.3401383470746167</v>
          </cell>
          <cell r="K62">
            <v>29029.509402011103</v>
          </cell>
          <cell r="L62">
            <v>8.9029094778194136</v>
          </cell>
          <cell r="M62">
            <v>2.210051243837821</v>
          </cell>
        </row>
        <row r="63">
          <cell r="C63">
            <v>1081563.562344196</v>
          </cell>
          <cell r="D63">
            <v>9.2043684908289478</v>
          </cell>
          <cell r="E63">
            <v>1081563.562344196</v>
          </cell>
          <cell r="F63">
            <v>9.2043684908289478</v>
          </cell>
          <cell r="G63">
            <v>703761.89474848763</v>
          </cell>
          <cell r="H63">
            <v>8.9977558102377042</v>
          </cell>
          <cell r="I63">
            <v>617607.52136567107</v>
          </cell>
          <cell r="J63">
            <v>8.7897381277118996</v>
          </cell>
          <cell r="K63">
            <v>86154.373382823382</v>
          </cell>
          <cell r="L63">
            <v>10.44151231951513</v>
          </cell>
          <cell r="M63">
            <v>2.621739314222403</v>
          </cell>
        </row>
        <row r="64">
          <cell r="C64">
            <v>694391.92024234473</v>
          </cell>
          <cell r="D64">
            <v>9.4355883404228091</v>
          </cell>
          <cell r="E64">
            <v>694391.92024234473</v>
          </cell>
          <cell r="F64">
            <v>9.4355883404228091</v>
          </cell>
          <cell r="G64">
            <v>504127.22609039937</v>
          </cell>
          <cell r="H64">
            <v>9.6550486464734462</v>
          </cell>
          <cell r="I64">
            <v>462506.21433688054</v>
          </cell>
          <cell r="J64">
            <v>9.5585179156640514</v>
          </cell>
          <cell r="K64">
            <v>41621.011753518847</v>
          </cell>
          <cell r="L64">
            <v>10.75712346336265</v>
          </cell>
          <cell r="M64">
            <v>3.5580646768802797</v>
          </cell>
        </row>
        <row r="65">
          <cell r="C65">
            <v>698719.71444804559</v>
          </cell>
          <cell r="D65">
            <v>8.6538830754222715</v>
          </cell>
          <cell r="E65">
            <v>698719.71444804559</v>
          </cell>
          <cell r="F65">
            <v>8.6538830754222715</v>
          </cell>
          <cell r="G65">
            <v>531134.78449529922</v>
          </cell>
          <cell r="H65">
            <v>9.0641187384846713</v>
          </cell>
          <cell r="I65">
            <v>498540.92555294355</v>
          </cell>
          <cell r="J65">
            <v>8.9508396469532521</v>
          </cell>
          <cell r="K65">
            <v>32593.858942356448</v>
          </cell>
          <cell r="L65">
            <v>10.720406143311083</v>
          </cell>
          <cell r="M65">
            <v>2.821837321478077</v>
          </cell>
        </row>
        <row r="66">
          <cell r="C66">
            <v>930209.96921741613</v>
          </cell>
          <cell r="D66">
            <v>7.6852498182966409</v>
          </cell>
          <cell r="E66">
            <v>930209.96921741613</v>
          </cell>
          <cell r="F66">
            <v>7.6852498182966409</v>
          </cell>
          <cell r="G66">
            <v>705423.01394396054</v>
          </cell>
          <cell r="H66">
            <v>8.084373585549713</v>
          </cell>
          <cell r="I66">
            <v>677386.73290068621</v>
          </cell>
          <cell r="J66">
            <v>8.0694103326431659</v>
          </cell>
          <cell r="K66">
            <v>28036.281043276671</v>
          </cell>
          <cell r="L66">
            <v>8.4215150635405536</v>
          </cell>
          <cell r="M66">
            <v>3.5108550289805955</v>
          </cell>
        </row>
        <row r="67">
          <cell r="C67">
            <v>1188076.8444013819</v>
          </cell>
          <cell r="D67">
            <v>7.222315451539858</v>
          </cell>
          <cell r="E67">
            <v>1188076.8444013819</v>
          </cell>
          <cell r="F67">
            <v>7.222315451539858</v>
          </cell>
          <cell r="G67">
            <v>849997.61165462434</v>
          </cell>
          <cell r="H67">
            <v>7.5271042086025703</v>
          </cell>
          <cell r="I67">
            <v>832247.03655206109</v>
          </cell>
          <cell r="J67">
            <v>7.5384949356521798</v>
          </cell>
          <cell r="K67">
            <v>17750.575102563722</v>
          </cell>
          <cell r="L67">
            <v>7.0064939485334721</v>
          </cell>
          <cell r="M67">
            <v>2.8619255791758982</v>
          </cell>
        </row>
        <row r="68">
          <cell r="C68">
            <v>1026560.7064571169</v>
          </cell>
          <cell r="D68">
            <v>6.0144041841855467</v>
          </cell>
          <cell r="E68">
            <v>1026560.7064571169</v>
          </cell>
          <cell r="F68">
            <v>6.0144041841855467</v>
          </cell>
          <cell r="G68">
            <v>460063.13258479</v>
          </cell>
          <cell r="H68">
            <v>6.0741220938086782</v>
          </cell>
          <cell r="I68">
            <v>455035.63650664943</v>
          </cell>
          <cell r="J68">
            <v>6.0647287853062686</v>
          </cell>
          <cell r="K68">
            <v>5027.4960781405789</v>
          </cell>
          <cell r="L68">
            <v>6.7923082499525114</v>
          </cell>
          <cell r="M68">
            <v>2.4421879489469327</v>
          </cell>
        </row>
        <row r="70">
          <cell r="C70">
            <v>4416020.3769856077</v>
          </cell>
          <cell r="D70">
            <v>6.7877846083326361</v>
          </cell>
          <cell r="E70">
            <v>3488015.0797783341</v>
          </cell>
          <cell r="F70">
            <v>7.4463072005360829</v>
          </cell>
          <cell r="G70">
            <v>2617848.1414016634</v>
          </cell>
          <cell r="H70">
            <v>7.5725300863653544</v>
          </cell>
          <cell r="I70">
            <v>2507324.3099702084</v>
          </cell>
          <cell r="J70">
            <v>7.4848459646903081</v>
          </cell>
          <cell r="K70">
            <v>110523.83143146029</v>
          </cell>
          <cell r="L70">
            <v>9.4177917179718484</v>
          </cell>
          <cell r="M70">
            <v>2.5334989653499149</v>
          </cell>
        </row>
        <row r="71">
          <cell r="C71">
            <v>4735919.6230031513</v>
          </cell>
          <cell r="D71">
            <v>7.2561856726110854</v>
          </cell>
          <cell r="E71">
            <v>3872051.6253631278</v>
          </cell>
          <cell r="F71">
            <v>7.8554945300072783</v>
          </cell>
          <cell r="G71">
            <v>1602446.0684781773</v>
          </cell>
          <cell r="H71">
            <v>9.0168365850753389</v>
          </cell>
          <cell r="I71">
            <v>1472437.1308904677</v>
          </cell>
          <cell r="J71">
            <v>8.9157486022295629</v>
          </cell>
          <cell r="K71">
            <v>130008.93758771608</v>
          </cell>
          <cell r="L71">
            <v>10.117978808855206</v>
          </cell>
          <cell r="M71">
            <v>3.1670261261815096</v>
          </cell>
        </row>
        <row r="73">
          <cell r="C73">
            <v>1226136.0402428154</v>
          </cell>
          <cell r="D73">
            <v>5.7081854798453788</v>
          </cell>
          <cell r="E73">
            <v>1226136.0402428154</v>
          </cell>
          <cell r="F73">
            <v>5.7081854798453788</v>
          </cell>
          <cell r="G73">
            <v>1226136.0402428154</v>
          </cell>
          <cell r="H73">
            <v>5.7081854798453788</v>
          </cell>
          <cell r="I73">
            <v>1226136.0402428154</v>
          </cell>
          <cell r="J73">
            <v>5.7081854798453788</v>
          </cell>
          <cell r="K73">
            <v>0</v>
          </cell>
          <cell r="L73">
            <v>0</v>
          </cell>
          <cell r="M73">
            <v>0</v>
          </cell>
        </row>
        <row r="74">
          <cell r="C74">
            <v>537060.8435917038</v>
          </cell>
          <cell r="D74">
            <v>8.0533051303328609</v>
          </cell>
          <cell r="E74">
            <v>537060.8435917038</v>
          </cell>
          <cell r="F74">
            <v>8.0533051303328609</v>
          </cell>
          <cell r="G74">
            <v>537060.8435917038</v>
          </cell>
          <cell r="H74">
            <v>8.0533051303328609</v>
          </cell>
          <cell r="I74">
            <v>537060.8435917038</v>
          </cell>
          <cell r="J74">
            <v>8.0533051303328609</v>
          </cell>
          <cell r="K74">
            <v>0</v>
          </cell>
          <cell r="L74">
            <v>0</v>
          </cell>
          <cell r="M74">
            <v>0</v>
          </cell>
        </row>
        <row r="75">
          <cell r="C75">
            <v>2215082.3370911204</v>
          </cell>
          <cell r="D75">
            <v>9.1541691808737546</v>
          </cell>
          <cell r="E75">
            <v>2215082.3370911204</v>
          </cell>
          <cell r="F75">
            <v>9.1541691808737546</v>
          </cell>
          <cell r="G75">
            <v>2215082.3370911204</v>
          </cell>
          <cell r="H75">
            <v>9.1541691808737546</v>
          </cell>
          <cell r="I75">
            <v>2215082.3370911204</v>
          </cell>
          <cell r="J75">
            <v>9.1541691808737546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1961.714906826086</v>
          </cell>
          <cell r="D76">
            <v>10.112009204149601</v>
          </cell>
          <cell r="E76">
            <v>1961.714906826086</v>
          </cell>
          <cell r="F76">
            <v>10.112009204149601</v>
          </cell>
          <cell r="G76">
            <v>1482.2199350971346</v>
          </cell>
          <cell r="H76">
            <v>12.350477956199747</v>
          </cell>
          <cell r="I76">
            <v>1482.2199350971346</v>
          </cell>
          <cell r="J76">
            <v>12.350477956199747</v>
          </cell>
          <cell r="K76">
            <v>0</v>
          </cell>
          <cell r="L76">
            <v>0</v>
          </cell>
          <cell r="M76">
            <v>0</v>
          </cell>
        </row>
        <row r="77">
          <cell r="C77">
            <v>96229.326990466434</v>
          </cell>
          <cell r="D77">
            <v>10.238574526815981</v>
          </cell>
          <cell r="E77">
            <v>96229.326990466434</v>
          </cell>
          <cell r="F77">
            <v>10.238574526815981</v>
          </cell>
          <cell r="G77">
            <v>61123.477018914695</v>
          </cell>
          <cell r="H77">
            <v>11.245140806237419</v>
          </cell>
          <cell r="I77">
            <v>0</v>
          </cell>
          <cell r="J77">
            <v>0</v>
          </cell>
          <cell r="K77">
            <v>61123.477018914695</v>
          </cell>
          <cell r="L77">
            <v>11.245140806237419</v>
          </cell>
          <cell r="M77">
            <v>3.9158798829530466</v>
          </cell>
        </row>
        <row r="79">
          <cell r="G79">
            <v>1212269.3019151324</v>
          </cell>
          <cell r="H79">
            <v>5.7003574620661945</v>
          </cell>
          <cell r="I79">
            <v>1212269.3019151324</v>
          </cell>
          <cell r="J79">
            <v>5.7003574620661945</v>
          </cell>
          <cell r="K79">
            <v>0</v>
          </cell>
          <cell r="L79">
            <v>0</v>
          </cell>
          <cell r="M79">
            <v>0</v>
          </cell>
        </row>
        <row r="80">
          <cell r="G80">
            <v>13866.73832768469</v>
          </cell>
          <cell r="H80">
            <v>6.3377475461131549</v>
          </cell>
          <cell r="I80">
            <v>13866.73832768469</v>
          </cell>
          <cell r="J80">
            <v>6.3377475461131549</v>
          </cell>
          <cell r="K80">
            <v>0</v>
          </cell>
          <cell r="L80">
            <v>0</v>
          </cell>
          <cell r="M80">
            <v>0</v>
          </cell>
        </row>
        <row r="81">
          <cell r="G81">
            <v>537060.8435917038</v>
          </cell>
          <cell r="H81">
            <v>8.0533051303328609</v>
          </cell>
          <cell r="I81">
            <v>537060.8435917038</v>
          </cell>
          <cell r="J81">
            <v>8.0533051303328609</v>
          </cell>
          <cell r="K81">
            <v>0</v>
          </cell>
          <cell r="L81">
            <v>0</v>
          </cell>
          <cell r="M81">
            <v>0</v>
          </cell>
        </row>
        <row r="82">
          <cell r="G82">
            <v>10935.879717085512</v>
          </cell>
          <cell r="H82">
            <v>11.487571700939821</v>
          </cell>
          <cell r="I82">
            <v>10935.879717085512</v>
          </cell>
          <cell r="J82">
            <v>11.487571700939821</v>
          </cell>
          <cell r="K82">
            <v>0</v>
          </cell>
          <cell r="L82">
            <v>0</v>
          </cell>
          <cell r="M82">
            <v>0</v>
          </cell>
        </row>
        <row r="83">
          <cell r="G83">
            <v>28819.05296149362</v>
          </cell>
          <cell r="H83">
            <v>6.4148586346080121</v>
          </cell>
          <cell r="I83">
            <v>28819.05296149362</v>
          </cell>
          <cell r="J83">
            <v>6.4148586346080121</v>
          </cell>
          <cell r="K83">
            <v>0</v>
          </cell>
          <cell r="L83">
            <v>0</v>
          </cell>
          <cell r="M83">
            <v>0</v>
          </cell>
        </row>
        <row r="84">
          <cell r="G84">
            <v>245511.31100142022</v>
          </cell>
          <cell r="H84">
            <v>7.1651615716659531</v>
          </cell>
          <cell r="I84">
            <v>245511.31100142022</v>
          </cell>
          <cell r="J84">
            <v>7.1651615716659531</v>
          </cell>
          <cell r="K84">
            <v>0</v>
          </cell>
          <cell r="L84">
            <v>0</v>
          </cell>
          <cell r="M84">
            <v>0</v>
          </cell>
        </row>
        <row r="85">
          <cell r="G85">
            <v>762785.52574589232</v>
          </cell>
          <cell r="H85">
            <v>8.4931980775254452</v>
          </cell>
          <cell r="I85">
            <v>762785.52574589232</v>
          </cell>
          <cell r="J85">
            <v>8.4931980775254452</v>
          </cell>
          <cell r="K85">
            <v>0</v>
          </cell>
          <cell r="L85">
            <v>0</v>
          </cell>
          <cell r="M85">
            <v>0</v>
          </cell>
        </row>
        <row r="86">
          <cell r="G86">
            <v>119971.26592627872</v>
          </cell>
          <cell r="H86">
            <v>8.207978648483337</v>
          </cell>
          <cell r="I86">
            <v>119971.26592627872</v>
          </cell>
          <cell r="J86">
            <v>8.207978648483337</v>
          </cell>
          <cell r="K86">
            <v>0</v>
          </cell>
          <cell r="L86">
            <v>0</v>
          </cell>
          <cell r="M86">
            <v>0</v>
          </cell>
        </row>
        <row r="87">
          <cell r="G87">
            <v>184771.92381214286</v>
          </cell>
          <cell r="H87">
            <v>7.9736597031404495</v>
          </cell>
          <cell r="I87">
            <v>184771.92381214286</v>
          </cell>
          <cell r="J87">
            <v>7.9736597031404495</v>
          </cell>
          <cell r="K87">
            <v>0</v>
          </cell>
          <cell r="L87">
            <v>0</v>
          </cell>
          <cell r="M87">
            <v>0</v>
          </cell>
        </row>
        <row r="88">
          <cell r="G88">
            <v>27827.956178339547</v>
          </cell>
          <cell r="H88">
            <v>11.90660836910012</v>
          </cell>
          <cell r="I88">
            <v>27827.956178339547</v>
          </cell>
          <cell r="J88">
            <v>11.90660836910012</v>
          </cell>
          <cell r="K88">
            <v>0</v>
          </cell>
          <cell r="L88">
            <v>0</v>
          </cell>
          <cell r="M88">
            <v>0</v>
          </cell>
        </row>
        <row r="89">
          <cell r="G89">
            <v>42850.307505248653</v>
          </cell>
          <cell r="H89">
            <v>13.60771980705184</v>
          </cell>
          <cell r="I89">
            <v>42850.307505248653</v>
          </cell>
          <cell r="J89">
            <v>13.60771980705184</v>
          </cell>
          <cell r="K89">
            <v>0</v>
          </cell>
          <cell r="L89">
            <v>0</v>
          </cell>
          <cell r="M89">
            <v>0</v>
          </cell>
        </row>
        <row r="90">
          <cell r="G90">
            <v>5128.6272590188501</v>
          </cell>
          <cell r="H90">
            <v>13.693663499132336</v>
          </cell>
          <cell r="I90">
            <v>5128.6272590188501</v>
          </cell>
          <cell r="J90">
            <v>13.693663499132336</v>
          </cell>
          <cell r="K90">
            <v>0</v>
          </cell>
          <cell r="L90">
            <v>0</v>
          </cell>
          <cell r="M90">
            <v>0</v>
          </cell>
        </row>
        <row r="91">
          <cell r="G91">
            <v>38355.362171619941</v>
          </cell>
          <cell r="H91">
            <v>14.265008040713058</v>
          </cell>
          <cell r="I91">
            <v>38355.362171619941</v>
          </cell>
          <cell r="J91">
            <v>14.265008040713058</v>
          </cell>
          <cell r="K91">
            <v>0</v>
          </cell>
          <cell r="L91">
            <v>0</v>
          </cell>
          <cell r="M91">
            <v>0</v>
          </cell>
        </row>
        <row r="92">
          <cell r="G92">
            <v>67745.458365347004</v>
          </cell>
          <cell r="H92">
            <v>8.6637366850889865</v>
          </cell>
          <cell r="I92">
            <v>67745.458365347004</v>
          </cell>
          <cell r="J92">
            <v>8.6637366850889865</v>
          </cell>
          <cell r="K92">
            <v>0</v>
          </cell>
          <cell r="L92">
            <v>0</v>
          </cell>
          <cell r="M92">
            <v>0</v>
          </cell>
        </row>
        <row r="93">
          <cell r="G93">
            <v>118324.81715935066</v>
          </cell>
          <cell r="H93">
            <v>10.957732836605381</v>
          </cell>
          <cell r="I93">
            <v>118324.81715935066</v>
          </cell>
          <cell r="J93">
            <v>10.957732836605381</v>
          </cell>
          <cell r="K93">
            <v>0</v>
          </cell>
          <cell r="L93">
            <v>0</v>
          </cell>
          <cell r="M93">
            <v>0</v>
          </cell>
        </row>
        <row r="94">
          <cell r="G94">
            <v>143344.58434334764</v>
          </cell>
          <cell r="H94">
            <v>14.344144772099526</v>
          </cell>
          <cell r="I94">
            <v>143344.58434334764</v>
          </cell>
          <cell r="J94">
            <v>14.344144772099526</v>
          </cell>
          <cell r="K94">
            <v>0</v>
          </cell>
          <cell r="L94">
            <v>0</v>
          </cell>
          <cell r="M94">
            <v>0</v>
          </cell>
        </row>
        <row r="95">
          <cell r="G95">
            <v>98007.412959165653</v>
          </cell>
          <cell r="H95">
            <v>12.493110997029785</v>
          </cell>
          <cell r="I95">
            <v>98007.412959165653</v>
          </cell>
          <cell r="J95">
            <v>12.493110997029785</v>
          </cell>
          <cell r="K95">
            <v>0</v>
          </cell>
          <cell r="L95">
            <v>0</v>
          </cell>
          <cell r="M95">
            <v>0</v>
          </cell>
        </row>
        <row r="96">
          <cell r="G96">
            <v>25045.950743110032</v>
          </cell>
          <cell r="H96">
            <v>9.4826464492102538</v>
          </cell>
          <cell r="I96">
            <v>25045.950743110032</v>
          </cell>
          <cell r="J96">
            <v>9.4826464492102538</v>
          </cell>
          <cell r="K96">
            <v>0</v>
          </cell>
          <cell r="L96">
            <v>0</v>
          </cell>
          <cell r="M96">
            <v>0</v>
          </cell>
        </row>
        <row r="97">
          <cell r="G97">
            <v>169435.91863721484</v>
          </cell>
          <cell r="H97">
            <v>7.852249383761615</v>
          </cell>
          <cell r="I97">
            <v>169435.91863721484</v>
          </cell>
          <cell r="J97">
            <v>7.852249383761615</v>
          </cell>
          <cell r="K97">
            <v>0</v>
          </cell>
          <cell r="L97">
            <v>0</v>
          </cell>
          <cell r="M97">
            <v>0</v>
          </cell>
        </row>
        <row r="98">
          <cell r="G98">
            <v>119250.51177223398</v>
          </cell>
          <cell r="H98">
            <v>6.629342415413003</v>
          </cell>
          <cell r="I98">
            <v>119250.51177223398</v>
          </cell>
          <cell r="J98">
            <v>6.629342415413003</v>
          </cell>
          <cell r="K98">
            <v>0</v>
          </cell>
          <cell r="L98">
            <v>0</v>
          </cell>
          <cell r="M98">
            <v>0</v>
          </cell>
        </row>
        <row r="99">
          <cell r="G99">
            <v>6970.4708328696606</v>
          </cell>
          <cell r="H99">
            <v>13.483138382021561</v>
          </cell>
          <cell r="I99">
            <v>6970.4708328696606</v>
          </cell>
          <cell r="J99">
            <v>13.483138382021561</v>
          </cell>
          <cell r="K99">
            <v>0</v>
          </cell>
          <cell r="L99">
            <v>0</v>
          </cell>
          <cell r="M99">
            <v>0</v>
          </cell>
        </row>
        <row r="100"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G101">
            <v>61123.477018914695</v>
          </cell>
          <cell r="H101">
            <v>11.245140806237419</v>
          </cell>
          <cell r="I101">
            <v>0</v>
          </cell>
          <cell r="J101">
            <v>0</v>
          </cell>
          <cell r="K101">
            <v>61123.477018914695</v>
          </cell>
          <cell r="L101">
            <v>11.245140806237419</v>
          </cell>
          <cell r="M101">
            <v>3.9158798829530466</v>
          </cell>
        </row>
        <row r="102">
          <cell r="G102">
            <v>1482.2199350971346</v>
          </cell>
          <cell r="H102">
            <v>12.350477956199747</v>
          </cell>
          <cell r="I102">
            <v>1482.2199350971346</v>
          </cell>
          <cell r="J102">
            <v>12.350477956199747</v>
          </cell>
          <cell r="K102">
            <v>0</v>
          </cell>
          <cell r="L102">
            <v>0</v>
          </cell>
          <cell r="M102">
            <v>0</v>
          </cell>
        </row>
        <row r="104">
          <cell r="G104">
            <v>100779.38662198163</v>
          </cell>
          <cell r="H104">
            <v>12.961216542608213</v>
          </cell>
          <cell r="I104">
            <v>100779.38662198163</v>
          </cell>
          <cell r="J104">
            <v>12.961216542608213</v>
          </cell>
          <cell r="K104">
            <v>0</v>
          </cell>
          <cell r="L104">
            <v>0</v>
          </cell>
          <cell r="M104">
            <v>0</v>
          </cell>
        </row>
        <row r="105">
          <cell r="G105">
            <v>194896.85420070827</v>
          </cell>
          <cell r="H105">
            <v>15.897403143574682</v>
          </cell>
          <cell r="I105">
            <v>194896.85420070827</v>
          </cell>
          <cell r="J105">
            <v>15.897403143574682</v>
          </cell>
          <cell r="K105">
            <v>0</v>
          </cell>
          <cell r="L105">
            <v>0</v>
          </cell>
          <cell r="M105">
            <v>0</v>
          </cell>
        </row>
        <row r="106">
          <cell r="G106">
            <v>237076.39863789672</v>
          </cell>
          <cell r="H106">
            <v>11.270473816008533</v>
          </cell>
          <cell r="I106">
            <v>237076.39863789672</v>
          </cell>
          <cell r="J106">
            <v>11.270473816008533</v>
          </cell>
          <cell r="K106">
            <v>0</v>
          </cell>
          <cell r="L106">
            <v>0</v>
          </cell>
          <cell r="M106">
            <v>0</v>
          </cell>
        </row>
        <row r="107">
          <cell r="G107">
            <v>121548.97523508115</v>
          </cell>
          <cell r="H107">
            <v>11.938412617340658</v>
          </cell>
          <cell r="I107">
            <v>121548.97523508115</v>
          </cell>
          <cell r="J107">
            <v>11.938412617340658</v>
          </cell>
          <cell r="K107">
            <v>0</v>
          </cell>
          <cell r="L107">
            <v>0</v>
          </cell>
          <cell r="M107">
            <v>0</v>
          </cell>
        </row>
        <row r="108">
          <cell r="G108">
            <v>881367.90725837112</v>
          </cell>
          <cell r="H108">
            <v>8.009705512785807</v>
          </cell>
          <cell r="I108">
            <v>881367.90725837112</v>
          </cell>
          <cell r="J108">
            <v>8.009705512785807</v>
          </cell>
          <cell r="K108">
            <v>0</v>
          </cell>
          <cell r="L108">
            <v>0</v>
          </cell>
          <cell r="M108">
            <v>0</v>
          </cell>
        </row>
        <row r="109">
          <cell r="G109">
            <v>568562.50219005684</v>
          </cell>
          <cell r="H109">
            <v>5.2260107707958499</v>
          </cell>
          <cell r="I109">
            <v>568562.50219005684</v>
          </cell>
          <cell r="J109">
            <v>5.2260107707958499</v>
          </cell>
          <cell r="K109">
            <v>0</v>
          </cell>
          <cell r="L109">
            <v>0</v>
          </cell>
          <cell r="M109">
            <v>0</v>
          </cell>
        </row>
        <row r="110">
          <cell r="G110">
            <v>598078.47347503621</v>
          </cell>
          <cell r="H110">
            <v>7.4440543663865038</v>
          </cell>
          <cell r="I110">
            <v>598078.47347503621</v>
          </cell>
          <cell r="J110">
            <v>7.4440543663865038</v>
          </cell>
          <cell r="K110">
            <v>0</v>
          </cell>
          <cell r="L110">
            <v>0</v>
          </cell>
          <cell r="M110">
            <v>0</v>
          </cell>
        </row>
        <row r="111">
          <cell r="G111">
            <v>198924.58066090467</v>
          </cell>
          <cell r="H111">
            <v>8.0955658885212198</v>
          </cell>
          <cell r="I111">
            <v>198924.58066090467</v>
          </cell>
          <cell r="J111">
            <v>8.0955658885212198</v>
          </cell>
          <cell r="K111">
            <v>0</v>
          </cell>
          <cell r="L111">
            <v>0</v>
          </cell>
          <cell r="M111">
            <v>0</v>
          </cell>
        </row>
        <row r="112">
          <cell r="G112">
            <v>1074667.1995403022</v>
          </cell>
          <cell r="H112">
            <v>6.2559133192034757</v>
          </cell>
          <cell r="I112">
            <v>1074667.1995403022</v>
          </cell>
          <cell r="J112">
            <v>6.2559133192034757</v>
          </cell>
          <cell r="K112">
            <v>0</v>
          </cell>
          <cell r="L112">
            <v>0</v>
          </cell>
          <cell r="M112">
            <v>0</v>
          </cell>
        </row>
        <row r="113">
          <cell r="G113">
            <v>2730.9470729120794</v>
          </cell>
          <cell r="H113">
            <v>6.3641075715300053</v>
          </cell>
          <cell r="I113">
            <v>2730.9470729120794</v>
          </cell>
          <cell r="J113">
            <v>6.3641075715300053</v>
          </cell>
          <cell r="K113">
            <v>0</v>
          </cell>
          <cell r="L113">
            <v>0</v>
          </cell>
          <cell r="M113">
            <v>0</v>
          </cell>
        </row>
        <row r="114"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26">
          <cell r="C126">
            <v>3979761.4408606421</v>
          </cell>
          <cell r="D126">
            <v>252311.63238765448</v>
          </cell>
          <cell r="E126">
            <v>1555264.0152406073</v>
          </cell>
          <cell r="F126">
            <v>106763.12910688604</v>
          </cell>
          <cell r="G126">
            <v>1575545.2539356549</v>
          </cell>
          <cell r="H126">
            <v>489877.41018995026</v>
          </cell>
        </row>
        <row r="127">
          <cell r="C127">
            <v>460663.10590318742</v>
          </cell>
          <cell r="D127">
            <v>67361.720758787895</v>
          </cell>
          <cell r="E127">
            <v>202470.71587024393</v>
          </cell>
          <cell r="F127">
            <v>13714.692125051663</v>
          </cell>
          <cell r="G127">
            <v>151265.52666439387</v>
          </cell>
          <cell r="H127">
            <v>25850.450484702458</v>
          </cell>
        </row>
        <row r="128">
          <cell r="C128">
            <v>278733.47356800199</v>
          </cell>
          <cell r="D128">
            <v>12316.653210476947</v>
          </cell>
          <cell r="E128">
            <v>152089.90874510334</v>
          </cell>
          <cell r="F128">
            <v>8337.9590554071492</v>
          </cell>
          <cell r="G128">
            <v>88897.866360450411</v>
          </cell>
          <cell r="H128">
            <v>17091.086196560707</v>
          </cell>
        </row>
        <row r="129">
          <cell r="C129">
            <v>1435737.5857905992</v>
          </cell>
          <cell r="D129">
            <v>104576.93876432561</v>
          </cell>
          <cell r="E129">
            <v>631319.09486290487</v>
          </cell>
          <cell r="F129">
            <v>48077.062086335471</v>
          </cell>
          <cell r="G129">
            <v>538844.81387473946</v>
          </cell>
          <cell r="H129">
            <v>112919.67620229156</v>
          </cell>
        </row>
        <row r="130">
          <cell r="C130">
            <v>1804627.2755989681</v>
          </cell>
          <cell r="D130">
            <v>68056.319654062376</v>
          </cell>
          <cell r="E130">
            <v>569384.29576241039</v>
          </cell>
          <cell r="F130">
            <v>36633.415840091846</v>
          </cell>
          <cell r="G130">
            <v>796537.04703612591</v>
          </cell>
          <cell r="H130">
            <v>334016.19730639266</v>
          </cell>
        </row>
        <row r="132">
          <cell r="C132">
            <v>335015.72115569428</v>
          </cell>
          <cell r="D132">
            <v>3786.7707309627003</v>
          </cell>
          <cell r="E132">
            <v>88517.102714779845</v>
          </cell>
          <cell r="F132">
            <v>9798.4442371303794</v>
          </cell>
          <cell r="G132">
            <v>205126.67215173741</v>
          </cell>
          <cell r="H132">
            <v>27786.731321079766</v>
          </cell>
        </row>
        <row r="133">
          <cell r="C133">
            <v>2077878.3923090897</v>
          </cell>
          <cell r="D133">
            <v>42160.983208945923</v>
          </cell>
          <cell r="E133">
            <v>735596.56781222648</v>
          </cell>
          <cell r="F133">
            <v>67257.957133014424</v>
          </cell>
          <cell r="G133">
            <v>916484.37628082011</v>
          </cell>
          <cell r="H133">
            <v>316378.50787415687</v>
          </cell>
        </row>
        <row r="134">
          <cell r="C134">
            <v>1104890.2878992127</v>
          </cell>
          <cell r="D134">
            <v>89448.798796443036</v>
          </cell>
          <cell r="E134">
            <v>513856.10385542986</v>
          </cell>
          <cell r="F134">
            <v>26358.511038657161</v>
          </cell>
          <cell r="G134">
            <v>355114.72112125106</v>
          </cell>
          <cell r="H134">
            <v>120112.15308744241</v>
          </cell>
        </row>
        <row r="135">
          <cell r="C135">
            <v>439930.75123874831</v>
          </cell>
          <cell r="D135">
            <v>115712.00807626269</v>
          </cell>
          <cell r="E135">
            <v>207055.30712721922</v>
          </cell>
          <cell r="F135">
            <v>1992.5384577388249</v>
          </cell>
          <cell r="G135">
            <v>89570.879670256982</v>
          </cell>
          <cell r="H135">
            <v>25600.017907268451</v>
          </cell>
        </row>
        <row r="136">
          <cell r="C136">
            <v>22046.288258000979</v>
          </cell>
          <cell r="D136">
            <v>1203.0715750383947</v>
          </cell>
          <cell r="E136">
            <v>10238.933730987843</v>
          </cell>
          <cell r="F136">
            <v>1355.6782403453115</v>
          </cell>
          <cell r="G136">
            <v>9248.6047116294521</v>
          </cell>
          <cell r="H136">
            <v>0</v>
          </cell>
        </row>
        <row r="138">
          <cell r="C138">
            <v>28275.016353748942</v>
          </cell>
          <cell r="D138">
            <v>0</v>
          </cell>
          <cell r="E138">
            <v>3224.6358627297909</v>
          </cell>
          <cell r="F138">
            <v>0</v>
          </cell>
          <cell r="G138">
            <v>1328.7286404688136</v>
          </cell>
          <cell r="H138">
            <v>23721.651850550355</v>
          </cell>
        </row>
        <row r="139">
          <cell r="C139">
            <v>117419.17176546837</v>
          </cell>
          <cell r="D139">
            <v>0</v>
          </cell>
          <cell r="E139">
            <v>21687.043741891488</v>
          </cell>
          <cell r="F139">
            <v>3375.6012345579193</v>
          </cell>
          <cell r="G139">
            <v>3869.7018867408515</v>
          </cell>
          <cell r="H139">
            <v>88486.824902278124</v>
          </cell>
        </row>
        <row r="140">
          <cell r="C140">
            <v>290743.18552673206</v>
          </cell>
          <cell r="D140">
            <v>639.32662897193507</v>
          </cell>
          <cell r="E140">
            <v>126610.85256853646</v>
          </cell>
          <cell r="F140">
            <v>11464.540950239747</v>
          </cell>
          <cell r="G140">
            <v>28424.44165625051</v>
          </cell>
          <cell r="H140">
            <v>123604.02372272837</v>
          </cell>
        </row>
        <row r="141">
          <cell r="C141">
            <v>617607.52136567107</v>
          </cell>
          <cell r="D141">
            <v>24903.818500999558</v>
          </cell>
          <cell r="E141">
            <v>359113.56302071817</v>
          </cell>
          <cell r="F141">
            <v>19744.483800955688</v>
          </cell>
          <cell r="G141">
            <v>101435.83742135188</v>
          </cell>
          <cell r="H141">
            <v>112409.81862165222</v>
          </cell>
        </row>
        <row r="142">
          <cell r="C142">
            <v>462506.21433688054</v>
          </cell>
          <cell r="D142">
            <v>28317.432661784373</v>
          </cell>
          <cell r="E142">
            <v>254051.7515435204</v>
          </cell>
          <cell r="F142">
            <v>12379.361893847641</v>
          </cell>
          <cell r="G142">
            <v>127999.79420974519</v>
          </cell>
          <cell r="H142">
            <v>39757.874027980724</v>
          </cell>
        </row>
        <row r="143">
          <cell r="C143">
            <v>498540.92555294355</v>
          </cell>
          <cell r="D143">
            <v>37923.921651697827</v>
          </cell>
          <cell r="E143">
            <v>229884.53351976787</v>
          </cell>
          <cell r="F143">
            <v>12034.366194398464</v>
          </cell>
          <cell r="G143">
            <v>188524.19146783644</v>
          </cell>
          <cell r="H143">
            <v>30173.912719242664</v>
          </cell>
        </row>
        <row r="144">
          <cell r="C144">
            <v>677386.73290068621</v>
          </cell>
          <cell r="D144">
            <v>59079.027683702443</v>
          </cell>
          <cell r="E144">
            <v>258320.62026272895</v>
          </cell>
          <cell r="F144">
            <v>18419.074880220269</v>
          </cell>
          <cell r="G144">
            <v>311531.3790282298</v>
          </cell>
          <cell r="H144">
            <v>30036.631045818478</v>
          </cell>
        </row>
        <row r="145">
          <cell r="C145">
            <v>832247.03655206109</v>
          </cell>
          <cell r="D145">
            <v>78552.421310853475</v>
          </cell>
          <cell r="E145">
            <v>229651.50241782496</v>
          </cell>
          <cell r="F145">
            <v>23566.799092478519</v>
          </cell>
          <cell r="G145">
            <v>473916.02524580719</v>
          </cell>
          <cell r="H145">
            <v>26560.288485123961</v>
          </cell>
        </row>
        <row r="146">
          <cell r="C146">
            <v>455035.63650664943</v>
          </cell>
          <cell r="D146">
            <v>22895.683949643389</v>
          </cell>
          <cell r="E146">
            <v>72719.512302948002</v>
          </cell>
          <cell r="F146">
            <v>5778.9010601878854</v>
          </cell>
          <cell r="G146">
            <v>338515.15437930264</v>
          </cell>
          <cell r="H146">
            <v>15126.384814566691</v>
          </cell>
        </row>
        <row r="148">
          <cell r="C148">
            <v>2507324.3099702084</v>
          </cell>
          <cell r="D148">
            <v>106040.24838582479</v>
          </cell>
          <cell r="E148">
            <v>1152511.7910690496</v>
          </cell>
          <cell r="F148">
            <v>8443.197059056276</v>
          </cell>
          <cell r="G148">
            <v>942332.37298458954</v>
          </cell>
          <cell r="H148">
            <v>297996.70047176583</v>
          </cell>
        </row>
        <row r="149">
          <cell r="C149">
            <v>1472437.1308904677</v>
          </cell>
          <cell r="D149">
            <v>146271.38400182812</v>
          </cell>
          <cell r="E149">
            <v>402752.22417157306</v>
          </cell>
          <cell r="F149">
            <v>98319.932047829789</v>
          </cell>
          <cell r="G149">
            <v>633212.88095109456</v>
          </cell>
          <cell r="H149">
            <v>191880.709718183</v>
          </cell>
        </row>
        <row r="150">
          <cell r="C150">
            <v>3276055.0894328593</v>
          </cell>
          <cell r="D150">
            <v>245217.50375356351</v>
          </cell>
          <cell r="E150">
            <v>1517148.6923555986</v>
          </cell>
          <cell r="F150">
            <v>106304.0692401847</v>
          </cell>
          <cell r="G150">
            <v>1407384.824083566</v>
          </cell>
          <cell r="H150">
            <v>0</v>
          </cell>
        </row>
        <row r="151">
          <cell r="C151">
            <v>866599.30031861016</v>
          </cell>
          <cell r="D151">
            <v>47729.943695452625</v>
          </cell>
          <cell r="E151">
            <v>245843.78409252586</v>
          </cell>
          <cell r="F151">
            <v>22013.578973093554</v>
          </cell>
          <cell r="G151">
            <v>551011.9935575698</v>
          </cell>
          <cell r="H151">
            <v>0</v>
          </cell>
        </row>
        <row r="152">
          <cell r="C152">
            <v>1734394.7282876612</v>
          </cell>
          <cell r="D152">
            <v>65594.880969266946</v>
          </cell>
          <cell r="E152">
            <v>954567.42586284829</v>
          </cell>
          <cell r="F152">
            <v>78456.769055481884</v>
          </cell>
          <cell r="G152">
            <v>635775.65240010084</v>
          </cell>
          <cell r="H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C154">
            <v>551834.08892037405</v>
          </cell>
          <cell r="D154">
            <v>112883.2148895437</v>
          </cell>
          <cell r="E154">
            <v>269098.39529491868</v>
          </cell>
          <cell r="F154">
            <v>4889.1021935232829</v>
          </cell>
          <cell r="G154">
            <v>164963.37654238823</v>
          </cell>
          <cell r="H154">
            <v>0</v>
          </cell>
        </row>
        <row r="155">
          <cell r="C155">
            <v>75408.885785011298</v>
          </cell>
          <cell r="D155">
            <v>14216.500433681973</v>
          </cell>
          <cell r="E155">
            <v>30382.657931020978</v>
          </cell>
          <cell r="F155">
            <v>367.19389893043274</v>
          </cell>
          <cell r="G155">
            <v>30442.5335213779</v>
          </cell>
          <cell r="H155">
            <v>0</v>
          </cell>
        </row>
        <row r="156">
          <cell r="C156">
            <v>25900.086182548461</v>
          </cell>
          <cell r="D156">
            <v>1501.689721508709</v>
          </cell>
          <cell r="E156">
            <v>11045.503632749189</v>
          </cell>
          <cell r="F156">
            <v>577.4251191556275</v>
          </cell>
          <cell r="G156">
            <v>12775.467709134946</v>
          </cell>
          <cell r="H156">
            <v>0</v>
          </cell>
        </row>
        <row r="157">
          <cell r="C157">
            <v>21917.999938716737</v>
          </cell>
          <cell r="D157">
            <v>3291.2740441077844</v>
          </cell>
          <cell r="E157">
            <v>6210.9255415604302</v>
          </cell>
          <cell r="F157">
            <v>0</v>
          </cell>
          <cell r="G157">
            <v>12415.800353048538</v>
          </cell>
          <cell r="H157">
            <v>0</v>
          </cell>
        </row>
        <row r="159">
          <cell r="C159">
            <v>1226136.0402428154</v>
          </cell>
          <cell r="D159">
            <v>0</v>
          </cell>
          <cell r="E159">
            <v>406023.04526992765</v>
          </cell>
          <cell r="F159">
            <v>0</v>
          </cell>
          <cell r="G159">
            <v>570745.19379711093</v>
          </cell>
          <cell r="H159">
            <v>249367.80117584078</v>
          </cell>
        </row>
        <row r="160">
          <cell r="C160">
            <v>537060.8435917038</v>
          </cell>
          <cell r="D160">
            <v>0</v>
          </cell>
          <cell r="E160">
            <v>295720.8813570888</v>
          </cell>
          <cell r="F160">
            <v>0</v>
          </cell>
          <cell r="G160">
            <v>195688.26118371967</v>
          </cell>
          <cell r="H160">
            <v>45651.701050898584</v>
          </cell>
        </row>
        <row r="161">
          <cell r="C161">
            <v>2215082.3370911204</v>
          </cell>
          <cell r="D161">
            <v>252128.03543818928</v>
          </cell>
          <cell r="E161">
            <v>852221.46562801022</v>
          </cell>
          <cell r="F161">
            <v>106763.12910688604</v>
          </cell>
          <cell r="G161">
            <v>809111.79895488371</v>
          </cell>
          <cell r="H161">
            <v>194857.9079632076</v>
          </cell>
        </row>
        <row r="162">
          <cell r="C162">
            <v>1482.2199350971346</v>
          </cell>
          <cell r="D162">
            <v>183.59694946521637</v>
          </cell>
          <cell r="E162">
            <v>1298.6229856319183</v>
          </cell>
          <cell r="F162">
            <v>0</v>
          </cell>
          <cell r="G162">
            <v>0</v>
          </cell>
          <cell r="H162">
            <v>0</v>
          </cell>
        </row>
        <row r="165">
          <cell r="C165">
            <v>1212269.3019151324</v>
          </cell>
          <cell r="D165">
            <v>0</v>
          </cell>
          <cell r="E165">
            <v>396253.95490267221</v>
          </cell>
          <cell r="F165">
            <v>0</v>
          </cell>
          <cell r="G165">
            <v>567655.79895121942</v>
          </cell>
          <cell r="H165">
            <v>248359.54806130278</v>
          </cell>
        </row>
        <row r="166">
          <cell r="C166">
            <v>13866.73832768469</v>
          </cell>
          <cell r="D166">
            <v>0</v>
          </cell>
          <cell r="E166">
            <v>9769.0903672553595</v>
          </cell>
          <cell r="F166">
            <v>0</v>
          </cell>
          <cell r="G166">
            <v>3089.3948458913655</v>
          </cell>
          <cell r="H166">
            <v>1008.2531145379642</v>
          </cell>
        </row>
        <row r="167">
          <cell r="C167">
            <v>537060.8435917038</v>
          </cell>
          <cell r="D167">
            <v>0</v>
          </cell>
          <cell r="E167">
            <v>295720.8813570888</v>
          </cell>
          <cell r="F167">
            <v>0</v>
          </cell>
          <cell r="G167">
            <v>195688.26118371967</v>
          </cell>
          <cell r="H167">
            <v>45651.701050898584</v>
          </cell>
        </row>
        <row r="168">
          <cell r="C168">
            <v>10935.879717085512</v>
          </cell>
          <cell r="D168">
            <v>2035.3895203259362</v>
          </cell>
          <cell r="E168">
            <v>7023.9465607245547</v>
          </cell>
          <cell r="F168">
            <v>0</v>
          </cell>
          <cell r="G168">
            <v>1876.5436360350202</v>
          </cell>
          <cell r="H168">
            <v>0</v>
          </cell>
        </row>
        <row r="169">
          <cell r="C169">
            <v>28819.05296149362</v>
          </cell>
          <cell r="D169">
            <v>458.99237366304089</v>
          </cell>
          <cell r="E169">
            <v>14080.579060943357</v>
          </cell>
          <cell r="F169">
            <v>0</v>
          </cell>
          <cell r="G169">
            <v>13096.789988936274</v>
          </cell>
          <cell r="H169">
            <v>1182.6915379509721</v>
          </cell>
        </row>
        <row r="170">
          <cell r="C170">
            <v>245511.31100142022</v>
          </cell>
          <cell r="D170">
            <v>529.57035425389472</v>
          </cell>
          <cell r="E170">
            <v>187695.05997423021</v>
          </cell>
          <cell r="F170">
            <v>0</v>
          </cell>
          <cell r="G170">
            <v>53238.290806501034</v>
          </cell>
          <cell r="H170">
            <v>4048.3898664342228</v>
          </cell>
        </row>
        <row r="171">
          <cell r="C171">
            <v>762785.52574589232</v>
          </cell>
          <cell r="D171">
            <v>1817.8122788205123</v>
          </cell>
          <cell r="E171">
            <v>238708.65929545581</v>
          </cell>
          <cell r="F171">
            <v>0</v>
          </cell>
          <cell r="G171">
            <v>396435.46136046626</v>
          </cell>
          <cell r="H171">
            <v>125823.59281116784</v>
          </cell>
        </row>
        <row r="172">
          <cell r="C172">
            <v>119971.26592627872</v>
          </cell>
          <cell r="D172">
            <v>458.99237366304089</v>
          </cell>
          <cell r="E172">
            <v>45452.181215965844</v>
          </cell>
          <cell r="F172">
            <v>0</v>
          </cell>
          <cell r="G172">
            <v>72365.02196776394</v>
          </cell>
          <cell r="H172">
            <v>1695.0703688861731</v>
          </cell>
        </row>
        <row r="173">
          <cell r="C173">
            <v>184771.92381214286</v>
          </cell>
          <cell r="D173">
            <v>0</v>
          </cell>
          <cell r="E173">
            <v>76648.083445846394</v>
          </cell>
          <cell r="F173">
            <v>0</v>
          </cell>
          <cell r="G173">
            <v>74413.87855634524</v>
          </cell>
          <cell r="H173">
            <v>33709.96180995032</v>
          </cell>
        </row>
        <row r="174">
          <cell r="C174">
            <v>27827.956178339547</v>
          </cell>
          <cell r="D174">
            <v>1254.0501402647776</v>
          </cell>
          <cell r="E174">
            <v>16952.974215401387</v>
          </cell>
          <cell r="F174">
            <v>0</v>
          </cell>
          <cell r="G174">
            <v>7214.9938261915986</v>
          </cell>
          <cell r="H174">
            <v>2405.9379964817813</v>
          </cell>
        </row>
        <row r="175">
          <cell r="C175">
            <v>42850.307505248653</v>
          </cell>
          <cell r="D175">
            <v>1067.3066312384608</v>
          </cell>
          <cell r="E175">
            <v>40773.069167267247</v>
          </cell>
          <cell r="F175">
            <v>0</v>
          </cell>
          <cell r="G175">
            <v>550.87184004159735</v>
          </cell>
          <cell r="H175">
            <v>459.05986670133109</v>
          </cell>
        </row>
        <row r="176">
          <cell r="C176">
            <v>5128.6272590188501</v>
          </cell>
          <cell r="D176">
            <v>0</v>
          </cell>
          <cell r="E176">
            <v>3733.3846430122016</v>
          </cell>
          <cell r="F176">
            <v>0</v>
          </cell>
          <cell r="G176">
            <v>1395.2426160066479</v>
          </cell>
          <cell r="H176">
            <v>0</v>
          </cell>
        </row>
        <row r="177">
          <cell r="C177">
            <v>38355.362171619941</v>
          </cell>
          <cell r="D177">
            <v>1147.5821737150377</v>
          </cell>
          <cell r="E177">
            <v>17861.954866920161</v>
          </cell>
          <cell r="F177">
            <v>0</v>
          </cell>
          <cell r="G177">
            <v>18231.806285117902</v>
          </cell>
          <cell r="H177">
            <v>1114.0188458668097</v>
          </cell>
        </row>
        <row r="178">
          <cell r="C178">
            <v>67745.458365347004</v>
          </cell>
          <cell r="D178">
            <v>1147.5821737150377</v>
          </cell>
          <cell r="E178">
            <v>55641.529824563688</v>
          </cell>
          <cell r="F178">
            <v>0</v>
          </cell>
          <cell r="G178">
            <v>9851.673890553504</v>
          </cell>
          <cell r="H178">
            <v>1104.6724765148019</v>
          </cell>
        </row>
        <row r="179">
          <cell r="C179">
            <v>118324.81715935066</v>
          </cell>
          <cell r="D179">
            <v>111188.5395273679</v>
          </cell>
          <cell r="E179">
            <v>3981.4433190072014</v>
          </cell>
          <cell r="F179">
            <v>0</v>
          </cell>
          <cell r="G179">
            <v>954.78512886507337</v>
          </cell>
          <cell r="H179">
            <v>2200.0491841105127</v>
          </cell>
        </row>
        <row r="180">
          <cell r="C180">
            <v>143344.58434334764</v>
          </cell>
          <cell r="D180">
            <v>96108.056099506663</v>
          </cell>
          <cell r="E180">
            <v>41800.661175574402</v>
          </cell>
          <cell r="F180">
            <v>0</v>
          </cell>
          <cell r="G180">
            <v>5252.2701188012725</v>
          </cell>
          <cell r="H180">
            <v>183.59694946521637</v>
          </cell>
        </row>
        <row r="181">
          <cell r="C181">
            <v>98007.412959165653</v>
          </cell>
          <cell r="D181">
            <v>32897.790548653938</v>
          </cell>
          <cell r="E181">
            <v>48721.091212332052</v>
          </cell>
          <cell r="F181">
            <v>0</v>
          </cell>
          <cell r="G181">
            <v>10217.307192196959</v>
          </cell>
          <cell r="H181">
            <v>6171.2240059827755</v>
          </cell>
        </row>
        <row r="182">
          <cell r="C182">
            <v>25045.950743110032</v>
          </cell>
          <cell r="D182">
            <v>550.79084839564905</v>
          </cell>
          <cell r="E182">
            <v>9193.1030722318264</v>
          </cell>
          <cell r="F182">
            <v>0</v>
          </cell>
          <cell r="G182">
            <v>13569.781465015685</v>
          </cell>
          <cell r="H182">
            <v>1732.2753574668825</v>
          </cell>
        </row>
        <row r="183">
          <cell r="C183">
            <v>169435.91863721484</v>
          </cell>
          <cell r="D183">
            <v>367.19389893043274</v>
          </cell>
          <cell r="E183">
            <v>29644.96410633175</v>
          </cell>
          <cell r="F183">
            <v>1533.7678852615427</v>
          </cell>
          <cell r="G183">
            <v>127361.36105372969</v>
          </cell>
          <cell r="H183">
            <v>10528.631692960538</v>
          </cell>
        </row>
        <row r="184">
          <cell r="C184">
            <v>119250.51177223398</v>
          </cell>
          <cell r="D184">
            <v>1098.3864956732662</v>
          </cell>
          <cell r="E184">
            <v>8117.032820526907</v>
          </cell>
          <cell r="F184">
            <v>105229.36122162448</v>
          </cell>
          <cell r="G184">
            <v>3085.7192223306456</v>
          </cell>
          <cell r="H184">
            <v>1720.0120120787465</v>
          </cell>
        </row>
        <row r="185">
          <cell r="C185">
            <v>6970.4708328696606</v>
          </cell>
          <cell r="D185">
            <v>0</v>
          </cell>
          <cell r="E185">
            <v>6191.7476516823617</v>
          </cell>
          <cell r="F185">
            <v>0</v>
          </cell>
          <cell r="G185">
            <v>0</v>
          </cell>
          <cell r="H185">
            <v>778.72318118729868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8">
          <cell r="C188">
            <v>1482.2199350971346</v>
          </cell>
          <cell r="D188">
            <v>183.59694946521637</v>
          </cell>
          <cell r="E188">
            <v>1298.6229856319183</v>
          </cell>
          <cell r="F188">
            <v>0</v>
          </cell>
          <cell r="G188">
            <v>0</v>
          </cell>
          <cell r="H188">
            <v>0</v>
          </cell>
        </row>
        <row r="190">
          <cell r="C190">
            <v>100779.38662198163</v>
          </cell>
          <cell r="D190">
            <v>14066.267435207674</v>
          </cell>
          <cell r="E190">
            <v>43770.749621869152</v>
          </cell>
          <cell r="F190">
            <v>0</v>
          </cell>
          <cell r="G190">
            <v>40872.821785619642</v>
          </cell>
          <cell r="H190">
            <v>2069.5477792853171</v>
          </cell>
        </row>
        <row r="191">
          <cell r="C191">
            <v>194896.85420070827</v>
          </cell>
          <cell r="D191">
            <v>83578.98981062675</v>
          </cell>
          <cell r="E191">
            <v>79735.851850319101</v>
          </cell>
          <cell r="F191">
            <v>0</v>
          </cell>
          <cell r="G191">
            <v>28877.836885824949</v>
          </cell>
          <cell r="H191">
            <v>2704.1756539372104</v>
          </cell>
        </row>
        <row r="192">
          <cell r="C192">
            <v>237076.39863789672</v>
          </cell>
          <cell r="D192">
            <v>71330.683330681335</v>
          </cell>
          <cell r="E192">
            <v>123430.3611186401</v>
          </cell>
          <cell r="F192">
            <v>0</v>
          </cell>
          <cell r="G192">
            <v>33912.783328983853</v>
          </cell>
          <cell r="H192">
            <v>8402.5708595899087</v>
          </cell>
        </row>
        <row r="193">
          <cell r="C193">
            <v>121548.97523508115</v>
          </cell>
          <cell r="D193">
            <v>23206.787804042589</v>
          </cell>
          <cell r="E193">
            <v>89254.063492268484</v>
          </cell>
          <cell r="F193">
            <v>0</v>
          </cell>
          <cell r="G193">
            <v>4167.5852418044933</v>
          </cell>
          <cell r="H193">
            <v>4920.5386969656383</v>
          </cell>
        </row>
        <row r="194">
          <cell r="C194">
            <v>881367.90725837112</v>
          </cell>
          <cell r="D194">
            <v>26593.032598955317</v>
          </cell>
          <cell r="E194">
            <v>259620.986445007</v>
          </cell>
          <cell r="F194">
            <v>14041.901950959507</v>
          </cell>
          <cell r="G194">
            <v>449827.3882847823</v>
          </cell>
          <cell r="H194">
            <v>131284.59797868499</v>
          </cell>
        </row>
        <row r="195">
          <cell r="C195">
            <v>568562.50219005684</v>
          </cell>
          <cell r="D195">
            <v>0</v>
          </cell>
          <cell r="E195">
            <v>27206.546890459857</v>
          </cell>
          <cell r="F195">
            <v>0</v>
          </cell>
          <cell r="G195">
            <v>534834.82368408586</v>
          </cell>
          <cell r="H195">
            <v>6521.1316155137401</v>
          </cell>
        </row>
        <row r="196">
          <cell r="C196">
            <v>598078.47347503621</v>
          </cell>
          <cell r="D196">
            <v>6775.1021454048732</v>
          </cell>
          <cell r="E196">
            <v>251107.09623877291</v>
          </cell>
          <cell r="F196">
            <v>0</v>
          </cell>
          <cell r="G196">
            <v>285293.43796179065</v>
          </cell>
          <cell r="H196">
            <v>54902.837129076623</v>
          </cell>
        </row>
        <row r="197">
          <cell r="C197">
            <v>198924.58066090467</v>
          </cell>
          <cell r="D197">
            <v>3826.5503358971951</v>
          </cell>
          <cell r="E197">
            <v>119628.4765663916</v>
          </cell>
          <cell r="F197">
            <v>0</v>
          </cell>
          <cell r="G197">
            <v>73105.800584632729</v>
          </cell>
          <cell r="H197">
            <v>2363.7531739816468</v>
          </cell>
        </row>
        <row r="198">
          <cell r="C198">
            <v>1074667.1995403022</v>
          </cell>
          <cell r="D198">
            <v>21459.852447214216</v>
          </cell>
          <cell r="E198">
            <v>560022.17488973378</v>
          </cell>
          <cell r="F198">
            <v>92721.227155926594</v>
          </cell>
          <cell r="G198">
            <v>123755.68774456656</v>
          </cell>
          <cell r="H198">
            <v>276708.2573029112</v>
          </cell>
        </row>
        <row r="199">
          <cell r="C199">
            <v>2730.9470729120794</v>
          </cell>
          <cell r="D199">
            <v>1290.7695301578208</v>
          </cell>
          <cell r="E199">
            <v>1120.5142282682914</v>
          </cell>
          <cell r="F199">
            <v>0</v>
          </cell>
          <cell r="G199">
            <v>319.66331448596753</v>
          </cell>
          <cell r="H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11">
          <cell r="C211">
            <v>3277329.7253250834</v>
          </cell>
          <cell r="D211">
            <v>245401.10070302873</v>
          </cell>
          <cell r="E211">
            <v>1518239.7312983572</v>
          </cell>
          <cell r="F211">
            <v>106304.0692401847</v>
          </cell>
          <cell r="G211">
            <v>1407384.824083566</v>
          </cell>
        </row>
        <row r="212">
          <cell r="C212">
            <v>424421.0680787522</v>
          </cell>
          <cell r="D212">
            <v>65342.154314670508</v>
          </cell>
          <cell r="E212">
            <v>197972.59060834596</v>
          </cell>
          <cell r="F212">
            <v>13714.692125051663</v>
          </cell>
          <cell r="G212">
            <v>147391.63103067785</v>
          </cell>
        </row>
        <row r="213">
          <cell r="C213">
            <v>248201.32059540195</v>
          </cell>
          <cell r="D213">
            <v>11624.706400899589</v>
          </cell>
          <cell r="E213">
            <v>144080.62442424506</v>
          </cell>
          <cell r="F213">
            <v>8337.9590554071492</v>
          </cell>
          <cell r="G213">
            <v>84158.03071484559</v>
          </cell>
        </row>
        <row r="214">
          <cell r="C214">
            <v>1264710.6886573711</v>
          </cell>
          <cell r="D214">
            <v>100697.58364788056</v>
          </cell>
          <cell r="E214">
            <v>612236.49684967077</v>
          </cell>
          <cell r="F214">
            <v>47618.002219634138</v>
          </cell>
          <cell r="G214">
            <v>504158.60594017874</v>
          </cell>
        </row>
        <row r="215">
          <cell r="C215">
            <v>1339996.6479936738</v>
          </cell>
          <cell r="D215">
            <v>67736.65633957641</v>
          </cell>
          <cell r="E215">
            <v>563950.01941614924</v>
          </cell>
          <cell r="F215">
            <v>36633.415840091846</v>
          </cell>
          <cell r="G215">
            <v>671676.55639791489</v>
          </cell>
        </row>
        <row r="217">
          <cell r="C217">
            <v>274213.92179253366</v>
          </cell>
          <cell r="D217">
            <v>3786.7707309627003</v>
          </cell>
          <cell r="E217">
            <v>88197.439400293879</v>
          </cell>
          <cell r="F217">
            <v>9798.4442371303794</v>
          </cell>
          <cell r="G217">
            <v>172431.26742414336</v>
          </cell>
        </row>
        <row r="218">
          <cell r="C218">
            <v>1652005.3801899115</v>
          </cell>
          <cell r="D218">
            <v>41841.319894459957</v>
          </cell>
          <cell r="E218">
            <v>730210.92024997436</v>
          </cell>
          <cell r="F218">
            <v>66798.897266313084</v>
          </cell>
          <cell r="G218">
            <v>813154.24277920928</v>
          </cell>
        </row>
        <row r="219">
          <cell r="C219">
            <v>941010.85136976279</v>
          </cell>
          <cell r="D219">
            <v>88163.620150186514</v>
          </cell>
          <cell r="E219">
            <v>499054.91578316124</v>
          </cell>
          <cell r="F219">
            <v>26358.511038657161</v>
          </cell>
          <cell r="G219">
            <v>327433.8043977631</v>
          </cell>
        </row>
        <row r="220">
          <cell r="C220">
            <v>389818.3141202032</v>
          </cell>
          <cell r="D220">
            <v>110406.31835237944</v>
          </cell>
          <cell r="E220">
            <v>190537.52213397532</v>
          </cell>
          <cell r="F220">
            <v>1992.5384577388249</v>
          </cell>
          <cell r="G220">
            <v>86881.935176107188</v>
          </cell>
        </row>
        <row r="221">
          <cell r="C221">
            <v>20281.257852753188</v>
          </cell>
          <cell r="D221">
            <v>1203.0715750383947</v>
          </cell>
          <cell r="E221">
            <v>10238.933730987843</v>
          </cell>
          <cell r="F221">
            <v>1355.6782403453115</v>
          </cell>
          <cell r="G221">
            <v>7483.5743063816471</v>
          </cell>
        </row>
        <row r="223">
          <cell r="C223">
            <v>4553.3645031986052</v>
          </cell>
          <cell r="D223">
            <v>0</v>
          </cell>
          <cell r="E223">
            <v>3224.6358627297909</v>
          </cell>
          <cell r="F223">
            <v>0</v>
          </cell>
          <cell r="G223">
            <v>1328.7286404688136</v>
          </cell>
        </row>
        <row r="224">
          <cell r="C224">
            <v>28293.020234218297</v>
          </cell>
          <cell r="D224">
            <v>0</v>
          </cell>
          <cell r="E224">
            <v>21367.380427405522</v>
          </cell>
          <cell r="F224">
            <v>3375.6012345579193</v>
          </cell>
          <cell r="G224">
            <v>3550.038572254884</v>
          </cell>
        </row>
        <row r="225">
          <cell r="C225">
            <v>163445.73684777934</v>
          </cell>
          <cell r="D225">
            <v>639.32662897193507</v>
          </cell>
          <cell r="E225">
            <v>124963.27282502658</v>
          </cell>
          <cell r="F225">
            <v>11464.540950239747</v>
          </cell>
          <cell r="G225">
            <v>26378.596443540326</v>
          </cell>
        </row>
        <row r="226">
          <cell r="C226">
            <v>488153.15121966694</v>
          </cell>
          <cell r="D226">
            <v>24903.818500999558</v>
          </cell>
          <cell r="E226">
            <v>354008.04665926809</v>
          </cell>
          <cell r="F226">
            <v>19744.483800955688</v>
          </cell>
          <cell r="G226">
            <v>89496.802258442607</v>
          </cell>
        </row>
        <row r="227">
          <cell r="C227">
            <v>398747.00759211014</v>
          </cell>
          <cell r="D227">
            <v>28317.432661784373</v>
          </cell>
          <cell r="E227">
            <v>243570.58569445426</v>
          </cell>
          <cell r="F227">
            <v>12379.361893847641</v>
          </cell>
          <cell r="G227">
            <v>114479.62734202191</v>
          </cell>
        </row>
        <row r="228">
          <cell r="C228">
            <v>441590.2133602745</v>
          </cell>
          <cell r="D228">
            <v>37740.324702232603</v>
          </cell>
          <cell r="E228">
            <v>223954.22439195821</v>
          </cell>
          <cell r="F228">
            <v>12034.366194398464</v>
          </cell>
          <cell r="G228">
            <v>167861.29807168437</v>
          </cell>
        </row>
        <row r="229">
          <cell r="C229">
            <v>612463.33104849816</v>
          </cell>
          <cell r="D229">
            <v>57599.465694788749</v>
          </cell>
          <cell r="E229">
            <v>252550.58736321804</v>
          </cell>
          <cell r="F229">
            <v>18419.074880220269</v>
          </cell>
          <cell r="G229">
            <v>283894.20311028138</v>
          </cell>
        </row>
        <row r="230">
          <cell r="C230">
            <v>749007.40944337368</v>
          </cell>
          <cell r="D230">
            <v>75082.877227743433</v>
          </cell>
          <cell r="E230">
            <v>222201.14908589207</v>
          </cell>
          <cell r="F230">
            <v>23107.73922577719</v>
          </cell>
          <cell r="G230">
            <v>428615.64390398125</v>
          </cell>
        </row>
        <row r="231">
          <cell r="C231">
            <v>391076.49107611226</v>
          </cell>
          <cell r="D231">
            <v>21117.855286506572</v>
          </cell>
          <cell r="E231">
            <v>72399.848988462036</v>
          </cell>
          <cell r="F231">
            <v>5778.9010601878854</v>
          </cell>
          <cell r="G231">
            <v>291779.88574095489</v>
          </cell>
        </row>
        <row r="233">
          <cell r="C233">
            <v>2046398.0352741426</v>
          </cell>
          <cell r="D233">
            <v>101728.61656741067</v>
          </cell>
          <cell r="E233">
            <v>1127598.1484528428</v>
          </cell>
          <cell r="F233">
            <v>8443.197059056276</v>
          </cell>
          <cell r="G233">
            <v>808628.07319487643</v>
          </cell>
        </row>
        <row r="234">
          <cell r="C234">
            <v>1230931.6900509715</v>
          </cell>
          <cell r="D234">
            <v>143672.48413561648</v>
          </cell>
          <cell r="E234">
            <v>390641.58284553001</v>
          </cell>
          <cell r="F234">
            <v>97860.872181128463</v>
          </cell>
          <cell r="G234">
            <v>598756.75088872178</v>
          </cell>
        </row>
        <row r="235">
          <cell r="C235">
            <v>3276055.0894328593</v>
          </cell>
          <cell r="D235">
            <v>245217.50375356351</v>
          </cell>
          <cell r="E235">
            <v>1517148.6923555986</v>
          </cell>
          <cell r="F235">
            <v>106304.0692401847</v>
          </cell>
          <cell r="G235">
            <v>1407384.824083566</v>
          </cell>
        </row>
        <row r="236">
          <cell r="C236">
            <v>866599.30031861016</v>
          </cell>
          <cell r="D236">
            <v>47729.943695452625</v>
          </cell>
          <cell r="E236">
            <v>245843.78409252586</v>
          </cell>
          <cell r="F236">
            <v>22013.578973093554</v>
          </cell>
          <cell r="G236">
            <v>551011.9935575698</v>
          </cell>
        </row>
        <row r="237">
          <cell r="C237">
            <v>1734394.7282876612</v>
          </cell>
          <cell r="D237">
            <v>65594.880969266946</v>
          </cell>
          <cell r="E237">
            <v>954567.42586284829</v>
          </cell>
          <cell r="F237">
            <v>78456.769055481884</v>
          </cell>
          <cell r="G237">
            <v>635775.65240010084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C239">
            <v>551834.08892037405</v>
          </cell>
          <cell r="D239">
            <v>112883.2148895437</v>
          </cell>
          <cell r="E239">
            <v>269098.39529491868</v>
          </cell>
          <cell r="F239">
            <v>4889.1021935232829</v>
          </cell>
          <cell r="G239">
            <v>164963.37654238823</v>
          </cell>
        </row>
        <row r="240">
          <cell r="C240">
            <v>75408.885785011298</v>
          </cell>
          <cell r="D240">
            <v>14216.500433681973</v>
          </cell>
          <cell r="E240">
            <v>30382.657931020978</v>
          </cell>
          <cell r="F240">
            <v>367.19389893043274</v>
          </cell>
          <cell r="G240">
            <v>30442.5335213779</v>
          </cell>
        </row>
        <row r="241">
          <cell r="C241">
            <v>25900.086182548461</v>
          </cell>
          <cell r="D241">
            <v>1501.689721508709</v>
          </cell>
          <cell r="E241">
            <v>11045.503632749189</v>
          </cell>
          <cell r="F241">
            <v>577.4251191556275</v>
          </cell>
          <cell r="G241">
            <v>12775.467709134946</v>
          </cell>
        </row>
        <row r="242">
          <cell r="C242">
            <v>21917.999938716737</v>
          </cell>
          <cell r="D242">
            <v>3291.2740441077844</v>
          </cell>
          <cell r="E242">
            <v>6210.9255415604302</v>
          </cell>
          <cell r="F242">
            <v>0</v>
          </cell>
          <cell r="G242">
            <v>12415.800353048538</v>
          </cell>
        </row>
        <row r="244">
          <cell r="C244">
            <v>840049.33576815273</v>
          </cell>
          <cell r="D244">
            <v>0</v>
          </cell>
          <cell r="E244">
            <v>404432.00875737402</v>
          </cell>
          <cell r="F244">
            <v>0</v>
          </cell>
          <cell r="G244">
            <v>435617.32701080822</v>
          </cell>
        </row>
        <row r="245">
          <cell r="C245">
            <v>475747.21134060662</v>
          </cell>
          <cell r="D245">
            <v>0</v>
          </cell>
          <cell r="E245">
            <v>289948.07586421381</v>
          </cell>
          <cell r="F245">
            <v>0</v>
          </cell>
          <cell r="G245">
            <v>185799.13547639453</v>
          </cell>
        </row>
        <row r="246">
          <cell r="C246">
            <v>1960258.5423241798</v>
          </cell>
          <cell r="D246">
            <v>245217.50375356351</v>
          </cell>
          <cell r="E246">
            <v>822768.60773405933</v>
          </cell>
          <cell r="F246">
            <v>106304.0692401847</v>
          </cell>
          <cell r="G246">
            <v>785968.361596414</v>
          </cell>
        </row>
        <row r="247">
          <cell r="C247">
            <v>1274.6358922239276</v>
          </cell>
          <cell r="D247">
            <v>183.59694946521637</v>
          </cell>
          <cell r="E247">
            <v>1091.0389427587111</v>
          </cell>
          <cell r="F247">
            <v>0</v>
          </cell>
          <cell r="G247">
            <v>0</v>
          </cell>
        </row>
        <row r="250">
          <cell r="C250">
            <v>827510.51386949106</v>
          </cell>
          <cell r="D250">
            <v>0</v>
          </cell>
          <cell r="E250">
            <v>394662.91839011852</v>
          </cell>
          <cell r="F250">
            <v>0</v>
          </cell>
          <cell r="G250">
            <v>432847.59547940275</v>
          </cell>
        </row>
        <row r="251">
          <cell r="C251">
            <v>12538.821898660757</v>
          </cell>
          <cell r="D251">
            <v>0</v>
          </cell>
          <cell r="E251">
            <v>9769.0903672553595</v>
          </cell>
          <cell r="F251">
            <v>0</v>
          </cell>
          <cell r="G251">
            <v>2769.7315314053981</v>
          </cell>
        </row>
        <row r="252">
          <cell r="C252">
            <v>475747.21134060662</v>
          </cell>
          <cell r="D252">
            <v>0</v>
          </cell>
          <cell r="E252">
            <v>289948.07586421381</v>
          </cell>
          <cell r="F252">
            <v>0</v>
          </cell>
          <cell r="G252">
            <v>185799.13547639453</v>
          </cell>
        </row>
        <row r="253">
          <cell r="C253">
            <v>10017.75998368285</v>
          </cell>
          <cell r="D253">
            <v>2035.3895203259362</v>
          </cell>
          <cell r="E253">
            <v>6105.8268273218928</v>
          </cell>
          <cell r="F253">
            <v>0</v>
          </cell>
          <cell r="G253">
            <v>1876.5436360350202</v>
          </cell>
        </row>
        <row r="254">
          <cell r="C254">
            <v>26737.554740979202</v>
          </cell>
          <cell r="D254">
            <v>458.99237366304089</v>
          </cell>
          <cell r="E254">
            <v>14080.579060943357</v>
          </cell>
          <cell r="F254">
            <v>0</v>
          </cell>
          <cell r="G254">
            <v>12197.983306372831</v>
          </cell>
        </row>
        <row r="255">
          <cell r="C255">
            <v>236199.71140463473</v>
          </cell>
          <cell r="D255">
            <v>529.57035425389472</v>
          </cell>
          <cell r="E255">
            <v>183500.54808146402</v>
          </cell>
          <cell r="F255">
            <v>0</v>
          </cell>
          <cell r="G255">
            <v>52169.592968915982</v>
          </cell>
        </row>
        <row r="256">
          <cell r="C256">
            <v>618956.26591260673</v>
          </cell>
          <cell r="D256">
            <v>1817.8122788205123</v>
          </cell>
          <cell r="E256">
            <v>232136.2658381701</v>
          </cell>
          <cell r="F256">
            <v>0</v>
          </cell>
          <cell r="G256">
            <v>385002.18779562303</v>
          </cell>
        </row>
        <row r="257">
          <cell r="C257">
            <v>117049.0902496131</v>
          </cell>
          <cell r="D257">
            <v>458.99237366304089</v>
          </cell>
          <cell r="E257">
            <v>44820.134646870174</v>
          </cell>
          <cell r="F257">
            <v>0</v>
          </cell>
          <cell r="G257">
            <v>71769.963229080153</v>
          </cell>
        </row>
        <row r="258">
          <cell r="C258">
            <v>147254.19476588359</v>
          </cell>
          <cell r="D258">
            <v>0</v>
          </cell>
          <cell r="E258">
            <v>75811.178273099271</v>
          </cell>
          <cell r="F258">
            <v>0</v>
          </cell>
          <cell r="G258">
            <v>71443.016492784271</v>
          </cell>
        </row>
        <row r="259">
          <cell r="C259">
            <v>24253.450146738433</v>
          </cell>
          <cell r="D259">
            <v>1254.0501402647776</v>
          </cell>
          <cell r="E259">
            <v>15784.406180282062</v>
          </cell>
          <cell r="F259">
            <v>0</v>
          </cell>
          <cell r="G259">
            <v>7214.9938261915986</v>
          </cell>
        </row>
        <row r="260">
          <cell r="C260">
            <v>39802.498953448026</v>
          </cell>
          <cell r="D260">
            <v>1067.3066312384608</v>
          </cell>
          <cell r="E260">
            <v>38184.320482167961</v>
          </cell>
          <cell r="F260">
            <v>0</v>
          </cell>
          <cell r="G260">
            <v>550.87184004159735</v>
          </cell>
        </row>
        <row r="261">
          <cell r="C261">
            <v>4869.1472054273418</v>
          </cell>
          <cell r="D261">
            <v>0</v>
          </cell>
          <cell r="E261">
            <v>3473.9045894206929</v>
          </cell>
          <cell r="F261">
            <v>0</v>
          </cell>
          <cell r="G261">
            <v>1395.2426160066479</v>
          </cell>
        </row>
        <row r="262">
          <cell r="C262">
            <v>33206.359610606189</v>
          </cell>
          <cell r="D262">
            <v>1147.5821737150377</v>
          </cell>
          <cell r="E262">
            <v>14804.923632619297</v>
          </cell>
          <cell r="F262">
            <v>0</v>
          </cell>
          <cell r="G262">
            <v>17253.853804271843</v>
          </cell>
        </row>
        <row r="263">
          <cell r="C263">
            <v>66433.201845959004</v>
          </cell>
          <cell r="D263">
            <v>1147.5821737150377</v>
          </cell>
          <cell r="E263">
            <v>55433.945781690483</v>
          </cell>
          <cell r="F263">
            <v>0</v>
          </cell>
          <cell r="G263">
            <v>9851.673890553504</v>
          </cell>
        </row>
        <row r="264">
          <cell r="C264">
            <v>112633.21259469907</v>
          </cell>
          <cell r="D264">
            <v>108179.96361389785</v>
          </cell>
          <cell r="E264">
            <v>3498.4638519361702</v>
          </cell>
          <cell r="F264">
            <v>0</v>
          </cell>
          <cell r="G264">
            <v>954.78512886507337</v>
          </cell>
        </row>
        <row r="265">
          <cell r="C265">
            <v>136266.29116172652</v>
          </cell>
          <cell r="D265">
            <v>92465.580381942505</v>
          </cell>
          <cell r="E265">
            <v>38548.440660982742</v>
          </cell>
          <cell r="F265">
            <v>0</v>
          </cell>
          <cell r="G265">
            <v>5252.2701188012725</v>
          </cell>
        </row>
        <row r="266">
          <cell r="C266">
            <v>87461.013849917028</v>
          </cell>
          <cell r="D266">
            <v>32638.310495062437</v>
          </cell>
          <cell r="E266">
            <v>44605.396162657693</v>
          </cell>
          <cell r="F266">
            <v>0</v>
          </cell>
          <cell r="G266">
            <v>10217.307192196959</v>
          </cell>
        </row>
        <row r="267">
          <cell r="C267">
            <v>23313.67538564315</v>
          </cell>
          <cell r="D267">
            <v>550.79084839564905</v>
          </cell>
          <cell r="E267">
            <v>9193.1030722318264</v>
          </cell>
          <cell r="F267">
            <v>0</v>
          </cell>
          <cell r="G267">
            <v>13569.781465015685</v>
          </cell>
        </row>
        <row r="268">
          <cell r="C268">
            <v>152541.92696753488</v>
          </cell>
          <cell r="D268">
            <v>367.19389893043274</v>
          </cell>
          <cell r="E268">
            <v>28478.390120000637</v>
          </cell>
          <cell r="F268">
            <v>1533.7678852615427</v>
          </cell>
          <cell r="G268">
            <v>122162.57506334179</v>
          </cell>
        </row>
        <row r="269">
          <cell r="C269">
            <v>117071.43989345391</v>
          </cell>
          <cell r="D269">
            <v>1098.3864956732662</v>
          </cell>
          <cell r="E269">
            <v>8117.032820526907</v>
          </cell>
          <cell r="F269">
            <v>104770.30135492315</v>
          </cell>
          <cell r="G269">
            <v>3085.7192223306456</v>
          </cell>
        </row>
        <row r="270">
          <cell r="C270">
            <v>6191.7476516823617</v>
          </cell>
          <cell r="D270">
            <v>0</v>
          </cell>
          <cell r="E270">
            <v>6191.7476516823617</v>
          </cell>
          <cell r="F270">
            <v>0</v>
          </cell>
          <cell r="G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3">
          <cell r="C273">
            <v>1274.6358922239276</v>
          </cell>
          <cell r="D273">
            <v>183.59694946521637</v>
          </cell>
          <cell r="E273">
            <v>1091.0389427587111</v>
          </cell>
          <cell r="F273">
            <v>0</v>
          </cell>
          <cell r="G273">
            <v>0</v>
          </cell>
        </row>
        <row r="275">
          <cell r="C275">
            <v>93330.048551773405</v>
          </cell>
          <cell r="D275">
            <v>12553.101388219311</v>
          </cell>
          <cell r="E275">
            <v>42593.149834874981</v>
          </cell>
          <cell r="F275">
            <v>0</v>
          </cell>
          <cell r="G275">
            <v>38183.797328679248</v>
          </cell>
        </row>
        <row r="276">
          <cell r="C276">
            <v>176362.3695756841</v>
          </cell>
          <cell r="D276">
            <v>80229.543136788576</v>
          </cell>
          <cell r="E276">
            <v>68714.129633212709</v>
          </cell>
          <cell r="F276">
            <v>0</v>
          </cell>
          <cell r="G276">
            <v>27418.696805682532</v>
          </cell>
        </row>
        <row r="277">
          <cell r="C277">
            <v>221412.93584958784</v>
          </cell>
          <cell r="D277">
            <v>69786.024630833301</v>
          </cell>
          <cell r="E277">
            <v>117887.11459216365</v>
          </cell>
          <cell r="F277">
            <v>0</v>
          </cell>
          <cell r="G277">
            <v>33739.796626589508</v>
          </cell>
        </row>
        <row r="278">
          <cell r="C278">
            <v>112357.17606191892</v>
          </cell>
          <cell r="D278">
            <v>23023.190854577369</v>
          </cell>
          <cell r="E278">
            <v>85349.996915002383</v>
          </cell>
          <cell r="F278">
            <v>0</v>
          </cell>
          <cell r="G278">
            <v>3983.988292339277</v>
          </cell>
        </row>
        <row r="279">
          <cell r="C279">
            <v>731333.60645601444</v>
          </cell>
          <cell r="D279">
            <v>26273.369284469351</v>
          </cell>
          <cell r="E279">
            <v>252866.33817784479</v>
          </cell>
          <cell r="F279">
            <v>14041.901950959507</v>
          </cell>
          <cell r="G279">
            <v>438151.99704275781</v>
          </cell>
        </row>
        <row r="280">
          <cell r="C280">
            <v>429925.78314982384</v>
          </cell>
          <cell r="D280">
            <v>0</v>
          </cell>
          <cell r="E280">
            <v>27206.546890459857</v>
          </cell>
          <cell r="F280">
            <v>0</v>
          </cell>
          <cell r="G280">
            <v>402719.23625936318</v>
          </cell>
        </row>
        <row r="281">
          <cell r="C281">
            <v>529086.46360437898</v>
          </cell>
          <cell r="D281">
            <v>6775.1021454048732</v>
          </cell>
          <cell r="E281">
            <v>249222.29217489247</v>
          </cell>
          <cell r="F281">
            <v>0</v>
          </cell>
          <cell r="G281">
            <v>273089.06928408454</v>
          </cell>
        </row>
        <row r="282">
          <cell r="C282">
            <v>192412.12328666257</v>
          </cell>
          <cell r="D282">
            <v>3826.5503358971951</v>
          </cell>
          <cell r="E282">
            <v>116973.63778737848</v>
          </cell>
          <cell r="F282">
            <v>0</v>
          </cell>
          <cell r="G282">
            <v>71611.935163385511</v>
          </cell>
        </row>
        <row r="283">
          <cell r="C283">
            <v>787827.48086806398</v>
          </cell>
          <cell r="D283">
            <v>21459.852447214216</v>
          </cell>
          <cell r="E283">
            <v>555938.81716538221</v>
          </cell>
          <cell r="F283">
            <v>92262.167289225268</v>
          </cell>
          <cell r="G283">
            <v>118166.64396626341</v>
          </cell>
        </row>
        <row r="284">
          <cell r="C284">
            <v>2730.9470729120794</v>
          </cell>
          <cell r="D284">
            <v>1290.7695301578208</v>
          </cell>
          <cell r="E284">
            <v>1120.5142282682914</v>
          </cell>
          <cell r="F284">
            <v>0</v>
          </cell>
          <cell r="G284">
            <v>319.66331448596753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7">
          <cell r="C287">
            <v>550.79084839564916</v>
          </cell>
          <cell r="D287">
            <v>183.59694946521637</v>
          </cell>
          <cell r="E287">
            <v>367.19389893043274</v>
          </cell>
          <cell r="F287">
            <v>0</v>
          </cell>
          <cell r="G28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LXV Encuesta Permanente de Hogares de Propósitos Múltiples, 2019.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>
            <v>8.1305805295061742</v>
          </cell>
          <cell r="E4">
            <v>8.7896137907015603</v>
          </cell>
          <cell r="F4">
            <v>9.4365822115495614</v>
          </cell>
          <cell r="G4">
            <v>9.3547035599462163</v>
          </cell>
          <cell r="H4">
            <v>10.032718797425968</v>
          </cell>
        </row>
        <row r="5">
          <cell r="H5">
            <v>3.2176678269573475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>
        <row r="7">
          <cell r="C7">
            <v>6268.8096993570762</v>
          </cell>
          <cell r="D7">
            <v>8.1580174150616056</v>
          </cell>
          <cell r="E7">
            <v>7490.0314209846938</v>
          </cell>
          <cell r="F7">
            <v>8.9486599000669642</v>
          </cell>
          <cell r="G7">
            <v>12688.442343264245</v>
          </cell>
          <cell r="H7">
            <v>12.600924065742818</v>
          </cell>
          <cell r="I7">
            <v>6900.2936882693102</v>
          </cell>
          <cell r="J7">
            <v>8.4950648484109887</v>
          </cell>
          <cell r="K7">
            <v>3912.252055639804</v>
          </cell>
          <cell r="L7">
            <v>6.4890721184465736</v>
          </cell>
          <cell r="M7">
            <v>4647.1665406385355</v>
          </cell>
          <cell r="N7">
            <v>7.0281069467806354</v>
          </cell>
        </row>
        <row r="8">
          <cell r="C8">
            <v>8193.3567304032167</v>
          </cell>
          <cell r="D8">
            <v>9.3677009858829425</v>
          </cell>
          <cell r="E8">
            <v>9171.184371676507</v>
          </cell>
          <cell r="F8">
            <v>9.9624822988925317</v>
          </cell>
          <cell r="G8">
            <v>13932.992835683788</v>
          </cell>
          <cell r="H8">
            <v>13.031482711901131</v>
          </cell>
          <cell r="I8">
            <v>8640.1682576696367</v>
          </cell>
          <cell r="J8">
            <v>9.604626362012171</v>
          </cell>
          <cell r="K8">
            <v>4301.6902026705093</v>
          </cell>
          <cell r="L8">
            <v>6.6746436223842291</v>
          </cell>
          <cell r="M8">
            <v>6598.0744024348587</v>
          </cell>
          <cell r="N8">
            <v>8.3473072479462829</v>
          </cell>
        </row>
        <row r="10">
          <cell r="C10">
            <v>9895.1052039624519</v>
          </cell>
          <cell r="D10">
            <v>10.484776573833612</v>
          </cell>
          <cell r="E10">
            <v>11537.037311949105</v>
          </cell>
          <cell r="F10">
            <v>11.259236744343122</v>
          </cell>
          <cell r="G10">
            <v>15381.035684180952</v>
          </cell>
          <cell r="H10">
            <v>13.089586305278177</v>
          </cell>
          <cell r="I10">
            <v>10705.939905406671</v>
          </cell>
          <cell r="J10">
            <v>10.87764350453171</v>
          </cell>
          <cell r="K10">
            <v>5219.6787148594376</v>
          </cell>
          <cell r="L10">
            <v>7.906779661016949</v>
          </cell>
          <cell r="M10">
            <v>6809.0173143995898</v>
          </cell>
          <cell r="N10">
            <v>8.9618807278523054</v>
          </cell>
        </row>
        <row r="11">
          <cell r="C11">
            <v>9766.1658546770686</v>
          </cell>
          <cell r="D11">
            <v>9.8767789718269068</v>
          </cell>
          <cell r="E11">
            <v>10955.735737635774</v>
          </cell>
          <cell r="F11">
            <v>10.468241924994581</v>
          </cell>
          <cell r="G11">
            <v>17977.577380952382</v>
          </cell>
          <cell r="H11">
            <v>14.775297619047619</v>
          </cell>
          <cell r="I11">
            <v>10659.828310721556</v>
          </cell>
          <cell r="J11">
            <v>10.268319626856519</v>
          </cell>
          <cell r="K11">
            <v>6279.2531120331951</v>
          </cell>
          <cell r="L11">
            <v>7.3587223587223596</v>
          </cell>
          <cell r="M11">
            <v>7456.9148413510693</v>
          </cell>
          <cell r="N11">
            <v>8.6764188297404257</v>
          </cell>
        </row>
        <row r="12">
          <cell r="C12">
            <v>7313.5096673158205</v>
          </cell>
          <cell r="D12">
            <v>8.8820378970114984</v>
          </cell>
          <cell r="E12">
            <v>7924.5181580654544</v>
          </cell>
          <cell r="F12">
            <v>9.3704774907114281</v>
          </cell>
          <cell r="G12">
            <v>12526.451169218461</v>
          </cell>
          <cell r="H12">
            <v>12.789736363419344</v>
          </cell>
          <cell r="I12">
            <v>7496.8844941600692</v>
          </cell>
          <cell r="J12">
            <v>9.0260126500791245</v>
          </cell>
          <cell r="K12">
            <v>3691.0226603271726</v>
          </cell>
          <cell r="L12">
            <v>6.1892728383246025</v>
          </cell>
          <cell r="M12">
            <v>6392.64732917527</v>
          </cell>
          <cell r="N12">
            <v>8.1069529192783776</v>
          </cell>
        </row>
        <row r="13">
          <cell r="C13">
            <v>3485.1605477229837</v>
          </cell>
          <cell r="D13">
            <v>6.2086119582552115</v>
          </cell>
          <cell r="E13">
            <v>4467.355431195283</v>
          </cell>
          <cell r="F13">
            <v>6.9574112058728392</v>
          </cell>
          <cell r="G13">
            <v>9424.148183105237</v>
          </cell>
          <cell r="H13">
            <v>11.441826215022088</v>
          </cell>
          <cell r="I13">
            <v>3956.1597324566414</v>
          </cell>
          <cell r="J13">
            <v>6.4214571760754495</v>
          </cell>
          <cell r="K13">
            <v>3171.6055846422328</v>
          </cell>
          <cell r="L13">
            <v>6.126117179741807</v>
          </cell>
          <cell r="M13">
            <v>2507.8738339996207</v>
          </cell>
          <cell r="N13">
            <v>5.4027882660470654</v>
          </cell>
        </row>
        <row r="15">
          <cell r="C15">
            <v>2514.3476579848543</v>
          </cell>
          <cell r="D15">
            <v>0</v>
          </cell>
          <cell r="E15">
            <v>3242.09686042871</v>
          </cell>
          <cell r="F15">
            <v>0</v>
          </cell>
          <cell r="G15">
            <v>4889.484787928548</v>
          </cell>
          <cell r="H15">
            <v>0</v>
          </cell>
          <cell r="I15">
            <v>3140.5897556922841</v>
          </cell>
          <cell r="J15">
            <v>0</v>
          </cell>
          <cell r="K15">
            <v>3519.1190352354906</v>
          </cell>
          <cell r="L15">
            <v>0</v>
          </cell>
          <cell r="M15">
            <v>2084.7721717883037</v>
          </cell>
          <cell r="N15">
            <v>0</v>
          </cell>
        </row>
        <row r="16">
          <cell r="C16">
            <v>4197.9957490913685</v>
          </cell>
          <cell r="D16">
            <v>4.9723324053789382</v>
          </cell>
          <cell r="E16">
            <v>4975.4805157255196</v>
          </cell>
          <cell r="F16">
            <v>5.2561760722119732</v>
          </cell>
          <cell r="G16">
            <v>8243.0871101411158</v>
          </cell>
          <cell r="H16">
            <v>5.5378329821642245</v>
          </cell>
          <cell r="I16">
            <v>4884.2967013885382</v>
          </cell>
          <cell r="J16">
            <v>5.2550991144914114</v>
          </cell>
          <cell r="K16">
            <v>3925.4997720665788</v>
          </cell>
          <cell r="L16">
            <v>5.0915252915597531</v>
          </cell>
          <cell r="M16">
            <v>3396.7563377494989</v>
          </cell>
          <cell r="N16">
            <v>4.6798164072700974</v>
          </cell>
        </row>
        <row r="17">
          <cell r="C17">
            <v>7187.8903818649687</v>
          </cell>
          <cell r="D17">
            <v>10.617028700927877</v>
          </cell>
          <cell r="E17">
            <v>7908.4990255938492</v>
          </cell>
          <cell r="F17">
            <v>10.680633660899694</v>
          </cell>
          <cell r="G17">
            <v>10713.473358585963</v>
          </cell>
          <cell r="H17">
            <v>11.382059426243408</v>
          </cell>
          <cell r="I17">
            <v>7621.1607593937088</v>
          </cell>
          <cell r="J17">
            <v>10.61675781413636</v>
          </cell>
          <cell r="K17">
            <v>3966.7317067653194</v>
          </cell>
          <cell r="L17">
            <v>9.5438972432649329</v>
          </cell>
          <cell r="M17">
            <v>5837.5443952772439</v>
          </cell>
          <cell r="N17">
            <v>10.497839591593079</v>
          </cell>
        </row>
        <row r="18">
          <cell r="C18">
            <v>15441.907703831755</v>
          </cell>
          <cell r="D18">
            <v>15.729358830916354</v>
          </cell>
          <cell r="E18">
            <v>15025.139981829951</v>
          </cell>
          <cell r="F18">
            <v>15.665399963952657</v>
          </cell>
          <cell r="G18">
            <v>16239.761199459052</v>
          </cell>
          <cell r="H18">
            <v>16.250973977531714</v>
          </cell>
          <cell r="I18">
            <v>14432.884677426355</v>
          </cell>
          <cell r="J18">
            <v>15.354695650668589</v>
          </cell>
          <cell r="K18">
            <v>4357.8434100610666</v>
          </cell>
          <cell r="L18">
            <v>12.930074594728181</v>
          </cell>
          <cell r="M18">
            <v>16895.07635515248</v>
          </cell>
          <cell r="N18">
            <v>15.952367992948428</v>
          </cell>
        </row>
        <row r="19">
          <cell r="C19">
            <v>6837.2137667747911</v>
          </cell>
          <cell r="D19">
            <v>0</v>
          </cell>
          <cell r="E19">
            <v>7668.1357349105137</v>
          </cell>
          <cell r="F19">
            <v>0</v>
          </cell>
          <cell r="G19">
            <v>10664.264955465691</v>
          </cell>
          <cell r="H19">
            <v>0</v>
          </cell>
          <cell r="I19">
            <v>7750.5577101990903</v>
          </cell>
          <cell r="J19">
            <v>0</v>
          </cell>
          <cell r="K19">
            <v>4386.7737487392014</v>
          </cell>
          <cell r="L19">
            <v>0</v>
          </cell>
          <cell r="M19">
            <v>5416.2515414300015</v>
          </cell>
          <cell r="N19">
            <v>0</v>
          </cell>
        </row>
        <row r="20">
          <cell r="C20">
            <v>621.42634353777692</v>
          </cell>
          <cell r="D20">
            <v>3.9543083679760005</v>
          </cell>
          <cell r="E20">
            <v>603.06662789039638</v>
          </cell>
          <cell r="F20">
            <v>4.4542512915705013</v>
          </cell>
          <cell r="G20">
            <v>0</v>
          </cell>
          <cell r="H20">
            <v>0</v>
          </cell>
          <cell r="I20">
            <v>603.06662789039638</v>
          </cell>
          <cell r="J20">
            <v>4.4542512915705013</v>
          </cell>
          <cell r="K20">
            <v>0</v>
          </cell>
          <cell r="L20">
            <v>0</v>
          </cell>
          <cell r="M20">
            <v>665.98276815520364</v>
          </cell>
          <cell r="N20">
            <v>2.0559687942130149</v>
          </cell>
        </row>
        <row r="21">
          <cell r="C21">
            <v>2707.1481923221249</v>
          </cell>
          <cell r="D21">
            <v>5.7680493572303684</v>
          </cell>
          <cell r="E21">
            <v>3023.7298101941524</v>
          </cell>
          <cell r="F21">
            <v>5.9067721589372297</v>
          </cell>
          <cell r="G21">
            <v>0</v>
          </cell>
          <cell r="H21">
            <v>0</v>
          </cell>
          <cell r="I21">
            <v>2463.7121895265668</v>
          </cell>
          <cell r="J21">
            <v>5.9284672711883424</v>
          </cell>
          <cell r="K21">
            <v>6568.6122519799264</v>
          </cell>
          <cell r="L21">
            <v>5.7756066889519246</v>
          </cell>
          <cell r="M21">
            <v>500.64451466014401</v>
          </cell>
          <cell r="N21">
            <v>4.8386560845065496</v>
          </cell>
        </row>
        <row r="22">
          <cell r="C22">
            <v>2907.37607487175</v>
          </cell>
          <cell r="D22">
            <v>7.1318357820717857</v>
          </cell>
          <cell r="E22">
            <v>3109.0181824323226</v>
          </cell>
          <cell r="F22">
            <v>7.1365419071744762</v>
          </cell>
          <cell r="G22">
            <v>3300</v>
          </cell>
          <cell r="H22">
            <v>8.5</v>
          </cell>
          <cell r="I22">
            <v>3119.2648817428476</v>
          </cell>
          <cell r="J22">
            <v>7.1410465179563944</v>
          </cell>
          <cell r="K22">
            <v>2986.67915035026</v>
          </cell>
          <cell r="L22">
            <v>7.0148111595471176</v>
          </cell>
          <cell r="M22">
            <v>1859.6134644702483</v>
          </cell>
          <cell r="N22">
            <v>7.1076431015904982</v>
          </cell>
        </row>
        <row r="23">
          <cell r="C23">
            <v>5405.0964936726186</v>
          </cell>
          <cell r="D23">
            <v>8.9063036150646315</v>
          </cell>
          <cell r="E23">
            <v>5730.5428265521741</v>
          </cell>
          <cell r="F23">
            <v>9.0015622774484001</v>
          </cell>
          <cell r="G23">
            <v>7406.9420093336266</v>
          </cell>
          <cell r="H23">
            <v>11.457843704397655</v>
          </cell>
          <cell r="I23">
            <v>5712.730541395671</v>
          </cell>
          <cell r="J23">
            <v>8.9209601938617329</v>
          </cell>
          <cell r="K23">
            <v>3935.4567120849142</v>
          </cell>
          <cell r="L23">
            <v>7.3592918683116251</v>
          </cell>
          <cell r="M23">
            <v>3955.4218284937924</v>
          </cell>
          <cell r="N23">
            <v>8.4786581205586167</v>
          </cell>
        </row>
        <row r="24">
          <cell r="C24">
            <v>6723.9816939461753</v>
          </cell>
          <cell r="D24">
            <v>9.5488353327579265</v>
          </cell>
          <cell r="E24">
            <v>7335.6643020132151</v>
          </cell>
          <cell r="F24">
            <v>9.8702899661127734</v>
          </cell>
          <cell r="G24">
            <v>9415.691268908713</v>
          </cell>
          <cell r="H24">
            <v>13.00119293278461</v>
          </cell>
          <cell r="I24">
            <v>7274.8733245207577</v>
          </cell>
          <cell r="J24">
            <v>9.6143436844393069</v>
          </cell>
          <cell r="K24">
            <v>3773.7578035127326</v>
          </cell>
          <cell r="L24">
            <v>7.5330084332456337</v>
          </cell>
          <cell r="M24">
            <v>5205.0964863601712</v>
          </cell>
          <cell r="N24">
            <v>8.7344781152435242</v>
          </cell>
        </row>
        <row r="25">
          <cell r="C25">
            <v>7981.7231389153167</v>
          </cell>
          <cell r="D25">
            <v>9.0866583691777425</v>
          </cell>
          <cell r="E25">
            <v>8758.1975975516489</v>
          </cell>
          <cell r="F25">
            <v>9.9224997741631782</v>
          </cell>
          <cell r="G25">
            <v>11552.202902446765</v>
          </cell>
          <cell r="H25">
            <v>13.545157607684143</v>
          </cell>
          <cell r="I25">
            <v>8550.0070774622636</v>
          </cell>
          <cell r="J25">
            <v>9.3935146250802557</v>
          </cell>
          <cell r="K25">
            <v>3870.4020939124889</v>
          </cell>
          <cell r="L25">
            <v>7.5629670406597977</v>
          </cell>
          <cell r="M25">
            <v>6715.5378195270905</v>
          </cell>
          <cell r="N25">
            <v>7.6847053911022032</v>
          </cell>
        </row>
        <row r="26">
          <cell r="C26">
            <v>6857.5517969785933</v>
          </cell>
          <cell r="D26">
            <v>8.1170070514306332</v>
          </cell>
          <cell r="E26">
            <v>8580.1422261834778</v>
          </cell>
          <cell r="F26">
            <v>8.8485644548835563</v>
          </cell>
          <cell r="G26">
            <v>12485.481444168041</v>
          </cell>
          <cell r="H26">
            <v>12.436842688734213</v>
          </cell>
          <cell r="I26">
            <v>8016.4633267317213</v>
          </cell>
          <cell r="J26">
            <v>8.1794184527014249</v>
          </cell>
          <cell r="K26">
            <v>4096.3114307122432</v>
          </cell>
          <cell r="L26">
            <v>6.0012315388787485</v>
          </cell>
          <cell r="M26">
            <v>4863.8864494028703</v>
          </cell>
          <cell r="N26">
            <v>7.2492433854672056</v>
          </cell>
        </row>
        <row r="27">
          <cell r="C27">
            <v>6736.1901919052325</v>
          </cell>
          <cell r="D27">
            <v>7.5390668162506769</v>
          </cell>
          <cell r="E27">
            <v>9624.9416775009468</v>
          </cell>
          <cell r="F27">
            <v>8.7262909730016993</v>
          </cell>
          <cell r="G27">
            <v>15308.743657770967</v>
          </cell>
          <cell r="H27">
            <v>12.875704458144853</v>
          </cell>
          <cell r="I27">
            <v>8311.0310227313075</v>
          </cell>
          <cell r="J27">
            <v>7.5575112425095474</v>
          </cell>
          <cell r="K27">
            <v>3791.2360229455176</v>
          </cell>
          <cell r="L27">
            <v>4.8730652256649192</v>
          </cell>
          <cell r="M27">
            <v>4576.8378634541759</v>
          </cell>
          <cell r="N27">
            <v>6.6089631435138223</v>
          </cell>
        </row>
        <row r="28">
          <cell r="C28">
            <v>4872.9707212117619</v>
          </cell>
          <cell r="D28">
            <v>6.1709220173668005</v>
          </cell>
          <cell r="E28">
            <v>8388.402413641621</v>
          </cell>
          <cell r="F28">
            <v>7.572447833639564</v>
          </cell>
          <cell r="G28">
            <v>16857.447044745379</v>
          </cell>
          <cell r="H28">
            <v>11.162054767000166</v>
          </cell>
          <cell r="I28">
            <v>6236.5825609595367</v>
          </cell>
          <cell r="J28">
            <v>6.522958677384568</v>
          </cell>
          <cell r="K28">
            <v>4398.6081067448376</v>
          </cell>
          <cell r="L28">
            <v>4.7126562120459878</v>
          </cell>
          <cell r="M28">
            <v>3676.6222050709839</v>
          </cell>
          <cell r="N28">
            <v>5.6568056571954868</v>
          </cell>
        </row>
        <row r="30">
          <cell r="C30">
            <v>6407.4602570798133</v>
          </cell>
          <cell r="D30">
            <v>7.5940008212949053</v>
          </cell>
          <cell r="E30">
            <v>7158.8114337668976</v>
          </cell>
          <cell r="F30">
            <v>8.0311090904994185</v>
          </cell>
          <cell r="G30">
            <v>13867.262555251054</v>
          </cell>
          <cell r="H30">
            <v>11.713889058790199</v>
          </cell>
          <cell r="I30">
            <v>6567.9252030031475</v>
          </cell>
          <cell r="J30">
            <v>7.6970704422854697</v>
          </cell>
          <cell r="K30">
            <v>5244.9354422208817</v>
          </cell>
          <cell r="L30">
            <v>4.7257207840041833</v>
          </cell>
          <cell r="M30">
            <v>5257.8561116994115</v>
          </cell>
          <cell r="N30">
            <v>6.8718584181154281</v>
          </cell>
        </row>
        <row r="31">
          <cell r="C31">
            <v>6038.3571813840481</v>
          </cell>
          <cell r="D31">
            <v>9.0591447196699111</v>
          </cell>
          <cell r="E31">
            <v>8138.54518769898</v>
          </cell>
          <cell r="F31">
            <v>10.661919389043375</v>
          </cell>
          <cell r="G31">
            <v>11853.767909474089</v>
          </cell>
          <cell r="H31">
            <v>13.220100048390101</v>
          </cell>
          <cell r="I31">
            <v>7859.6848669047922</v>
          </cell>
          <cell r="J31">
            <v>10.674111733100407</v>
          </cell>
          <cell r="K31">
            <v>3797.2713876828702</v>
          </cell>
          <cell r="L31">
            <v>6.588722787836085</v>
          </cell>
          <cell r="M31">
            <v>3822.7327359901515</v>
          </cell>
          <cell r="N31">
            <v>7.229677587606556</v>
          </cell>
        </row>
        <row r="32">
          <cell r="C32">
            <v>3703.5368193887457</v>
          </cell>
          <cell r="D32">
            <v>7.2227255782746127</v>
          </cell>
          <cell r="E32">
            <v>4848.9580982972566</v>
          </cell>
          <cell r="F32">
            <v>7.7797820898124792</v>
          </cell>
          <cell r="G32">
            <v>7043.8566336214717</v>
          </cell>
          <cell r="H32">
            <v>10.723235333319236</v>
          </cell>
          <cell r="I32">
            <v>4761.4810616708583</v>
          </cell>
          <cell r="J32">
            <v>7.5996316896983691</v>
          </cell>
          <cell r="K32">
            <v>3418.4059093911314</v>
          </cell>
          <cell r="L32">
            <v>6.4320452480956112</v>
          </cell>
          <cell r="M32">
            <v>2339.5743006002899</v>
          </cell>
          <cell r="N32">
            <v>6.5082030805988316</v>
          </cell>
        </row>
        <row r="33">
          <cell r="C33">
            <v>2290.9973010469657</v>
          </cell>
          <cell r="D33">
            <v>7.3368560165891745</v>
          </cell>
          <cell r="E33">
            <v>3317.2550371517796</v>
          </cell>
          <cell r="F33">
            <v>8.5036174440256556</v>
          </cell>
          <cell r="G33">
            <v>5741.0878286430943</v>
          </cell>
          <cell r="H33">
            <v>11.11211970193669</v>
          </cell>
          <cell r="I33">
            <v>2827.4626291742884</v>
          </cell>
          <cell r="J33">
            <v>7.9657138767715523</v>
          </cell>
          <cell r="K33">
            <v>2339.4979063236724</v>
          </cell>
          <cell r="L33">
            <v>6.9384787446742342</v>
          </cell>
          <cell r="M33">
            <v>1738.4169897798618</v>
          </cell>
          <cell r="N33">
            <v>6.658297824312255</v>
          </cell>
        </row>
        <row r="34">
          <cell r="C34">
            <v>4241.4894205575583</v>
          </cell>
          <cell r="D34">
            <v>7.1729943308244533</v>
          </cell>
          <cell r="E34">
            <v>5195.9696120766694</v>
          </cell>
          <cell r="F34">
            <v>7.6187292093289596</v>
          </cell>
          <cell r="G34">
            <v>7878.8884168849709</v>
          </cell>
          <cell r="H34">
            <v>10.461994814596066</v>
          </cell>
          <cell r="I34">
            <v>5137.9876514811594</v>
          </cell>
          <cell r="J34">
            <v>7.5245977980035965</v>
          </cell>
          <cell r="K34">
            <v>3664.0668340496504</v>
          </cell>
          <cell r="L34">
            <v>6.3128946584439714</v>
          </cell>
          <cell r="M34">
            <v>2720.1154767328471</v>
          </cell>
          <cell r="N34">
            <v>6.4079781727377219</v>
          </cell>
        </row>
        <row r="35">
          <cell r="C35">
            <v>751.61865866318021</v>
          </cell>
          <cell r="D35">
            <v>8.9798899022100738</v>
          </cell>
          <cell r="E35">
            <v>750.71226205750156</v>
          </cell>
          <cell r="F35">
            <v>8.9957807148385847</v>
          </cell>
          <cell r="G35">
            <v>0</v>
          </cell>
          <cell r="H35">
            <v>0</v>
          </cell>
          <cell r="I35">
            <v>795.88664090827513</v>
          </cell>
          <cell r="J35">
            <v>8.9953447294001183</v>
          </cell>
          <cell r="K35">
            <v>300</v>
          </cell>
          <cell r="L35">
            <v>9</v>
          </cell>
          <cell r="M35">
            <v>755.34377987742084</v>
          </cell>
          <cell r="N35">
            <v>8.9163639808491801</v>
          </cell>
        </row>
        <row r="36">
          <cell r="C36">
            <v>12525.995894279436</v>
          </cell>
          <cell r="D36">
            <v>10.98699510570081</v>
          </cell>
          <cell r="E36">
            <v>12979.860746654402</v>
          </cell>
          <cell r="F36">
            <v>11.889424404996538</v>
          </cell>
          <cell r="G36">
            <v>14635.526467309528</v>
          </cell>
          <cell r="H36">
            <v>13.84413394142241</v>
          </cell>
          <cell r="I36">
            <v>12337.910763867922</v>
          </cell>
          <cell r="J36">
            <v>11.124965608482007</v>
          </cell>
          <cell r="K36">
            <v>10085.840834109711</v>
          </cell>
          <cell r="L36">
            <v>8.0794295098114137</v>
          </cell>
          <cell r="M36">
            <v>11461.595889612281</v>
          </cell>
          <cell r="N36">
            <v>8.7966315174736138</v>
          </cell>
        </row>
        <row r="37">
          <cell r="C37">
            <v>22447.772770340067</v>
          </cell>
          <cell r="D37">
            <v>13.102310143236313</v>
          </cell>
          <cell r="E37">
            <v>23675.961297962083</v>
          </cell>
          <cell r="F37">
            <v>14.377315820517481</v>
          </cell>
          <cell r="G37">
            <v>26722.213162614364</v>
          </cell>
          <cell r="H37">
            <v>15.300882112899487</v>
          </cell>
          <cell r="I37">
            <v>22322.797775553427</v>
          </cell>
          <cell r="J37">
            <v>14.034324918929313</v>
          </cell>
          <cell r="K37">
            <v>17700</v>
          </cell>
          <cell r="L37">
            <v>7</v>
          </cell>
          <cell r="M37">
            <v>20633.628164391881</v>
          </cell>
          <cell r="N37">
            <v>11.119856814329095</v>
          </cell>
        </row>
        <row r="38">
          <cell r="C38">
            <v>30251.626878770719</v>
          </cell>
          <cell r="D38">
            <v>13.450354254366575</v>
          </cell>
          <cell r="E38">
            <v>32783.311053107529</v>
          </cell>
          <cell r="F38">
            <v>15.006324222130385</v>
          </cell>
          <cell r="G38">
            <v>37053.349404006847</v>
          </cell>
          <cell r="H38">
            <v>15.135814584249328</v>
          </cell>
          <cell r="I38">
            <v>32411.013964695321</v>
          </cell>
          <cell r="J38">
            <v>15.616373258624986</v>
          </cell>
          <cell r="K38">
            <v>28800</v>
          </cell>
          <cell r="L38">
            <v>3</v>
          </cell>
          <cell r="M38">
            <v>27650.752324519326</v>
          </cell>
          <cell r="N38">
            <v>11.804556257372431</v>
          </cell>
        </row>
        <row r="39">
          <cell r="C39">
            <v>69027.505345652957</v>
          </cell>
          <cell r="D39">
            <v>14.545511503066365</v>
          </cell>
          <cell r="E39">
            <v>65184.601053471444</v>
          </cell>
          <cell r="F39">
            <v>16.789335665511974</v>
          </cell>
          <cell r="G39">
            <v>68676.645748094641</v>
          </cell>
          <cell r="H39">
            <v>19.380809342597193</v>
          </cell>
          <cell r="I39">
            <v>63334.107759457438</v>
          </cell>
          <cell r="J39">
            <v>15.365565601151287</v>
          </cell>
          <cell r="K39">
            <v>0</v>
          </cell>
          <cell r="L39">
            <v>0</v>
          </cell>
          <cell r="M39">
            <v>71968.599961753498</v>
          </cell>
          <cell r="N39">
            <v>12.86805911910019</v>
          </cell>
        </row>
        <row r="40">
          <cell r="C40">
            <v>2964.0003845205683</v>
          </cell>
          <cell r="D40">
            <v>5.5587279651937811</v>
          </cell>
          <cell r="E40">
            <v>3372.6632721085689</v>
          </cell>
          <cell r="F40">
            <v>5.9592197829545377</v>
          </cell>
          <cell r="G40">
            <v>0</v>
          </cell>
          <cell r="H40">
            <v>0</v>
          </cell>
          <cell r="I40">
            <v>3372.6632721085689</v>
          </cell>
          <cell r="J40">
            <v>5.9592197829545377</v>
          </cell>
          <cell r="K40">
            <v>0</v>
          </cell>
          <cell r="L40">
            <v>0</v>
          </cell>
          <cell r="M40">
            <v>2584.593179426301</v>
          </cell>
          <cell r="N40">
            <v>5.1621764242406112</v>
          </cell>
        </row>
        <row r="41">
          <cell r="C41">
            <v>6624.4752382556571</v>
          </cell>
          <cell r="D41">
            <v>8.1105923910002709</v>
          </cell>
          <cell r="E41">
            <v>8709.7002816158274</v>
          </cell>
          <cell r="F41">
            <v>8.8581470172100527</v>
          </cell>
          <cell r="G41">
            <v>0</v>
          </cell>
          <cell r="H41">
            <v>0</v>
          </cell>
          <cell r="I41">
            <v>8709.7002816158274</v>
          </cell>
          <cell r="J41">
            <v>8.8581470172100527</v>
          </cell>
          <cell r="K41">
            <v>0</v>
          </cell>
          <cell r="L41">
            <v>0</v>
          </cell>
          <cell r="M41">
            <v>3370.3858824794534</v>
          </cell>
          <cell r="N41">
            <v>6.8311985044651271</v>
          </cell>
        </row>
        <row r="42">
          <cell r="C42">
            <v>7595.7700567821257</v>
          </cell>
          <cell r="D42">
            <v>9.137284245111978</v>
          </cell>
          <cell r="E42">
            <v>8604.2351082722198</v>
          </cell>
          <cell r="F42">
            <v>9.8755794449839396</v>
          </cell>
          <cell r="G42">
            <v>12690.455208600044</v>
          </cell>
          <cell r="H42">
            <v>12.600619067044107</v>
          </cell>
          <cell r="I42">
            <v>7992.5980127890198</v>
          </cell>
          <cell r="J42">
            <v>9.4573475778128469</v>
          </cell>
          <cell r="K42">
            <v>3912.252055639804</v>
          </cell>
          <cell r="L42">
            <v>6.4890721184465736</v>
          </cell>
          <cell r="M42">
            <v>6090.6387061894611</v>
          </cell>
          <cell r="N42">
            <v>7.9744598306248671</v>
          </cell>
        </row>
        <row r="43">
          <cell r="C43">
            <v>9966.3327858462653</v>
          </cell>
          <cell r="D43">
            <v>12.416518608485013</v>
          </cell>
          <cell r="E43">
            <v>9966.3327858462653</v>
          </cell>
          <cell r="F43">
            <v>12.416518608485013</v>
          </cell>
          <cell r="G43">
            <v>10000</v>
          </cell>
          <cell r="H43">
            <v>13</v>
          </cell>
          <cell r="I43">
            <v>9960.6673622088747</v>
          </cell>
          <cell r="J43">
            <v>12.299830909417524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C44">
            <v>2916.8849054578191</v>
          </cell>
          <cell r="D44">
            <v>5.5451394224097363</v>
          </cell>
          <cell r="E44">
            <v>3288.0529521964258</v>
          </cell>
          <cell r="F44">
            <v>5.9325947020266954</v>
          </cell>
          <cell r="G44">
            <v>0</v>
          </cell>
          <cell r="H44">
            <v>0</v>
          </cell>
          <cell r="I44">
            <v>3288.0529521964258</v>
          </cell>
          <cell r="J44">
            <v>5.9325947020266954</v>
          </cell>
          <cell r="K44">
            <v>0</v>
          </cell>
          <cell r="L44">
            <v>0</v>
          </cell>
          <cell r="M44">
            <v>2578.4603281495656</v>
          </cell>
          <cell r="N44">
            <v>5.1679732994648582</v>
          </cell>
        </row>
        <row r="45">
          <cell r="C45">
            <v>6073.4276182369449</v>
          </cell>
          <cell r="D45">
            <v>6.3775782564387864</v>
          </cell>
          <cell r="E45">
            <v>6790.8480290412881</v>
          </cell>
          <cell r="F45">
            <v>7.0088193212219849</v>
          </cell>
          <cell r="G45">
            <v>0</v>
          </cell>
          <cell r="H45">
            <v>0</v>
          </cell>
          <cell r="I45">
            <v>6790.8480290412881</v>
          </cell>
          <cell r="J45">
            <v>7.0088193212219849</v>
          </cell>
          <cell r="K45">
            <v>0</v>
          </cell>
          <cell r="L45">
            <v>0</v>
          </cell>
          <cell r="M45">
            <v>3543.0217846777405</v>
          </cell>
          <cell r="N45">
            <v>4.4425486333196602</v>
          </cell>
        </row>
        <row r="46">
          <cell r="C46">
            <v>6624.4752382556571</v>
          </cell>
          <cell r="D46">
            <v>8.1105923910002709</v>
          </cell>
          <cell r="E46">
            <v>8709.7002816158274</v>
          </cell>
          <cell r="F46">
            <v>8.8581470172100527</v>
          </cell>
          <cell r="G46">
            <v>0</v>
          </cell>
          <cell r="H46">
            <v>0</v>
          </cell>
          <cell r="I46">
            <v>8709.7002816158274</v>
          </cell>
          <cell r="J46">
            <v>8.8581470172100527</v>
          </cell>
          <cell r="K46">
            <v>0</v>
          </cell>
          <cell r="L46">
            <v>0</v>
          </cell>
          <cell r="M46">
            <v>3370.3858824794534</v>
          </cell>
          <cell r="N46">
            <v>6.8311985044651271</v>
          </cell>
        </row>
        <row r="47">
          <cell r="C47">
            <v>14752.710253167617</v>
          </cell>
          <cell r="D47">
            <v>11.155049780038391</v>
          </cell>
          <cell r="E47">
            <v>13032.724403615346</v>
          </cell>
          <cell r="F47">
            <v>10.799446909045225</v>
          </cell>
          <cell r="G47">
            <v>18320.633018852343</v>
          </cell>
          <cell r="H47">
            <v>11.71630731445293</v>
          </cell>
          <cell r="I47">
            <v>11269.989546522225</v>
          </cell>
          <cell r="J47">
            <v>10.476924384987832</v>
          </cell>
          <cell r="K47">
            <v>0</v>
          </cell>
          <cell r="L47">
            <v>0</v>
          </cell>
          <cell r="M47">
            <v>22214.714678326942</v>
          </cell>
          <cell r="N47">
            <v>12.637225126674318</v>
          </cell>
        </row>
        <row r="48">
          <cell r="C48">
            <v>5256.2411285877879</v>
          </cell>
          <cell r="D48">
            <v>6.094396102376443</v>
          </cell>
          <cell r="E48">
            <v>5748.7548917768554</v>
          </cell>
          <cell r="F48">
            <v>6.9045734890975403</v>
          </cell>
          <cell r="G48">
            <v>11800</v>
          </cell>
          <cell r="H48">
            <v>6.6</v>
          </cell>
          <cell r="I48">
            <v>5551.4991295089276</v>
          </cell>
          <cell r="J48">
            <v>6.9151338244632621</v>
          </cell>
          <cell r="K48">
            <v>0</v>
          </cell>
          <cell r="L48">
            <v>0</v>
          </cell>
          <cell r="M48">
            <v>4691.4613732165253</v>
          </cell>
          <cell r="N48">
            <v>4.8964798179894338</v>
          </cell>
        </row>
        <row r="49">
          <cell r="C49">
            <v>6173.4633350315698</v>
          </cell>
          <cell r="D49">
            <v>7.0409795160998927</v>
          </cell>
          <cell r="E49">
            <v>5709.5445215067466</v>
          </cell>
          <cell r="F49">
            <v>7.0683073562555681</v>
          </cell>
          <cell r="G49">
            <v>15266.548080057426</v>
          </cell>
          <cell r="H49">
            <v>11.773523071908114</v>
          </cell>
          <cell r="I49">
            <v>5681.9636460651091</v>
          </cell>
          <cell r="J49">
            <v>7.0535764027094618</v>
          </cell>
          <cell r="K49">
            <v>0</v>
          </cell>
          <cell r="L49">
            <v>0</v>
          </cell>
          <cell r="M49">
            <v>7809.9536608886001</v>
          </cell>
          <cell r="N49">
            <v>6.945968444195799</v>
          </cell>
        </row>
        <row r="50">
          <cell r="C50">
            <v>6727.0180070307661</v>
          </cell>
          <cell r="D50">
            <v>8.584986493730975</v>
          </cell>
          <cell r="E50">
            <v>8275.3083919530891</v>
          </cell>
          <cell r="F50">
            <v>9.9652472636375826</v>
          </cell>
          <cell r="G50">
            <v>10262.671267132138</v>
          </cell>
          <cell r="H50">
            <v>13.14147264727178</v>
          </cell>
          <cell r="I50">
            <v>8259.7457541035965</v>
          </cell>
          <cell r="J50">
            <v>9.9397418447826862</v>
          </cell>
          <cell r="K50">
            <v>0</v>
          </cell>
          <cell r="L50">
            <v>0</v>
          </cell>
          <cell r="M50">
            <v>5786.1691985190882</v>
          </cell>
          <cell r="N50">
            <v>7.6896746914148695</v>
          </cell>
        </row>
        <row r="51">
          <cell r="C51">
            <v>8614.8346481997105</v>
          </cell>
          <cell r="D51">
            <v>8.1743571384236002</v>
          </cell>
          <cell r="E51">
            <v>8952.0434055603255</v>
          </cell>
          <cell r="F51">
            <v>8.4624222346481908</v>
          </cell>
          <cell r="G51">
            <v>17000</v>
          </cell>
          <cell r="H51">
            <v>15</v>
          </cell>
          <cell r="I51">
            <v>8869.6261899601704</v>
          </cell>
          <cell r="J51">
            <v>8.3954724505797742</v>
          </cell>
          <cell r="K51">
            <v>0</v>
          </cell>
          <cell r="L51">
            <v>0</v>
          </cell>
          <cell r="M51">
            <v>8402.0921934177259</v>
          </cell>
          <cell r="N51">
            <v>7.9824903745585676</v>
          </cell>
        </row>
        <row r="52">
          <cell r="C52">
            <v>5600.8437591213697</v>
          </cell>
          <cell r="D52">
            <v>7.8004824576339509</v>
          </cell>
          <cell r="E52">
            <v>6532.9726676138453</v>
          </cell>
          <cell r="F52">
            <v>8.5427406893570552</v>
          </cell>
          <cell r="G52">
            <v>0</v>
          </cell>
          <cell r="H52">
            <v>0</v>
          </cell>
          <cell r="I52">
            <v>6532.9726676138453</v>
          </cell>
          <cell r="J52">
            <v>8.5427406893570552</v>
          </cell>
          <cell r="K52">
            <v>0</v>
          </cell>
          <cell r="L52">
            <v>0</v>
          </cell>
          <cell r="M52">
            <v>4611.7227179854735</v>
          </cell>
          <cell r="N52">
            <v>6.9637204563917283</v>
          </cell>
        </row>
        <row r="53">
          <cell r="C53">
            <v>10917.972624219343</v>
          </cell>
          <cell r="D53">
            <v>11.904722538653145</v>
          </cell>
          <cell r="E53">
            <v>10908.002407330148</v>
          </cell>
          <cell r="F53">
            <v>11.882589016127751</v>
          </cell>
          <cell r="G53">
            <v>14774.89625279093</v>
          </cell>
          <cell r="H53">
            <v>12.546374933906559</v>
          </cell>
          <cell r="I53">
            <v>10600.782818965345</v>
          </cell>
          <cell r="J53">
            <v>11.829852105167101</v>
          </cell>
          <cell r="K53">
            <v>0</v>
          </cell>
          <cell r="L53">
            <v>0</v>
          </cell>
          <cell r="M53">
            <v>10941.517634660833</v>
          </cell>
          <cell r="N53">
            <v>11.959414776556534</v>
          </cell>
        </row>
        <row r="54">
          <cell r="C54">
            <v>13784.044051317491</v>
          </cell>
          <cell r="D54">
            <v>13.459323779204086</v>
          </cell>
          <cell r="E54">
            <v>13921.356941150701</v>
          </cell>
          <cell r="F54">
            <v>13.565971790363236</v>
          </cell>
          <cell r="G54">
            <v>23374.237593636703</v>
          </cell>
          <cell r="H54">
            <v>15.204132541334673</v>
          </cell>
          <cell r="I54">
            <v>13657.135342407944</v>
          </cell>
          <cell r="J54">
            <v>13.519300638985534</v>
          </cell>
          <cell r="K54">
            <v>0</v>
          </cell>
          <cell r="L54">
            <v>0</v>
          </cell>
          <cell r="M54">
            <v>4000</v>
          </cell>
          <cell r="N54">
            <v>6</v>
          </cell>
        </row>
        <row r="55">
          <cell r="C55">
            <v>15853.284176101864</v>
          </cell>
          <cell r="D55">
            <v>13.517466654748493</v>
          </cell>
          <cell r="E55">
            <v>14823.314605772774</v>
          </cell>
          <cell r="F55">
            <v>12.634804710710524</v>
          </cell>
          <cell r="G55">
            <v>0</v>
          </cell>
          <cell r="H55">
            <v>0</v>
          </cell>
          <cell r="I55">
            <v>14823.314605772774</v>
          </cell>
          <cell r="J55">
            <v>12.634804710710524</v>
          </cell>
          <cell r="K55">
            <v>0</v>
          </cell>
          <cell r="L55">
            <v>0</v>
          </cell>
          <cell r="M55">
            <v>18417.724207019644</v>
          </cell>
          <cell r="N55">
            <v>15.7151370406177</v>
          </cell>
        </row>
        <row r="56">
          <cell r="C56">
            <v>13897.081094559793</v>
          </cell>
          <cell r="D56">
            <v>14.438674357845501</v>
          </cell>
          <cell r="E56">
            <v>8983.3391262144414</v>
          </cell>
          <cell r="F56">
            <v>12.637423133976467</v>
          </cell>
          <cell r="G56">
            <v>10679.498911102488</v>
          </cell>
          <cell r="H56">
            <v>16.120077633491164</v>
          </cell>
          <cell r="I56">
            <v>8851.8637615849912</v>
          </cell>
          <cell r="J56">
            <v>12.367470223713164</v>
          </cell>
          <cell r="K56">
            <v>0</v>
          </cell>
          <cell r="L56">
            <v>0</v>
          </cell>
          <cell r="M56">
            <v>18440.210888638059</v>
          </cell>
          <cell r="N56">
            <v>16.157893721448417</v>
          </cell>
        </row>
        <row r="57">
          <cell r="C57">
            <v>8504.5897605507307</v>
          </cell>
          <cell r="D57">
            <v>8.6075986315201121</v>
          </cell>
          <cell r="E57">
            <v>9376.3033382177418</v>
          </cell>
          <cell r="F57">
            <v>8.9261087755307482</v>
          </cell>
          <cell r="G57">
            <v>18400.141151802116</v>
          </cell>
          <cell r="H57">
            <v>15.600035287950529</v>
          </cell>
          <cell r="I57">
            <v>9189.4936989734524</v>
          </cell>
          <cell r="J57">
            <v>8.782912792239042</v>
          </cell>
          <cell r="K57">
            <v>0</v>
          </cell>
          <cell r="L57">
            <v>0</v>
          </cell>
          <cell r="M57">
            <v>3498.0409535335566</v>
          </cell>
          <cell r="N57">
            <v>6.7505845625420831</v>
          </cell>
        </row>
        <row r="58">
          <cell r="C58">
            <v>11476.621756537937</v>
          </cell>
          <cell r="D58">
            <v>10.853024925609398</v>
          </cell>
          <cell r="E58">
            <v>11534.55695973486</v>
          </cell>
          <cell r="F58">
            <v>10.834411111997158</v>
          </cell>
          <cell r="G58">
            <v>11454.342359369597</v>
          </cell>
          <cell r="H58">
            <v>10.746042887306475</v>
          </cell>
          <cell r="I58">
            <v>14014.963479875318</v>
          </cell>
          <cell r="J58">
            <v>13.477841106381723</v>
          </cell>
          <cell r="K58">
            <v>0</v>
          </cell>
          <cell r="L58">
            <v>0</v>
          </cell>
          <cell r="M58">
            <v>4700.1102752195748</v>
          </cell>
          <cell r="N58">
            <v>12.961456897026942</v>
          </cell>
        </row>
        <row r="59">
          <cell r="C59">
            <v>11895.189180716594</v>
          </cell>
          <cell r="D59">
            <v>14.35344338262767</v>
          </cell>
          <cell r="E59">
            <v>12180.328213648447</v>
          </cell>
          <cell r="F59">
            <v>14.428179818607294</v>
          </cell>
          <cell r="G59">
            <v>13149.105776759241</v>
          </cell>
          <cell r="H59">
            <v>14.702732029233152</v>
          </cell>
          <cell r="I59">
            <v>9856.5356529622895</v>
          </cell>
          <cell r="J59">
            <v>13.767777739484044</v>
          </cell>
          <cell r="K59">
            <v>0</v>
          </cell>
          <cell r="L59">
            <v>0</v>
          </cell>
          <cell r="M59">
            <v>4782.6053996641476</v>
          </cell>
          <cell r="N59">
            <v>12.494422804489933</v>
          </cell>
        </row>
        <row r="60">
          <cell r="C60">
            <v>11418.967312949841</v>
          </cell>
          <cell r="D60">
            <v>12.171604963544377</v>
          </cell>
          <cell r="E60">
            <v>11103.929891852304</v>
          </cell>
          <cell r="F60">
            <v>11.595132189388126</v>
          </cell>
          <cell r="G60">
            <v>14742.807552472963</v>
          </cell>
          <cell r="H60">
            <v>12.399879203124804</v>
          </cell>
          <cell r="I60">
            <v>8441.3188815658214</v>
          </cell>
          <cell r="J60">
            <v>11.000913119305844</v>
          </cell>
          <cell r="K60">
            <v>0</v>
          </cell>
          <cell r="L60">
            <v>0</v>
          </cell>
          <cell r="M60">
            <v>13800.676865545696</v>
          </cell>
          <cell r="N60">
            <v>16.379634784160373</v>
          </cell>
        </row>
        <row r="61">
          <cell r="C61">
            <v>5980.4891607506543</v>
          </cell>
          <cell r="D61">
            <v>9.545121424791855</v>
          </cell>
          <cell r="E61">
            <v>6373.3598711957957</v>
          </cell>
          <cell r="F61">
            <v>9.8449501503781782</v>
          </cell>
          <cell r="G61">
            <v>30000</v>
          </cell>
          <cell r="H61">
            <v>20</v>
          </cell>
          <cell r="I61">
            <v>4957.805508426808</v>
          </cell>
          <cell r="J61">
            <v>9.2365257176022517</v>
          </cell>
          <cell r="K61">
            <v>0</v>
          </cell>
          <cell r="L61">
            <v>0</v>
          </cell>
          <cell r="M61">
            <v>5698.3850946705734</v>
          </cell>
          <cell r="N61">
            <v>9.3183179292413296</v>
          </cell>
        </row>
        <row r="62">
          <cell r="C62">
            <v>3918.7301656367349</v>
          </cell>
          <cell r="D62">
            <v>7.6997316062020555</v>
          </cell>
          <cell r="E62">
            <v>6200.2910244080149</v>
          </cell>
          <cell r="F62">
            <v>8.806136684771289</v>
          </cell>
          <cell r="G62">
            <v>10000</v>
          </cell>
          <cell r="H62">
            <v>12</v>
          </cell>
          <cell r="I62">
            <v>6291.4202917573393</v>
          </cell>
          <cell r="J62">
            <v>8.6787928632880824</v>
          </cell>
          <cell r="K62">
            <v>3598.5643754033813</v>
          </cell>
          <cell r="L62">
            <v>10.323287295072653</v>
          </cell>
          <cell r="M62">
            <v>3352.9546251855741</v>
          </cell>
          <cell r="N62">
            <v>7.3890928557442592</v>
          </cell>
        </row>
        <row r="63">
          <cell r="C63">
            <v>3808.4064353036474</v>
          </cell>
          <cell r="D63">
            <v>6.5612437524061757</v>
          </cell>
          <cell r="E63">
            <v>3866.5937265865273</v>
          </cell>
          <cell r="F63">
            <v>6.4884517944908993</v>
          </cell>
          <cell r="G63">
            <v>1347.043185694803</v>
          </cell>
          <cell r="H63">
            <v>6.5895032763778971</v>
          </cell>
          <cell r="I63">
            <v>3558.9294913716744</v>
          </cell>
          <cell r="J63">
            <v>7.1961035608765851</v>
          </cell>
          <cell r="K63">
            <v>3916.844235711128</v>
          </cell>
          <cell r="L63">
            <v>6.4262539584489202</v>
          </cell>
          <cell r="M63">
            <v>1658.9819890412507</v>
          </cell>
          <cell r="N63">
            <v>9.2954591319117341</v>
          </cell>
        </row>
        <row r="64">
          <cell r="C64">
            <v>22016.064838789975</v>
          </cell>
          <cell r="D64">
            <v>14.217767815269349</v>
          </cell>
          <cell r="E64">
            <v>22016.064838789975</v>
          </cell>
          <cell r="F64">
            <v>14.217767815269349</v>
          </cell>
          <cell r="G64">
            <v>0</v>
          </cell>
          <cell r="H64">
            <v>0</v>
          </cell>
          <cell r="I64">
            <v>22016.064838789975</v>
          </cell>
          <cell r="J64">
            <v>14.217767815269349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7">
          <cell r="C67">
            <v>9966.3327858462653</v>
          </cell>
          <cell r="D67">
            <v>12.416518608485013</v>
          </cell>
          <cell r="E67">
            <v>9966.3327858462653</v>
          </cell>
          <cell r="F67">
            <v>12.416518608485013</v>
          </cell>
          <cell r="G67">
            <v>10000</v>
          </cell>
          <cell r="H67">
            <v>13</v>
          </cell>
          <cell r="I67">
            <v>9960.6673622088747</v>
          </cell>
          <cell r="J67">
            <v>12.299830909417524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16746.202815383145</v>
          </cell>
          <cell r="D68">
            <v>13.128566845463837</v>
          </cell>
          <cell r="E68">
            <v>18209.742397390317</v>
          </cell>
          <cell r="F68">
            <v>14.636290691383019</v>
          </cell>
          <cell r="G68">
            <v>20550.48587489592</v>
          </cell>
          <cell r="H68">
            <v>14.749405166479541</v>
          </cell>
          <cell r="I68">
            <v>17519.875827041444</v>
          </cell>
          <cell r="J68">
            <v>14.602780129137699</v>
          </cell>
          <cell r="K68">
            <v>0</v>
          </cell>
          <cell r="L68">
            <v>0</v>
          </cell>
          <cell r="M68">
            <v>14632.512530218901</v>
          </cell>
          <cell r="N68">
            <v>10.825739776308209</v>
          </cell>
        </row>
        <row r="69">
          <cell r="C69">
            <v>15921.069599924027</v>
          </cell>
          <cell r="D69">
            <v>15.856805994119526</v>
          </cell>
          <cell r="E69">
            <v>15616.120786314712</v>
          </cell>
          <cell r="F69">
            <v>15.85242353124757</v>
          </cell>
          <cell r="G69">
            <v>16104.453026505427</v>
          </cell>
          <cell r="H69">
            <v>16.261735614164852</v>
          </cell>
          <cell r="I69">
            <v>15045.951699714984</v>
          </cell>
          <cell r="J69">
            <v>15.374517144480983</v>
          </cell>
          <cell r="K69">
            <v>0</v>
          </cell>
          <cell r="L69">
            <v>0</v>
          </cell>
          <cell r="M69">
            <v>17577.610632042393</v>
          </cell>
          <cell r="N69">
            <v>15.880612381438112</v>
          </cell>
        </row>
        <row r="70">
          <cell r="C70">
            <v>10409.765008609724</v>
          </cell>
          <cell r="D70">
            <v>11.233916413290272</v>
          </cell>
          <cell r="E70">
            <v>10656.06251495439</v>
          </cell>
          <cell r="F70">
            <v>11.397484250298264</v>
          </cell>
          <cell r="G70">
            <v>10583.709134365496</v>
          </cell>
          <cell r="H70">
            <v>11.624477937449937</v>
          </cell>
          <cell r="I70">
            <v>10698.893784659898</v>
          </cell>
          <cell r="J70">
            <v>11.264287664113713</v>
          </cell>
          <cell r="K70">
            <v>0</v>
          </cell>
          <cell r="L70">
            <v>0</v>
          </cell>
          <cell r="M70">
            <v>9039.7678296085505</v>
          </cell>
          <cell r="N70">
            <v>10.289033102424904</v>
          </cell>
        </row>
        <row r="71">
          <cell r="C71">
            <v>10643.725617067501</v>
          </cell>
          <cell r="D71">
            <v>12.016601790004302</v>
          </cell>
          <cell r="E71">
            <v>10848.329354627862</v>
          </cell>
          <cell r="F71">
            <v>12.014692615518435</v>
          </cell>
          <cell r="G71">
            <v>11909.055388300376</v>
          </cell>
          <cell r="H71">
            <v>12.306380590997112</v>
          </cell>
          <cell r="I71">
            <v>10562.198144312977</v>
          </cell>
          <cell r="J71">
            <v>11.935229699038834</v>
          </cell>
          <cell r="K71">
            <v>0</v>
          </cell>
          <cell r="L71">
            <v>0</v>
          </cell>
          <cell r="M71">
            <v>5078.0568344496987</v>
          </cell>
          <cell r="N71">
            <v>12.083566132929754</v>
          </cell>
        </row>
        <row r="72">
          <cell r="C72">
            <v>5947.2402080112106</v>
          </cell>
          <cell r="D72">
            <v>7.9316997731246</v>
          </cell>
          <cell r="E72">
            <v>7176.6861303826263</v>
          </cell>
          <cell r="F72">
            <v>8.559799871269675</v>
          </cell>
          <cell r="G72">
            <v>10672.097502366734</v>
          </cell>
          <cell r="H72">
            <v>8.8333760609129914</v>
          </cell>
          <cell r="I72">
            <v>7003.0559036960276</v>
          </cell>
          <cell r="J72">
            <v>8.6577126525353787</v>
          </cell>
          <cell r="K72">
            <v>3763.2600627858715</v>
          </cell>
          <cell r="L72">
            <v>6.1317645044879105</v>
          </cell>
          <cell r="M72">
            <v>5124.5783540421662</v>
          </cell>
          <cell r="N72">
            <v>7.4874190809694774</v>
          </cell>
        </row>
        <row r="73">
          <cell r="C73">
            <v>2598.618973642599</v>
          </cell>
          <cell r="D73">
            <v>5.1977695608649732</v>
          </cell>
          <cell r="E73">
            <v>3767.8457165272475</v>
          </cell>
          <cell r="F73">
            <v>6.2250391757225483</v>
          </cell>
          <cell r="G73">
            <v>0</v>
          </cell>
          <cell r="H73">
            <v>0</v>
          </cell>
          <cell r="I73">
            <v>3767.8457165272475</v>
          </cell>
          <cell r="J73">
            <v>6.2250391757225483</v>
          </cell>
          <cell r="K73">
            <v>0</v>
          </cell>
          <cell r="L73">
            <v>0</v>
          </cell>
          <cell r="M73">
            <v>2519.629396434053</v>
          </cell>
          <cell r="N73">
            <v>5.1290718771697295</v>
          </cell>
        </row>
        <row r="74">
          <cell r="C74">
            <v>5498.0315475435382</v>
          </cell>
          <cell r="D74">
            <v>7.4459561531398508</v>
          </cell>
          <cell r="E74">
            <v>6822.3571277189685</v>
          </cell>
          <cell r="F74">
            <v>7.8254649644346914</v>
          </cell>
          <cell r="G74">
            <v>9059.3635947927542</v>
          </cell>
          <cell r="H74">
            <v>8.5363600796726171</v>
          </cell>
          <cell r="I74">
            <v>6761.5441595767834</v>
          </cell>
          <cell r="J74">
            <v>7.8072066986170743</v>
          </cell>
          <cell r="K74">
            <v>0</v>
          </cell>
          <cell r="L74">
            <v>0</v>
          </cell>
          <cell r="M74">
            <v>4256.5908020556608</v>
          </cell>
          <cell r="N74">
            <v>7.0750512227018705</v>
          </cell>
        </row>
        <row r="75">
          <cell r="C75">
            <v>8034.3240252589985</v>
          </cell>
          <cell r="D75">
            <v>8.0851478677224424</v>
          </cell>
          <cell r="E75">
            <v>8513.6853010590385</v>
          </cell>
          <cell r="F75">
            <v>8.208159031380843</v>
          </cell>
          <cell r="G75">
            <v>10485.867553104044</v>
          </cell>
          <cell r="H75">
            <v>10.423455731704601</v>
          </cell>
          <cell r="I75">
            <v>8449.1694425992755</v>
          </cell>
          <cell r="J75">
            <v>8.1441194696983299</v>
          </cell>
          <cell r="K75">
            <v>0</v>
          </cell>
          <cell r="L75">
            <v>0</v>
          </cell>
          <cell r="M75">
            <v>7225.7027784858046</v>
          </cell>
          <cell r="N75">
            <v>7.8689211160433858</v>
          </cell>
        </row>
        <row r="76">
          <cell r="C76">
            <v>3466.7785765198983</v>
          </cell>
          <cell r="D76">
            <v>6.1227005027763681</v>
          </cell>
          <cell r="E76">
            <v>3727.0381848122174</v>
          </cell>
          <cell r="F76">
            <v>6.2333315979261554</v>
          </cell>
          <cell r="G76">
            <v>7138.9367117058227</v>
          </cell>
          <cell r="H76">
            <v>6.7763050593262371</v>
          </cell>
          <cell r="I76">
            <v>3560.8342785751156</v>
          </cell>
          <cell r="J76">
            <v>6.1595287218128147</v>
          </cell>
          <cell r="K76">
            <v>3934.927991146224</v>
          </cell>
          <cell r="L76">
            <v>6.5446374518110133</v>
          </cell>
          <cell r="M76">
            <v>2002.1168897691532</v>
          </cell>
          <cell r="N76">
            <v>5.4378379814656199</v>
          </cell>
        </row>
        <row r="77">
          <cell r="C77">
            <v>6482.7139511195974</v>
          </cell>
          <cell r="D77">
            <v>6.3641075715300053</v>
          </cell>
          <cell r="E77">
            <v>7291.2190094330999</v>
          </cell>
          <cell r="F77">
            <v>6.8100865123513632</v>
          </cell>
          <cell r="G77">
            <v>10863.104153163751</v>
          </cell>
          <cell r="H77">
            <v>6.8902536466717361</v>
          </cell>
          <cell r="I77">
            <v>3176.6077064813999</v>
          </cell>
          <cell r="J77">
            <v>6.7177384709875998</v>
          </cell>
          <cell r="K77">
            <v>0</v>
          </cell>
          <cell r="L77">
            <v>0</v>
          </cell>
          <cell r="M77">
            <v>384</v>
          </cell>
          <cell r="N77">
            <v>3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80">
          <cell r="C80">
            <v>9666.6666666666661</v>
          </cell>
          <cell r="D80">
            <v>11.666666666666666</v>
          </cell>
          <cell r="E80">
            <v>9666.6666666666661</v>
          </cell>
          <cell r="F80">
            <v>11.666666666666666</v>
          </cell>
          <cell r="G80">
            <v>10000</v>
          </cell>
          <cell r="H80">
            <v>13</v>
          </cell>
          <cell r="I80">
            <v>9500</v>
          </cell>
          <cell r="J80">
            <v>11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"/>
  <sheetViews>
    <sheetView tabSelected="1" workbookViewId="0">
      <selection activeCell="F22" sqref="F22"/>
    </sheetView>
  </sheetViews>
  <sheetFormatPr baseColWidth="10" defaultRowHeight="11.25" x14ac:dyDescent="0.2"/>
  <cols>
    <col min="1" max="1" width="17.66406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2"/>
  <sheetViews>
    <sheetView workbookViewId="0">
      <selection activeCell="H10" sqref="H10"/>
    </sheetView>
  </sheetViews>
  <sheetFormatPr baseColWidth="10" defaultColWidth="12" defaultRowHeight="11.25" x14ac:dyDescent="0.2"/>
  <cols>
    <col min="1" max="1" width="24.1640625" style="23" customWidth="1"/>
    <col min="2" max="2" width="10.5" style="23" bestFit="1" customWidth="1"/>
    <col min="3" max="3" width="7" style="44" bestFit="1" customWidth="1"/>
    <col min="4" max="4" width="12.1640625" style="23" bestFit="1" customWidth="1"/>
    <col min="5" max="5" width="8.5" style="44" bestFit="1" customWidth="1"/>
    <col min="6" max="6" width="10.5" style="23" bestFit="1" customWidth="1"/>
    <col min="7" max="7" width="7.1640625" style="44" bestFit="1" customWidth="1"/>
    <col min="8" max="8" width="13.5" style="23" bestFit="1" customWidth="1"/>
    <col min="9" max="9" width="7" style="44" bestFit="1" customWidth="1"/>
    <col min="10" max="10" width="10.5" style="23" bestFit="1" customWidth="1"/>
    <col min="11" max="11" width="6.6640625" style="44" customWidth="1"/>
    <col min="12" max="12" width="10.5" style="23" bestFit="1" customWidth="1"/>
    <col min="13" max="13" width="7" style="44" customWidth="1"/>
    <col min="14" max="14" width="7.33203125" style="23" bestFit="1" customWidth="1"/>
    <col min="15" max="15" width="13.1640625" style="23" customWidth="1"/>
    <col min="16" max="16" width="8.1640625" style="23" bestFit="1" customWidth="1"/>
    <col min="17" max="16384" width="12" style="23"/>
  </cols>
  <sheetData>
    <row r="1" spans="1:16" x14ac:dyDescent="0.2">
      <c r="A1" s="221" t="s">
        <v>119</v>
      </c>
      <c r="B1" s="221"/>
      <c r="C1" s="221"/>
      <c r="D1" s="221"/>
      <c r="E1" s="221"/>
      <c r="F1" s="221"/>
      <c r="G1" s="221"/>
      <c r="H1" s="221"/>
      <c r="I1" s="221"/>
      <c r="J1" s="221"/>
      <c r="K1" s="222"/>
      <c r="L1" s="221"/>
      <c r="M1" s="222"/>
      <c r="N1" s="221"/>
      <c r="O1" s="221"/>
      <c r="P1" s="221"/>
    </row>
    <row r="2" spans="1:16" x14ac:dyDescent="0.2">
      <c r="A2" s="221" t="s">
        <v>116</v>
      </c>
      <c r="B2" s="221"/>
      <c r="C2" s="221"/>
      <c r="D2" s="221"/>
      <c r="E2" s="221"/>
      <c r="F2" s="221"/>
      <c r="G2" s="221"/>
      <c r="H2" s="221"/>
      <c r="I2" s="221"/>
      <c r="J2" s="221"/>
      <c r="K2" s="222"/>
      <c r="L2" s="221"/>
      <c r="M2" s="222"/>
      <c r="N2" s="221"/>
      <c r="O2" s="221"/>
      <c r="P2" s="221"/>
    </row>
    <row r="3" spans="1:16" x14ac:dyDescent="0.2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8"/>
      <c r="L3" s="147"/>
      <c r="M3" s="148"/>
      <c r="N3" s="147"/>
      <c r="O3" s="147"/>
      <c r="P3" s="147"/>
    </row>
    <row r="4" spans="1:16" ht="13.5" x14ac:dyDescent="0.35">
      <c r="A4" s="217" t="s">
        <v>38</v>
      </c>
      <c r="B4" s="219" t="s">
        <v>24</v>
      </c>
      <c r="C4" s="219"/>
      <c r="D4" s="219"/>
      <c r="E4" s="219"/>
      <c r="F4" s="219"/>
      <c r="G4" s="219"/>
      <c r="H4" s="219" t="s">
        <v>39</v>
      </c>
      <c r="I4" s="219"/>
      <c r="J4" s="219"/>
      <c r="K4" s="220"/>
      <c r="L4" s="219"/>
      <c r="M4" s="220"/>
      <c r="N4" s="219" t="s">
        <v>101</v>
      </c>
      <c r="O4" s="219"/>
      <c r="P4" s="219"/>
    </row>
    <row r="5" spans="1:16" x14ac:dyDescent="0.2">
      <c r="A5" s="218"/>
      <c r="B5" s="82" t="s">
        <v>0</v>
      </c>
      <c r="C5" s="83" t="s">
        <v>91</v>
      </c>
      <c r="D5" s="82" t="s">
        <v>3</v>
      </c>
      <c r="E5" s="83" t="s">
        <v>91</v>
      </c>
      <c r="F5" s="82" t="s">
        <v>4</v>
      </c>
      <c r="G5" s="83" t="s">
        <v>91</v>
      </c>
      <c r="H5" s="82" t="s">
        <v>0</v>
      </c>
      <c r="I5" s="83" t="s">
        <v>91</v>
      </c>
      <c r="J5" s="82" t="s">
        <v>3</v>
      </c>
      <c r="K5" s="83" t="s">
        <v>91</v>
      </c>
      <c r="L5" s="82" t="s">
        <v>4</v>
      </c>
      <c r="M5" s="83" t="s">
        <v>91</v>
      </c>
      <c r="N5" s="82" t="s">
        <v>0</v>
      </c>
      <c r="O5" s="82" t="s">
        <v>3</v>
      </c>
      <c r="P5" s="82" t="s">
        <v>4</v>
      </c>
    </row>
    <row r="6" spans="1:16" x14ac:dyDescent="0.2">
      <c r="A6" s="57"/>
      <c r="B6" s="8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</row>
    <row r="7" spans="1:16" x14ac:dyDescent="0.2">
      <c r="A7" s="153" t="s">
        <v>109</v>
      </c>
      <c r="B7" s="200">
        <f>[1]MercLab!C7</f>
        <v>7360066.7051409623</v>
      </c>
      <c r="C7" s="24">
        <f>SUM(E7,G7)</f>
        <v>100.00000000000678</v>
      </c>
      <c r="D7" s="200">
        <f>[1]MercLab!D7</f>
        <v>3488015.0797783341</v>
      </c>
      <c r="E7" s="24">
        <f>IF(ISNUMBER(D7/$B$7*100),D7/$B$7*100,0)</f>
        <v>47.391079721356007</v>
      </c>
      <c r="F7" s="200">
        <f>[1]MercLab!E7</f>
        <v>3872051.6253631278</v>
      </c>
      <c r="G7" s="24">
        <f>IF(ISNUMBER(F7/$B$7*100),F7/$B$7*100,0)</f>
        <v>52.608920278650771</v>
      </c>
      <c r="H7" s="200">
        <f>[1]MercLab!F7</f>
        <v>4220294.2098797988</v>
      </c>
      <c r="I7" s="24">
        <f>SUM(K7,M7)</f>
        <v>100.00000000000099</v>
      </c>
      <c r="J7" s="200">
        <f>[1]MercLab!G7</f>
        <v>2617848.1414016634</v>
      </c>
      <c r="K7" s="24">
        <f>IF(ISNUMBER(J7/$H$7*100),J7/$H$7*100,0)</f>
        <v>62.029991541187457</v>
      </c>
      <c r="L7" s="200">
        <f>[1]MercLab!H7</f>
        <v>1602446.0684781773</v>
      </c>
      <c r="M7" s="24">
        <f>IF(ISNUMBER(L7/$H$7*100),L7/$H$7*100,0)</f>
        <v>37.970008458813531</v>
      </c>
      <c r="N7" s="24">
        <f>IF(ISNUMBER(H7/B7*100),H7/B7*100,0)</f>
        <v>57.340434250846513</v>
      </c>
      <c r="O7" s="24">
        <f>IF(ISNUMBER(J7/D7*100),J7/D7*100,0)</f>
        <v>75.052661227830171</v>
      </c>
      <c r="P7" s="24">
        <f>IF(ISNUMBER(L7/F7*100),L7/F7*100,0)</f>
        <v>41.384935520530334</v>
      </c>
    </row>
    <row r="8" spans="1:16" x14ac:dyDescent="0.2">
      <c r="A8" s="154"/>
      <c r="C8" s="24"/>
      <c r="E8" s="24"/>
      <c r="G8" s="24"/>
      <c r="I8" s="24"/>
      <c r="K8" s="24"/>
      <c r="M8" s="24"/>
      <c r="N8" s="24"/>
      <c r="O8" s="24"/>
      <c r="P8" s="24"/>
    </row>
    <row r="9" spans="1:16" x14ac:dyDescent="0.2">
      <c r="A9" s="153" t="s">
        <v>42</v>
      </c>
      <c r="B9" s="200"/>
      <c r="C9" s="24"/>
      <c r="D9" s="200"/>
      <c r="E9" s="24"/>
      <c r="F9" s="200"/>
      <c r="G9" s="24"/>
      <c r="H9" s="200"/>
      <c r="I9" s="24"/>
      <c r="J9" s="200"/>
      <c r="K9" s="24"/>
      <c r="L9" s="200"/>
      <c r="M9" s="24"/>
      <c r="N9" s="24"/>
      <c r="O9" s="24"/>
      <c r="P9" s="24"/>
    </row>
    <row r="10" spans="1:16" x14ac:dyDescent="0.2">
      <c r="A10" s="155" t="s">
        <v>73</v>
      </c>
      <c r="B10" s="69">
        <f>SUM(B11:B13)</f>
        <v>4107236.7495954372</v>
      </c>
      <c r="C10" s="85">
        <f t="shared" ref="C10:C14" si="0">IF(ISNUMBER(B10/B$7*100),B10/B$7*100,0)</f>
        <v>55.804341375419284</v>
      </c>
      <c r="D10" s="69">
        <f>SUM(D11:D13)</f>
        <v>1857764.1422315454</v>
      </c>
      <c r="E10" s="85">
        <f t="shared" ref="E10:E14" si="1">IF(ISNUMBER(D10/D$7*100),D10/D$7*100,0)</f>
        <v>53.261356380076421</v>
      </c>
      <c r="F10" s="69">
        <f>SUM(F11:F13)</f>
        <v>2249472.6073640133</v>
      </c>
      <c r="G10" s="85">
        <f t="shared" ref="G10:G14" si="2">IF(ISNUMBER(F10/F$7*100),F10/F$7*100,0)</f>
        <v>58.095108872755638</v>
      </c>
      <c r="H10" s="69">
        <f>SUM(H11:H13)</f>
        <v>2360109.4502232978</v>
      </c>
      <c r="I10" s="85">
        <f t="shared" ref="I10:I14" si="3">IF(ISNUMBER(H10/H$7*100),H10/H$7*100,0)</f>
        <v>55.922865394034169</v>
      </c>
      <c r="J10" s="69">
        <f>SUM(J11:J13)</f>
        <v>1308411.3062729496</v>
      </c>
      <c r="K10" s="85">
        <f t="shared" ref="K10:K14" si="4">IF(ISNUMBER(J10/J$7*100),J10/J$7*100,0)</f>
        <v>49.980412751229807</v>
      </c>
      <c r="L10" s="69">
        <f>SUM(L11:L13)</f>
        <v>1051698.1439503576</v>
      </c>
      <c r="M10" s="85">
        <f t="shared" ref="M10:M14" si="5">IF(ISNUMBER(L10/L$7*100),L10/L$7*100,0)</f>
        <v>65.630798105370374</v>
      </c>
      <c r="N10" s="100">
        <f t="shared" ref="N10:N14" si="6">IF(ISNUMBER(H10/B10*100),H10/B10*100,0)</f>
        <v>57.462220809544732</v>
      </c>
      <c r="O10" s="100">
        <f t="shared" ref="O10:O14" si="7">IF(ISNUMBER(J10/D10*100),J10/D10*100,0)</f>
        <v>70.42935518721373</v>
      </c>
      <c r="P10" s="100">
        <f t="shared" ref="P10:P14" si="8">IF(ISNUMBER(L10/F10*100),L10/F10*100,0)</f>
        <v>46.753098504398459</v>
      </c>
    </row>
    <row r="11" spans="1:16" x14ac:dyDescent="0.2">
      <c r="A11" s="156" t="s">
        <v>60</v>
      </c>
      <c r="B11" s="69">
        <f>[1]MercLab!C8</f>
        <v>891583.50599299232</v>
      </c>
      <c r="C11" s="85">
        <f t="shared" si="0"/>
        <v>12.113796541683875</v>
      </c>
      <c r="D11" s="69">
        <f>[1]MercLab!D8</f>
        <v>406759.0415401975</v>
      </c>
      <c r="E11" s="85">
        <f t="shared" si="1"/>
        <v>11.661619351887875</v>
      </c>
      <c r="F11" s="69">
        <f>[1]MercLab!E8</f>
        <v>484824.46445281082</v>
      </c>
      <c r="G11" s="85">
        <f t="shared" si="2"/>
        <v>12.521126042769204</v>
      </c>
      <c r="H11" s="69">
        <f>[1]MercLab!F8</f>
        <v>506709.22082906606</v>
      </c>
      <c r="I11" s="85">
        <f t="shared" si="3"/>
        <v>12.006490439525495</v>
      </c>
      <c r="J11" s="69">
        <f>[1]MercLab!G8</f>
        <v>271264.49283486267</v>
      </c>
      <c r="K11" s="85">
        <f t="shared" si="4"/>
        <v>10.362117211643172</v>
      </c>
      <c r="L11" s="69">
        <f>[1]MercLab!H8</f>
        <v>235444.72799419763</v>
      </c>
      <c r="M11" s="85">
        <f t="shared" si="5"/>
        <v>14.692833202043204</v>
      </c>
      <c r="N11" s="100">
        <f t="shared" si="6"/>
        <v>56.832502779952584</v>
      </c>
      <c r="O11" s="100">
        <f t="shared" si="7"/>
        <v>66.689234935680048</v>
      </c>
      <c r="P11" s="100">
        <f t="shared" si="8"/>
        <v>48.562881054265375</v>
      </c>
    </row>
    <row r="12" spans="1:16" x14ac:dyDescent="0.2">
      <c r="A12" s="156" t="s">
        <v>61</v>
      </c>
      <c r="B12" s="69">
        <f>[1]MercLab!C9</f>
        <v>518008.68031984282</v>
      </c>
      <c r="C12" s="85">
        <f t="shared" si="0"/>
        <v>7.0380976297132856</v>
      </c>
      <c r="D12" s="69">
        <f>[1]MercLab!D9</f>
        <v>233583.94424307978</v>
      </c>
      <c r="E12" s="85">
        <f t="shared" si="1"/>
        <v>6.6967584399871409</v>
      </c>
      <c r="F12" s="69">
        <f>[1]MercLab!E9</f>
        <v>284424.73607677536</v>
      </c>
      <c r="G12" s="85">
        <f t="shared" si="2"/>
        <v>7.3455822286486558</v>
      </c>
      <c r="H12" s="69">
        <f>[1]MercLab!F9</f>
        <v>299855.14993034856</v>
      </c>
      <c r="I12" s="85">
        <f t="shared" si="3"/>
        <v>7.1050769216132199</v>
      </c>
      <c r="J12" s="69">
        <f>[1]MercLab!G9</f>
        <v>160445.16647075009</v>
      </c>
      <c r="K12" s="85">
        <f t="shared" si="4"/>
        <v>6.1288951002651979</v>
      </c>
      <c r="L12" s="69">
        <f>[1]MercLab!H9</f>
        <v>139409.98345959763</v>
      </c>
      <c r="M12" s="85">
        <f t="shared" si="5"/>
        <v>8.6998237383423156</v>
      </c>
      <c r="N12" s="100">
        <f t="shared" si="6"/>
        <v>57.886124561697294</v>
      </c>
      <c r="O12" s="100">
        <f t="shared" si="7"/>
        <v>68.688439606012636</v>
      </c>
      <c r="P12" s="100">
        <f t="shared" si="8"/>
        <v>49.014718404086487</v>
      </c>
    </row>
    <row r="13" spans="1:16" x14ac:dyDescent="0.2">
      <c r="A13" s="156" t="s">
        <v>96</v>
      </c>
      <c r="B13" s="69">
        <f>[1]MercLab!C10</f>
        <v>2697644.563282602</v>
      </c>
      <c r="C13" s="85">
        <f t="shared" si="0"/>
        <v>36.652447204022124</v>
      </c>
      <c r="D13" s="69">
        <f>[1]MercLab!D10</f>
        <v>1217421.1564482681</v>
      </c>
      <c r="E13" s="85">
        <f t="shared" si="1"/>
        <v>34.902978588201407</v>
      </c>
      <c r="F13" s="69">
        <f>[1]MercLab!E10</f>
        <v>1480223.4068344273</v>
      </c>
      <c r="G13" s="85">
        <f t="shared" si="2"/>
        <v>38.228400601337782</v>
      </c>
      <c r="H13" s="69">
        <f>[1]MercLab!F10</f>
        <v>1553545.0794638831</v>
      </c>
      <c r="I13" s="85">
        <f t="shared" si="3"/>
        <v>36.811298032895451</v>
      </c>
      <c r="J13" s="69">
        <f>[1]MercLab!G10</f>
        <v>876701.64696733665</v>
      </c>
      <c r="K13" s="85">
        <f t="shared" si="4"/>
        <v>33.489400439321429</v>
      </c>
      <c r="L13" s="69">
        <f>[1]MercLab!H10</f>
        <v>676843.43249656225</v>
      </c>
      <c r="M13" s="85">
        <f t="shared" si="5"/>
        <v>42.238141164984846</v>
      </c>
      <c r="N13" s="100">
        <f t="shared" si="6"/>
        <v>57.588946320395415</v>
      </c>
      <c r="O13" s="100">
        <f t="shared" si="7"/>
        <v>72.013012286154606</v>
      </c>
      <c r="P13" s="100">
        <f t="shared" si="8"/>
        <v>45.725762028317369</v>
      </c>
    </row>
    <row r="14" spans="1:16" x14ac:dyDescent="0.2">
      <c r="A14" s="155" t="s">
        <v>62</v>
      </c>
      <c r="B14" s="69">
        <f>[1]MercLab!C11</f>
        <v>3252829.9555460331</v>
      </c>
      <c r="C14" s="85">
        <f t="shared" si="0"/>
        <v>44.195658624587615</v>
      </c>
      <c r="D14" s="69">
        <f>[1]MercLab!D11</f>
        <v>1630250.9375468991</v>
      </c>
      <c r="E14" s="85">
        <f t="shared" si="1"/>
        <v>46.738643619926748</v>
      </c>
      <c r="F14" s="69">
        <f>[1]MercLab!E11</f>
        <v>1622579.0179992318</v>
      </c>
      <c r="G14" s="85">
        <f t="shared" si="2"/>
        <v>41.904891127247396</v>
      </c>
      <c r="H14" s="69">
        <f>[1]MercLab!F11</f>
        <v>1860184.7596566216</v>
      </c>
      <c r="I14" s="85">
        <f t="shared" si="3"/>
        <v>44.077134605968688</v>
      </c>
      <c r="J14" s="69">
        <f>[1]MercLab!G11</f>
        <v>1309436.8351288193</v>
      </c>
      <c r="K14" s="85">
        <f t="shared" si="4"/>
        <v>50.019587248774222</v>
      </c>
      <c r="L14" s="69">
        <f>[1]MercLab!H11</f>
        <v>550747.92452787969</v>
      </c>
      <c r="M14" s="85">
        <f t="shared" si="5"/>
        <v>34.36920189463337</v>
      </c>
      <c r="N14" s="100">
        <f t="shared" si="6"/>
        <v>57.1866585428184</v>
      </c>
      <c r="O14" s="100">
        <f t="shared" si="7"/>
        <v>80.321182768290811</v>
      </c>
      <c r="P14" s="100">
        <f t="shared" si="8"/>
        <v>33.94274906913288</v>
      </c>
    </row>
    <row r="15" spans="1:16" x14ac:dyDescent="0.2">
      <c r="A15" s="154"/>
      <c r="B15" s="99"/>
      <c r="C15" s="85"/>
      <c r="D15" s="99"/>
      <c r="E15" s="85"/>
      <c r="F15" s="99"/>
      <c r="G15" s="85"/>
      <c r="H15" s="99"/>
      <c r="I15" s="85"/>
      <c r="J15" s="99"/>
      <c r="K15" s="85"/>
      <c r="L15" s="99"/>
      <c r="M15" s="85"/>
      <c r="N15" s="116"/>
      <c r="O15" s="116"/>
      <c r="P15" s="116"/>
    </row>
    <row r="16" spans="1:16" x14ac:dyDescent="0.2">
      <c r="A16" s="153" t="s">
        <v>25</v>
      </c>
      <c r="B16" s="200"/>
      <c r="C16" s="24"/>
      <c r="D16" s="200"/>
      <c r="E16" s="24"/>
      <c r="F16" s="200"/>
      <c r="G16" s="24"/>
      <c r="H16" s="200"/>
      <c r="I16" s="24"/>
      <c r="J16" s="200"/>
      <c r="K16" s="24"/>
      <c r="L16" s="200"/>
      <c r="M16" s="24"/>
      <c r="N16" s="24"/>
      <c r="O16" s="24"/>
      <c r="P16" s="24"/>
    </row>
    <row r="17" spans="1:16" x14ac:dyDescent="0.2">
      <c r="A17" s="210" t="s">
        <v>124</v>
      </c>
      <c r="B17" s="69">
        <f>[1]MercLab!C13</f>
        <v>1521452.6234496329</v>
      </c>
      <c r="C17" s="85">
        <f t="shared" ref="C17:M22" si="9">IF(ISNUMBER(B17/B$7*100),B17/B$7*100,0)</f>
        <v>20.671723292764554</v>
      </c>
      <c r="D17" s="69">
        <f>[1]MercLab!D13</f>
        <v>759057.35342291591</v>
      </c>
      <c r="E17" s="85">
        <f t="shared" si="9"/>
        <v>21.761871323995379</v>
      </c>
      <c r="F17" s="69">
        <f>[1]MercLab!E13</f>
        <v>762395.27002679172</v>
      </c>
      <c r="G17" s="85">
        <f t="shared" si="9"/>
        <v>19.689697963551634</v>
      </c>
      <c r="H17" s="69">
        <f>[1]MercLab!F13</f>
        <v>796522.50586923736</v>
      </c>
      <c r="I17" s="85">
        <f t="shared" si="9"/>
        <v>18.873625066341614</v>
      </c>
      <c r="J17" s="69">
        <f>[1]MercLab!G13</f>
        <v>596245.66300914052</v>
      </c>
      <c r="K17" s="85">
        <f t="shared" si="9"/>
        <v>22.776174583216857</v>
      </c>
      <c r="L17" s="69">
        <f>[1]MercLab!H13</f>
        <v>200276.84286011744</v>
      </c>
      <c r="M17" s="85">
        <f t="shared" si="9"/>
        <v>12.498195527436241</v>
      </c>
      <c r="N17" s="100">
        <f t="shared" ref="N17:N22" si="10">IF(ISNUMBER(H17/B17*100),H17/B17*100,0)</f>
        <v>52.352764298585861</v>
      </c>
      <c r="O17" s="100">
        <f t="shared" ref="O17:O22" si="11">IF(ISNUMBER(J17/D17*100),J17/D17*100,0)</f>
        <v>78.550805195472066</v>
      </c>
      <c r="P17" s="100">
        <f t="shared" ref="P17:P22" si="12">IF(ISNUMBER(L17/F17*100),L17/F17*100,0)</f>
        <v>26.269423583003</v>
      </c>
    </row>
    <row r="18" spans="1:16" x14ac:dyDescent="0.2">
      <c r="A18" s="210" t="s">
        <v>125</v>
      </c>
      <c r="B18" s="69">
        <f>[1]MercLab!C14</f>
        <v>1544104.8465257708</v>
      </c>
      <c r="C18" s="85">
        <f t="shared" si="9"/>
        <v>20.979495273422224</v>
      </c>
      <c r="D18" s="69">
        <f>[1]MercLab!D14</f>
        <v>728958.42239373655</v>
      </c>
      <c r="E18" s="85">
        <f t="shared" si="9"/>
        <v>20.898946986205758</v>
      </c>
      <c r="F18" s="69">
        <f>[1]MercLab!E14</f>
        <v>815146.42413208087</v>
      </c>
      <c r="G18" s="85">
        <f t="shared" si="9"/>
        <v>21.052054647015069</v>
      </c>
      <c r="H18" s="69">
        <f>[1]MercLab!F14</f>
        <v>822686.72164078383</v>
      </c>
      <c r="I18" s="85">
        <f t="shared" si="9"/>
        <v>19.493586956920129</v>
      </c>
      <c r="J18" s="69">
        <f>[1]MercLab!G14</f>
        <v>539290.28698288125</v>
      </c>
      <c r="K18" s="85">
        <f t="shared" si="9"/>
        <v>20.600518359102807</v>
      </c>
      <c r="L18" s="69">
        <f>[1]MercLab!H14</f>
        <v>283396.43465792399</v>
      </c>
      <c r="M18" s="85">
        <f t="shared" si="9"/>
        <v>17.685240098411672</v>
      </c>
      <c r="N18" s="100">
        <f t="shared" si="10"/>
        <v>53.279200793380411</v>
      </c>
      <c r="O18" s="100">
        <f t="shared" si="11"/>
        <v>73.980939161382139</v>
      </c>
      <c r="P18" s="100">
        <f t="shared" si="12"/>
        <v>34.76632249962546</v>
      </c>
    </row>
    <row r="19" spans="1:16" x14ac:dyDescent="0.2">
      <c r="A19" s="210" t="s">
        <v>126</v>
      </c>
      <c r="B19" s="69">
        <f>[1]MercLab!C15</f>
        <v>1420846.7993246377</v>
      </c>
      <c r="C19" s="85">
        <f t="shared" si="9"/>
        <v>19.304808723162587</v>
      </c>
      <c r="D19" s="69">
        <f>[1]MercLab!D15</f>
        <v>677610.86473824724</v>
      </c>
      <c r="E19" s="85">
        <f t="shared" si="9"/>
        <v>19.426833005014128</v>
      </c>
      <c r="F19" s="69">
        <f>[1]MercLab!E15</f>
        <v>743235.93458640063</v>
      </c>
      <c r="G19" s="85">
        <f t="shared" si="9"/>
        <v>19.194887013333627</v>
      </c>
      <c r="H19" s="69">
        <f>[1]MercLab!F15</f>
        <v>810598.59845719801</v>
      </c>
      <c r="I19" s="85">
        <f t="shared" si="9"/>
        <v>19.207158509460534</v>
      </c>
      <c r="J19" s="69">
        <f>[1]MercLab!G15</f>
        <v>492831.55197197152</v>
      </c>
      <c r="K19" s="85">
        <f t="shared" si="9"/>
        <v>18.825826608418041</v>
      </c>
      <c r="L19" s="69">
        <f>[1]MercLab!H15</f>
        <v>317767.04648525442</v>
      </c>
      <c r="M19" s="85">
        <f t="shared" si="9"/>
        <v>19.830124254168112</v>
      </c>
      <c r="N19" s="100">
        <f t="shared" si="10"/>
        <v>57.050387053867787</v>
      </c>
      <c r="O19" s="100">
        <f t="shared" si="11"/>
        <v>72.730762981840073</v>
      </c>
      <c r="P19" s="100">
        <f t="shared" si="12"/>
        <v>42.754532134144846</v>
      </c>
    </row>
    <row r="20" spans="1:16" x14ac:dyDescent="0.2">
      <c r="A20" s="210" t="s">
        <v>127</v>
      </c>
      <c r="B20" s="69">
        <f>[1]MercLab!C16</f>
        <v>1413828.7635435141</v>
      </c>
      <c r="C20" s="85">
        <f t="shared" si="9"/>
        <v>19.209455840338556</v>
      </c>
      <c r="D20" s="69">
        <f>[1]MercLab!D16</f>
        <v>653826.65182795178</v>
      </c>
      <c r="E20" s="85">
        <f t="shared" si="9"/>
        <v>18.744949114999322</v>
      </c>
      <c r="F20" s="69">
        <f>[1]MercLab!E16</f>
        <v>760002.11171558429</v>
      </c>
      <c r="G20" s="85">
        <f t="shared" si="9"/>
        <v>19.627892013043859</v>
      </c>
      <c r="H20" s="69">
        <f>[1]MercLab!F16</f>
        <v>856686.06717952969</v>
      </c>
      <c r="I20" s="85">
        <f t="shared" si="9"/>
        <v>20.299202486262907</v>
      </c>
      <c r="J20" s="69">
        <f>[1]MercLab!G16</f>
        <v>488763.76130212384</v>
      </c>
      <c r="K20" s="85">
        <f t="shared" si="9"/>
        <v>18.670439800240938</v>
      </c>
      <c r="L20" s="69">
        <f>[1]MercLab!H16</f>
        <v>367922.30587741162</v>
      </c>
      <c r="M20" s="85">
        <f t="shared" si="9"/>
        <v>22.960042968985704</v>
      </c>
      <c r="N20" s="100">
        <f t="shared" si="10"/>
        <v>60.593339820898549</v>
      </c>
      <c r="O20" s="100">
        <f t="shared" si="11"/>
        <v>74.75433433856675</v>
      </c>
      <c r="P20" s="100">
        <f t="shared" si="12"/>
        <v>48.410695208054797</v>
      </c>
    </row>
    <row r="21" spans="1:16" x14ac:dyDescent="0.2">
      <c r="A21" s="210" t="s">
        <v>128</v>
      </c>
      <c r="B21" s="69">
        <f>[1]MercLab!C17</f>
        <v>1271109.205782457</v>
      </c>
      <c r="C21" s="85">
        <f t="shared" si="9"/>
        <v>17.270348988747546</v>
      </c>
      <c r="D21" s="69">
        <f>[1]MercLab!D17</f>
        <v>589302.49720363377</v>
      </c>
      <c r="E21" s="85">
        <f t="shared" si="9"/>
        <v>16.895067358512808</v>
      </c>
      <c r="F21" s="69">
        <f>[1]MercLab!E17</f>
        <v>681806.70857882407</v>
      </c>
      <c r="G21" s="85">
        <f t="shared" si="9"/>
        <v>17.608409560264658</v>
      </c>
      <c r="H21" s="69">
        <f>[1]MercLab!F17</f>
        <v>869584.67313679471</v>
      </c>
      <c r="I21" s="85">
        <f t="shared" si="9"/>
        <v>20.604835347760318</v>
      </c>
      <c r="J21" s="69">
        <f>[1]MercLab!G17</f>
        <v>457689.76802676741</v>
      </c>
      <c r="K21" s="85">
        <f t="shared" si="9"/>
        <v>17.483434611363993</v>
      </c>
      <c r="L21" s="69">
        <f>[1]MercLab!H17</f>
        <v>411894.90511002648</v>
      </c>
      <c r="M21" s="85">
        <f t="shared" si="9"/>
        <v>25.704135272471156</v>
      </c>
      <c r="N21" s="100">
        <f t="shared" si="10"/>
        <v>68.411484173108818</v>
      </c>
      <c r="O21" s="100">
        <f t="shared" si="11"/>
        <v>77.666354749657955</v>
      </c>
      <c r="P21" s="100">
        <f t="shared" si="12"/>
        <v>60.4122693319623</v>
      </c>
    </row>
    <row r="22" spans="1:16" x14ac:dyDescent="0.2">
      <c r="A22" s="210" t="s">
        <v>10</v>
      </c>
      <c r="B22" s="69">
        <f>[1]MercLab!C18</f>
        <v>188724.46651559739</v>
      </c>
      <c r="C22" s="85">
        <f t="shared" si="9"/>
        <v>2.5641678815733355</v>
      </c>
      <c r="D22" s="69">
        <f>[1]MercLab!D18</f>
        <v>79259.290191997541</v>
      </c>
      <c r="E22" s="85">
        <f t="shared" si="9"/>
        <v>2.2723322112768654</v>
      </c>
      <c r="F22" s="69">
        <f>[1]MercLab!E18</f>
        <v>109465.17632359845</v>
      </c>
      <c r="G22" s="85">
        <f t="shared" si="9"/>
        <v>2.8270588027950847</v>
      </c>
      <c r="H22" s="69">
        <f>[1]MercLab!F18</f>
        <v>64215.643596438858</v>
      </c>
      <c r="I22" s="85">
        <f t="shared" si="9"/>
        <v>1.5215916332588537</v>
      </c>
      <c r="J22" s="69">
        <f>[1]MercLab!G18</f>
        <v>43027.110108935929</v>
      </c>
      <c r="K22" s="85">
        <f t="shared" si="9"/>
        <v>1.643606037663365</v>
      </c>
      <c r="L22" s="69">
        <f>[1]MercLab!H18</f>
        <v>21188.533487502878</v>
      </c>
      <c r="M22" s="85">
        <f t="shared" si="9"/>
        <v>1.3222618785308238</v>
      </c>
      <c r="N22" s="100">
        <f t="shared" si="10"/>
        <v>34.026135975926401</v>
      </c>
      <c r="O22" s="100">
        <f t="shared" si="11"/>
        <v>54.286519605092529</v>
      </c>
      <c r="P22" s="100">
        <f t="shared" si="12"/>
        <v>19.35641470568304</v>
      </c>
    </row>
    <row r="23" spans="1:16" x14ac:dyDescent="0.2">
      <c r="A23" s="154"/>
      <c r="B23" s="99"/>
      <c r="C23" s="85"/>
      <c r="D23" s="99"/>
      <c r="E23" s="85"/>
      <c r="F23" s="99"/>
      <c r="G23" s="85"/>
      <c r="H23" s="99"/>
      <c r="I23" s="85"/>
      <c r="J23" s="99"/>
      <c r="K23" s="85"/>
      <c r="L23" s="99"/>
      <c r="M23" s="85"/>
      <c r="N23" s="116"/>
      <c r="O23" s="116"/>
      <c r="P23" s="116"/>
    </row>
    <row r="24" spans="1:16" x14ac:dyDescent="0.2">
      <c r="A24" s="153" t="s">
        <v>14</v>
      </c>
      <c r="B24" s="200"/>
      <c r="C24" s="24"/>
      <c r="D24" s="200"/>
      <c r="E24" s="24"/>
      <c r="F24" s="200"/>
      <c r="G24" s="24"/>
      <c r="H24" s="200"/>
      <c r="I24" s="24"/>
      <c r="J24" s="200"/>
      <c r="K24" s="24"/>
      <c r="L24" s="200"/>
      <c r="M24" s="24"/>
      <c r="N24" s="24"/>
      <c r="O24" s="24"/>
      <c r="P24" s="24"/>
    </row>
    <row r="25" spans="1:16" x14ac:dyDescent="0.2">
      <c r="A25" s="157" t="s">
        <v>44</v>
      </c>
      <c r="B25" s="69">
        <f>[1]MercLab!C20</f>
        <v>674098.35327491781</v>
      </c>
      <c r="C25" s="85">
        <f t="shared" ref="C25:M29" si="13">IF(ISNUMBER(B25/B$7*100),B25/B$7*100,0)</f>
        <v>9.158862008737831</v>
      </c>
      <c r="D25" s="69">
        <f>[1]MercLab!D20</f>
        <v>322474.11356309132</v>
      </c>
      <c r="E25" s="85">
        <f t="shared" si="13"/>
        <v>9.2452041114336225</v>
      </c>
      <c r="F25" s="69">
        <f>[1]MercLab!E20</f>
        <v>351624.2397118407</v>
      </c>
      <c r="G25" s="85">
        <f t="shared" si="13"/>
        <v>9.0810834599568313</v>
      </c>
      <c r="H25" s="69">
        <f>[1]MercLab!F20</f>
        <v>341468.07853586611</v>
      </c>
      <c r="I25" s="85">
        <f t="shared" si="13"/>
        <v>8.0910965338976144</v>
      </c>
      <c r="J25" s="69">
        <f>[1]MercLab!G20</f>
        <v>245375.44077293313</v>
      </c>
      <c r="K25" s="85">
        <f t="shared" si="13"/>
        <v>9.3731732139952459</v>
      </c>
      <c r="L25" s="69">
        <f>[1]MercLab!H20</f>
        <v>96092.63776292988</v>
      </c>
      <c r="M25" s="85">
        <f t="shared" si="13"/>
        <v>5.9966222672434668</v>
      </c>
      <c r="N25" s="100">
        <f t="shared" ref="N25:N29" si="14">IF(ISNUMBER(H25/B25*100),H25/B25*100,0)</f>
        <v>50.655527769343919</v>
      </c>
      <c r="O25" s="100">
        <f t="shared" ref="O25:O29" si="15">IF(ISNUMBER(J25/D25*100),J25/D25*100,0)</f>
        <v>76.091515707019994</v>
      </c>
      <c r="P25" s="100">
        <f t="shared" ref="P25:P29" si="16">IF(ISNUMBER(L25/F25*100),L25/F25*100,0)</f>
        <v>27.328217713795468</v>
      </c>
    </row>
    <row r="26" spans="1:16" x14ac:dyDescent="0.2">
      <c r="A26" s="157" t="s">
        <v>45</v>
      </c>
      <c r="B26" s="69">
        <f>[1]MercLab!C21</f>
        <v>3976393.9193877704</v>
      </c>
      <c r="C26" s="85">
        <f t="shared" si="13"/>
        <v>54.026601642214509</v>
      </c>
      <c r="D26" s="69">
        <f>[1]MercLab!D21</f>
        <v>1962817.4430800409</v>
      </c>
      <c r="E26" s="85">
        <f t="shared" si="13"/>
        <v>56.273192580485606</v>
      </c>
      <c r="F26" s="69">
        <f>[1]MercLab!E21</f>
        <v>2013576.4763077917</v>
      </c>
      <c r="G26" s="85">
        <f t="shared" si="13"/>
        <v>52.002831344454371</v>
      </c>
      <c r="H26" s="69">
        <f>[1]MercLab!F21</f>
        <v>2156404.8672968559</v>
      </c>
      <c r="I26" s="85">
        <f t="shared" si="13"/>
        <v>51.096079089667882</v>
      </c>
      <c r="J26" s="69">
        <f>[1]MercLab!G21</f>
        <v>1460345.2518320549</v>
      </c>
      <c r="K26" s="85">
        <f t="shared" si="13"/>
        <v>55.784185061634183</v>
      </c>
      <c r="L26" s="69">
        <f>[1]MercLab!H21</f>
        <v>696059.61546482658</v>
      </c>
      <c r="M26" s="85">
        <f t="shared" si="13"/>
        <v>43.437319305595452</v>
      </c>
      <c r="N26" s="100">
        <f t="shared" si="14"/>
        <v>54.23016207682133</v>
      </c>
      <c r="O26" s="100">
        <f t="shared" si="15"/>
        <v>74.400462303844733</v>
      </c>
      <c r="P26" s="100">
        <f t="shared" si="16"/>
        <v>34.56832276572684</v>
      </c>
    </row>
    <row r="27" spans="1:16" x14ac:dyDescent="0.2">
      <c r="A27" s="157" t="s">
        <v>46</v>
      </c>
      <c r="B27" s="69">
        <f>[1]MercLab!C22</f>
        <v>1982270.7712241181</v>
      </c>
      <c r="C27" s="85">
        <f t="shared" si="13"/>
        <v>26.932782685780737</v>
      </c>
      <c r="D27" s="69">
        <f>[1]MercLab!D22</f>
        <v>889618.55205550522</v>
      </c>
      <c r="E27" s="85">
        <f t="shared" si="13"/>
        <v>25.505008771694911</v>
      </c>
      <c r="F27" s="69">
        <f>[1]MercLab!E22</f>
        <v>1092652.2191686493</v>
      </c>
      <c r="G27" s="85">
        <f t="shared" si="13"/>
        <v>28.218947599031001</v>
      </c>
      <c r="H27" s="69">
        <f>[1]MercLab!F22</f>
        <v>1221980.2114950763</v>
      </c>
      <c r="I27" s="85">
        <f t="shared" si="13"/>
        <v>28.954858375380432</v>
      </c>
      <c r="J27" s="69">
        <f>[1]MercLab!G22</f>
        <v>685744.77695992764</v>
      </c>
      <c r="K27" s="85">
        <f t="shared" si="13"/>
        <v>26.194979231788523</v>
      </c>
      <c r="L27" s="69">
        <f>[1]MercLab!H22</f>
        <v>536235.434535156</v>
      </c>
      <c r="M27" s="85">
        <f t="shared" si="13"/>
        <v>33.463555815292558</v>
      </c>
      <c r="N27" s="100">
        <f t="shared" si="14"/>
        <v>61.645473929904284</v>
      </c>
      <c r="O27" s="100">
        <f t="shared" si="15"/>
        <v>77.083012193875931</v>
      </c>
      <c r="P27" s="100">
        <f t="shared" si="16"/>
        <v>49.076497089179369</v>
      </c>
    </row>
    <row r="28" spans="1:16" x14ac:dyDescent="0.2">
      <c r="A28" s="157" t="s">
        <v>47</v>
      </c>
      <c r="B28" s="69">
        <f>[1]MercLab!C23</f>
        <v>693948.35369250306</v>
      </c>
      <c r="C28" s="85">
        <f t="shared" si="13"/>
        <v>9.4285606570356801</v>
      </c>
      <c r="D28" s="69">
        <f>[1]MercLab!D23</f>
        <v>294499.0135069922</v>
      </c>
      <c r="E28" s="85">
        <f t="shared" si="13"/>
        <v>8.443169159856609</v>
      </c>
      <c r="F28" s="69">
        <f>[1]MercLab!E23</f>
        <v>399449.34018551483</v>
      </c>
      <c r="G28" s="85">
        <f t="shared" si="13"/>
        <v>10.316219380160092</v>
      </c>
      <c r="H28" s="69">
        <f>[1]MercLab!F23</f>
        <v>477270.06770813727</v>
      </c>
      <c r="I28" s="85">
        <f t="shared" si="13"/>
        <v>11.308928808584904</v>
      </c>
      <c r="J28" s="69">
        <f>[1]MercLab!G23</f>
        <v>210322.46841239757</v>
      </c>
      <c r="K28" s="85">
        <f t="shared" si="13"/>
        <v>8.0341737584436625</v>
      </c>
      <c r="L28" s="69">
        <f>[1]MercLab!H23</f>
        <v>266947.59929573856</v>
      </c>
      <c r="M28" s="85">
        <f t="shared" si="13"/>
        <v>16.658757167987272</v>
      </c>
      <c r="N28" s="100">
        <f t="shared" si="14"/>
        <v>68.776021323284439</v>
      </c>
      <c r="O28" s="100">
        <f t="shared" si="15"/>
        <v>71.417036650754</v>
      </c>
      <c r="P28" s="100">
        <f t="shared" si="16"/>
        <v>66.828899797846958</v>
      </c>
    </row>
    <row r="29" spans="1:16" x14ac:dyDescent="0.2">
      <c r="A29" s="155" t="s">
        <v>63</v>
      </c>
      <c r="B29" s="69">
        <f>[1]MercLab!C24</f>
        <v>33355.307562216869</v>
      </c>
      <c r="C29" s="85">
        <f t="shared" si="13"/>
        <v>0.45319300623890252</v>
      </c>
      <c r="D29" s="69">
        <f>[1]MercLab!D24</f>
        <v>18605.957572788833</v>
      </c>
      <c r="E29" s="85">
        <f t="shared" si="13"/>
        <v>0.533425376531665</v>
      </c>
      <c r="F29" s="69">
        <f>[1]MercLab!E24</f>
        <v>14749.349989428078</v>
      </c>
      <c r="G29" s="85">
        <f t="shared" si="13"/>
        <v>0.38091821640019735</v>
      </c>
      <c r="H29" s="69">
        <f>[1]MercLab!F24</f>
        <v>23170.984843976952</v>
      </c>
      <c r="I29" s="85">
        <f t="shared" si="13"/>
        <v>0.54903719247187033</v>
      </c>
      <c r="J29" s="69">
        <f>[1]MercLab!G24</f>
        <v>16060.203424408492</v>
      </c>
      <c r="K29" s="85">
        <f t="shared" si="13"/>
        <v>0.61348873414060778</v>
      </c>
      <c r="L29" s="69">
        <f>[1]MercLab!H24</f>
        <v>7110.7814195684905</v>
      </c>
      <c r="M29" s="85">
        <f t="shared" si="13"/>
        <v>0.4437454438838937</v>
      </c>
      <c r="N29" s="100">
        <f t="shared" si="14"/>
        <v>69.467159913775816</v>
      </c>
      <c r="O29" s="100">
        <f t="shared" si="15"/>
        <v>86.317532229013025</v>
      </c>
      <c r="P29" s="100">
        <f t="shared" si="16"/>
        <v>48.210812169114568</v>
      </c>
    </row>
    <row r="30" spans="1:16" x14ac:dyDescent="0.2">
      <c r="A30" s="157"/>
      <c r="B30" s="99"/>
      <c r="C30" s="85"/>
      <c r="D30" s="99"/>
      <c r="E30" s="85"/>
      <c r="F30" s="99"/>
      <c r="G30" s="85"/>
      <c r="H30" s="99"/>
      <c r="I30" s="85"/>
      <c r="J30" s="99"/>
      <c r="K30" s="85"/>
      <c r="L30" s="99"/>
      <c r="M30" s="85"/>
      <c r="N30" s="116"/>
      <c r="O30" s="116"/>
      <c r="P30" s="116"/>
    </row>
    <row r="31" spans="1:16" x14ac:dyDescent="0.2">
      <c r="A31" s="153" t="s">
        <v>33</v>
      </c>
      <c r="B31" s="200"/>
      <c r="C31" s="24"/>
      <c r="D31" s="200"/>
      <c r="E31" s="24"/>
      <c r="F31" s="200"/>
      <c r="G31" s="24"/>
      <c r="H31" s="200"/>
      <c r="I31" s="24"/>
      <c r="J31" s="200"/>
      <c r="K31" s="24"/>
      <c r="L31" s="200"/>
      <c r="M31" s="24"/>
      <c r="N31" s="24"/>
      <c r="O31" s="24"/>
      <c r="P31" s="24"/>
    </row>
    <row r="32" spans="1:16" x14ac:dyDescent="0.2">
      <c r="A32" s="157" t="s">
        <v>48</v>
      </c>
      <c r="B32" s="69">
        <f>[1]MercLab!C26</f>
        <v>369312.81074746227</v>
      </c>
      <c r="C32" s="85">
        <f t="shared" ref="C32:M44" si="17">IF(ISNUMBER(B32/B$7*100),B32/B$7*100,0)</f>
        <v>5.0177916253055086</v>
      </c>
      <c r="D32" s="69">
        <f>[1]MercLab!D26</f>
        <v>183912.99738672184</v>
      </c>
      <c r="E32" s="85">
        <f t="shared" si="17"/>
        <v>5.2727122211412469</v>
      </c>
      <c r="F32" s="69">
        <f>[1]MercLab!E26</f>
        <v>185399.81336073831</v>
      </c>
      <c r="G32" s="85">
        <f t="shared" si="17"/>
        <v>4.7881544798192399</v>
      </c>
      <c r="H32" s="69">
        <f>[1]MercLab!F26</f>
        <v>28275.016353748942</v>
      </c>
      <c r="I32" s="85">
        <f t="shared" si="17"/>
        <v>0.66997737474218089</v>
      </c>
      <c r="J32" s="69">
        <f>[1]MercLab!G26</f>
        <v>19931.122993710913</v>
      </c>
      <c r="K32" s="85">
        <f t="shared" si="17"/>
        <v>0.76135520156792891</v>
      </c>
      <c r="L32" s="69">
        <f>[1]MercLab!H26</f>
        <v>8343.8933600380533</v>
      </c>
      <c r="M32" s="85">
        <f t="shared" si="17"/>
        <v>0.52069729672475928</v>
      </c>
      <c r="N32" s="100">
        <f t="shared" ref="N32:N44" si="18">IF(ISNUMBER(H32/B32*100),H32/B32*100,0)</f>
        <v>7.6561157725675333</v>
      </c>
      <c r="O32" s="100">
        <f t="shared" ref="O32:O44" si="19">IF(ISNUMBER(J32/D32*100),J32/D32*100,0)</f>
        <v>10.837256353231457</v>
      </c>
      <c r="P32" s="100">
        <f t="shared" ref="P32:P44" si="20">IF(ISNUMBER(L32/F32*100),L32/F32*100,0)</f>
        <v>4.5004863860370099</v>
      </c>
    </row>
    <row r="33" spans="1:16" x14ac:dyDescent="0.2">
      <c r="A33" s="157" t="s">
        <v>49</v>
      </c>
      <c r="B33" s="69">
        <f>[1]MercLab!C27</f>
        <v>556480.71846995666</v>
      </c>
      <c r="C33" s="85">
        <f t="shared" si="17"/>
        <v>7.5608108019083335</v>
      </c>
      <c r="D33" s="69">
        <f>[1]MercLab!D27</f>
        <v>310706.11584154266</v>
      </c>
      <c r="E33" s="85">
        <f t="shared" si="17"/>
        <v>8.9078203142770889</v>
      </c>
      <c r="F33" s="69">
        <f>[1]MercLab!E27</f>
        <v>245774.60262841822</v>
      </c>
      <c r="G33" s="85">
        <f t="shared" si="17"/>
        <v>6.3473999421526068</v>
      </c>
      <c r="H33" s="69">
        <f>[1]MercLab!F27</f>
        <v>117738.83507995434</v>
      </c>
      <c r="I33" s="85">
        <f t="shared" si="17"/>
        <v>2.7898252876381275</v>
      </c>
      <c r="J33" s="69">
        <f>[1]MercLab!G27</f>
        <v>92029.002742235156</v>
      </c>
      <c r="K33" s="85">
        <f t="shared" si="17"/>
        <v>3.5154446618496538</v>
      </c>
      <c r="L33" s="69">
        <f>[1]MercLab!H27</f>
        <v>25709.832337719166</v>
      </c>
      <c r="M33" s="85">
        <f t="shared" si="17"/>
        <v>1.6044117080417857</v>
      </c>
      <c r="N33" s="100">
        <f t="shared" si="18"/>
        <v>21.157756445484253</v>
      </c>
      <c r="O33" s="100">
        <f t="shared" si="19"/>
        <v>29.619308423645297</v>
      </c>
      <c r="P33" s="100">
        <f t="shared" si="20"/>
        <v>10.460736000696279</v>
      </c>
    </row>
    <row r="34" spans="1:16" x14ac:dyDescent="0.2">
      <c r="A34" s="157" t="s">
        <v>50</v>
      </c>
      <c r="B34" s="69">
        <f>[1]MercLab!C28</f>
        <v>814750.45881377324</v>
      </c>
      <c r="C34" s="85">
        <f t="shared" si="17"/>
        <v>11.069878731461428</v>
      </c>
      <c r="D34" s="69">
        <f>[1]MercLab!D28</f>
        <v>393268.99284234241</v>
      </c>
      <c r="E34" s="85">
        <f t="shared" si="17"/>
        <v>11.274865040644691</v>
      </c>
      <c r="F34" s="69">
        <f>[1]MercLab!E28</f>
        <v>421481.46597146068</v>
      </c>
      <c r="G34" s="85">
        <f t="shared" si="17"/>
        <v>10.885223306699414</v>
      </c>
      <c r="H34" s="69">
        <f>[1]MercLab!F28</f>
        <v>319772.69492874388</v>
      </c>
      <c r="I34" s="85">
        <f t="shared" si="17"/>
        <v>7.5770237577311352</v>
      </c>
      <c r="J34" s="69">
        <f>[1]MercLab!G28</f>
        <v>227736.78754712112</v>
      </c>
      <c r="K34" s="85">
        <f t="shared" si="17"/>
        <v>8.6993887821615576</v>
      </c>
      <c r="L34" s="69">
        <f>[1]MercLab!H28</f>
        <v>92035.90738161988</v>
      </c>
      <c r="M34" s="85">
        <f t="shared" si="17"/>
        <v>5.7434636454894994</v>
      </c>
      <c r="N34" s="100">
        <f t="shared" si="18"/>
        <v>39.247930635634539</v>
      </c>
      <c r="O34" s="100">
        <f t="shared" si="19"/>
        <v>57.908655828968058</v>
      </c>
      <c r="P34" s="100">
        <f t="shared" si="20"/>
        <v>21.836288143652752</v>
      </c>
    </row>
    <row r="35" spans="1:16" x14ac:dyDescent="0.2">
      <c r="A35" s="157" t="s">
        <v>51</v>
      </c>
      <c r="B35" s="69">
        <f>[1]MercLab!C29</f>
        <v>1081563.562344196</v>
      </c>
      <c r="C35" s="85">
        <f t="shared" si="17"/>
        <v>14.695023913149189</v>
      </c>
      <c r="D35" s="69">
        <f>[1]MercLab!D29</f>
        <v>540938.7210344685</v>
      </c>
      <c r="E35" s="85">
        <f t="shared" si="17"/>
        <v>15.50849720147556</v>
      </c>
      <c r="F35" s="69">
        <f>[1]MercLab!E29</f>
        <v>540624.84130976407</v>
      </c>
      <c r="G35" s="85">
        <f t="shared" si="17"/>
        <v>13.962232263859947</v>
      </c>
      <c r="H35" s="69">
        <f>[1]MercLab!F29</f>
        <v>703761.89474848763</v>
      </c>
      <c r="I35" s="85">
        <f t="shared" si="17"/>
        <v>16.675659557122014</v>
      </c>
      <c r="J35" s="69">
        <f>[1]MercLab!G29</f>
        <v>458343.17135349318</v>
      </c>
      <c r="K35" s="85">
        <f t="shared" si="17"/>
        <v>17.508394169422083</v>
      </c>
      <c r="L35" s="69">
        <f>[1]MercLab!H29</f>
        <v>245418.72339501214</v>
      </c>
      <c r="M35" s="85">
        <f t="shared" si="17"/>
        <v>15.315256358554594</v>
      </c>
      <c r="N35" s="100">
        <f t="shared" si="18"/>
        <v>65.068935312793286</v>
      </c>
      <c r="O35" s="100">
        <f t="shared" si="19"/>
        <v>84.731070920006786</v>
      </c>
      <c r="P35" s="100">
        <f t="shared" si="20"/>
        <v>45.395384126345306</v>
      </c>
    </row>
    <row r="36" spans="1:16" x14ac:dyDescent="0.2">
      <c r="A36" s="157" t="s">
        <v>52</v>
      </c>
      <c r="B36" s="69">
        <f>[1]MercLab!C30</f>
        <v>694391.92024234473</v>
      </c>
      <c r="C36" s="85">
        <f t="shared" si="17"/>
        <v>9.4345873218420184</v>
      </c>
      <c r="D36" s="69">
        <f>[1]MercLab!D30</f>
        <v>319208.05557228188</v>
      </c>
      <c r="E36" s="85">
        <f t="shared" si="17"/>
        <v>9.1515675325740791</v>
      </c>
      <c r="F36" s="69">
        <f>[1]MercLab!E30</f>
        <v>375183.86467008048</v>
      </c>
      <c r="G36" s="85">
        <f t="shared" si="17"/>
        <v>9.6895367358356204</v>
      </c>
      <c r="H36" s="69">
        <f>[1]MercLab!F30</f>
        <v>504127.22609039937</v>
      </c>
      <c r="I36" s="85">
        <f t="shared" si="17"/>
        <v>11.945309995455453</v>
      </c>
      <c r="J36" s="69">
        <f>[1]MercLab!G30</f>
        <v>296905.58522347902</v>
      </c>
      <c r="K36" s="85">
        <f t="shared" si="17"/>
        <v>11.341589320169966</v>
      </c>
      <c r="L36" s="69">
        <f>[1]MercLab!H30</f>
        <v>207221.6408669209</v>
      </c>
      <c r="M36" s="85">
        <f t="shared" si="17"/>
        <v>12.931582843453612</v>
      </c>
      <c r="N36" s="100">
        <f t="shared" si="18"/>
        <v>72.599811632954712</v>
      </c>
      <c r="O36" s="100">
        <f t="shared" si="19"/>
        <v>93.013186866848145</v>
      </c>
      <c r="P36" s="100">
        <f t="shared" si="20"/>
        <v>55.232023650361974</v>
      </c>
    </row>
    <row r="37" spans="1:16" x14ac:dyDescent="0.2">
      <c r="A37" s="157" t="s">
        <v>53</v>
      </c>
      <c r="B37" s="69">
        <f>[1]MercLab!C31</f>
        <v>586054.00804918306</v>
      </c>
      <c r="C37" s="85">
        <f t="shared" si="17"/>
        <v>7.9626181599662393</v>
      </c>
      <c r="D37" s="69">
        <f>[1]MercLab!D31</f>
        <v>272740.90352300653</v>
      </c>
      <c r="E37" s="85">
        <f t="shared" si="17"/>
        <v>7.8193728319643458</v>
      </c>
      <c r="F37" s="69">
        <f>[1]MercLab!E31</f>
        <v>313313.10452618374</v>
      </c>
      <c r="G37" s="85">
        <f t="shared" si="17"/>
        <v>8.0916561771513233</v>
      </c>
      <c r="H37" s="69">
        <f>[1]MercLab!F31</f>
        <v>445580.03488233709</v>
      </c>
      <c r="I37" s="85">
        <f t="shared" si="17"/>
        <v>10.558032514397331</v>
      </c>
      <c r="J37" s="69">
        <f>[1]MercLab!G31</f>
        <v>255569.26416909852</v>
      </c>
      <c r="K37" s="85">
        <f t="shared" si="17"/>
        <v>9.7625702624698523</v>
      </c>
      <c r="L37" s="69">
        <f>[1]MercLab!H31</f>
        <v>190010.77071323956</v>
      </c>
      <c r="M37" s="85">
        <f t="shared" si="17"/>
        <v>11.857545439497404</v>
      </c>
      <c r="N37" s="100">
        <f t="shared" si="18"/>
        <v>76.030541343033178</v>
      </c>
      <c r="O37" s="100">
        <f t="shared" si="19"/>
        <v>93.704046906019173</v>
      </c>
      <c r="P37" s="100">
        <f t="shared" si="20"/>
        <v>60.645650618600364</v>
      </c>
    </row>
    <row r="38" spans="1:16" x14ac:dyDescent="0.2">
      <c r="A38" s="157" t="s">
        <v>54</v>
      </c>
      <c r="B38" s="69">
        <f>[1]MercLab!C32</f>
        <v>539420.71108737984</v>
      </c>
      <c r="C38" s="85">
        <f t="shared" si="17"/>
        <v>7.3290193241128874</v>
      </c>
      <c r="D38" s="69">
        <f>[1]MercLab!D32</f>
        <v>237943.3948670848</v>
      </c>
      <c r="E38" s="85">
        <f t="shared" si="17"/>
        <v>6.821742149182632</v>
      </c>
      <c r="F38" s="69">
        <f>[1]MercLab!E32</f>
        <v>301477.31622029771</v>
      </c>
      <c r="G38" s="85">
        <f t="shared" si="17"/>
        <v>7.7859839018035988</v>
      </c>
      <c r="H38" s="69">
        <f>[1]MercLab!F32</f>
        <v>409412.74535638903</v>
      </c>
      <c r="I38" s="85">
        <f t="shared" si="17"/>
        <v>9.7010474861668428</v>
      </c>
      <c r="J38" s="69">
        <f>[1]MercLab!G32</f>
        <v>232321.97264003413</v>
      </c>
      <c r="K38" s="85">
        <f t="shared" si="17"/>
        <v>8.8745397017430872</v>
      </c>
      <c r="L38" s="69">
        <f>[1]MercLab!H32</f>
        <v>177090.77271635379</v>
      </c>
      <c r="M38" s="85">
        <f t="shared" si="17"/>
        <v>11.051278180271904</v>
      </c>
      <c r="N38" s="100">
        <f t="shared" si="18"/>
        <v>75.898595834609878</v>
      </c>
      <c r="O38" s="100">
        <f t="shared" si="19"/>
        <v>97.637495997654895</v>
      </c>
      <c r="P38" s="100">
        <f t="shared" si="20"/>
        <v>58.740994160551942</v>
      </c>
    </row>
    <row r="39" spans="1:16" x14ac:dyDescent="0.2">
      <c r="A39" s="157" t="s">
        <v>55</v>
      </c>
      <c r="B39" s="69">
        <f>[1]MercLab!C33</f>
        <v>503454.96452893916</v>
      </c>
      <c r="C39" s="85">
        <f t="shared" si="17"/>
        <v>6.8403587181795356</v>
      </c>
      <c r="D39" s="69">
        <f>[1]MercLab!D33</f>
        <v>232366.19057633908</v>
      </c>
      <c r="E39" s="85">
        <f t="shared" si="17"/>
        <v>6.6618459284615863</v>
      </c>
      <c r="F39" s="69">
        <f>[1]MercLab!E33</f>
        <v>271088.7739526013</v>
      </c>
      <c r="G39" s="85">
        <f t="shared" si="17"/>
        <v>7.0011663113396159</v>
      </c>
      <c r="H39" s="69">
        <f>[1]MercLab!F33</f>
        <v>381565.01820055163</v>
      </c>
      <c r="I39" s="85">
        <f t="shared" si="17"/>
        <v>9.0411947419992611</v>
      </c>
      <c r="J39" s="69">
        <f>[1]MercLab!G33</f>
        <v>222532.85200025304</v>
      </c>
      <c r="K39" s="85">
        <f t="shared" si="17"/>
        <v>8.5006020204481079</v>
      </c>
      <c r="L39" s="69">
        <f>[1]MercLab!H33</f>
        <v>159032.16620029774</v>
      </c>
      <c r="M39" s="85">
        <f t="shared" si="17"/>
        <v>9.924338130850705</v>
      </c>
      <c r="N39" s="100">
        <f t="shared" si="18"/>
        <v>75.789304919768824</v>
      </c>
      <c r="O39" s="100">
        <f t="shared" si="19"/>
        <v>95.768171543503655</v>
      </c>
      <c r="P39" s="100">
        <f t="shared" si="20"/>
        <v>58.664238980292048</v>
      </c>
    </row>
    <row r="40" spans="1:16" x14ac:dyDescent="0.2">
      <c r="A40" s="157" t="s">
        <v>56</v>
      </c>
      <c r="B40" s="69">
        <f>[1]MercLab!C34</f>
        <v>453961.23477068078</v>
      </c>
      <c r="C40" s="85">
        <f t="shared" si="17"/>
        <v>6.1678956585215676</v>
      </c>
      <c r="D40" s="69">
        <f>[1]MercLab!D34</f>
        <v>205034.90583311862</v>
      </c>
      <c r="E40" s="85">
        <f t="shared" si="17"/>
        <v>5.8782689049081958</v>
      </c>
      <c r="F40" s="69">
        <f>[1]MercLab!E34</f>
        <v>248926.32893756172</v>
      </c>
      <c r="G40" s="85">
        <f t="shared" si="17"/>
        <v>6.4287967471047587</v>
      </c>
      <c r="H40" s="69">
        <f>[1]MercLab!F34</f>
        <v>342046.26068581367</v>
      </c>
      <c r="I40" s="85">
        <f t="shared" si="17"/>
        <v>8.1047965775721522</v>
      </c>
      <c r="J40" s="69">
        <f>[1]MercLab!G34</f>
        <v>197212.86240531295</v>
      </c>
      <c r="K40" s="85">
        <f t="shared" si="17"/>
        <v>7.533395817975908</v>
      </c>
      <c r="L40" s="69">
        <f>[1]MercLab!H34</f>
        <v>144833.3982804993</v>
      </c>
      <c r="M40" s="85">
        <f t="shared" si="17"/>
        <v>9.0382697508219874</v>
      </c>
      <c r="N40" s="100">
        <f t="shared" si="18"/>
        <v>75.347019632325853</v>
      </c>
      <c r="O40" s="100">
        <f t="shared" si="19"/>
        <v>96.185018645472894</v>
      </c>
      <c r="P40" s="100">
        <f t="shared" si="20"/>
        <v>58.183237947813836</v>
      </c>
    </row>
    <row r="41" spans="1:16" x14ac:dyDescent="0.2">
      <c r="A41" s="157" t="s">
        <v>57</v>
      </c>
      <c r="B41" s="69">
        <f>[1]MercLab!C35</f>
        <v>399209.12021157861</v>
      </c>
      <c r="C41" s="85">
        <f t="shared" si="17"/>
        <v>5.4239878007183471</v>
      </c>
      <c r="D41" s="69">
        <f>[1]MercLab!D35</f>
        <v>174910.9687238519</v>
      </c>
      <c r="E41" s="85">
        <f t="shared" si="17"/>
        <v>5.0146276527843341</v>
      </c>
      <c r="F41" s="69">
        <f>[1]MercLab!E35</f>
        <v>224298.15148772526</v>
      </c>
      <c r="G41" s="85">
        <f t="shared" si="17"/>
        <v>5.7927469256479815</v>
      </c>
      <c r="H41" s="69">
        <f>[1]MercLab!F35</f>
        <v>290603.54079680966</v>
      </c>
      <c r="I41" s="85">
        <f t="shared" si="17"/>
        <v>6.8858597610683292</v>
      </c>
      <c r="J41" s="69">
        <f>[1]MercLab!G35</f>
        <v>164651.62604594542</v>
      </c>
      <c r="K41" s="85">
        <f t="shared" si="17"/>
        <v>6.2895789653324456</v>
      </c>
      <c r="L41" s="69">
        <f>[1]MercLab!H35</f>
        <v>125951.91475086153</v>
      </c>
      <c r="M41" s="85">
        <f t="shared" si="17"/>
        <v>7.8599783935615672</v>
      </c>
      <c r="N41" s="100">
        <f t="shared" si="18"/>
        <v>72.794815069052376</v>
      </c>
      <c r="O41" s="100">
        <f t="shared" si="19"/>
        <v>94.134534413274068</v>
      </c>
      <c r="P41" s="100">
        <f t="shared" si="20"/>
        <v>56.153790798295653</v>
      </c>
    </row>
    <row r="42" spans="1:16" x14ac:dyDescent="0.2">
      <c r="A42" s="157" t="s">
        <v>58</v>
      </c>
      <c r="B42" s="69">
        <f>[1]MercLab!C36</f>
        <v>334906.48941916996</v>
      </c>
      <c r="C42" s="85">
        <f t="shared" si="17"/>
        <v>4.5503186701452005</v>
      </c>
      <c r="D42" s="69">
        <f>[1]MercLab!D36</f>
        <v>143967.15263501549</v>
      </c>
      <c r="E42" s="85">
        <f t="shared" si="17"/>
        <v>4.1274807975934751</v>
      </c>
      <c r="F42" s="69">
        <f>[1]MercLab!E36</f>
        <v>190939.33678415228</v>
      </c>
      <c r="G42" s="85">
        <f t="shared" si="17"/>
        <v>4.931218776460546</v>
      </c>
      <c r="H42" s="69">
        <f>[1]MercLab!F36</f>
        <v>217347.81017202896</v>
      </c>
      <c r="I42" s="85">
        <f t="shared" si="17"/>
        <v>5.1500629899975481</v>
      </c>
      <c r="J42" s="69">
        <f>[1]MercLab!G36</f>
        <v>131001.0957839155</v>
      </c>
      <c r="K42" s="85">
        <f t="shared" si="17"/>
        <v>5.0041518341768345</v>
      </c>
      <c r="L42" s="69">
        <f>[1]MercLab!H36</f>
        <v>86346.714388111504</v>
      </c>
      <c r="M42" s="85">
        <f t="shared" si="17"/>
        <v>5.3884318534422739</v>
      </c>
      <c r="N42" s="100">
        <f t="shared" si="18"/>
        <v>64.898058723489171</v>
      </c>
      <c r="O42" s="100">
        <f t="shared" si="19"/>
        <v>90.993739465021278</v>
      </c>
      <c r="P42" s="100">
        <f t="shared" si="20"/>
        <v>45.222066779106029</v>
      </c>
    </row>
    <row r="43" spans="1:16" x14ac:dyDescent="0.2">
      <c r="A43" s="157" t="s">
        <v>59</v>
      </c>
      <c r="B43" s="69">
        <f>[1]MercLab!C37</f>
        <v>323105.87439581577</v>
      </c>
      <c r="C43" s="85">
        <f t="shared" si="17"/>
        <v>4.3899856800228214</v>
      </c>
      <c r="D43" s="69">
        <f>[1]MercLab!D37</f>
        <v>151182.19490966413</v>
      </c>
      <c r="E43" s="85">
        <f t="shared" si="17"/>
        <v>4.3343331795248972</v>
      </c>
      <c r="F43" s="69">
        <f>[1]MercLab!E37</f>
        <v>171923.67948614937</v>
      </c>
      <c r="G43" s="85">
        <f t="shared" si="17"/>
        <v>4.4401184725946434</v>
      </c>
      <c r="H43" s="69">
        <f>[1]MercLab!F37</f>
        <v>185466.65768495147</v>
      </c>
      <c r="I43" s="85">
        <f t="shared" si="17"/>
        <v>4.3946381096078575</v>
      </c>
      <c r="J43" s="69">
        <f>[1]MercLab!G37</f>
        <v>129604.85050044689</v>
      </c>
      <c r="K43" s="85">
        <f t="shared" si="17"/>
        <v>4.9508162238567861</v>
      </c>
      <c r="L43" s="69">
        <f>[1]MercLab!H37</f>
        <v>55861.807184502955</v>
      </c>
      <c r="M43" s="85">
        <f t="shared" si="17"/>
        <v>3.4860335260801762</v>
      </c>
      <c r="N43" s="100">
        <f t="shared" si="18"/>
        <v>57.401202634201709</v>
      </c>
      <c r="O43" s="100">
        <f t="shared" si="19"/>
        <v>85.727588872412952</v>
      </c>
      <c r="P43" s="100">
        <f t="shared" si="20"/>
        <v>32.492212446513705</v>
      </c>
    </row>
    <row r="44" spans="1:16" x14ac:dyDescent="0.2">
      <c r="A44" s="155" t="s">
        <v>100</v>
      </c>
      <c r="B44" s="69">
        <f>[1]MercLab!C38</f>
        <v>703454.83206131833</v>
      </c>
      <c r="C44" s="85">
        <f t="shared" si="17"/>
        <v>9.5577235946782846</v>
      </c>
      <c r="D44" s="69">
        <f>[1]MercLab!D38</f>
        <v>321834.48603310873</v>
      </c>
      <c r="E44" s="85">
        <f t="shared" si="17"/>
        <v>9.2268662454739587</v>
      </c>
      <c r="F44" s="69">
        <f>[1]MercLab!E38</f>
        <v>381620.34602822317</v>
      </c>
      <c r="G44" s="85">
        <f t="shared" si="17"/>
        <v>9.8557659595366101</v>
      </c>
      <c r="H44" s="69">
        <f>[1]MercLab!F38</f>
        <v>274596.47489983815</v>
      </c>
      <c r="I44" s="85">
        <f t="shared" si="17"/>
        <v>6.506571846507808</v>
      </c>
      <c r="J44" s="69">
        <f>[1]MercLab!G38</f>
        <v>190007.94799678129</v>
      </c>
      <c r="K44" s="85">
        <f t="shared" si="17"/>
        <v>7.2581730388320445</v>
      </c>
      <c r="L44" s="69">
        <f>[1]MercLab!H38</f>
        <v>84588.526903054968</v>
      </c>
      <c r="M44" s="85">
        <f t="shared" si="17"/>
        <v>5.2787128732131139</v>
      </c>
      <c r="N44" s="100">
        <f t="shared" si="18"/>
        <v>39.035409579204128</v>
      </c>
      <c r="O44" s="100">
        <f t="shared" si="19"/>
        <v>59.039026655842662</v>
      </c>
      <c r="P44" s="100">
        <f t="shared" si="20"/>
        <v>22.1656229243079</v>
      </c>
    </row>
    <row r="45" spans="1:16" x14ac:dyDescent="0.2">
      <c r="A45" s="149"/>
      <c r="B45" s="150"/>
      <c r="C45" s="151"/>
      <c r="D45" s="150"/>
      <c r="E45" s="151"/>
      <c r="F45" s="150"/>
      <c r="G45" s="151"/>
      <c r="H45" s="150"/>
      <c r="I45" s="151"/>
      <c r="J45" s="150"/>
      <c r="K45" s="151"/>
      <c r="L45" s="150"/>
      <c r="M45" s="151"/>
      <c r="N45" s="150"/>
      <c r="O45" s="152"/>
      <c r="P45" s="152"/>
    </row>
    <row r="46" spans="1:16" x14ac:dyDescent="0.2">
      <c r="A46" s="2" t="str">
        <f>[2]Resumen!A49</f>
        <v>Fuente: Instituto Nacional de Estadística (INE). LXV Encuesta Permanente de Hogares de Propósitos Múltiples, 2019.</v>
      </c>
      <c r="O46" s="70"/>
      <c r="P46" s="70"/>
    </row>
    <row r="47" spans="1:16" x14ac:dyDescent="0.2">
      <c r="A47" s="2" t="s">
        <v>94</v>
      </c>
    </row>
    <row r="48" spans="1:16" x14ac:dyDescent="0.2">
      <c r="A48" s="2" t="s">
        <v>95</v>
      </c>
    </row>
    <row r="49" spans="1:7" x14ac:dyDescent="0.2">
      <c r="A49" s="2"/>
    </row>
    <row r="50" spans="1:7" x14ac:dyDescent="0.2">
      <c r="A50" s="2"/>
      <c r="B50" s="86"/>
    </row>
    <row r="51" spans="1:7" x14ac:dyDescent="0.2">
      <c r="A51" s="2"/>
      <c r="G51" s="87"/>
    </row>
    <row r="52" spans="1:7" x14ac:dyDescent="0.2">
      <c r="A52" s="2"/>
    </row>
  </sheetData>
  <mergeCells count="6">
    <mergeCell ref="A4:A5"/>
    <mergeCell ref="B4:G4"/>
    <mergeCell ref="H4:M4"/>
    <mergeCell ref="N4:P4"/>
    <mergeCell ref="A1:P1"/>
    <mergeCell ref="A2:P2"/>
  </mergeCells>
  <phoneticPr fontId="0" type="noConversion"/>
  <printOptions horizontalCentered="1"/>
  <pageMargins left="1.1705511811023621" right="0.31496062992125984" top="0.55118110236220474" bottom="0.39370078740157483" header="0.19685039370078741" footer="0.19685039370078741"/>
  <pageSetup paperSize="9" scale="95" firstPageNumber="13" orientation="landscape" useFirstPageNumber="1" r:id="rId1"/>
  <headerFooter alignWithMargins="0">
    <oddFooter>&amp;L&amp;Z&amp;F+&amp;F+&amp;A&amp;C&amp;P&amp;R&amp;D+&amp;T</oddFooter>
  </headerFooter>
  <ignoredErrors>
    <ignoredError sqref="C10:P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57"/>
  <sheetViews>
    <sheetView workbookViewId="0">
      <selection activeCell="K7" sqref="K7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8" style="19" bestFit="1" customWidth="1"/>
    <col min="4" max="4" width="6.5" bestFit="1" customWidth="1"/>
    <col min="5" max="5" width="11.6640625" customWidth="1"/>
    <col min="6" max="6" width="8" style="19" bestFit="1" customWidth="1"/>
    <col min="7" max="7" width="6.5" bestFit="1" customWidth="1"/>
    <col min="8" max="8" width="11" bestFit="1" customWidth="1"/>
    <col min="9" max="9" width="8" style="19" bestFit="1" customWidth="1"/>
    <col min="10" max="10" width="6.5" bestFit="1" customWidth="1"/>
    <col min="11" max="11" width="11" bestFit="1" customWidth="1"/>
    <col min="12" max="12" width="8.6640625" style="19" bestFit="1" customWidth="1"/>
    <col min="13" max="13" width="6.5" bestFit="1" customWidth="1"/>
    <col min="14" max="14" width="9.6640625" bestFit="1" customWidth="1"/>
    <col min="15" max="15" width="7.33203125" style="19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9" x14ac:dyDescent="0.2">
      <c r="A1" s="223" t="s">
        <v>121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</row>
    <row r="2" spans="1:19" x14ac:dyDescent="0.2">
      <c r="A2" s="223" t="s">
        <v>77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</row>
    <row r="3" spans="1:19" ht="13.5" customHeight="1" x14ac:dyDescent="0.2">
      <c r="A3" s="224" t="s">
        <v>38</v>
      </c>
      <c r="B3" s="227" t="s">
        <v>26</v>
      </c>
      <c r="C3" s="228"/>
      <c r="D3" s="228"/>
      <c r="E3" s="230" t="s">
        <v>24</v>
      </c>
      <c r="F3" s="228"/>
      <c r="G3" s="228"/>
      <c r="H3" s="231" t="s">
        <v>39</v>
      </c>
      <c r="I3" s="231"/>
      <c r="J3" s="231"/>
      <c r="K3" s="231"/>
      <c r="L3" s="231"/>
      <c r="M3" s="231"/>
      <c r="N3" s="231"/>
      <c r="O3" s="231"/>
      <c r="P3" s="231"/>
      <c r="Q3" s="224" t="s">
        <v>27</v>
      </c>
      <c r="R3" s="224" t="s">
        <v>28</v>
      </c>
    </row>
    <row r="4" spans="1:19" ht="15.75" customHeight="1" x14ac:dyDescent="0.35">
      <c r="A4" s="225"/>
      <c r="B4" s="229"/>
      <c r="C4" s="229"/>
      <c r="D4" s="229"/>
      <c r="E4" s="229"/>
      <c r="F4" s="229"/>
      <c r="G4" s="229"/>
      <c r="H4" s="227" t="s">
        <v>0</v>
      </c>
      <c r="I4" s="227"/>
      <c r="J4" s="227"/>
      <c r="K4" s="227" t="s">
        <v>29</v>
      </c>
      <c r="L4" s="227"/>
      <c r="M4" s="227"/>
      <c r="N4" s="227" t="s">
        <v>30</v>
      </c>
      <c r="O4" s="227"/>
      <c r="P4" s="227"/>
      <c r="Q4" s="225"/>
      <c r="R4" s="225"/>
    </row>
    <row r="5" spans="1:19" x14ac:dyDescent="0.2">
      <c r="A5" s="226"/>
      <c r="B5" s="158" t="s">
        <v>6</v>
      </c>
      <c r="C5" s="159" t="s">
        <v>91</v>
      </c>
      <c r="D5" s="158" t="s">
        <v>31</v>
      </c>
      <c r="E5" s="158" t="s">
        <v>6</v>
      </c>
      <c r="F5" s="159" t="s">
        <v>91</v>
      </c>
      <c r="G5" s="158" t="s">
        <v>31</v>
      </c>
      <c r="H5" s="158" t="s">
        <v>6</v>
      </c>
      <c r="I5" s="159" t="s">
        <v>91</v>
      </c>
      <c r="J5" s="158" t="s">
        <v>31</v>
      </c>
      <c r="K5" s="158" t="s">
        <v>6</v>
      </c>
      <c r="L5" s="159" t="s">
        <v>91</v>
      </c>
      <c r="M5" s="158" t="s">
        <v>31</v>
      </c>
      <c r="N5" s="158" t="s">
        <v>6</v>
      </c>
      <c r="O5" s="159" t="s">
        <v>91</v>
      </c>
      <c r="P5" s="158" t="s">
        <v>31</v>
      </c>
      <c r="Q5" s="226"/>
      <c r="R5" s="226"/>
    </row>
    <row r="6" spans="1:19" x14ac:dyDescent="0.2">
      <c r="A6" s="11"/>
      <c r="B6" s="11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9" ht="12" customHeight="1" x14ac:dyDescent="0.2">
      <c r="A7" s="169" t="s">
        <v>75</v>
      </c>
      <c r="B7" s="90">
        <f>[1]MercLab!C48</f>
        <v>9151939.9999886062</v>
      </c>
      <c r="C7" s="89">
        <f>SUM(C10,C14)</f>
        <v>100.00000000000256</v>
      </c>
      <c r="D7" s="89">
        <f>[1]MercLab!D48</f>
        <v>7.0326433639530812</v>
      </c>
      <c r="E7" s="90">
        <f>[1]MercLab!E48</f>
        <v>7360066.7051409623</v>
      </c>
      <c r="F7" s="89">
        <f>SUM(F10,F14)</f>
        <v>100.00000000000691</v>
      </c>
      <c r="G7" s="89">
        <f>[1]MercLab!F48</f>
        <v>7.6619336053555314</v>
      </c>
      <c r="H7" s="90">
        <f>[1]MercLab!G48</f>
        <v>4220294.2098797988</v>
      </c>
      <c r="I7" s="89">
        <f>SUM(I10,I14)</f>
        <v>100.00000000000286</v>
      </c>
      <c r="J7" s="89">
        <f>[1]MercLab!H48</f>
        <v>8.1341378596866942</v>
      </c>
      <c r="K7" s="90">
        <f>[1]MercLab!I48</f>
        <v>3979761.4408606421</v>
      </c>
      <c r="L7" s="89">
        <f>SUM(L10,L14)</f>
        <v>100.0000000000029</v>
      </c>
      <c r="M7" s="89">
        <f>[1]MercLab!J48</f>
        <v>8.0272282416981753</v>
      </c>
      <c r="N7" s="90">
        <f>[1]MercLab!K48</f>
        <v>240532.76901917811</v>
      </c>
      <c r="O7" s="89">
        <f>SUM(O10,O14)</f>
        <v>99.999999999999318</v>
      </c>
      <c r="P7" s="89">
        <f>[1]MercLab!L48</f>
        <v>9.7966916726077464</v>
      </c>
      <c r="Q7" s="89">
        <f>IF(ISNUMBER(N7/H7*100),N7/H7*100,0)</f>
        <v>5.6994312969007179</v>
      </c>
      <c r="R7" s="89">
        <f>[1]MercLab!M48</f>
        <v>2.8759229662398353</v>
      </c>
      <c r="S7" s="22"/>
    </row>
    <row r="8" spans="1:19" ht="12" customHeight="1" x14ac:dyDescent="0.2">
      <c r="A8" s="168"/>
      <c r="B8" s="1"/>
      <c r="C8" s="89"/>
      <c r="D8" s="89"/>
      <c r="E8" s="1"/>
      <c r="F8" s="89"/>
      <c r="G8" s="89"/>
      <c r="H8" s="1"/>
      <c r="I8" s="89"/>
      <c r="J8" s="89"/>
      <c r="K8" s="1"/>
      <c r="L8" s="89"/>
      <c r="M8" s="89"/>
      <c r="N8" s="1"/>
      <c r="O8" s="89"/>
      <c r="P8" s="89"/>
      <c r="Q8" s="89"/>
      <c r="R8" s="89"/>
      <c r="S8" s="23"/>
    </row>
    <row r="9" spans="1:19" x14ac:dyDescent="0.2">
      <c r="A9" s="169" t="s">
        <v>42</v>
      </c>
      <c r="B9" s="103"/>
      <c r="C9" s="89"/>
      <c r="D9" s="89"/>
      <c r="E9" s="103"/>
      <c r="F9" s="89"/>
      <c r="G9" s="89"/>
      <c r="H9" s="103"/>
      <c r="I9" s="89"/>
      <c r="J9" s="89"/>
      <c r="K9" s="103"/>
      <c r="L9" s="89"/>
      <c r="M9" s="89"/>
      <c r="N9" s="103"/>
      <c r="O9" s="89"/>
      <c r="P9" s="89"/>
      <c r="Q9" s="89"/>
      <c r="R9" s="89"/>
      <c r="S9" s="9"/>
    </row>
    <row r="10" spans="1:19" x14ac:dyDescent="0.2">
      <c r="A10" s="166" t="s">
        <v>73</v>
      </c>
      <c r="B10" s="93">
        <f>SUM(B11:B13)</f>
        <v>5013323.0000022836</v>
      </c>
      <c r="C10" s="91">
        <f>IF(ISNUMBER(B10/B$7*100),B10/B$7*100,0)</f>
        <v>54.778800997477305</v>
      </c>
      <c r="D10" s="91">
        <f>[3]Sheet1!D4</f>
        <v>8.1305805295061742</v>
      </c>
      <c r="E10" s="93">
        <f>SUM(E11:E13)</f>
        <v>4107236.7495954372</v>
      </c>
      <c r="F10" s="91">
        <f>IF(ISNUMBER(E10/E$7*100),E10/E$7*100,0)</f>
        <v>55.804341375419284</v>
      </c>
      <c r="G10" s="91">
        <f>[3]Sheet1!E4</f>
        <v>8.7896137907015603</v>
      </c>
      <c r="H10" s="93">
        <f>SUM(H11:H13)</f>
        <v>2360109.4502232978</v>
      </c>
      <c r="I10" s="91">
        <f>IF(ISNUMBER(H10/H$7*100),H10/H$7*100,0)</f>
        <v>55.922865394034169</v>
      </c>
      <c r="J10" s="91">
        <f>[3]Sheet1!F4</f>
        <v>9.4365822115495614</v>
      </c>
      <c r="K10" s="93">
        <f>SUM(K11:K13)</f>
        <v>2175134.1652617888</v>
      </c>
      <c r="L10" s="91">
        <f>IF(ISNUMBER(K10/K$7*100),K10/K$7*100,0)</f>
        <v>54.654888178207131</v>
      </c>
      <c r="M10" s="91">
        <f>[3]Sheet1!G4</f>
        <v>9.3547035599462163</v>
      </c>
      <c r="N10" s="93">
        <f>SUM(N11:N13)</f>
        <v>184975.2849615154</v>
      </c>
      <c r="O10" s="91">
        <f>IF(ISNUMBER(N10/N$7*100),N10/N$7*100,0)</f>
        <v>76.902322172479955</v>
      </c>
      <c r="P10" s="91">
        <f>[3]Sheet1!H4</f>
        <v>10.032718797425968</v>
      </c>
      <c r="Q10" s="92">
        <f t="shared" ref="Q10:Q14" si="0">IF(ISNUMBER(N10/H10*100),N10/H10*100,0)</f>
        <v>7.837572318691163</v>
      </c>
      <c r="R10" s="91">
        <f>[3]Sheet1!H5</f>
        <v>3.2176678269573475</v>
      </c>
      <c r="S10" s="9"/>
    </row>
    <row r="11" spans="1:19" x14ac:dyDescent="0.2">
      <c r="A11" s="167" t="s">
        <v>68</v>
      </c>
      <c r="B11" s="93">
        <f>[1]MercLab!C49</f>
        <v>1048026.4666323011</v>
      </c>
      <c r="C11" s="91">
        <f>IF(ISNUMBER(B11/B$7*100),B11/B$7*100,0)</f>
        <v>11.451413215488802</v>
      </c>
      <c r="D11" s="91">
        <f>[1]MercLab!D49</f>
        <v>9.3256970130851489</v>
      </c>
      <c r="E11" s="93">
        <f>[1]MercLab!E49</f>
        <v>891583.50599299232</v>
      </c>
      <c r="F11" s="91">
        <f>IF(ISNUMBER(E11/E$7*100),E11/E$7*100,0)</f>
        <v>12.113796541683875</v>
      </c>
      <c r="G11" s="91">
        <f>[1]MercLab!F49</f>
        <v>9.9549270974253172</v>
      </c>
      <c r="H11" s="93">
        <f>[1]MercLab!G49</f>
        <v>506709.22082906606</v>
      </c>
      <c r="I11" s="91">
        <f>IF(ISNUMBER(H11/H$7*100),H11/H$7*100,0)</f>
        <v>12.006490439525495</v>
      </c>
      <c r="J11" s="91">
        <f>[1]MercLab!H49</f>
        <v>10.505118433833958</v>
      </c>
      <c r="K11" s="93">
        <f>[1]MercLab!I49</f>
        <v>460663.10590318742</v>
      </c>
      <c r="L11" s="91">
        <f>IF(ISNUMBER(K11/K$7*100),K11/K$7*100,0)</f>
        <v>11.575143705185678</v>
      </c>
      <c r="M11" s="91">
        <f>[1]MercLab!J49</f>
        <v>10.45465413471843</v>
      </c>
      <c r="N11" s="93">
        <f>[1]MercLab!K49</f>
        <v>46046.11492587626</v>
      </c>
      <c r="O11" s="91">
        <f>IF(ISNUMBER(N11/N$7*100),N11/N$7*100,0)</f>
        <v>19.143385374740738</v>
      </c>
      <c r="P11" s="91">
        <f>[1]MercLab!L49</f>
        <v>10.993221690590113</v>
      </c>
      <c r="Q11" s="92">
        <f t="shared" si="0"/>
        <v>9.0872857712233177</v>
      </c>
      <c r="R11" s="91">
        <f>[1]MercLab!M49</f>
        <v>4.2197933510380325</v>
      </c>
      <c r="S11" s="9"/>
    </row>
    <row r="12" spans="1:19" x14ac:dyDescent="0.2">
      <c r="A12" s="167" t="s">
        <v>69</v>
      </c>
      <c r="B12" s="93">
        <f>[1]MercLab!C50</f>
        <v>613497.34004151355</v>
      </c>
      <c r="C12" s="91">
        <f>IF(ISNUMBER(B12/B$7*100),B12/B$7*100,0)</f>
        <v>6.7034676805385232</v>
      </c>
      <c r="D12" s="91">
        <f>[1]MercLab!D50</f>
        <v>8.576903074822873</v>
      </c>
      <c r="E12" s="93">
        <f>[1]MercLab!E50</f>
        <v>518008.68031984282</v>
      </c>
      <c r="F12" s="91">
        <f>IF(ISNUMBER(E12/E$7*100),E12/E$7*100,0)</f>
        <v>7.0380976297132856</v>
      </c>
      <c r="G12" s="91">
        <f>[1]MercLab!F50</f>
        <v>9.1631375307773553</v>
      </c>
      <c r="H12" s="93">
        <f>[1]MercLab!G50</f>
        <v>299855.14993034856</v>
      </c>
      <c r="I12" s="91">
        <f>IF(ISNUMBER(H12/H$7*100),H12/H$7*100,0)</f>
        <v>7.1050769216132199</v>
      </c>
      <c r="J12" s="91">
        <f>[1]MercLab!H50</f>
        <v>9.9566182647306025</v>
      </c>
      <c r="K12" s="93">
        <f>[1]MercLab!I50</f>
        <v>278733.47356800199</v>
      </c>
      <c r="L12" s="91">
        <f>IF(ISNUMBER(K12/K$7*100),K12/K$7*100,0)</f>
        <v>7.0037734097882147</v>
      </c>
      <c r="M12" s="91">
        <f>[1]MercLab!J50</f>
        <v>9.9241513094083551</v>
      </c>
      <c r="N12" s="93">
        <f>[1]MercLab!K50</f>
        <v>21121.67636234883</v>
      </c>
      <c r="O12" s="91">
        <f>IF(ISNUMBER(N12/N$7*100),N12/N$7*100,0)</f>
        <v>8.7812053419901233</v>
      </c>
      <c r="P12" s="91">
        <f>[1]MercLab!L50</f>
        <v>10.374687760199834</v>
      </c>
      <c r="Q12" s="92">
        <f t="shared" si="0"/>
        <v>7.0439598476981464</v>
      </c>
      <c r="R12" s="91">
        <f>[1]MercLab!M50</f>
        <v>3.0509224319847874</v>
      </c>
      <c r="S12" s="9"/>
    </row>
    <row r="13" spans="1:19" x14ac:dyDescent="0.2">
      <c r="A13" s="167" t="s">
        <v>97</v>
      </c>
      <c r="B13" s="93">
        <f>[1]MercLab!C51</f>
        <v>3351799.1933284686</v>
      </c>
      <c r="C13" s="91">
        <f>IF(ISNUMBER(B13/B$7*100),B13/B$7*100,0)</f>
        <v>36.623920101449983</v>
      </c>
      <c r="D13" s="91">
        <f>[1]MercLab!D51</f>
        <v>7.6504063951125882</v>
      </c>
      <c r="E13" s="93">
        <f>[1]MercLab!E51</f>
        <v>2697644.563282602</v>
      </c>
      <c r="F13" s="91">
        <f>IF(ISNUMBER(E13/E$7*100),E13/E$7*100,0)</f>
        <v>36.652447204022124</v>
      </c>
      <c r="G13" s="91">
        <f>[1]MercLab!F51</f>
        <v>8.321682068708947</v>
      </c>
      <c r="H13" s="93">
        <f>[1]MercLab!G51</f>
        <v>1553545.0794638831</v>
      </c>
      <c r="I13" s="91">
        <f>IF(ISNUMBER(H13/H$7*100),H13/H$7*100,0)</f>
        <v>36.811298032895451</v>
      </c>
      <c r="J13" s="91">
        <f>[1]MercLab!H51</f>
        <v>8.9783750950925221</v>
      </c>
      <c r="K13" s="93">
        <f>[1]MercLab!I51</f>
        <v>1435737.5857905992</v>
      </c>
      <c r="L13" s="91">
        <f>IF(ISNUMBER(K13/K$7*100),K13/K$7*100,0)</f>
        <v>36.075971063233233</v>
      </c>
      <c r="M13" s="91">
        <f>[1]MercLab!J51</f>
        <v>8.9266719862336679</v>
      </c>
      <c r="N13" s="93">
        <f>[1]MercLab!K51</f>
        <v>117807.4936732903</v>
      </c>
      <c r="O13" s="91">
        <f>IF(ISNUMBER(N13/N$7*100),N13/N$7*100,0)</f>
        <v>48.977731455749094</v>
      </c>
      <c r="P13" s="91">
        <f>[1]MercLab!L51</f>
        <v>9.5874195942052562</v>
      </c>
      <c r="Q13" s="92">
        <f t="shared" si="0"/>
        <v>7.5831396996825351</v>
      </c>
      <c r="R13" s="91">
        <f>[1]MercLab!M51</f>
        <v>2.8558738234056511</v>
      </c>
      <c r="S13" s="9"/>
    </row>
    <row r="14" spans="1:19" x14ac:dyDescent="0.2">
      <c r="A14" s="166" t="s">
        <v>70</v>
      </c>
      <c r="B14" s="93">
        <f>[1]MercLab!C52</f>
        <v>4138616.9999865573</v>
      </c>
      <c r="C14" s="91">
        <f>IF(ISNUMBER(B14/B$7*100),B14/B$7*100,0)</f>
        <v>45.221199002525253</v>
      </c>
      <c r="D14" s="91">
        <f>[1]MercLab!D52</f>
        <v>5.5501285347043865</v>
      </c>
      <c r="E14" s="93">
        <f>[1]MercLab!E52</f>
        <v>3252829.9555460331</v>
      </c>
      <c r="F14" s="91">
        <f>IF(ISNUMBER(E14/E$7*100),E14/E$7*100,0)</f>
        <v>44.195658624587615</v>
      </c>
      <c r="G14" s="91">
        <f>[1]MercLab!F52</f>
        <v>6.0949340926836069</v>
      </c>
      <c r="H14" s="93">
        <f>[1]MercLab!G52</f>
        <v>1860184.7596566216</v>
      </c>
      <c r="I14" s="91">
        <f>IF(ISNUMBER(H14/H$7*100),H14/H$7*100,0)</f>
        <v>44.077134605968688</v>
      </c>
      <c r="J14" s="91">
        <f>[1]MercLab!H52</f>
        <v>6.3033766130158213</v>
      </c>
      <c r="K14" s="93">
        <f>[1]MercLab!I52</f>
        <v>1804627.2755989681</v>
      </c>
      <c r="L14" s="91">
        <f>IF(ISNUMBER(K14/K$7*100),K14/K$7*100,0)</f>
        <v>45.345111821795761</v>
      </c>
      <c r="M14" s="91">
        <f>[1]MercLab!J52</f>
        <v>6.2165897668286894</v>
      </c>
      <c r="N14" s="93">
        <f>[1]MercLab!K52</f>
        <v>55557.484057661051</v>
      </c>
      <c r="O14" s="91">
        <f>IF(ISNUMBER(N14/N$7*100),N14/N$7*100,0)</f>
        <v>23.097677827519355</v>
      </c>
      <c r="P14" s="91">
        <f>[1]MercLab!L52</f>
        <v>8.9516027655562525</v>
      </c>
      <c r="Q14" s="92">
        <f t="shared" si="0"/>
        <v>2.9866648336542987</v>
      </c>
      <c r="R14" s="91">
        <f>[1]MercLab!M52</f>
        <v>1.7381041094725422</v>
      </c>
      <c r="S14" s="9"/>
    </row>
    <row r="15" spans="1:19" x14ac:dyDescent="0.2">
      <c r="A15" s="57"/>
      <c r="B15" s="105"/>
      <c r="C15" s="91"/>
      <c r="D15" s="91"/>
      <c r="E15" s="105"/>
      <c r="F15" s="91"/>
      <c r="G15" s="91"/>
      <c r="H15" s="105"/>
      <c r="I15" s="91"/>
      <c r="J15" s="91"/>
      <c r="K15" s="105"/>
      <c r="L15" s="91"/>
      <c r="M15" s="91"/>
      <c r="N15" s="105"/>
      <c r="O15" s="91"/>
      <c r="P15" s="91"/>
      <c r="Q15" s="91"/>
      <c r="R15" s="91"/>
      <c r="S15" s="9"/>
    </row>
    <row r="16" spans="1:19" x14ac:dyDescent="0.2">
      <c r="A16" s="169" t="s">
        <v>120</v>
      </c>
      <c r="B16" s="103"/>
      <c r="C16" s="89"/>
      <c r="D16" s="89"/>
      <c r="E16" s="103"/>
      <c r="F16" s="89"/>
      <c r="G16" s="89"/>
      <c r="H16" s="103"/>
      <c r="I16" s="89"/>
      <c r="J16" s="89"/>
      <c r="K16" s="103"/>
      <c r="L16" s="89"/>
      <c r="M16" s="89"/>
      <c r="N16" s="103"/>
      <c r="O16" s="89"/>
      <c r="P16" s="89"/>
      <c r="Q16" s="89"/>
      <c r="R16" s="89"/>
      <c r="S16" s="9"/>
    </row>
    <row r="17" spans="1:18" x14ac:dyDescent="0.2">
      <c r="A17" s="166" t="s">
        <v>44</v>
      </c>
      <c r="B17" s="93">
        <f>[1]MercLab!C54</f>
        <v>1724554.5193683158</v>
      </c>
      <c r="C17" s="91">
        <f>IF(ISNUMBER(B17/B$7*100),B17/B$7*100,0)</f>
        <v>18.843595121585839</v>
      </c>
      <c r="D17" s="91">
        <f>[1]MercLab!D54</f>
        <v>0</v>
      </c>
      <c r="E17" s="93">
        <f>[1]MercLab!E54</f>
        <v>674098.35327491781</v>
      </c>
      <c r="F17" s="91">
        <f>IF(ISNUMBER(E17/E$7*100),E17/E$7*100,0)</f>
        <v>9.158862008737831</v>
      </c>
      <c r="G17" s="91">
        <f>[1]MercLab!F54</f>
        <v>0</v>
      </c>
      <c r="H17" s="93">
        <f>[1]MercLab!G54</f>
        <v>341468.07853586611</v>
      </c>
      <c r="I17" s="91">
        <f>IF(ISNUMBER(H17/H$7*100),H17/H$7*100,0)</f>
        <v>8.0910965338976144</v>
      </c>
      <c r="J17" s="91">
        <f>[1]MercLab!H54</f>
        <v>0</v>
      </c>
      <c r="K17" s="93">
        <f>[1]MercLab!I54</f>
        <v>335015.72115569428</v>
      </c>
      <c r="L17" s="91">
        <f>IF(ISNUMBER(K17/K$7*100),K17/K$7*100,0)</f>
        <v>8.4179850007101322</v>
      </c>
      <c r="M17" s="91">
        <f>[1]MercLab!J54</f>
        <v>0</v>
      </c>
      <c r="N17" s="93">
        <f>[1]MercLab!K54</f>
        <v>6452.357380171673</v>
      </c>
      <c r="O17" s="91">
        <f>IF(ISNUMBER(N17/N$7*100),N17/N$7*100,0)</f>
        <v>2.6825273772394875</v>
      </c>
      <c r="P17" s="91">
        <f>[1]MercLab!L54</f>
        <v>0</v>
      </c>
      <c r="Q17" s="92">
        <f t="shared" ref="Q17:Q21" si="1">IF(ISNUMBER(N17/H17*100),N17/H17*100,0)</f>
        <v>1.889593137911411</v>
      </c>
      <c r="R17" s="91">
        <f>[1]MercLab!M54</f>
        <v>1.7739171759002836</v>
      </c>
    </row>
    <row r="18" spans="1:18" x14ac:dyDescent="0.2">
      <c r="A18" s="166" t="s">
        <v>45</v>
      </c>
      <c r="B18" s="93">
        <f>[1]MercLab!C55</f>
        <v>4717627.4511922533</v>
      </c>
      <c r="C18" s="91">
        <f>IF(ISNUMBER(B18/B$7*100),B18/B$7*100,0)</f>
        <v>51.547840689494542</v>
      </c>
      <c r="D18" s="91">
        <f>[1]MercLab!D55</f>
        <v>4.4338346054687534</v>
      </c>
      <c r="E18" s="93">
        <f>[1]MercLab!E55</f>
        <v>3976393.9193877704</v>
      </c>
      <c r="F18" s="91">
        <f>IF(ISNUMBER(E18/E$7*100),E18/E$7*100,0)</f>
        <v>54.026601642214509</v>
      </c>
      <c r="G18" s="91">
        <f>[1]MercLab!F55</f>
        <v>5.0022124690978167</v>
      </c>
      <c r="H18" s="93">
        <f>[1]MercLab!G55</f>
        <v>2156404.8672968559</v>
      </c>
      <c r="I18" s="91">
        <f>IF(ISNUMBER(H18/H$7*100),H18/H$7*100,0)</f>
        <v>51.096079089667882</v>
      </c>
      <c r="J18" s="91">
        <f>[1]MercLab!H55</f>
        <v>5.0586561525780667</v>
      </c>
      <c r="K18" s="93">
        <f>[1]MercLab!I55</f>
        <v>2077878.3923090897</v>
      </c>
      <c r="L18" s="91">
        <f>IF(ISNUMBER(K18/K$7*100),K18/K$7*100,0)</f>
        <v>52.211129314819907</v>
      </c>
      <c r="M18" s="91">
        <f>[1]MercLab!J55</f>
        <v>5.0408609993653108</v>
      </c>
      <c r="N18" s="93">
        <f>[1]MercLab!K55</f>
        <v>78526.474987770271</v>
      </c>
      <c r="O18" s="91">
        <f>IF(ISNUMBER(N18/N$7*100),N18/N$7*100,0)</f>
        <v>32.646892690745688</v>
      </c>
      <c r="P18" s="91">
        <f>[1]MercLab!L55</f>
        <v>5.5295312855098562</v>
      </c>
      <c r="Q18" s="92">
        <f t="shared" si="1"/>
        <v>3.6415459906750494</v>
      </c>
      <c r="R18" s="91">
        <f>[1]MercLab!M55</f>
        <v>2.537598432835046</v>
      </c>
    </row>
    <row r="19" spans="1:18" x14ac:dyDescent="0.2">
      <c r="A19" s="166" t="s">
        <v>46</v>
      </c>
      <c r="B19" s="93">
        <f>[1]MercLab!C56</f>
        <v>1982454.3681735832</v>
      </c>
      <c r="C19" s="91">
        <f>IF(ISNUMBER(B19/B$7*100),B19/B$7*100,0)</f>
        <v>21.66157523078223</v>
      </c>
      <c r="D19" s="91">
        <f>[1]MercLab!D56</f>
        <v>10.324035327966582</v>
      </c>
      <c r="E19" s="93">
        <f>[1]MercLab!E56</f>
        <v>1982270.7712241181</v>
      </c>
      <c r="F19" s="91">
        <f>IF(ISNUMBER(E19/E$7*100),E19/E$7*100,0)</f>
        <v>26.932782685780737</v>
      </c>
      <c r="G19" s="91">
        <f>[1]MercLab!F56</f>
        <v>10.324343198493132</v>
      </c>
      <c r="H19" s="93">
        <f>[1]MercLab!G56</f>
        <v>1221980.2114950763</v>
      </c>
      <c r="I19" s="91">
        <f>IF(ISNUMBER(H19/H$7*100),H19/H$7*100,0)</f>
        <v>28.954858375380432</v>
      </c>
      <c r="J19" s="91">
        <f>[1]MercLab!H56</f>
        <v>10.618970193268146</v>
      </c>
      <c r="K19" s="93">
        <f>[1]MercLab!I56</f>
        <v>1104890.2878992127</v>
      </c>
      <c r="L19" s="91">
        <f>IF(ISNUMBER(K19/K$7*100),K19/K$7*100,0)</f>
        <v>27.762726593488352</v>
      </c>
      <c r="M19" s="91">
        <f>[1]MercLab!J56</f>
        <v>10.580807716430371</v>
      </c>
      <c r="N19" s="93">
        <f>[1]MercLab!K56</f>
        <v>117089.9235958701</v>
      </c>
      <c r="O19" s="91">
        <f>IF(ISNUMBER(N19/N$7*100),N19/N$7*100,0)</f>
        <v>48.679406167121577</v>
      </c>
      <c r="P19" s="91">
        <f>[1]MercLab!L56</f>
        <v>10.979081027106847</v>
      </c>
      <c r="Q19" s="92">
        <f t="shared" si="1"/>
        <v>9.5819819743735586</v>
      </c>
      <c r="R19" s="91">
        <f>[1]MercLab!M56</f>
        <v>2.9783663798311082</v>
      </c>
    </row>
    <row r="20" spans="1:18" x14ac:dyDescent="0.2">
      <c r="A20" s="166" t="s">
        <v>47</v>
      </c>
      <c r="B20" s="93">
        <f>[1]MercLab!C57</f>
        <v>693948.35369250306</v>
      </c>
      <c r="C20" s="91">
        <f>IF(ISNUMBER(B20/B$7*100),B20/B$7*100,0)</f>
        <v>7.5825273515054397</v>
      </c>
      <c r="D20" s="91">
        <f>[1]MercLab!D57</f>
        <v>15.297202437375017</v>
      </c>
      <c r="E20" s="93">
        <f>[1]MercLab!E57</f>
        <v>693948.35369250306</v>
      </c>
      <c r="F20" s="91">
        <f>IF(ISNUMBER(E20/E$7*100),E20/E$7*100,0)</f>
        <v>9.4285606570356801</v>
      </c>
      <c r="G20" s="91">
        <f>[1]MercLab!F57</f>
        <v>15.297202437375017</v>
      </c>
      <c r="H20" s="93">
        <f>[1]MercLab!G57</f>
        <v>477270.06770813727</v>
      </c>
      <c r="I20" s="91">
        <f>IF(ISNUMBER(H20/H$7*100),H20/H$7*100,0)</f>
        <v>11.308928808584904</v>
      </c>
      <c r="J20" s="91">
        <f>[1]MercLab!H57</f>
        <v>15.667750430947041</v>
      </c>
      <c r="K20" s="93">
        <f>[1]MercLab!I57</f>
        <v>439930.75123874831</v>
      </c>
      <c r="L20" s="91">
        <f>IF(ISNUMBER(K20/K$7*100),K20/K$7*100,0)</f>
        <v>11.054199046252663</v>
      </c>
      <c r="M20" s="91">
        <f>[1]MercLab!J57</f>
        <v>15.719081547712689</v>
      </c>
      <c r="N20" s="93">
        <f>[1]MercLab!K57</f>
        <v>37339.316469388534</v>
      </c>
      <c r="O20" s="91">
        <f>IF(ISNUMBER(N20/N$7*100),N20/N$7*100,0)</f>
        <v>15.52358816707066</v>
      </c>
      <c r="P20" s="91">
        <f>[1]MercLab!L57</f>
        <v>15.06296869159344</v>
      </c>
      <c r="Q20" s="92">
        <f t="shared" si="1"/>
        <v>7.8235194276257181</v>
      </c>
      <c r="R20" s="91">
        <f>[1]MercLab!M57</f>
        <v>3.4995666861981642</v>
      </c>
    </row>
    <row r="21" spans="1:18" x14ac:dyDescent="0.2">
      <c r="A21" s="166" t="s">
        <v>63</v>
      </c>
      <c r="B21" s="93">
        <f>[1]MercLab!C58</f>
        <v>33355.307562216869</v>
      </c>
      <c r="C21" s="91">
        <f>IF(ISNUMBER(B21/B$7*100),B21/B$7*100,0)</f>
        <v>0.36446160663485988</v>
      </c>
      <c r="D21" s="91">
        <f>[1]MercLab!D58</f>
        <v>0</v>
      </c>
      <c r="E21" s="93">
        <f>[1]MercLab!E58</f>
        <v>33355.307562216869</v>
      </c>
      <c r="F21" s="91">
        <f>IF(ISNUMBER(E21/E$7*100),E21/E$7*100,0)</f>
        <v>0.45319300623890252</v>
      </c>
      <c r="G21" s="91">
        <f>[1]MercLab!F58</f>
        <v>0</v>
      </c>
      <c r="H21" s="93">
        <f>[1]MercLab!G58</f>
        <v>23170.984843976952</v>
      </c>
      <c r="I21" s="91">
        <f>IF(ISNUMBER(H21/H$7*100),H21/H$7*100,0)</f>
        <v>0.54903719247187033</v>
      </c>
      <c r="J21" s="91">
        <f>[1]MercLab!H58</f>
        <v>0</v>
      </c>
      <c r="K21" s="93">
        <f>[1]MercLab!I58</f>
        <v>22046.288258000979</v>
      </c>
      <c r="L21" s="91">
        <f>IF(ISNUMBER(K21/K$7*100),K21/K$7*100,0)</f>
        <v>0.55396004473155969</v>
      </c>
      <c r="M21" s="91">
        <f>[1]MercLab!J58</f>
        <v>0</v>
      </c>
      <c r="N21" s="93">
        <f>[1]MercLab!K58</f>
        <v>1124.6965859759771</v>
      </c>
      <c r="O21" s="91">
        <f>IF(ISNUMBER(N21/N$7*100),N21/N$7*100,0)</f>
        <v>0.46758559782193465</v>
      </c>
      <c r="P21" s="91">
        <f>[1]MercLab!L58</f>
        <v>0</v>
      </c>
      <c r="Q21" s="92">
        <f t="shared" si="1"/>
        <v>4.8539006587297902</v>
      </c>
      <c r="R21" s="91">
        <f>[1]MercLab!M58</f>
        <v>1.450157555800919</v>
      </c>
    </row>
    <row r="22" spans="1:18" x14ac:dyDescent="0.2">
      <c r="A22" s="166"/>
      <c r="B22" s="105"/>
      <c r="C22" s="91"/>
      <c r="D22" s="91"/>
      <c r="E22" s="105"/>
      <c r="F22" s="91"/>
      <c r="G22" s="91"/>
      <c r="H22" s="105"/>
      <c r="I22" s="91"/>
      <c r="J22" s="91"/>
      <c r="K22" s="105"/>
      <c r="L22" s="91"/>
      <c r="M22" s="91"/>
      <c r="N22" s="105"/>
      <c r="O22" s="91"/>
      <c r="P22" s="91"/>
      <c r="Q22" s="91"/>
      <c r="R22" s="91"/>
    </row>
    <row r="23" spans="1:18" x14ac:dyDescent="0.2">
      <c r="A23" s="169" t="s">
        <v>19</v>
      </c>
      <c r="B23" s="103"/>
      <c r="C23" s="89"/>
      <c r="D23" s="89"/>
      <c r="E23" s="103"/>
      <c r="F23" s="89"/>
      <c r="G23" s="89"/>
      <c r="H23" s="103"/>
      <c r="I23" s="89"/>
      <c r="J23" s="89"/>
      <c r="K23" s="103"/>
      <c r="L23" s="89"/>
      <c r="M23" s="89"/>
      <c r="N23" s="103"/>
      <c r="O23" s="89"/>
      <c r="P23" s="89"/>
      <c r="Q23" s="89"/>
      <c r="R23" s="89"/>
    </row>
    <row r="24" spans="1:18" ht="12" customHeight="1" x14ac:dyDescent="0.2">
      <c r="A24" s="166" t="s">
        <v>48</v>
      </c>
      <c r="B24" s="93">
        <f>[1]MercLab!C60</f>
        <v>369312.81074746227</v>
      </c>
      <c r="C24" s="91">
        <f t="shared" ref="C24:C32" si="2">IF(ISNUMBER(B24/B$7*100),B24/B$7*100,0)</f>
        <v>4.0353499995402293</v>
      </c>
      <c r="D24" s="91">
        <f>[1]MercLab!D60</f>
        <v>4.0452348931530313</v>
      </c>
      <c r="E24" s="93">
        <f>[1]MercLab!E60</f>
        <v>369312.81074746227</v>
      </c>
      <c r="F24" s="91">
        <f t="shared" ref="F24:F32" si="3">IF(ISNUMBER(E24/E$7*100),E24/E$7*100,0)</f>
        <v>5.0177916253055086</v>
      </c>
      <c r="G24" s="91">
        <f>[1]MercLab!F60</f>
        <v>4.0452348931530313</v>
      </c>
      <c r="H24" s="93">
        <f>[1]MercLab!G60</f>
        <v>28275.016353748942</v>
      </c>
      <c r="I24" s="91">
        <f t="shared" ref="I24:I32" si="4">IF(ISNUMBER(H24/H$7*100),H24/H$7*100,0)</f>
        <v>0.66997737474218089</v>
      </c>
      <c r="J24" s="91">
        <f>[1]MercLab!H60</f>
        <v>3.969453437499201</v>
      </c>
      <c r="K24" s="93">
        <f>[1]MercLab!I60</f>
        <v>28275.016353748942</v>
      </c>
      <c r="L24" s="91">
        <f t="shared" ref="L24:L32" si="5">IF(ISNUMBER(K24/K$7*100),K24/K$7*100,0)</f>
        <v>0.71047013178846063</v>
      </c>
      <c r="M24" s="91">
        <f>[1]MercLab!J60</f>
        <v>3.969453437499201</v>
      </c>
      <c r="N24" s="93">
        <f>[1]MercLab!K60</f>
        <v>0</v>
      </c>
      <c r="O24" s="91">
        <f t="shared" ref="O24:O32" si="6">IF(ISNUMBER(N24/N$7*100),N24/N$7*100,0)</f>
        <v>0</v>
      </c>
      <c r="P24" s="91">
        <f>[1]MercLab!L60</f>
        <v>0</v>
      </c>
      <c r="Q24" s="92">
        <f t="shared" ref="Q24:Q32" si="7">IF(ISNUMBER(N24/H24*100),N24/H24*100,0)</f>
        <v>0</v>
      </c>
      <c r="R24" s="91">
        <f>[1]MercLab!M60</f>
        <v>0</v>
      </c>
    </row>
    <row r="25" spans="1:18" x14ac:dyDescent="0.2">
      <c r="A25" s="166" t="s">
        <v>49</v>
      </c>
      <c r="B25" s="93">
        <f>[1]MercLab!C61</f>
        <v>556480.71846995666</v>
      </c>
      <c r="C25" s="91">
        <f t="shared" si="2"/>
        <v>6.0804672940453006</v>
      </c>
      <c r="D25" s="91">
        <f>[1]MercLab!D61</f>
        <v>6.0901852437503816</v>
      </c>
      <c r="E25" s="93">
        <f>[1]MercLab!E61</f>
        <v>556480.71846995666</v>
      </c>
      <c r="F25" s="91">
        <f t="shared" si="3"/>
        <v>7.5608108019083335</v>
      </c>
      <c r="G25" s="91">
        <f>[1]MercLab!F61</f>
        <v>6.0901852437503816</v>
      </c>
      <c r="H25" s="93">
        <f>[1]MercLab!G61</f>
        <v>117738.83507995434</v>
      </c>
      <c r="I25" s="91">
        <f t="shared" si="4"/>
        <v>2.7898252876381275</v>
      </c>
      <c r="J25" s="91">
        <f>[1]MercLab!H61</f>
        <v>5.8047693457470455</v>
      </c>
      <c r="K25" s="93">
        <f>[1]MercLab!I61</f>
        <v>117419.17176546837</v>
      </c>
      <c r="L25" s="91">
        <f t="shared" si="5"/>
        <v>2.9504072922540785</v>
      </c>
      <c r="M25" s="91">
        <f>[1]MercLab!J61</f>
        <v>5.8047693457470455</v>
      </c>
      <c r="N25" s="93">
        <f>[1]MercLab!K61</f>
        <v>319.66331448596753</v>
      </c>
      <c r="O25" s="91">
        <f t="shared" si="6"/>
        <v>0.13289803122853511</v>
      </c>
      <c r="P25" s="91">
        <f>[1]MercLab!L61</f>
        <v>0</v>
      </c>
      <c r="Q25" s="92">
        <f t="shared" si="7"/>
        <v>0.27150201908222543</v>
      </c>
      <c r="R25" s="91">
        <f>[1]MercLab!M61</f>
        <v>0.46189376443418012</v>
      </c>
    </row>
    <row r="26" spans="1:18" x14ac:dyDescent="0.2">
      <c r="A26" s="166" t="s">
        <v>50</v>
      </c>
      <c r="B26" s="93">
        <f>[1]MercLab!C62</f>
        <v>814750.45881377324</v>
      </c>
      <c r="C26" s="91">
        <f t="shared" si="2"/>
        <v>8.9024890767945113</v>
      </c>
      <c r="D26" s="91">
        <f>[1]MercLab!D62</f>
        <v>8.1738653497217175</v>
      </c>
      <c r="E26" s="93">
        <f>[1]MercLab!E62</f>
        <v>814750.45881377324</v>
      </c>
      <c r="F26" s="91">
        <f t="shared" si="3"/>
        <v>11.069878731461428</v>
      </c>
      <c r="G26" s="91">
        <f>[1]MercLab!F62</f>
        <v>8.1738653497217175</v>
      </c>
      <c r="H26" s="93">
        <f>[1]MercLab!G62</f>
        <v>319772.69492874388</v>
      </c>
      <c r="I26" s="91">
        <f t="shared" si="4"/>
        <v>7.5770237577311352</v>
      </c>
      <c r="J26" s="91">
        <f>[1]MercLab!H62</f>
        <v>7.4845965875849574</v>
      </c>
      <c r="K26" s="93">
        <f>[1]MercLab!I62</f>
        <v>290743.18552673206</v>
      </c>
      <c r="L26" s="91">
        <f t="shared" si="5"/>
        <v>7.3055430544564874</v>
      </c>
      <c r="M26" s="91">
        <f>[1]MercLab!J62</f>
        <v>7.3401383470746167</v>
      </c>
      <c r="N26" s="93">
        <f>[1]MercLab!K62</f>
        <v>29029.509402011103</v>
      </c>
      <c r="O26" s="91">
        <f t="shared" si="6"/>
        <v>12.068837655835795</v>
      </c>
      <c r="P26" s="91">
        <f>[1]MercLab!L62</f>
        <v>8.9029094778194136</v>
      </c>
      <c r="Q26" s="92">
        <f t="shared" si="7"/>
        <v>9.0781701697450607</v>
      </c>
      <c r="R26" s="91">
        <f>[1]MercLab!M62</f>
        <v>2.210051243837821</v>
      </c>
    </row>
    <row r="27" spans="1:18" x14ac:dyDescent="0.2">
      <c r="A27" s="166" t="s">
        <v>51</v>
      </c>
      <c r="B27" s="93">
        <f>[1]MercLab!C63</f>
        <v>1081563.562344196</v>
      </c>
      <c r="C27" s="91">
        <f t="shared" si="2"/>
        <v>11.817861156711501</v>
      </c>
      <c r="D27" s="91">
        <f>[1]MercLab!D63</f>
        <v>9.2043684908289478</v>
      </c>
      <c r="E27" s="93">
        <f>[1]MercLab!E63</f>
        <v>1081563.562344196</v>
      </c>
      <c r="F27" s="91">
        <f t="shared" si="3"/>
        <v>14.695023913149189</v>
      </c>
      <c r="G27" s="91">
        <f>[1]MercLab!F63</f>
        <v>9.2043684908289478</v>
      </c>
      <c r="H27" s="93">
        <f>[1]MercLab!G63</f>
        <v>703761.89474848763</v>
      </c>
      <c r="I27" s="91">
        <f t="shared" si="4"/>
        <v>16.675659557122014</v>
      </c>
      <c r="J27" s="91">
        <f>[1]MercLab!H63</f>
        <v>8.9977558102377042</v>
      </c>
      <c r="K27" s="93">
        <f>[1]MercLab!I63</f>
        <v>617607.52136567107</v>
      </c>
      <c r="L27" s="91">
        <f t="shared" si="5"/>
        <v>15.518707102004347</v>
      </c>
      <c r="M27" s="91">
        <f>[1]MercLab!J63</f>
        <v>8.7897381277118996</v>
      </c>
      <c r="N27" s="93">
        <f>[1]MercLab!K63</f>
        <v>86154.373382823382</v>
      </c>
      <c r="O27" s="91">
        <f t="shared" si="6"/>
        <v>35.818143920321369</v>
      </c>
      <c r="P27" s="91">
        <f>[1]MercLab!L63</f>
        <v>10.44151231951513</v>
      </c>
      <c r="Q27" s="92">
        <f t="shared" si="7"/>
        <v>12.241977581581548</v>
      </c>
      <c r="R27" s="91">
        <f>[1]MercLab!M63</f>
        <v>2.621739314222403</v>
      </c>
    </row>
    <row r="28" spans="1:18" x14ac:dyDescent="0.2">
      <c r="A28" s="166" t="s">
        <v>52</v>
      </c>
      <c r="B28" s="93">
        <f>[1]MercLab!C64</f>
        <v>694391.92024234473</v>
      </c>
      <c r="C28" s="91">
        <f t="shared" si="2"/>
        <v>7.5873740457565191</v>
      </c>
      <c r="D28" s="91">
        <f>[1]MercLab!D64</f>
        <v>9.4355883404228091</v>
      </c>
      <c r="E28" s="93">
        <f>[1]MercLab!E64</f>
        <v>694391.92024234473</v>
      </c>
      <c r="F28" s="91">
        <f t="shared" si="3"/>
        <v>9.4345873218420184</v>
      </c>
      <c r="G28" s="91">
        <f>[1]MercLab!F64</f>
        <v>9.4355883404228091</v>
      </c>
      <c r="H28" s="93">
        <f>[1]MercLab!G64</f>
        <v>504127.22609039937</v>
      </c>
      <c r="I28" s="91">
        <f t="shared" si="4"/>
        <v>11.945309995455453</v>
      </c>
      <c r="J28" s="91">
        <f>[1]MercLab!H64</f>
        <v>9.6550486464734462</v>
      </c>
      <c r="K28" s="93">
        <f>[1]MercLab!I64</f>
        <v>462506.21433688054</v>
      </c>
      <c r="L28" s="91">
        <f t="shared" si="5"/>
        <v>11.621455738232928</v>
      </c>
      <c r="M28" s="91">
        <f>[1]MercLab!J64</f>
        <v>9.5585179156640514</v>
      </c>
      <c r="N28" s="93">
        <f>[1]MercLab!K64</f>
        <v>41621.011753518847</v>
      </c>
      <c r="O28" s="91">
        <f t="shared" si="6"/>
        <v>17.303676302915854</v>
      </c>
      <c r="P28" s="91">
        <f>[1]MercLab!L64</f>
        <v>10.75712346336265</v>
      </c>
      <c r="Q28" s="92">
        <f t="shared" si="7"/>
        <v>8.25605315473587</v>
      </c>
      <c r="R28" s="91">
        <f>[1]MercLab!M64</f>
        <v>3.5580646768802797</v>
      </c>
    </row>
    <row r="29" spans="1:18" x14ac:dyDescent="0.2">
      <c r="A29" s="166" t="s">
        <v>64</v>
      </c>
      <c r="B29" s="93">
        <f>[1]MercLab!C65</f>
        <v>698719.71444804559</v>
      </c>
      <c r="C29" s="91">
        <f t="shared" si="2"/>
        <v>7.6346623169395276</v>
      </c>
      <c r="D29" s="91">
        <f>[1]MercLab!D65</f>
        <v>8.6538830754222715</v>
      </c>
      <c r="E29" s="93">
        <f>[1]MercLab!E65</f>
        <v>698719.71444804559</v>
      </c>
      <c r="F29" s="91">
        <f t="shared" si="3"/>
        <v>9.4933883406246053</v>
      </c>
      <c r="G29" s="91">
        <f>[1]MercLab!F65</f>
        <v>8.6538830754222715</v>
      </c>
      <c r="H29" s="93">
        <f>[1]MercLab!G65</f>
        <v>531134.78449529922</v>
      </c>
      <c r="I29" s="91">
        <f t="shared" si="4"/>
        <v>12.585254915448818</v>
      </c>
      <c r="J29" s="91">
        <f>[1]MercLab!H65</f>
        <v>9.0641187384846713</v>
      </c>
      <c r="K29" s="93">
        <f>[1]MercLab!I65</f>
        <v>498540.92555294355</v>
      </c>
      <c r="L29" s="91">
        <f t="shared" si="5"/>
        <v>12.526904764551208</v>
      </c>
      <c r="M29" s="91">
        <f>[1]MercLab!J65</f>
        <v>8.9508396469532521</v>
      </c>
      <c r="N29" s="93">
        <f>[1]MercLab!K65</f>
        <v>32593.858942356448</v>
      </c>
      <c r="O29" s="91">
        <f t="shared" si="6"/>
        <v>13.550693768364544</v>
      </c>
      <c r="P29" s="91">
        <f>[1]MercLab!L65</f>
        <v>10.720406143311083</v>
      </c>
      <c r="Q29" s="92">
        <f t="shared" si="7"/>
        <v>6.1366455170749452</v>
      </c>
      <c r="R29" s="91">
        <f>[1]MercLab!M65</f>
        <v>2.821837321478077</v>
      </c>
    </row>
    <row r="30" spans="1:18" x14ac:dyDescent="0.2">
      <c r="A30" s="166" t="s">
        <v>65</v>
      </c>
      <c r="B30" s="93">
        <f>[1]MercLab!C66</f>
        <v>930209.96921741613</v>
      </c>
      <c r="C30" s="91">
        <f t="shared" si="2"/>
        <v>10.16407416589897</v>
      </c>
      <c r="D30" s="91">
        <f>[1]MercLab!D66</f>
        <v>7.6852498182966409</v>
      </c>
      <c r="E30" s="93">
        <f>[1]MercLab!E66</f>
        <v>930209.96921741613</v>
      </c>
      <c r="F30" s="91">
        <f t="shared" si="3"/>
        <v>12.63860786163351</v>
      </c>
      <c r="G30" s="91">
        <f>[1]MercLab!F66</f>
        <v>7.6852498182966409</v>
      </c>
      <c r="H30" s="93">
        <f>[1]MercLab!G66</f>
        <v>705423.01394396054</v>
      </c>
      <c r="I30" s="91">
        <f t="shared" si="4"/>
        <v>16.71501982711419</v>
      </c>
      <c r="J30" s="91">
        <f>[1]MercLab!H66</f>
        <v>8.084373585549713</v>
      </c>
      <c r="K30" s="93">
        <f>[1]MercLab!I66</f>
        <v>677386.73290068621</v>
      </c>
      <c r="L30" s="91">
        <f t="shared" si="5"/>
        <v>17.020787375491487</v>
      </c>
      <c r="M30" s="91">
        <f>[1]MercLab!J66</f>
        <v>8.0694103326431659</v>
      </c>
      <c r="N30" s="93">
        <f>[1]MercLab!K66</f>
        <v>28036.281043276671</v>
      </c>
      <c r="O30" s="91">
        <f t="shared" si="6"/>
        <v>11.65590915433285</v>
      </c>
      <c r="P30" s="91">
        <f>[1]MercLab!L66</f>
        <v>8.4215150635405536</v>
      </c>
      <c r="Q30" s="92">
        <f t="shared" si="7"/>
        <v>3.9743927386956361</v>
      </c>
      <c r="R30" s="91">
        <f>[1]MercLab!M66</f>
        <v>3.5108550289805955</v>
      </c>
    </row>
    <row r="31" spans="1:18" x14ac:dyDescent="0.2">
      <c r="A31" s="166" t="s">
        <v>66</v>
      </c>
      <c r="B31" s="93">
        <f>[1]MercLab!C67</f>
        <v>1188076.8444013819</v>
      </c>
      <c r="C31" s="91">
        <f t="shared" si="2"/>
        <v>12.981693984039024</v>
      </c>
      <c r="D31" s="91">
        <f>[1]MercLab!D67</f>
        <v>7.222315451539858</v>
      </c>
      <c r="E31" s="93">
        <f>[1]MercLab!E67</f>
        <v>1188076.8444013819</v>
      </c>
      <c r="F31" s="91">
        <f t="shared" si="3"/>
        <v>16.142202129384472</v>
      </c>
      <c r="G31" s="91">
        <f>[1]MercLab!F67</f>
        <v>7.222315451539858</v>
      </c>
      <c r="H31" s="93">
        <f>[1]MercLab!G67</f>
        <v>849997.61165462434</v>
      </c>
      <c r="I31" s="91">
        <f t="shared" si="4"/>
        <v>20.140719328637367</v>
      </c>
      <c r="J31" s="91">
        <f>[1]MercLab!H67</f>
        <v>7.5271042086025703</v>
      </c>
      <c r="K31" s="93">
        <f>[1]MercLab!I67</f>
        <v>832247.03655206109</v>
      </c>
      <c r="L31" s="91">
        <f t="shared" si="5"/>
        <v>20.911983015044335</v>
      </c>
      <c r="M31" s="91">
        <f>[1]MercLab!J67</f>
        <v>7.5384949356521798</v>
      </c>
      <c r="N31" s="93">
        <f>[1]MercLab!K67</f>
        <v>17750.575102563722</v>
      </c>
      <c r="O31" s="91">
        <f t="shared" si="6"/>
        <v>7.3796909980063621</v>
      </c>
      <c r="P31" s="91">
        <f>[1]MercLab!L67</f>
        <v>7.0064939485334721</v>
      </c>
      <c r="Q31" s="92">
        <f t="shared" si="7"/>
        <v>2.0883088210106915</v>
      </c>
      <c r="R31" s="91">
        <f>[1]MercLab!M67</f>
        <v>2.8619255791758982</v>
      </c>
    </row>
    <row r="32" spans="1:18" x14ac:dyDescent="0.2">
      <c r="A32" s="166" t="s">
        <v>98</v>
      </c>
      <c r="B32" s="93">
        <f>[1]MercLab!C68</f>
        <v>1026560.7064571169</v>
      </c>
      <c r="C32" s="91">
        <f t="shared" si="2"/>
        <v>11.216864473088711</v>
      </c>
      <c r="D32" s="91">
        <f>[1]MercLab!D68</f>
        <v>6.0144041841855467</v>
      </c>
      <c r="E32" s="93">
        <f>[1]MercLab!E68</f>
        <v>1026560.7064571169</v>
      </c>
      <c r="F32" s="91">
        <f t="shared" si="3"/>
        <v>13.947709274700873</v>
      </c>
      <c r="G32" s="91">
        <f>[1]MercLab!F68</f>
        <v>6.0144041841855467</v>
      </c>
      <c r="H32" s="93">
        <f>[1]MercLab!G68</f>
        <v>460063.13258479</v>
      </c>
      <c r="I32" s="91">
        <f t="shared" si="4"/>
        <v>10.901209956115675</v>
      </c>
      <c r="J32" s="91">
        <f>[1]MercLab!H68</f>
        <v>6.0741220938086782</v>
      </c>
      <c r="K32" s="93">
        <f>[1]MercLab!I68</f>
        <v>455035.63650664943</v>
      </c>
      <c r="L32" s="91">
        <f t="shared" si="5"/>
        <v>11.433741526181675</v>
      </c>
      <c r="M32" s="91">
        <f>[1]MercLab!J68</f>
        <v>6.0647287853062686</v>
      </c>
      <c r="N32" s="93">
        <f>[1]MercLab!K68</f>
        <v>5027.4960781405789</v>
      </c>
      <c r="O32" s="91">
        <f t="shared" si="6"/>
        <v>2.0901501689941164</v>
      </c>
      <c r="P32" s="91">
        <f>[1]MercLab!L68</f>
        <v>6.7923082499525114</v>
      </c>
      <c r="Q32" s="92">
        <f t="shared" si="7"/>
        <v>1.092783951170877</v>
      </c>
      <c r="R32" s="91">
        <f>[1]MercLab!M68</f>
        <v>2.4421879489469327</v>
      </c>
    </row>
    <row r="33" spans="1:18" x14ac:dyDescent="0.2">
      <c r="A33" s="166"/>
      <c r="B33" s="105"/>
      <c r="C33" s="96"/>
      <c r="D33" s="96"/>
      <c r="E33" s="105"/>
      <c r="F33" s="96"/>
      <c r="G33" s="96"/>
      <c r="H33" s="105"/>
      <c r="I33" s="96"/>
      <c r="J33" s="96"/>
      <c r="K33" s="105"/>
      <c r="L33" s="96"/>
      <c r="M33" s="96"/>
      <c r="N33" s="105"/>
      <c r="O33" s="96"/>
      <c r="P33" s="96"/>
      <c r="Q33" s="96"/>
      <c r="R33" s="96"/>
    </row>
    <row r="34" spans="1:18" x14ac:dyDescent="0.2">
      <c r="A34" s="169" t="s">
        <v>15</v>
      </c>
      <c r="B34" s="103"/>
      <c r="C34" s="89"/>
      <c r="D34" s="89"/>
      <c r="E34" s="103"/>
      <c r="F34" s="89"/>
      <c r="G34" s="89"/>
      <c r="H34" s="103"/>
      <c r="I34" s="89"/>
      <c r="J34" s="89"/>
      <c r="K34" s="103"/>
      <c r="L34" s="89"/>
      <c r="M34" s="89"/>
      <c r="N34" s="103"/>
      <c r="O34" s="89"/>
      <c r="P34" s="89"/>
      <c r="Q34" s="89"/>
      <c r="R34" s="89"/>
    </row>
    <row r="35" spans="1:18" x14ac:dyDescent="0.2">
      <c r="A35" s="166" t="s">
        <v>71</v>
      </c>
      <c r="B35" s="93">
        <f>[1]MercLab!C70</f>
        <v>4416020.3769856077</v>
      </c>
      <c r="C35" s="91">
        <f>IF(ISNUMBER(B35/B$7*100),B35/B$7*100,0)</f>
        <v>48.252287241733505</v>
      </c>
      <c r="D35" s="91">
        <f>[1]MercLab!D70</f>
        <v>6.7877846083326361</v>
      </c>
      <c r="E35" s="93">
        <f>[1]MercLab!E70</f>
        <v>3488015.0797783341</v>
      </c>
      <c r="F35" s="91">
        <f>IF(ISNUMBER(E35/E$7*100),E35/E$7*100,0)</f>
        <v>47.391079721356007</v>
      </c>
      <c r="G35" s="91">
        <f>[1]MercLab!F70</f>
        <v>7.4463072005360829</v>
      </c>
      <c r="H35" s="93">
        <f>[1]MercLab!G70</f>
        <v>2617848.1414016634</v>
      </c>
      <c r="I35" s="91">
        <f>IF(ISNUMBER(H35/H$7*100),H35/H$7*100,0)</f>
        <v>62.029991541187457</v>
      </c>
      <c r="J35" s="91">
        <f>[1]MercLab!H70</f>
        <v>7.5725300863653544</v>
      </c>
      <c r="K35" s="93">
        <f>[1]MercLab!I70</f>
        <v>2507324.3099702084</v>
      </c>
      <c r="L35" s="91">
        <f>IF(ISNUMBER(K35/K$7*100),K35/K$7*100,0)</f>
        <v>63.001874540198266</v>
      </c>
      <c r="M35" s="91">
        <f>[1]MercLab!J70</f>
        <v>7.4848459646903081</v>
      </c>
      <c r="N35" s="93">
        <f>[1]MercLab!K70</f>
        <v>110523.83143146029</v>
      </c>
      <c r="O35" s="91">
        <f>IF(ISNUMBER(N35/N$7*100),N35/N$7*100,0)</f>
        <v>45.949594261997632</v>
      </c>
      <c r="P35" s="91">
        <f>[1]MercLab!L70</f>
        <v>9.4177917179718484</v>
      </c>
      <c r="Q35" s="92">
        <f>IF(ISNUMBER(N35/H35*100),N35/H35*100,0)</f>
        <v>4.2219344080166161</v>
      </c>
      <c r="R35" s="91">
        <f>[1]MercLab!M70</f>
        <v>2.5334989653499149</v>
      </c>
    </row>
    <row r="36" spans="1:18" x14ac:dyDescent="0.2">
      <c r="A36" s="166" t="s">
        <v>4</v>
      </c>
      <c r="B36" s="93">
        <f>[1]MercLab!C71</f>
        <v>4735919.6230031513</v>
      </c>
      <c r="C36" s="91">
        <f>IF(ISNUMBER(B36/B$7*100),B36/B$7*100,0)</f>
        <v>51.747712758268158</v>
      </c>
      <c r="D36" s="91">
        <f>[1]MercLab!D71</f>
        <v>7.2561856726110854</v>
      </c>
      <c r="E36" s="93">
        <f>[1]MercLab!E71</f>
        <v>3872051.6253631278</v>
      </c>
      <c r="F36" s="91">
        <f>IF(ISNUMBER(E36/E$7*100),E36/E$7*100,0)</f>
        <v>52.608920278650771</v>
      </c>
      <c r="G36" s="91">
        <f>[1]MercLab!F71</f>
        <v>7.8554945300072783</v>
      </c>
      <c r="H36" s="93">
        <f>[1]MercLab!G71</f>
        <v>1602446.0684781773</v>
      </c>
      <c r="I36" s="91">
        <f>IF(ISNUMBER(H36/H$7*100),H36/H$7*100,0)</f>
        <v>37.970008458813531</v>
      </c>
      <c r="J36" s="91">
        <f>[1]MercLab!H71</f>
        <v>9.0168365850753389</v>
      </c>
      <c r="K36" s="93">
        <f>[1]MercLab!I71</f>
        <v>1472437.1308904677</v>
      </c>
      <c r="L36" s="91">
        <f>IF(ISNUMBER(K36/K$7*100),K36/K$7*100,0)</f>
        <v>36.998125459802587</v>
      </c>
      <c r="M36" s="91">
        <f>[1]MercLab!J71</f>
        <v>8.9157486022295629</v>
      </c>
      <c r="N36" s="93">
        <f>[1]MercLab!K71</f>
        <v>130008.93758771608</v>
      </c>
      <c r="O36" s="91">
        <f>IF(ISNUMBER(N36/N$7*100),N36/N$7*100,0)</f>
        <v>54.050405738001636</v>
      </c>
      <c r="P36" s="91">
        <f>[1]MercLab!L71</f>
        <v>10.117978808855206</v>
      </c>
      <c r="Q36" s="92">
        <f>IF(ISNUMBER(N36/H36*100),N36/H36*100,0)</f>
        <v>8.1131552658857302</v>
      </c>
      <c r="R36" s="91">
        <f>[1]MercLab!M71</f>
        <v>3.1670261261815096</v>
      </c>
    </row>
    <row r="37" spans="1:18" x14ac:dyDescent="0.2">
      <c r="A37" s="166"/>
      <c r="B37" s="105"/>
      <c r="C37" s="91"/>
      <c r="D37" s="91"/>
      <c r="E37" s="105"/>
      <c r="F37" s="91"/>
      <c r="G37" s="91"/>
      <c r="H37" s="105"/>
      <c r="I37" s="91"/>
      <c r="J37" s="91"/>
      <c r="K37" s="105"/>
      <c r="L37" s="91"/>
      <c r="M37" s="91"/>
      <c r="N37" s="105"/>
      <c r="O37" s="91"/>
      <c r="P37" s="91"/>
      <c r="Q37" s="91"/>
      <c r="R37" s="91"/>
    </row>
    <row r="38" spans="1:18" x14ac:dyDescent="0.2">
      <c r="A38" s="169" t="s">
        <v>16</v>
      </c>
      <c r="B38" s="103"/>
      <c r="C38" s="89"/>
      <c r="D38" s="89"/>
      <c r="E38" s="103"/>
      <c r="F38" s="89"/>
      <c r="G38" s="89"/>
      <c r="H38" s="103"/>
      <c r="I38" s="89"/>
      <c r="J38" s="89"/>
      <c r="K38" s="103"/>
      <c r="L38" s="89"/>
      <c r="M38" s="89"/>
      <c r="N38" s="103"/>
      <c r="O38" s="89"/>
      <c r="P38" s="89"/>
      <c r="Q38" s="89"/>
      <c r="R38" s="89"/>
    </row>
    <row r="39" spans="1:18" x14ac:dyDescent="0.2">
      <c r="A39" s="166" t="s">
        <v>45</v>
      </c>
      <c r="B39" s="93">
        <f>[1]MercLab!C73</f>
        <v>1226136.0402428154</v>
      </c>
      <c r="C39" s="92">
        <f>IF(ISNUMBER(B39/B$7*100),B39/B$7*100,0)</f>
        <v>13.397553308307767</v>
      </c>
      <c r="D39" s="92">
        <f>[1]MercLab!D73</f>
        <v>5.7081854798453788</v>
      </c>
      <c r="E39" s="93">
        <f>[1]MercLab!E73</f>
        <v>1226136.0402428154</v>
      </c>
      <c r="F39" s="92">
        <f>IF(ISNUMBER(E39/E$7*100),E39/E$7*100,0)</f>
        <v>16.659306081918615</v>
      </c>
      <c r="G39" s="92">
        <f>[1]MercLab!F73</f>
        <v>5.7081854798453788</v>
      </c>
      <c r="H39" s="93">
        <f>[1]MercLab!G73</f>
        <v>1226136.0402428154</v>
      </c>
      <c r="I39" s="91">
        <f>IF(ISNUMBER(H39/H$7*100),H39/H$7*100,0)</f>
        <v>29.053330864289144</v>
      </c>
      <c r="J39" s="91">
        <f>[1]MercLab!H73</f>
        <v>5.7081854798453788</v>
      </c>
      <c r="K39" s="93">
        <f>[1]MercLab!I73</f>
        <v>1226136.0402428154</v>
      </c>
      <c r="L39" s="91">
        <f>IF(ISNUMBER(K39/K$7*100),K39/K$7*100,0)</f>
        <v>30.809284889640466</v>
      </c>
      <c r="M39" s="91">
        <f>[1]MercLab!J73</f>
        <v>5.7081854798453788</v>
      </c>
      <c r="N39" s="93">
        <f>[1]MercLab!K73</f>
        <v>0</v>
      </c>
      <c r="O39" s="91">
        <f>IF(ISNUMBER(N39/N$7*100),N39/N$7*100,0)</f>
        <v>0</v>
      </c>
      <c r="P39" s="91">
        <f>[1]MercLab!L73</f>
        <v>0</v>
      </c>
      <c r="Q39" s="92">
        <f t="shared" ref="Q39:Q43" si="8">IF(ISNUMBER(N39/H39*100),N39/H39*100,0)</f>
        <v>0</v>
      </c>
      <c r="R39" s="91">
        <f>[1]MercLab!M73</f>
        <v>0</v>
      </c>
    </row>
    <row r="40" spans="1:18" x14ac:dyDescent="0.2">
      <c r="A40" s="166" t="s">
        <v>46</v>
      </c>
      <c r="B40" s="93">
        <f>[1]MercLab!C74</f>
        <v>537060.8435917038</v>
      </c>
      <c r="C40" s="92">
        <f>IF(ISNUMBER(B40/B$7*100),B40/B$7*100,0)</f>
        <v>5.8682732141204204</v>
      </c>
      <c r="D40" s="92">
        <f>[1]MercLab!D74</f>
        <v>8.0533051303328609</v>
      </c>
      <c r="E40" s="93">
        <f>[1]MercLab!E74</f>
        <v>537060.8435917038</v>
      </c>
      <c r="F40" s="92">
        <f>IF(ISNUMBER(E40/E$7*100),E40/E$7*100,0)</f>
        <v>7.2969561976465522</v>
      </c>
      <c r="G40" s="92">
        <f>[1]MercLab!F74</f>
        <v>8.0533051303328609</v>
      </c>
      <c r="H40" s="93">
        <f>[1]MercLab!G74</f>
        <v>537060.8435917038</v>
      </c>
      <c r="I40" s="91">
        <f>IF(ISNUMBER(H40/H$7*100),H40/H$7*100,0)</f>
        <v>12.725673066451929</v>
      </c>
      <c r="J40" s="91">
        <f>[1]MercLab!H74</f>
        <v>8.0533051303328609</v>
      </c>
      <c r="K40" s="93">
        <f>[1]MercLab!I74</f>
        <v>537060.8435917038</v>
      </c>
      <c r="L40" s="91">
        <f>IF(ISNUMBER(K40/K$7*100),K40/K$7*100,0)</f>
        <v>13.494799916337746</v>
      </c>
      <c r="M40" s="91">
        <f>[1]MercLab!J74</f>
        <v>8.0533051303328609</v>
      </c>
      <c r="N40" s="93">
        <f>[1]MercLab!K74</f>
        <v>0</v>
      </c>
      <c r="O40" s="91">
        <f>IF(ISNUMBER(N40/N$7*100),N40/N$7*100,0)</f>
        <v>0</v>
      </c>
      <c r="P40" s="91">
        <f>[1]MercLab!L74</f>
        <v>0</v>
      </c>
      <c r="Q40" s="92">
        <f t="shared" si="8"/>
        <v>0</v>
      </c>
      <c r="R40" s="91">
        <f>[1]MercLab!M74</f>
        <v>0</v>
      </c>
    </row>
    <row r="41" spans="1:18" x14ac:dyDescent="0.2">
      <c r="A41" s="166" t="s">
        <v>67</v>
      </c>
      <c r="B41" s="207">
        <f>[1]MercLab!C75</f>
        <v>2215082.3370911204</v>
      </c>
      <c r="C41" s="208">
        <f>IF(ISNUMBER(B41/B$7*100),B41/B$7*100,0)</f>
        <v>24.203418478419636</v>
      </c>
      <c r="D41" s="208">
        <f>[1]MercLab!D75</f>
        <v>9.1541691808737546</v>
      </c>
      <c r="E41" s="207">
        <f>[1]MercLab!E75</f>
        <v>2215082.3370911204</v>
      </c>
      <c r="F41" s="208">
        <f>IF(ISNUMBER(E41/E$7*100),E41/E$7*100,0)</f>
        <v>30.095954640518389</v>
      </c>
      <c r="G41" s="208">
        <f>[1]MercLab!F75</f>
        <v>9.1541691808737546</v>
      </c>
      <c r="H41" s="93">
        <f>[1]MercLab!G75</f>
        <v>2215082.3370911204</v>
      </c>
      <c r="I41" s="91">
        <f>IF(ISNUMBER(H41/H$7*100),H41/H$7*100,0)</f>
        <v>52.486443525798876</v>
      </c>
      <c r="J41" s="91">
        <f>[1]MercLab!H75</f>
        <v>9.1541691808737546</v>
      </c>
      <c r="K41" s="93">
        <f>[1]MercLab!I75</f>
        <v>2215082.3370911204</v>
      </c>
      <c r="L41" s="91">
        <f>IF(ISNUMBER(K41/K$7*100),K41/K$7*100,0)</f>
        <v>55.65867125472974</v>
      </c>
      <c r="M41" s="91">
        <f>[1]MercLab!J75</f>
        <v>9.1541691808737546</v>
      </c>
      <c r="N41" s="93">
        <f>[1]MercLab!K75</f>
        <v>0</v>
      </c>
      <c r="O41" s="91">
        <f>IF(ISNUMBER(N41/N$7*100),N41/N$7*100,0)</f>
        <v>0</v>
      </c>
      <c r="P41" s="91">
        <f>[1]MercLab!L75</f>
        <v>0</v>
      </c>
      <c r="Q41" s="92">
        <f t="shared" si="8"/>
        <v>0</v>
      </c>
      <c r="R41" s="91">
        <f>[1]MercLab!M75</f>
        <v>0</v>
      </c>
    </row>
    <row r="42" spans="1:18" x14ac:dyDescent="0.2">
      <c r="A42" s="166" t="s">
        <v>63</v>
      </c>
      <c r="B42" s="207">
        <f>[1]MercLab!C76</f>
        <v>1961.714906826086</v>
      </c>
      <c r="C42" s="208">
        <f>IF(ISNUMBER(B42/B$7*100),B42/B$7*100,0)</f>
        <v>2.1434962497880541E-2</v>
      </c>
      <c r="D42" s="208">
        <f>[1]MercLab!D76</f>
        <v>10.112009204149601</v>
      </c>
      <c r="E42" s="207">
        <f>[1]MercLab!E76</f>
        <v>1961.714906826086</v>
      </c>
      <c r="F42" s="208">
        <f>IF(ISNUMBER(E42/E$7*100),E42/E$7*100,0)</f>
        <v>2.6653493581190509E-2</v>
      </c>
      <c r="G42" s="208">
        <f>[1]MercLab!F76</f>
        <v>10.112009204149601</v>
      </c>
      <c r="H42" s="93">
        <f>[1]MercLab!G76</f>
        <v>1482.2199350971346</v>
      </c>
      <c r="I42" s="91">
        <f>IF(ISNUMBER(H42/H$7*100),H42/H$7*100,0)</f>
        <v>3.5121246562081529E-2</v>
      </c>
      <c r="J42" s="91">
        <f>[1]MercLab!H76</f>
        <v>12.350477956199747</v>
      </c>
      <c r="K42" s="93">
        <f>[1]MercLab!I76</f>
        <v>1482.2199350971346</v>
      </c>
      <c r="L42" s="91">
        <f>IF(ISNUMBER(K42/K$7*100),K42/K$7*100,0)</f>
        <v>3.7243939294426591E-2</v>
      </c>
      <c r="M42" s="91">
        <f>[1]MercLab!J76</f>
        <v>12.350477956199747</v>
      </c>
      <c r="N42" s="93">
        <f>[1]MercLab!K76</f>
        <v>0</v>
      </c>
      <c r="O42" s="91">
        <f>IF(ISNUMBER(N42/N$7*100),N42/N$7*100,0)</f>
        <v>0</v>
      </c>
      <c r="P42" s="91">
        <f>[1]MercLab!L76</f>
        <v>0</v>
      </c>
      <c r="Q42" s="92">
        <f t="shared" si="8"/>
        <v>0</v>
      </c>
      <c r="R42" s="91">
        <f>[1]MercLab!M76</f>
        <v>0</v>
      </c>
    </row>
    <row r="43" spans="1:18" x14ac:dyDescent="0.2">
      <c r="A43" s="166" t="s">
        <v>99</v>
      </c>
      <c r="B43" s="207">
        <f>[1]MercLab!C77</f>
        <v>96229.326990466434</v>
      </c>
      <c r="C43" s="208">
        <f>IF(ISNUMBER(B43/B$7*100),B43/B$7*100,0)</f>
        <v>1.0514637004895819</v>
      </c>
      <c r="D43" s="208">
        <f>[1]MercLab!D77</f>
        <v>10.238574526815981</v>
      </c>
      <c r="E43" s="207">
        <f>[1]MercLab!E77</f>
        <v>96229.326990466434</v>
      </c>
      <c r="F43" s="208">
        <f>IF(ISNUMBER(E43/E$7*100),E43/E$7*100,0)</f>
        <v>1.3074518322402002</v>
      </c>
      <c r="G43" s="208">
        <f>[1]MercLab!F77</f>
        <v>10.238574526815981</v>
      </c>
      <c r="H43" s="93">
        <f>[1]MercLab!G77</f>
        <v>61123.477018914695</v>
      </c>
      <c r="I43" s="91">
        <f>IF(ISNUMBER(H43/H$7*100),H43/H$7*100,0)</f>
        <v>1.448322651909512</v>
      </c>
      <c r="J43" s="91">
        <f>[1]MercLab!H77</f>
        <v>11.245140806237419</v>
      </c>
      <c r="K43" s="93">
        <f>[1]MercLab!I77</f>
        <v>0</v>
      </c>
      <c r="L43" s="91">
        <f>IF(ISNUMBER(K43/K$7*100),K43/K$7*100,0)</f>
        <v>0</v>
      </c>
      <c r="M43" s="91">
        <f>[1]MercLab!J77</f>
        <v>0</v>
      </c>
      <c r="N43" s="93">
        <f>[1]MercLab!K77</f>
        <v>61123.477018914695</v>
      </c>
      <c r="O43" s="91">
        <f>IF(ISNUMBER(N43/N$7*100),N43/N$7*100,0)</f>
        <v>25.41170472038311</v>
      </c>
      <c r="P43" s="91">
        <f>[1]MercLab!L77</f>
        <v>11.245140806237419</v>
      </c>
      <c r="Q43" s="92">
        <f t="shared" si="8"/>
        <v>100</v>
      </c>
      <c r="R43" s="91">
        <f>[1]MercLab!M77</f>
        <v>3.9158798829530466</v>
      </c>
    </row>
    <row r="44" spans="1:18" x14ac:dyDescent="0.2">
      <c r="A44" s="162"/>
      <c r="B44" s="165"/>
      <c r="C44" s="164"/>
      <c r="D44" s="163"/>
      <c r="E44" s="165"/>
      <c r="F44" s="164"/>
      <c r="G44" s="163"/>
      <c r="H44" s="165"/>
      <c r="I44" s="164"/>
      <c r="J44" s="163"/>
      <c r="K44" s="165"/>
      <c r="L44" s="164"/>
      <c r="M44" s="163"/>
      <c r="N44" s="165"/>
      <c r="O44" s="164"/>
      <c r="P44" s="163"/>
      <c r="Q44" s="150"/>
      <c r="R44" s="150"/>
    </row>
    <row r="45" spans="1:18" x14ac:dyDescent="0.2">
      <c r="A45" s="2" t="str">
        <f>'C01'!A46</f>
        <v>Fuente: Instituto Nacional de Estadística (INE). LXV Encuesta Permanente de Hogares de Propósitos Múltiples, 2019.</v>
      </c>
      <c r="F45" s="21"/>
      <c r="I45" s="21"/>
      <c r="L45" s="21"/>
    </row>
    <row r="46" spans="1:18" x14ac:dyDescent="0.2">
      <c r="A46" s="198" t="s">
        <v>123</v>
      </c>
      <c r="B46" s="5"/>
      <c r="F46" s="21"/>
      <c r="I46" s="21"/>
      <c r="L46" s="21"/>
    </row>
    <row r="47" spans="1:18" x14ac:dyDescent="0.2">
      <c r="A47" s="2" t="s">
        <v>78</v>
      </c>
      <c r="B47" s="5"/>
      <c r="F47" s="21"/>
      <c r="I47" s="21"/>
      <c r="L47" s="21"/>
    </row>
    <row r="48" spans="1:18" x14ac:dyDescent="0.2">
      <c r="A48" s="2" t="s">
        <v>79</v>
      </c>
      <c r="B48" s="5"/>
      <c r="F48" s="21"/>
      <c r="I48" s="21"/>
      <c r="L48" s="21"/>
    </row>
    <row r="49" spans="1:12" x14ac:dyDescent="0.2">
      <c r="A49" s="2" t="s">
        <v>80</v>
      </c>
      <c r="F49" s="21"/>
      <c r="I49" s="21"/>
      <c r="L49" s="21"/>
    </row>
    <row r="50" spans="1:12" x14ac:dyDescent="0.2">
      <c r="A50" s="2" t="s">
        <v>92</v>
      </c>
      <c r="F50" s="21"/>
      <c r="I50" s="21"/>
      <c r="L50" s="21"/>
    </row>
    <row r="51" spans="1:12" x14ac:dyDescent="0.2">
      <c r="A51" s="2" t="s">
        <v>93</v>
      </c>
      <c r="F51" s="21"/>
      <c r="I51" s="21"/>
      <c r="L51" s="21"/>
    </row>
    <row r="52" spans="1:12" x14ac:dyDescent="0.2">
      <c r="E52" s="9"/>
      <c r="F52" s="21"/>
      <c r="G52" s="3"/>
      <c r="I52" s="21"/>
      <c r="L52" s="21"/>
    </row>
    <row r="53" spans="1:12" x14ac:dyDescent="0.2">
      <c r="F53" s="21"/>
      <c r="I53" s="21"/>
      <c r="L53" s="21"/>
    </row>
    <row r="54" spans="1:12" x14ac:dyDescent="0.2">
      <c r="B54" s="9"/>
      <c r="F54" s="21"/>
      <c r="I54" s="21"/>
      <c r="L54" s="21"/>
    </row>
    <row r="56" spans="1:12" x14ac:dyDescent="0.2">
      <c r="B56" s="9"/>
    </row>
    <row r="57" spans="1:12" x14ac:dyDescent="0.2">
      <c r="B57" s="9"/>
    </row>
  </sheetData>
  <mergeCells count="11">
    <mergeCell ref="A1:R1"/>
    <mergeCell ref="A2:R2"/>
    <mergeCell ref="A3:A5"/>
    <mergeCell ref="B3:D4"/>
    <mergeCell ref="E3:G4"/>
    <mergeCell ref="H3:P3"/>
    <mergeCell ref="Q3:Q5"/>
    <mergeCell ref="R3:R5"/>
    <mergeCell ref="H4:J4"/>
    <mergeCell ref="K4:M4"/>
    <mergeCell ref="N4:P4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  <ignoredErrors>
    <ignoredError sqref="Q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67"/>
  <sheetViews>
    <sheetView workbookViewId="0">
      <selection activeCell="N28" sqref="N28"/>
    </sheetView>
  </sheetViews>
  <sheetFormatPr baseColWidth="10" defaultColWidth="12" defaultRowHeight="11.25" x14ac:dyDescent="0.2"/>
  <cols>
    <col min="1" max="1" width="49" style="214" customWidth="1"/>
    <col min="2" max="2" width="13" style="23" customWidth="1"/>
    <col min="3" max="3" width="13" style="44" bestFit="1" customWidth="1"/>
    <col min="4" max="4" width="10.5" style="23" bestFit="1" customWidth="1"/>
    <col min="5" max="5" width="13" style="23" customWidth="1"/>
    <col min="6" max="6" width="8.6640625" style="44" customWidth="1"/>
    <col min="7" max="7" width="6.1640625" style="23" customWidth="1"/>
    <col min="8" max="8" width="10.6640625" style="23" customWidth="1"/>
    <col min="9" max="9" width="8.5" style="44" customWidth="1"/>
    <col min="10" max="10" width="5.6640625" style="23" customWidth="1"/>
    <col min="11" max="11" width="10.5" style="23" bestFit="1" customWidth="1"/>
    <col min="12" max="12" width="6.5" style="23" customWidth="1"/>
    <col min="13" max="16384" width="12" style="214"/>
  </cols>
  <sheetData>
    <row r="1" spans="1:18" x14ac:dyDescent="0.2">
      <c r="A1" s="223" t="s">
        <v>121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</row>
    <row r="2" spans="1:18" x14ac:dyDescent="0.2">
      <c r="A2" s="232" t="s">
        <v>77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</row>
    <row r="3" spans="1:18" ht="13.5" customHeight="1" x14ac:dyDescent="0.35">
      <c r="A3" s="224" t="s">
        <v>38</v>
      </c>
      <c r="B3" s="233" t="s">
        <v>39</v>
      </c>
      <c r="C3" s="233"/>
      <c r="D3" s="233"/>
      <c r="E3" s="233"/>
      <c r="F3" s="233"/>
      <c r="G3" s="233"/>
      <c r="H3" s="233"/>
      <c r="I3" s="233"/>
      <c r="J3" s="233"/>
      <c r="K3" s="234" t="s">
        <v>27</v>
      </c>
      <c r="L3" s="234" t="s">
        <v>28</v>
      </c>
    </row>
    <row r="4" spans="1:18" ht="15.75" customHeight="1" x14ac:dyDescent="0.35">
      <c r="A4" s="225"/>
      <c r="B4" s="237" t="s">
        <v>0</v>
      </c>
      <c r="C4" s="237"/>
      <c r="D4" s="237"/>
      <c r="E4" s="237" t="s">
        <v>29</v>
      </c>
      <c r="F4" s="237"/>
      <c r="G4" s="237"/>
      <c r="H4" s="237" t="s">
        <v>30</v>
      </c>
      <c r="I4" s="237"/>
      <c r="J4" s="237"/>
      <c r="K4" s="235"/>
      <c r="L4" s="235"/>
    </row>
    <row r="5" spans="1:18" x14ac:dyDescent="0.2">
      <c r="A5" s="226"/>
      <c r="B5" s="161" t="s">
        <v>6</v>
      </c>
      <c r="C5" s="160" t="s">
        <v>91</v>
      </c>
      <c r="D5" s="161" t="s">
        <v>31</v>
      </c>
      <c r="E5" s="161" t="s">
        <v>6</v>
      </c>
      <c r="F5" s="160" t="s">
        <v>91</v>
      </c>
      <c r="G5" s="161" t="s">
        <v>31</v>
      </c>
      <c r="H5" s="161" t="s">
        <v>6</v>
      </c>
      <c r="I5" s="160" t="s">
        <v>91</v>
      </c>
      <c r="J5" s="161" t="s">
        <v>31</v>
      </c>
      <c r="K5" s="236"/>
      <c r="L5" s="236"/>
    </row>
    <row r="6" spans="1:18" x14ac:dyDescent="0.2">
      <c r="A6" s="20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</row>
    <row r="7" spans="1:18" ht="12" customHeight="1" x14ac:dyDescent="0.2">
      <c r="A7" s="68" t="s">
        <v>76</v>
      </c>
      <c r="B7" s="22">
        <f>SUM(B10:B33)</f>
        <v>4040884.9178797132</v>
      </c>
      <c r="C7" s="22">
        <f>'C02'!I7</f>
        <v>100.00000000000286</v>
      </c>
      <c r="D7" s="67">
        <f>'C02'!J7</f>
        <v>8.1341378596866942</v>
      </c>
      <c r="E7" s="22">
        <f>SUM(E10:E33)</f>
        <v>3979761.4408607986</v>
      </c>
      <c r="F7" s="22">
        <f>'C02'!L7</f>
        <v>100.0000000000029</v>
      </c>
      <c r="G7" s="67">
        <f>'C02'!M7</f>
        <v>8.0272282416981753</v>
      </c>
      <c r="H7" s="22">
        <f>SUM(H10:H33)</f>
        <v>61123.477018914695</v>
      </c>
      <c r="I7" s="22">
        <f>'C02'!O7</f>
        <v>99.999999999999318</v>
      </c>
      <c r="J7" s="67">
        <f>'C02'!P7</f>
        <v>9.7966916726077464</v>
      </c>
      <c r="K7" s="67">
        <f>'C02'!Q7</f>
        <v>5.6994312969007179</v>
      </c>
      <c r="L7" s="67">
        <f>'C02'!R7</f>
        <v>2.8759229662398353</v>
      </c>
      <c r="M7" s="22"/>
    </row>
    <row r="8" spans="1:18" ht="12" customHeight="1" x14ac:dyDescent="0.2">
      <c r="B8" s="8"/>
      <c r="C8" s="101"/>
      <c r="D8" s="101"/>
      <c r="E8" s="8"/>
      <c r="F8" s="101"/>
      <c r="G8" s="101"/>
      <c r="H8" s="8"/>
      <c r="I8" s="101"/>
      <c r="J8" s="101"/>
      <c r="K8" s="101"/>
      <c r="L8" s="101"/>
      <c r="M8" s="23"/>
    </row>
    <row r="9" spans="1:18" x14ac:dyDescent="0.2">
      <c r="A9" s="65" t="s">
        <v>130</v>
      </c>
      <c r="B9" s="22"/>
      <c r="C9" s="67"/>
      <c r="D9" s="67"/>
      <c r="E9" s="22"/>
      <c r="F9" s="67"/>
      <c r="G9" s="67"/>
      <c r="H9" s="22"/>
      <c r="I9" s="67"/>
      <c r="J9" s="67"/>
      <c r="K9" s="89"/>
      <c r="L9" s="67"/>
      <c r="M9" s="9"/>
    </row>
    <row r="10" spans="1:18" x14ac:dyDescent="0.2">
      <c r="A10" s="107" t="s">
        <v>132</v>
      </c>
      <c r="B10" s="69">
        <f>[1]MercLab!G79</f>
        <v>1212269.3019151324</v>
      </c>
      <c r="C10" s="33">
        <f>IF(ISNUMBER(B10/B$7*100),B10/B$7*100,0)</f>
        <v>30.000094695872221</v>
      </c>
      <c r="D10" s="33">
        <f>[1]MercLab!H79</f>
        <v>5.7003574620661945</v>
      </c>
      <c r="E10" s="69">
        <f>[1]MercLab!I79</f>
        <v>1212269.3019151324</v>
      </c>
      <c r="F10" s="33">
        <f>IF(ISNUMBER(E10/E$7*100),E10/E$7*100,0)</f>
        <v>30.460853494096014</v>
      </c>
      <c r="G10" s="33">
        <f>[1]MercLab!J79</f>
        <v>5.7003574620661945</v>
      </c>
      <c r="H10" s="69">
        <f>[1]MercLab!K79</f>
        <v>0</v>
      </c>
      <c r="I10" s="33">
        <f>IF(ISNUMBER(H10/H$7*100),H10/H$7*100,0)</f>
        <v>0</v>
      </c>
      <c r="J10" s="33">
        <f>[1]MercLab!L79</f>
        <v>0</v>
      </c>
      <c r="K10" s="33">
        <f t="shared" ref="K10:K36" si="0">IF(ISNUMBER(H10/B10*100),H10/B10*100,0)</f>
        <v>0</v>
      </c>
      <c r="L10" s="33">
        <f>[1]MercLab!M79</f>
        <v>0</v>
      </c>
      <c r="M10" s="9"/>
    </row>
    <row r="11" spans="1:18" x14ac:dyDescent="0.2">
      <c r="A11" s="107" t="s">
        <v>133</v>
      </c>
      <c r="B11" s="69">
        <f>[1]MercLab!G80</f>
        <v>13866.73832768469</v>
      </c>
      <c r="C11" s="33">
        <f t="shared" ref="C11:C20" si="1">IF(ISNUMBER(B11/B$7*100),B11/B$7*100,0)</f>
        <v>0.34316093156547217</v>
      </c>
      <c r="D11" s="33">
        <f>[1]MercLab!H80</f>
        <v>6.3377475461131549</v>
      </c>
      <c r="E11" s="69">
        <f>[1]MercLab!I80</f>
        <v>13866.73832768469</v>
      </c>
      <c r="F11" s="33">
        <f t="shared" ref="F11:F20" si="2">IF(ISNUMBER(E11/E$7*100),E11/E$7*100,0)</f>
        <v>0.34843139554328156</v>
      </c>
      <c r="G11" s="33">
        <f>[1]MercLab!J80</f>
        <v>6.3377475461131549</v>
      </c>
      <c r="H11" s="69">
        <f>[1]MercLab!K80</f>
        <v>0</v>
      </c>
      <c r="I11" s="33">
        <f t="shared" ref="I11:I20" si="3">IF(ISNUMBER(H11/H$7*100),H11/H$7*100,0)</f>
        <v>0</v>
      </c>
      <c r="J11" s="33">
        <f>[1]MercLab!L80</f>
        <v>0</v>
      </c>
      <c r="K11" s="33">
        <f t="shared" si="0"/>
        <v>0</v>
      </c>
      <c r="L11" s="33">
        <f>[1]MercLab!M80</f>
        <v>0</v>
      </c>
      <c r="M11" s="9"/>
    </row>
    <row r="12" spans="1:18" x14ac:dyDescent="0.2">
      <c r="A12" s="107" t="s">
        <v>72</v>
      </c>
      <c r="B12" s="69">
        <f>[1]MercLab!G81</f>
        <v>537060.8435917038</v>
      </c>
      <c r="C12" s="33">
        <f t="shared" si="1"/>
        <v>13.290674060411108</v>
      </c>
      <c r="D12" s="33">
        <f>[1]MercLab!H81</f>
        <v>8.0533051303328609</v>
      </c>
      <c r="E12" s="69">
        <f>[1]MercLab!I81</f>
        <v>537060.8435917038</v>
      </c>
      <c r="F12" s="33">
        <f t="shared" si="2"/>
        <v>13.494799916337216</v>
      </c>
      <c r="G12" s="33">
        <f>[1]MercLab!J81</f>
        <v>8.0533051303328609</v>
      </c>
      <c r="H12" s="69">
        <f>[1]MercLab!K81</f>
        <v>0</v>
      </c>
      <c r="I12" s="33">
        <f t="shared" si="3"/>
        <v>0</v>
      </c>
      <c r="J12" s="33">
        <f>[1]MercLab!L81</f>
        <v>0</v>
      </c>
      <c r="K12" s="33">
        <f t="shared" si="0"/>
        <v>0</v>
      </c>
      <c r="L12" s="33">
        <f>[1]MercLab!M81</f>
        <v>0</v>
      </c>
      <c r="M12" s="9"/>
    </row>
    <row r="13" spans="1:18" x14ac:dyDescent="0.2">
      <c r="A13" s="107" t="s">
        <v>134</v>
      </c>
      <c r="B13" s="69">
        <f>[1]MercLab!G82</f>
        <v>10935.879717085512</v>
      </c>
      <c r="C13" s="33">
        <f t="shared" si="1"/>
        <v>0.27063081328293959</v>
      </c>
      <c r="D13" s="33">
        <f>[1]MercLab!H82</f>
        <v>11.487571700939821</v>
      </c>
      <c r="E13" s="69">
        <f>[1]MercLab!I82</f>
        <v>10935.879717085512</v>
      </c>
      <c r="F13" s="33">
        <f t="shared" si="2"/>
        <v>0.2747873177724981</v>
      </c>
      <c r="G13" s="33">
        <f>[1]MercLab!J82</f>
        <v>11.487571700939821</v>
      </c>
      <c r="H13" s="69">
        <f>[1]MercLab!K82</f>
        <v>0</v>
      </c>
      <c r="I13" s="33">
        <f t="shared" si="3"/>
        <v>0</v>
      </c>
      <c r="J13" s="33">
        <f>[1]MercLab!L82</f>
        <v>0</v>
      </c>
      <c r="K13" s="33">
        <f t="shared" si="0"/>
        <v>0</v>
      </c>
      <c r="L13" s="33">
        <f>[1]MercLab!M82</f>
        <v>0</v>
      </c>
      <c r="M13" s="9"/>
    </row>
    <row r="14" spans="1:18" x14ac:dyDescent="0.2">
      <c r="A14" s="107" t="s">
        <v>135</v>
      </c>
      <c r="B14" s="69">
        <f>[1]MercLab!G83</f>
        <v>28819.05296149362</v>
      </c>
      <c r="C14" s="33">
        <f t="shared" si="1"/>
        <v>0.71318667933298197</v>
      </c>
      <c r="D14" s="33">
        <f>[1]MercLab!H83</f>
        <v>6.4148586346080121</v>
      </c>
      <c r="E14" s="69">
        <f>[1]MercLab!I83</f>
        <v>28819.05296149362</v>
      </c>
      <c r="F14" s="33">
        <f t="shared" si="2"/>
        <v>0.72414021266712492</v>
      </c>
      <c r="G14" s="33">
        <f>[1]MercLab!J83</f>
        <v>6.4148586346080121</v>
      </c>
      <c r="H14" s="69">
        <f>[1]MercLab!K83</f>
        <v>0</v>
      </c>
      <c r="I14" s="33">
        <f t="shared" si="3"/>
        <v>0</v>
      </c>
      <c r="J14" s="33">
        <f>[1]MercLab!L83</f>
        <v>0</v>
      </c>
      <c r="K14" s="33">
        <f t="shared" si="0"/>
        <v>0</v>
      </c>
      <c r="L14" s="33">
        <f>[1]MercLab!M83</f>
        <v>0</v>
      </c>
      <c r="M14" s="9"/>
    </row>
    <row r="15" spans="1:18" x14ac:dyDescent="0.2">
      <c r="A15" s="107" t="s">
        <v>136</v>
      </c>
      <c r="B15" s="69">
        <f>[1]MercLab!G84</f>
        <v>245511.31100142022</v>
      </c>
      <c r="C15" s="33">
        <f t="shared" si="1"/>
        <v>6.0756818367953453</v>
      </c>
      <c r="D15" s="33">
        <f>[1]MercLab!H84</f>
        <v>7.1651615716659531</v>
      </c>
      <c r="E15" s="69">
        <f>[1]MercLab!I84</f>
        <v>245511.31100142022</v>
      </c>
      <c r="F15" s="33">
        <f t="shared" si="2"/>
        <v>6.1689956709645788</v>
      </c>
      <c r="G15" s="33">
        <f>[1]MercLab!J84</f>
        <v>7.1651615716659531</v>
      </c>
      <c r="H15" s="69">
        <f>[1]MercLab!K84</f>
        <v>0</v>
      </c>
      <c r="I15" s="33">
        <f t="shared" si="3"/>
        <v>0</v>
      </c>
      <c r="J15" s="33">
        <f>[1]MercLab!L84</f>
        <v>0</v>
      </c>
      <c r="K15" s="33">
        <f t="shared" si="0"/>
        <v>0</v>
      </c>
      <c r="L15" s="33">
        <f>[1]MercLab!M84</f>
        <v>0</v>
      </c>
      <c r="M15" s="9"/>
    </row>
    <row r="16" spans="1:18" x14ac:dyDescent="0.2">
      <c r="A16" s="107" t="s">
        <v>137</v>
      </c>
      <c r="B16" s="69">
        <f>[1]MercLab!G85</f>
        <v>762785.52574589232</v>
      </c>
      <c r="C16" s="33">
        <f t="shared" si="1"/>
        <v>18.87669511128103</v>
      </c>
      <c r="D16" s="33">
        <f>[1]MercLab!H85</f>
        <v>8.4931980775254452</v>
      </c>
      <c r="E16" s="69">
        <f>[1]MercLab!I85</f>
        <v>762785.52574589232</v>
      </c>
      <c r="F16" s="33">
        <f t="shared" si="2"/>
        <v>19.166614307939682</v>
      </c>
      <c r="G16" s="33">
        <f>[1]MercLab!J85</f>
        <v>8.4931980775254452</v>
      </c>
      <c r="H16" s="69">
        <f>[1]MercLab!K85</f>
        <v>0</v>
      </c>
      <c r="I16" s="33">
        <f t="shared" si="3"/>
        <v>0</v>
      </c>
      <c r="J16" s="33">
        <f>[1]MercLab!L85</f>
        <v>0</v>
      </c>
      <c r="K16" s="33">
        <f t="shared" si="0"/>
        <v>0</v>
      </c>
      <c r="L16" s="33">
        <f>[1]MercLab!M85</f>
        <v>0</v>
      </c>
      <c r="M16" s="9"/>
    </row>
    <row r="17" spans="1:12" x14ac:dyDescent="0.2">
      <c r="A17" s="107" t="s">
        <v>138</v>
      </c>
      <c r="B17" s="69">
        <f>[1]MercLab!G86</f>
        <v>119971.26592627872</v>
      </c>
      <c r="C17" s="33">
        <f t="shared" si="1"/>
        <v>2.9689354773614456</v>
      </c>
      <c r="D17" s="33">
        <f>[1]MercLab!H86</f>
        <v>8.207978648483337</v>
      </c>
      <c r="E17" s="69">
        <f>[1]MercLab!I86</f>
        <v>119971.26592627872</v>
      </c>
      <c r="F17" s="33">
        <f t="shared" si="2"/>
        <v>3.0145341048464869</v>
      </c>
      <c r="G17" s="33">
        <f>[1]MercLab!J86</f>
        <v>8.207978648483337</v>
      </c>
      <c r="H17" s="69">
        <f>[1]MercLab!K86</f>
        <v>0</v>
      </c>
      <c r="I17" s="33">
        <f t="shared" si="3"/>
        <v>0</v>
      </c>
      <c r="J17" s="33">
        <f>[1]MercLab!L86</f>
        <v>0</v>
      </c>
      <c r="K17" s="33">
        <f t="shared" si="0"/>
        <v>0</v>
      </c>
      <c r="L17" s="33">
        <f>[1]MercLab!M86</f>
        <v>0</v>
      </c>
    </row>
    <row r="18" spans="1:12" x14ac:dyDescent="0.2">
      <c r="A18" s="107" t="s">
        <v>139</v>
      </c>
      <c r="B18" s="69">
        <f>[1]MercLab!G87</f>
        <v>184771.92381214286</v>
      </c>
      <c r="C18" s="33">
        <f t="shared" si="1"/>
        <v>4.5725609010685275</v>
      </c>
      <c r="D18" s="33">
        <f>[1]MercLab!H87</f>
        <v>7.9736597031404495</v>
      </c>
      <c r="E18" s="69">
        <f>[1]MercLab!I87</f>
        <v>184771.92381214286</v>
      </c>
      <c r="F18" s="33">
        <f t="shared" si="2"/>
        <v>4.6427889349110787</v>
      </c>
      <c r="G18" s="33">
        <f>[1]MercLab!J87</f>
        <v>7.9736597031404495</v>
      </c>
      <c r="H18" s="69">
        <f>[1]MercLab!K87</f>
        <v>0</v>
      </c>
      <c r="I18" s="33">
        <f t="shared" si="3"/>
        <v>0</v>
      </c>
      <c r="J18" s="33">
        <f>[1]MercLab!L87</f>
        <v>0</v>
      </c>
      <c r="K18" s="33">
        <f t="shared" si="0"/>
        <v>0</v>
      </c>
      <c r="L18" s="33">
        <f>[1]MercLab!M87</f>
        <v>0</v>
      </c>
    </row>
    <row r="19" spans="1:12" x14ac:dyDescent="0.2">
      <c r="A19" s="107" t="s">
        <v>140</v>
      </c>
      <c r="B19" s="69">
        <f>[1]MercLab!G88</f>
        <v>27827.956178339547</v>
      </c>
      <c r="C19" s="33">
        <f t="shared" si="1"/>
        <v>0.68865995305159822</v>
      </c>
      <c r="D19" s="33">
        <f>[1]MercLab!H88</f>
        <v>11.90660836910012</v>
      </c>
      <c r="E19" s="69">
        <f>[1]MercLab!I88</f>
        <v>27827.956178339547</v>
      </c>
      <c r="F19" s="33">
        <f t="shared" si="2"/>
        <v>0.69923679074393275</v>
      </c>
      <c r="G19" s="33">
        <f>[1]MercLab!J88</f>
        <v>11.90660836910012</v>
      </c>
      <c r="H19" s="69">
        <f>[1]MercLab!K88</f>
        <v>0</v>
      </c>
      <c r="I19" s="33">
        <f t="shared" si="3"/>
        <v>0</v>
      </c>
      <c r="J19" s="33">
        <f>[1]MercLab!L88</f>
        <v>0</v>
      </c>
      <c r="K19" s="33">
        <f t="shared" si="0"/>
        <v>0</v>
      </c>
      <c r="L19" s="33">
        <f>[1]MercLab!M88</f>
        <v>0</v>
      </c>
    </row>
    <row r="20" spans="1:12" x14ac:dyDescent="0.2">
      <c r="A20" s="107" t="s">
        <v>141</v>
      </c>
      <c r="B20" s="69">
        <f>[1]MercLab!G89</f>
        <v>42850.307505248653</v>
      </c>
      <c r="C20" s="33">
        <f t="shared" si="1"/>
        <v>1.0604189026925461</v>
      </c>
      <c r="D20" s="33">
        <f>[1]MercLab!H89</f>
        <v>13.60771980705184</v>
      </c>
      <c r="E20" s="69">
        <f>[1]MercLab!I89</f>
        <v>42850.307505248653</v>
      </c>
      <c r="F20" s="33">
        <f t="shared" si="2"/>
        <v>1.0767054292575986</v>
      </c>
      <c r="G20" s="33">
        <f>[1]MercLab!J89</f>
        <v>13.60771980705184</v>
      </c>
      <c r="H20" s="69">
        <f>[1]MercLab!K89</f>
        <v>0</v>
      </c>
      <c r="I20" s="33">
        <f t="shared" si="3"/>
        <v>0</v>
      </c>
      <c r="J20" s="33">
        <f>[1]MercLab!L89</f>
        <v>0</v>
      </c>
      <c r="K20" s="33">
        <f t="shared" si="0"/>
        <v>0</v>
      </c>
      <c r="L20" s="33">
        <f>[1]MercLab!M89</f>
        <v>0</v>
      </c>
    </row>
    <row r="21" spans="1:12" x14ac:dyDescent="0.2">
      <c r="A21" s="107" t="s">
        <v>142</v>
      </c>
      <c r="B21" s="69">
        <f>[1]MercLab!G90</f>
        <v>5128.6272590188501</v>
      </c>
      <c r="C21" s="33">
        <f t="shared" ref="C21:C31" si="4">IF(ISNUMBER(B21/B$7*100),B21/B$7*100,0)</f>
        <v>0.12691841918898014</v>
      </c>
      <c r="D21" s="33">
        <f>[1]MercLab!H90</f>
        <v>13.693663499132336</v>
      </c>
      <c r="E21" s="69">
        <f>[1]MercLab!I90</f>
        <v>5128.6272590188501</v>
      </c>
      <c r="F21" s="33">
        <f t="shared" ref="F21:F31" si="5">IF(ISNUMBER(E21/E$7*100),E21/E$7*100,0)</f>
        <v>0.12886770564593336</v>
      </c>
      <c r="G21" s="33">
        <f>[1]MercLab!J90</f>
        <v>13.693663499132336</v>
      </c>
      <c r="H21" s="69">
        <f>[1]MercLab!K90</f>
        <v>0</v>
      </c>
      <c r="I21" s="33">
        <f t="shared" ref="I21:I31" si="6">IF(ISNUMBER(H21/H$7*100),H21/H$7*100,0)</f>
        <v>0</v>
      </c>
      <c r="J21" s="33">
        <f>[1]MercLab!L90</f>
        <v>0</v>
      </c>
      <c r="K21" s="33">
        <f t="shared" ref="K21:K31" si="7">IF(ISNUMBER(H21/B21*100),H21/B21*100,0)</f>
        <v>0</v>
      </c>
      <c r="L21" s="33">
        <f>[1]MercLab!M90</f>
        <v>0</v>
      </c>
    </row>
    <row r="22" spans="1:12" x14ac:dyDescent="0.2">
      <c r="A22" s="107" t="s">
        <v>143</v>
      </c>
      <c r="B22" s="69">
        <f>[1]MercLab!G91</f>
        <v>38355.362171619941</v>
      </c>
      <c r="C22" s="33">
        <f t="shared" si="4"/>
        <v>0.94918224475804491</v>
      </c>
      <c r="D22" s="33">
        <f>[1]MercLab!H91</f>
        <v>14.265008040713058</v>
      </c>
      <c r="E22" s="69">
        <f>[1]MercLab!I91</f>
        <v>38355.362171619941</v>
      </c>
      <c r="F22" s="33">
        <f t="shared" si="5"/>
        <v>0.96376033442155029</v>
      </c>
      <c r="G22" s="33">
        <f>[1]MercLab!J91</f>
        <v>14.265008040713058</v>
      </c>
      <c r="H22" s="69">
        <f>[1]MercLab!K91</f>
        <v>0</v>
      </c>
      <c r="I22" s="33">
        <f t="shared" si="6"/>
        <v>0</v>
      </c>
      <c r="J22" s="33">
        <f>[1]MercLab!L91</f>
        <v>0</v>
      </c>
      <c r="K22" s="33">
        <f t="shared" si="7"/>
        <v>0</v>
      </c>
      <c r="L22" s="33">
        <f>[1]MercLab!M91</f>
        <v>0</v>
      </c>
    </row>
    <row r="23" spans="1:12" x14ac:dyDescent="0.2">
      <c r="A23" s="107" t="s">
        <v>144</v>
      </c>
      <c r="B23" s="69">
        <f>[1]MercLab!G92</f>
        <v>67745.458365347004</v>
      </c>
      <c r="C23" s="33">
        <f t="shared" si="4"/>
        <v>1.6765005621811577</v>
      </c>
      <c r="D23" s="33">
        <f>[1]MercLab!H92</f>
        <v>8.6637366850889865</v>
      </c>
      <c r="E23" s="69">
        <f>[1]MercLab!I92</f>
        <v>67745.458365347004</v>
      </c>
      <c r="F23" s="33">
        <f t="shared" si="5"/>
        <v>1.7022492270464853</v>
      </c>
      <c r="G23" s="33">
        <f>[1]MercLab!J92</f>
        <v>8.6637366850889865</v>
      </c>
      <c r="H23" s="69">
        <f>[1]MercLab!K92</f>
        <v>0</v>
      </c>
      <c r="I23" s="33">
        <f t="shared" si="6"/>
        <v>0</v>
      </c>
      <c r="J23" s="33">
        <f>[1]MercLab!L92</f>
        <v>0</v>
      </c>
      <c r="K23" s="33">
        <f t="shared" si="7"/>
        <v>0</v>
      </c>
      <c r="L23" s="33">
        <f>[1]MercLab!M92</f>
        <v>0</v>
      </c>
    </row>
    <row r="24" spans="1:12" x14ac:dyDescent="0.2">
      <c r="A24" s="107" t="s">
        <v>145</v>
      </c>
      <c r="B24" s="69">
        <f>[1]MercLab!G93</f>
        <v>118324.81715935066</v>
      </c>
      <c r="C24" s="33">
        <f t="shared" si="4"/>
        <v>2.9281907197059374</v>
      </c>
      <c r="D24" s="33">
        <f>[1]MercLab!H93</f>
        <v>10.957732836605381</v>
      </c>
      <c r="E24" s="69">
        <f>[1]MercLab!I93</f>
        <v>118324.81715935066</v>
      </c>
      <c r="F24" s="33">
        <f t="shared" si="5"/>
        <v>2.9731635656472339</v>
      </c>
      <c r="G24" s="33">
        <f>[1]MercLab!J93</f>
        <v>10.957732836605381</v>
      </c>
      <c r="H24" s="69">
        <f>[1]MercLab!K93</f>
        <v>0</v>
      </c>
      <c r="I24" s="33">
        <f t="shared" si="6"/>
        <v>0</v>
      </c>
      <c r="J24" s="33">
        <f>[1]MercLab!L93</f>
        <v>0</v>
      </c>
      <c r="K24" s="33">
        <f t="shared" si="7"/>
        <v>0</v>
      </c>
      <c r="L24" s="33">
        <f>[1]MercLab!M93</f>
        <v>0</v>
      </c>
    </row>
    <row r="25" spans="1:12" x14ac:dyDescent="0.2">
      <c r="A25" s="107" t="s">
        <v>146</v>
      </c>
      <c r="B25" s="69">
        <f>[1]MercLab!G94</f>
        <v>143344.58434334764</v>
      </c>
      <c r="C25" s="33">
        <f t="shared" si="4"/>
        <v>3.5473562661755227</v>
      </c>
      <c r="D25" s="33">
        <f>[1]MercLab!H94</f>
        <v>14.344144772099526</v>
      </c>
      <c r="E25" s="69">
        <f>[1]MercLab!I94</f>
        <v>143344.58434334764</v>
      </c>
      <c r="F25" s="33">
        <f t="shared" si="5"/>
        <v>3.6018386145362284</v>
      </c>
      <c r="G25" s="33">
        <f>[1]MercLab!J94</f>
        <v>14.344144772099526</v>
      </c>
      <c r="H25" s="69">
        <f>[1]MercLab!K94</f>
        <v>0</v>
      </c>
      <c r="I25" s="33">
        <f t="shared" si="6"/>
        <v>0</v>
      </c>
      <c r="J25" s="33">
        <f>[1]MercLab!L94</f>
        <v>0</v>
      </c>
      <c r="K25" s="33">
        <f t="shared" si="7"/>
        <v>0</v>
      </c>
      <c r="L25" s="33">
        <f>[1]MercLab!M94</f>
        <v>0</v>
      </c>
    </row>
    <row r="26" spans="1:12" x14ac:dyDescent="0.2">
      <c r="A26" s="107" t="s">
        <v>147</v>
      </c>
      <c r="B26" s="69">
        <f>[1]MercLab!G95</f>
        <v>98007.412959165653</v>
      </c>
      <c r="C26" s="33">
        <f t="shared" si="4"/>
        <v>2.4253948071005937</v>
      </c>
      <c r="D26" s="33">
        <f>[1]MercLab!H95</f>
        <v>12.493110997029785</v>
      </c>
      <c r="E26" s="69">
        <f>[1]MercLab!I95</f>
        <v>98007.412959165653</v>
      </c>
      <c r="F26" s="33">
        <f t="shared" si="5"/>
        <v>2.4626454227358723</v>
      </c>
      <c r="G26" s="33">
        <f>[1]MercLab!J95</f>
        <v>12.493110997029785</v>
      </c>
      <c r="H26" s="69">
        <f>[1]MercLab!K95</f>
        <v>0</v>
      </c>
      <c r="I26" s="33">
        <f t="shared" si="6"/>
        <v>0</v>
      </c>
      <c r="J26" s="33">
        <f>[1]MercLab!L95</f>
        <v>0</v>
      </c>
      <c r="K26" s="33">
        <f t="shared" si="7"/>
        <v>0</v>
      </c>
      <c r="L26" s="33">
        <f>[1]MercLab!M95</f>
        <v>0</v>
      </c>
    </row>
    <row r="27" spans="1:12" x14ac:dyDescent="0.2">
      <c r="A27" s="107" t="s">
        <v>148</v>
      </c>
      <c r="B27" s="69">
        <f>[1]MercLab!G96</f>
        <v>25045.950743110032</v>
      </c>
      <c r="C27" s="33">
        <f t="shared" si="4"/>
        <v>0.61981351243855409</v>
      </c>
      <c r="D27" s="33">
        <f>[1]MercLab!H96</f>
        <v>9.4826464492102538</v>
      </c>
      <c r="E27" s="69">
        <f>[1]MercLab!I96</f>
        <v>25045.950743110032</v>
      </c>
      <c r="F27" s="33">
        <f t="shared" si="5"/>
        <v>0.6293329666939218</v>
      </c>
      <c r="G27" s="33">
        <f>[1]MercLab!J96</f>
        <v>9.4826464492102538</v>
      </c>
      <c r="H27" s="69">
        <f>[1]MercLab!K96</f>
        <v>0</v>
      </c>
      <c r="I27" s="33">
        <f t="shared" si="6"/>
        <v>0</v>
      </c>
      <c r="J27" s="33">
        <f>[1]MercLab!L96</f>
        <v>0</v>
      </c>
      <c r="K27" s="33">
        <f t="shared" si="7"/>
        <v>0</v>
      </c>
      <c r="L27" s="33">
        <f>[1]MercLab!M96</f>
        <v>0</v>
      </c>
    </row>
    <row r="28" spans="1:12" x14ac:dyDescent="0.2">
      <c r="A28" s="107" t="s">
        <v>149</v>
      </c>
      <c r="B28" s="69">
        <f>[1]MercLab!G97</f>
        <v>169435.91863721484</v>
      </c>
      <c r="C28" s="33">
        <f t="shared" si="4"/>
        <v>4.1930399425014881</v>
      </c>
      <c r="D28" s="33">
        <f>[1]MercLab!H97</f>
        <v>7.852249383761615</v>
      </c>
      <c r="E28" s="69">
        <f>[1]MercLab!I97</f>
        <v>169435.91863721484</v>
      </c>
      <c r="F28" s="33">
        <f t="shared" si="5"/>
        <v>4.2574390740508017</v>
      </c>
      <c r="G28" s="33">
        <f>[1]MercLab!J97</f>
        <v>7.852249383761615</v>
      </c>
      <c r="H28" s="69">
        <f>[1]MercLab!K97</f>
        <v>0</v>
      </c>
      <c r="I28" s="33">
        <f t="shared" si="6"/>
        <v>0</v>
      </c>
      <c r="J28" s="33">
        <f>[1]MercLab!L97</f>
        <v>0</v>
      </c>
      <c r="K28" s="33">
        <f t="shared" si="7"/>
        <v>0</v>
      </c>
      <c r="L28" s="33">
        <f>[1]MercLab!M97</f>
        <v>0</v>
      </c>
    </row>
    <row r="29" spans="1:12" x14ac:dyDescent="0.2">
      <c r="A29" s="107" t="s">
        <v>150</v>
      </c>
      <c r="B29" s="69">
        <f>[1]MercLab!G98</f>
        <v>119250.51177223398</v>
      </c>
      <c r="C29" s="33">
        <f t="shared" si="4"/>
        <v>2.9510989349037375</v>
      </c>
      <c r="D29" s="33">
        <f>[1]MercLab!H98</f>
        <v>6.629342415413003</v>
      </c>
      <c r="E29" s="69">
        <f>[1]MercLab!I98</f>
        <v>119250.51177223398</v>
      </c>
      <c r="F29" s="33">
        <f t="shared" si="5"/>
        <v>2.9964236184579147</v>
      </c>
      <c r="G29" s="33">
        <f>[1]MercLab!J98</f>
        <v>6.629342415413003</v>
      </c>
      <c r="H29" s="69">
        <f>[1]MercLab!K98</f>
        <v>0</v>
      </c>
      <c r="I29" s="33">
        <f t="shared" si="6"/>
        <v>0</v>
      </c>
      <c r="J29" s="33">
        <f>[1]MercLab!L98</f>
        <v>0</v>
      </c>
      <c r="K29" s="33">
        <f t="shared" si="7"/>
        <v>0</v>
      </c>
      <c r="L29" s="33">
        <f>[1]MercLab!M98</f>
        <v>0</v>
      </c>
    </row>
    <row r="30" spans="1:12" x14ac:dyDescent="0.2">
      <c r="A30" s="107" t="s">
        <v>151</v>
      </c>
      <c r="B30" s="69">
        <f>[1]MercLab!G99</f>
        <v>6970.4708328696606</v>
      </c>
      <c r="C30" s="33">
        <f t="shared" si="4"/>
        <v>0.17249862281470579</v>
      </c>
      <c r="D30" s="33">
        <f>[1]MercLab!H99</f>
        <v>13.483138382021561</v>
      </c>
      <c r="E30" s="69">
        <f>[1]MercLab!I99</f>
        <v>6970.4708328696606</v>
      </c>
      <c r="F30" s="33">
        <f t="shared" si="5"/>
        <v>0.17514795639011943</v>
      </c>
      <c r="G30" s="33">
        <f>[1]MercLab!J99</f>
        <v>13.483138382021561</v>
      </c>
      <c r="H30" s="69">
        <f>[1]MercLab!K99</f>
        <v>0</v>
      </c>
      <c r="I30" s="33">
        <f t="shared" si="6"/>
        <v>0</v>
      </c>
      <c r="J30" s="33">
        <f>[1]MercLab!L99</f>
        <v>0</v>
      </c>
      <c r="K30" s="33">
        <f t="shared" si="7"/>
        <v>0</v>
      </c>
      <c r="L30" s="33">
        <f>[1]MercLab!M99</f>
        <v>0</v>
      </c>
    </row>
    <row r="31" spans="1:12" x14ac:dyDescent="0.2">
      <c r="A31" s="107" t="s">
        <v>164</v>
      </c>
      <c r="B31" s="69">
        <f>[1]MercLab!G100</f>
        <v>0</v>
      </c>
      <c r="C31" s="33">
        <f t="shared" si="4"/>
        <v>0</v>
      </c>
      <c r="D31" s="33">
        <f>[1]MercLab!H100</f>
        <v>0</v>
      </c>
      <c r="E31" s="69">
        <f>[1]MercLab!I100</f>
        <v>0</v>
      </c>
      <c r="F31" s="33">
        <f t="shared" si="5"/>
        <v>0</v>
      </c>
      <c r="G31" s="33">
        <f>[1]MercLab!J100</f>
        <v>0</v>
      </c>
      <c r="H31" s="69">
        <f>[1]MercLab!K100</f>
        <v>0</v>
      </c>
      <c r="I31" s="33">
        <f t="shared" si="6"/>
        <v>0</v>
      </c>
      <c r="J31" s="33">
        <f>[1]MercLab!L100</f>
        <v>0</v>
      </c>
      <c r="K31" s="33">
        <f t="shared" si="7"/>
        <v>0</v>
      </c>
      <c r="L31" s="33">
        <f>[1]MercLab!M100</f>
        <v>0</v>
      </c>
    </row>
    <row r="32" spans="1:12" x14ac:dyDescent="0.2">
      <c r="A32" s="107" t="s">
        <v>99</v>
      </c>
      <c r="B32" s="69">
        <f>[1]MercLab!G101</f>
        <v>61123.477018914695</v>
      </c>
      <c r="C32" s="33">
        <f t="shared" ref="C32:C33" si="8">IF(ISNUMBER(B32/B$7*100),B32/B$7*100,0)</f>
        <v>1.512626027741139</v>
      </c>
      <c r="D32" s="33">
        <f>[1]MercLab!H101</f>
        <v>11.245140806237419</v>
      </c>
      <c r="E32" s="69">
        <f>[1]MercLab!I101</f>
        <v>0</v>
      </c>
      <c r="F32" s="33">
        <f t="shared" ref="F32:F33" si="9">IF(ISNUMBER(E32/E$7*100),E32/E$7*100,0)</f>
        <v>0</v>
      </c>
      <c r="G32" s="33">
        <f>[1]MercLab!J101</f>
        <v>0</v>
      </c>
      <c r="H32" s="69">
        <f>[1]MercLab!K101</f>
        <v>61123.477018914695</v>
      </c>
      <c r="I32" s="33">
        <f t="shared" ref="I32:I33" si="10">IF(ISNUMBER(H32/H$7*100),H32/H$7*100,0)</f>
        <v>100</v>
      </c>
      <c r="J32" s="33">
        <f>[1]MercLab!L101</f>
        <v>11.245140806237419</v>
      </c>
      <c r="K32" s="33">
        <f t="shared" ref="K32:K33" si="11">IF(ISNUMBER(H32/B32*100),H32/B32*100,0)</f>
        <v>100</v>
      </c>
      <c r="L32" s="33">
        <f>[1]MercLab!M101</f>
        <v>3.9158798829530466</v>
      </c>
    </row>
    <row r="33" spans="1:12" x14ac:dyDescent="0.2">
      <c r="A33" s="107" t="s">
        <v>153</v>
      </c>
      <c r="B33" s="69">
        <f>[1]MercLab!G102</f>
        <v>1482.2199350971346</v>
      </c>
      <c r="C33" s="33">
        <f t="shared" si="8"/>
        <v>3.6680577774901545E-2</v>
      </c>
      <c r="D33" s="33">
        <f>[1]MercLab!H102</f>
        <v>12.350477956199747</v>
      </c>
      <c r="E33" s="69">
        <f>[1]MercLab!I102</f>
        <v>1482.2199350971346</v>
      </c>
      <c r="F33" s="33">
        <f t="shared" si="9"/>
        <v>3.7243939294425127E-2</v>
      </c>
      <c r="G33" s="33">
        <f>[1]MercLab!J102</f>
        <v>12.350477956199747</v>
      </c>
      <c r="H33" s="69">
        <f>[1]MercLab!K102</f>
        <v>0</v>
      </c>
      <c r="I33" s="33">
        <f t="shared" si="10"/>
        <v>0</v>
      </c>
      <c r="J33" s="33">
        <f>[1]MercLab!L102</f>
        <v>0</v>
      </c>
      <c r="K33" s="33">
        <f t="shared" si="11"/>
        <v>0</v>
      </c>
      <c r="L33" s="33">
        <f>[1]MercLab!M102</f>
        <v>0</v>
      </c>
    </row>
    <row r="34" spans="1:12" x14ac:dyDescent="0.2">
      <c r="A34" s="107"/>
      <c r="B34" s="69"/>
      <c r="C34" s="101"/>
      <c r="D34" s="101"/>
      <c r="E34" s="8"/>
      <c r="F34" s="101"/>
      <c r="G34" s="101"/>
      <c r="H34" s="8"/>
      <c r="I34" s="101"/>
      <c r="J34" s="101"/>
      <c r="K34" s="101"/>
      <c r="L34" s="101"/>
    </row>
    <row r="35" spans="1:12" x14ac:dyDescent="0.2">
      <c r="A35" s="52" t="s">
        <v>131</v>
      </c>
      <c r="B35" s="69"/>
      <c r="C35" s="67"/>
      <c r="D35" s="67"/>
      <c r="E35" s="103"/>
      <c r="F35" s="67"/>
      <c r="G35" s="67"/>
      <c r="H35" s="103"/>
      <c r="I35" s="67"/>
      <c r="J35" s="67"/>
      <c r="K35" s="67"/>
      <c r="L35" s="67"/>
    </row>
    <row r="36" spans="1:12" x14ac:dyDescent="0.2">
      <c r="A36" s="107" t="s">
        <v>154</v>
      </c>
      <c r="B36" s="26">
        <f>[1]MercLab!G104</f>
        <v>100779.38662198163</v>
      </c>
      <c r="C36" s="33">
        <f t="shared" ref="C36:C47" si="12">IF(ISNUMBER(B36/B$7*100),B36/B$7*100,0)</f>
        <v>2.4939929908932283</v>
      </c>
      <c r="D36" s="33">
        <f>[1]MercLab!H104</f>
        <v>12.961216542608213</v>
      </c>
      <c r="E36" s="26">
        <f>[1]MercLab!I104</f>
        <v>100779.38662198163</v>
      </c>
      <c r="F36" s="33">
        <f t="shared" ref="F36:F48" si="13">IF(ISNUMBER(E36/E$7*100),E36/E$7*100,0)</f>
        <v>2.5322971770937017</v>
      </c>
      <c r="G36" s="33">
        <f>[1]MercLab!J104</f>
        <v>12.961216542608213</v>
      </c>
      <c r="H36" s="26">
        <f>[1]MercLab!K104</f>
        <v>0</v>
      </c>
      <c r="I36" s="33">
        <f t="shared" ref="I36" si="14">IF(ISNUMBER(H36/H$7*100),H36/H$7*100,0)</f>
        <v>0</v>
      </c>
      <c r="J36" s="33">
        <f>[1]MercLab!L104</f>
        <v>0</v>
      </c>
      <c r="K36" s="33">
        <f t="shared" si="0"/>
        <v>0</v>
      </c>
      <c r="L36" s="33">
        <f>[1]MercLab!M104</f>
        <v>0</v>
      </c>
    </row>
    <row r="37" spans="1:12" ht="12" customHeight="1" x14ac:dyDescent="0.2">
      <c r="A37" s="107" t="s">
        <v>155</v>
      </c>
      <c r="B37" s="26">
        <f>[1]MercLab!G105</f>
        <v>194896.85420070827</v>
      </c>
      <c r="C37" s="33">
        <f t="shared" si="12"/>
        <v>4.8231231069795548</v>
      </c>
      <c r="D37" s="33">
        <f>[1]MercLab!H105</f>
        <v>15.897403143574682</v>
      </c>
      <c r="E37" s="26">
        <f>[1]MercLab!I105</f>
        <v>194896.85420070827</v>
      </c>
      <c r="F37" s="33">
        <f t="shared" si="13"/>
        <v>4.8971994200374294</v>
      </c>
      <c r="G37" s="33">
        <f>[1]MercLab!J105</f>
        <v>15.897403143574682</v>
      </c>
      <c r="H37" s="26">
        <f>[1]MercLab!K105</f>
        <v>0</v>
      </c>
      <c r="I37" s="33">
        <f t="shared" ref="I37:I48" si="15">IF(ISNUMBER(H37/H$7*100),H37/H$7*100,0)</f>
        <v>0</v>
      </c>
      <c r="J37" s="33">
        <f>[1]MercLab!L105</f>
        <v>0</v>
      </c>
      <c r="K37" s="33">
        <f t="shared" ref="K37:K48" si="16">IF(ISNUMBER(H37/B37*100),H37/B37*100,0)</f>
        <v>0</v>
      </c>
      <c r="L37" s="33">
        <f>[1]MercLab!M105</f>
        <v>0</v>
      </c>
    </row>
    <row r="38" spans="1:12" x14ac:dyDescent="0.2">
      <c r="A38" s="107" t="s">
        <v>156</v>
      </c>
      <c r="B38" s="26">
        <f>[1]MercLab!G106</f>
        <v>237076.39863789672</v>
      </c>
      <c r="C38" s="33">
        <f t="shared" si="12"/>
        <v>5.8669425993525381</v>
      </c>
      <c r="D38" s="33">
        <f>[1]MercLab!H106</f>
        <v>11.270473816008533</v>
      </c>
      <c r="E38" s="26">
        <f>[1]MercLab!I106</f>
        <v>237076.39863789672</v>
      </c>
      <c r="F38" s="33">
        <f t="shared" si="13"/>
        <v>5.9570504956351984</v>
      </c>
      <c r="G38" s="33">
        <f>[1]MercLab!J106</f>
        <v>11.270473816008533</v>
      </c>
      <c r="H38" s="26">
        <f>[1]MercLab!K106</f>
        <v>0</v>
      </c>
      <c r="I38" s="33">
        <f t="shared" si="15"/>
        <v>0</v>
      </c>
      <c r="J38" s="33">
        <f>[1]MercLab!L106</f>
        <v>0</v>
      </c>
      <c r="K38" s="33">
        <f t="shared" si="16"/>
        <v>0</v>
      </c>
      <c r="L38" s="33">
        <f>[1]MercLab!M106</f>
        <v>0</v>
      </c>
    </row>
    <row r="39" spans="1:12" x14ac:dyDescent="0.2">
      <c r="A39" s="107" t="s">
        <v>157</v>
      </c>
      <c r="B39" s="26">
        <f>[1]MercLab!G107</f>
        <v>121548.97523508115</v>
      </c>
      <c r="C39" s="33">
        <f t="shared" si="12"/>
        <v>3.0079791358883572</v>
      </c>
      <c r="D39" s="33">
        <f>[1]MercLab!H107</f>
        <v>11.938412617340658</v>
      </c>
      <c r="E39" s="26">
        <f>[1]MercLab!I107</f>
        <v>121548.97523508115</v>
      </c>
      <c r="F39" s="33">
        <f t="shared" si="13"/>
        <v>3.0541774184532735</v>
      </c>
      <c r="G39" s="33">
        <f>[1]MercLab!J107</f>
        <v>11.938412617340658</v>
      </c>
      <c r="H39" s="26">
        <f>[1]MercLab!K107</f>
        <v>0</v>
      </c>
      <c r="I39" s="33">
        <f t="shared" si="15"/>
        <v>0</v>
      </c>
      <c r="J39" s="33">
        <f>[1]MercLab!L107</f>
        <v>0</v>
      </c>
      <c r="K39" s="33">
        <f t="shared" si="16"/>
        <v>0</v>
      </c>
      <c r="L39" s="33">
        <f>[1]MercLab!M107</f>
        <v>0</v>
      </c>
    </row>
    <row r="40" spans="1:12" x14ac:dyDescent="0.2">
      <c r="A40" s="107" t="s">
        <v>158</v>
      </c>
      <c r="B40" s="26">
        <f>[1]MercLab!G108</f>
        <v>881367.90725837112</v>
      </c>
      <c r="C40" s="33">
        <f t="shared" si="12"/>
        <v>21.811259790116281</v>
      </c>
      <c r="D40" s="33">
        <f>[1]MercLab!H108</f>
        <v>8.009705512785807</v>
      </c>
      <c r="E40" s="26">
        <f>[1]MercLab!I108</f>
        <v>881367.90725837112</v>
      </c>
      <c r="F40" s="33">
        <f t="shared" si="13"/>
        <v>22.146249727665499</v>
      </c>
      <c r="G40" s="33">
        <f>[1]MercLab!J108</f>
        <v>8.009705512785807</v>
      </c>
      <c r="H40" s="26">
        <f>[1]MercLab!K108</f>
        <v>0</v>
      </c>
      <c r="I40" s="33">
        <f t="shared" si="15"/>
        <v>0</v>
      </c>
      <c r="J40" s="33">
        <f>[1]MercLab!L108</f>
        <v>0</v>
      </c>
      <c r="K40" s="33">
        <f t="shared" si="16"/>
        <v>0</v>
      </c>
      <c r="L40" s="33">
        <f>[1]MercLab!M108</f>
        <v>0</v>
      </c>
    </row>
    <row r="41" spans="1:12" x14ac:dyDescent="0.2">
      <c r="A41" s="107" t="s">
        <v>159</v>
      </c>
      <c r="B41" s="26">
        <f>[1]MercLab!G109</f>
        <v>568562.50219005684</v>
      </c>
      <c r="C41" s="33">
        <f t="shared" si="12"/>
        <v>14.07024732811214</v>
      </c>
      <c r="D41" s="33">
        <f>[1]MercLab!H109</f>
        <v>5.2260107707958499</v>
      </c>
      <c r="E41" s="26">
        <f>[1]MercLab!I109</f>
        <v>568562.50219005684</v>
      </c>
      <c r="F41" s="33">
        <f t="shared" si="13"/>
        <v>14.28634632097647</v>
      </c>
      <c r="G41" s="33">
        <f>[1]MercLab!J109</f>
        <v>5.2260107707958499</v>
      </c>
      <c r="H41" s="26">
        <f>[1]MercLab!K109</f>
        <v>0</v>
      </c>
      <c r="I41" s="33">
        <f t="shared" si="15"/>
        <v>0</v>
      </c>
      <c r="J41" s="33">
        <f>[1]MercLab!L109</f>
        <v>0</v>
      </c>
      <c r="K41" s="33">
        <f t="shared" si="16"/>
        <v>0</v>
      </c>
      <c r="L41" s="33">
        <f>[1]MercLab!M109</f>
        <v>0</v>
      </c>
    </row>
    <row r="42" spans="1:12" x14ac:dyDescent="0.2">
      <c r="A42" s="107" t="s">
        <v>160</v>
      </c>
      <c r="B42" s="26">
        <f>[1]MercLab!G110</f>
        <v>598078.47347503621</v>
      </c>
      <c r="C42" s="33">
        <f t="shared" si="12"/>
        <v>14.800680683300754</v>
      </c>
      <c r="D42" s="33">
        <f>[1]MercLab!H110</f>
        <v>7.4440543663865038</v>
      </c>
      <c r="E42" s="26">
        <f>[1]MercLab!I110</f>
        <v>598078.47347503621</v>
      </c>
      <c r="F42" s="33">
        <f t="shared" si="13"/>
        <v>15.027998093917796</v>
      </c>
      <c r="G42" s="33">
        <f>[1]MercLab!J110</f>
        <v>7.4440543663865038</v>
      </c>
      <c r="H42" s="26">
        <f>[1]MercLab!K110</f>
        <v>0</v>
      </c>
      <c r="I42" s="33">
        <f t="shared" si="15"/>
        <v>0</v>
      </c>
      <c r="J42" s="33">
        <f>[1]MercLab!L110</f>
        <v>0</v>
      </c>
      <c r="K42" s="33">
        <f t="shared" si="16"/>
        <v>0</v>
      </c>
      <c r="L42" s="33">
        <f>[1]MercLab!M110</f>
        <v>0</v>
      </c>
    </row>
    <row r="43" spans="1:12" x14ac:dyDescent="0.2">
      <c r="A43" s="107" t="s">
        <v>161</v>
      </c>
      <c r="B43" s="26">
        <f>[1]MercLab!G111</f>
        <v>198924.58066090467</v>
      </c>
      <c r="C43" s="33">
        <f t="shared" si="12"/>
        <v>4.9227974739078215</v>
      </c>
      <c r="D43" s="33">
        <f>[1]MercLab!H111</f>
        <v>8.0955658885212198</v>
      </c>
      <c r="E43" s="26">
        <f>[1]MercLab!I111</f>
        <v>198924.58066090467</v>
      </c>
      <c r="F43" s="33">
        <f t="shared" si="13"/>
        <v>4.9984046435174889</v>
      </c>
      <c r="G43" s="33">
        <f>[1]MercLab!J111</f>
        <v>8.0955658885212198</v>
      </c>
      <c r="H43" s="26">
        <f>[1]MercLab!K111</f>
        <v>0</v>
      </c>
      <c r="I43" s="33">
        <f t="shared" si="15"/>
        <v>0</v>
      </c>
      <c r="J43" s="33">
        <f>[1]MercLab!L111</f>
        <v>0</v>
      </c>
      <c r="K43" s="33">
        <f t="shared" si="16"/>
        <v>0</v>
      </c>
      <c r="L43" s="33">
        <f>[1]MercLab!M111</f>
        <v>0</v>
      </c>
    </row>
    <row r="44" spans="1:12" x14ac:dyDescent="0.2">
      <c r="A44" s="107" t="s">
        <v>162</v>
      </c>
      <c r="B44" s="26">
        <f>[1]MercLab!G112</f>
        <v>1074667.1995403022</v>
      </c>
      <c r="C44" s="33">
        <f t="shared" si="12"/>
        <v>26.594847944944426</v>
      </c>
      <c r="D44" s="33">
        <f>[1]MercLab!H112</f>
        <v>6.2559133192034757</v>
      </c>
      <c r="E44" s="26">
        <f>[1]MercLab!I112</f>
        <v>1074667.1995403022</v>
      </c>
      <c r="F44" s="33">
        <f t="shared" si="13"/>
        <v>27.003306994900129</v>
      </c>
      <c r="G44" s="33">
        <f>[1]MercLab!J112</f>
        <v>6.2559133192034757</v>
      </c>
      <c r="H44" s="26">
        <f>[1]MercLab!K112</f>
        <v>0</v>
      </c>
      <c r="I44" s="33">
        <f t="shared" si="15"/>
        <v>0</v>
      </c>
      <c r="J44" s="33">
        <f>[1]MercLab!L112</f>
        <v>0</v>
      </c>
      <c r="K44" s="33">
        <f t="shared" si="16"/>
        <v>0</v>
      </c>
      <c r="L44" s="33">
        <f>[1]MercLab!M112</f>
        <v>0</v>
      </c>
    </row>
    <row r="45" spans="1:12" x14ac:dyDescent="0.2">
      <c r="A45" s="107" t="s">
        <v>163</v>
      </c>
      <c r="B45" s="26">
        <f>[1]MercLab!G113</f>
        <v>2730.9470729120794</v>
      </c>
      <c r="C45" s="33">
        <f t="shared" si="12"/>
        <v>6.7582896529135281E-2</v>
      </c>
      <c r="D45" s="33">
        <f>[1]MercLab!H113</f>
        <v>6.3641075715300053</v>
      </c>
      <c r="E45" s="26">
        <f>[1]MercLab!I113</f>
        <v>2730.9470729120794</v>
      </c>
      <c r="F45" s="33">
        <f t="shared" si="13"/>
        <v>6.8620873725571643E-2</v>
      </c>
      <c r="G45" s="33">
        <f>[1]MercLab!J113</f>
        <v>6.3641075715300053</v>
      </c>
      <c r="H45" s="26">
        <f>[1]MercLab!K113</f>
        <v>0</v>
      </c>
      <c r="I45" s="33">
        <f t="shared" si="15"/>
        <v>0</v>
      </c>
      <c r="J45" s="33">
        <f>[1]MercLab!L113</f>
        <v>0</v>
      </c>
      <c r="K45" s="33">
        <f t="shared" si="16"/>
        <v>0</v>
      </c>
      <c r="L45" s="33">
        <f>[1]MercLab!M113</f>
        <v>0</v>
      </c>
    </row>
    <row r="46" spans="1:12" x14ac:dyDescent="0.2">
      <c r="A46" s="107" t="s">
        <v>152</v>
      </c>
      <c r="B46" s="26">
        <f>[1]MercLab!G114</f>
        <v>0</v>
      </c>
      <c r="C46" s="33">
        <f t="shared" si="12"/>
        <v>0</v>
      </c>
      <c r="D46" s="33">
        <f>[1]MercLab!H114</f>
        <v>0</v>
      </c>
      <c r="E46" s="26">
        <f>[1]MercLab!I114</f>
        <v>0</v>
      </c>
      <c r="F46" s="33">
        <f t="shared" si="13"/>
        <v>0</v>
      </c>
      <c r="G46" s="33">
        <f>[1]MercLab!J114</f>
        <v>0</v>
      </c>
      <c r="H46" s="26">
        <f>[1]MercLab!K114</f>
        <v>0</v>
      </c>
      <c r="I46" s="33">
        <f t="shared" si="15"/>
        <v>0</v>
      </c>
      <c r="J46" s="33">
        <f>[1]MercLab!L114</f>
        <v>0</v>
      </c>
      <c r="K46" s="33">
        <f t="shared" si="16"/>
        <v>0</v>
      </c>
      <c r="L46" s="33">
        <f>[1]MercLab!M114</f>
        <v>0</v>
      </c>
    </row>
    <row r="47" spans="1:12" x14ac:dyDescent="0.2">
      <c r="A47" s="107" t="s">
        <v>99</v>
      </c>
      <c r="B47" s="26">
        <f>[1]MercLab!G115</f>
        <v>0</v>
      </c>
      <c r="C47" s="33">
        <f t="shared" si="12"/>
        <v>0</v>
      </c>
      <c r="D47" s="33">
        <f>[1]MercLab!H115</f>
        <v>0</v>
      </c>
      <c r="E47" s="26">
        <f>[1]MercLab!I115</f>
        <v>0</v>
      </c>
      <c r="F47" s="33">
        <f t="shared" si="13"/>
        <v>0</v>
      </c>
      <c r="G47" s="33">
        <f>[1]MercLab!J115</f>
        <v>0</v>
      </c>
      <c r="H47" s="26">
        <f>[1]MercLab!K115</f>
        <v>0</v>
      </c>
      <c r="I47" s="33">
        <f t="shared" si="15"/>
        <v>0</v>
      </c>
      <c r="J47" s="33">
        <f>[1]MercLab!L115</f>
        <v>0</v>
      </c>
      <c r="K47" s="33">
        <f t="shared" si="16"/>
        <v>0</v>
      </c>
      <c r="L47" s="33">
        <f>[1]MercLab!M115</f>
        <v>0</v>
      </c>
    </row>
    <row r="48" spans="1:12" x14ac:dyDescent="0.2">
      <c r="A48" s="216" t="s">
        <v>153</v>
      </c>
      <c r="B48" s="165">
        <f>[1]MercLab!G116</f>
        <v>0</v>
      </c>
      <c r="C48" s="163"/>
      <c r="D48" s="163">
        <f>[1]MercLab!H116</f>
        <v>0</v>
      </c>
      <c r="E48" s="165">
        <f>[1]MercLab!I116</f>
        <v>0</v>
      </c>
      <c r="F48" s="163">
        <f t="shared" si="13"/>
        <v>0</v>
      </c>
      <c r="G48" s="163">
        <f>[1]MercLab!J116</f>
        <v>0</v>
      </c>
      <c r="H48" s="165">
        <f>[1]MercLab!K116</f>
        <v>0</v>
      </c>
      <c r="I48" s="163">
        <f t="shared" si="15"/>
        <v>0</v>
      </c>
      <c r="J48" s="163">
        <f>[1]MercLab!L116</f>
        <v>0</v>
      </c>
      <c r="K48" s="163">
        <f t="shared" si="16"/>
        <v>0</v>
      </c>
      <c r="L48" s="163">
        <f>[1]MercLab!M116</f>
        <v>0</v>
      </c>
    </row>
    <row r="49" spans="1:36" x14ac:dyDescent="0.2">
      <c r="A49" s="107"/>
      <c r="B49" s="26"/>
      <c r="C49" s="33"/>
      <c r="D49" s="33"/>
      <c r="E49" s="26"/>
      <c r="F49" s="33"/>
      <c r="G49" s="33"/>
      <c r="H49" s="26"/>
      <c r="I49" s="33"/>
      <c r="J49" s="33"/>
      <c r="K49" s="33"/>
      <c r="L49" s="33"/>
    </row>
    <row r="50" spans="1:36" x14ac:dyDescent="0.2">
      <c r="A50" s="2" t="str">
        <f>'C02'!A45</f>
        <v>Fuente: Instituto Nacional de Estadística (INE). LXV Encuesta Permanente de Hogares de Propósitos Múltiples, 2019.</v>
      </c>
      <c r="B50" s="26"/>
      <c r="C50" s="33"/>
      <c r="D50" s="33"/>
      <c r="E50" s="26"/>
      <c r="F50" s="33"/>
      <c r="G50" s="33"/>
      <c r="H50" s="26"/>
      <c r="I50" s="33"/>
      <c r="J50" s="33"/>
      <c r="K50" s="33"/>
      <c r="L50" s="33"/>
    </row>
    <row r="51" spans="1:36" x14ac:dyDescent="0.2">
      <c r="A51" s="198" t="s">
        <v>123</v>
      </c>
      <c r="B51" s="26"/>
      <c r="C51" s="33"/>
      <c r="D51" s="33"/>
      <c r="E51" s="26"/>
      <c r="F51" s="33"/>
      <c r="G51" s="33"/>
      <c r="H51" s="26"/>
      <c r="I51" s="33"/>
      <c r="J51" s="33"/>
      <c r="K51" s="33"/>
      <c r="L51" s="33"/>
    </row>
    <row r="52" spans="1:36" x14ac:dyDescent="0.2">
      <c r="A52" s="2" t="s">
        <v>78</v>
      </c>
      <c r="B52" s="26"/>
      <c r="C52" s="33"/>
      <c r="D52" s="33"/>
      <c r="E52" s="26"/>
      <c r="F52" s="33"/>
      <c r="G52" s="33"/>
      <c r="H52" s="26"/>
      <c r="I52" s="33"/>
      <c r="J52" s="33"/>
      <c r="K52" s="33"/>
      <c r="L52" s="33"/>
    </row>
    <row r="53" spans="1:36" x14ac:dyDescent="0.2">
      <c r="A53" s="2" t="s">
        <v>79</v>
      </c>
      <c r="B53" s="26"/>
      <c r="C53" s="33"/>
      <c r="D53" s="33"/>
      <c r="E53" s="26"/>
      <c r="F53" s="33"/>
      <c r="G53" s="33"/>
      <c r="H53" s="26"/>
      <c r="I53" s="33"/>
      <c r="J53" s="33"/>
      <c r="K53" s="33"/>
      <c r="L53" s="33"/>
    </row>
    <row r="54" spans="1:36" x14ac:dyDescent="0.2">
      <c r="A54" s="2" t="s">
        <v>80</v>
      </c>
      <c r="B54" s="26"/>
      <c r="C54" s="33"/>
      <c r="D54" s="33"/>
      <c r="E54" s="26"/>
      <c r="F54" s="33"/>
      <c r="G54" s="33"/>
      <c r="H54" s="26"/>
      <c r="I54" s="33"/>
      <c r="J54" s="33"/>
      <c r="K54" s="33"/>
      <c r="L54" s="33"/>
    </row>
    <row r="55" spans="1:36" x14ac:dyDescent="0.2">
      <c r="A55" s="2" t="s">
        <v>92</v>
      </c>
      <c r="B55" s="26"/>
      <c r="C55" s="33"/>
      <c r="D55" s="33"/>
      <c r="E55" s="26"/>
      <c r="F55" s="33"/>
      <c r="G55" s="33"/>
      <c r="H55" s="26"/>
      <c r="I55" s="33"/>
      <c r="J55" s="33"/>
      <c r="K55" s="33"/>
      <c r="L55" s="33"/>
    </row>
    <row r="56" spans="1:36" x14ac:dyDescent="0.2">
      <c r="A56" s="2" t="s">
        <v>93</v>
      </c>
      <c r="B56" s="26"/>
      <c r="C56" s="33"/>
      <c r="D56" s="33"/>
      <c r="E56" s="26"/>
      <c r="F56" s="33"/>
      <c r="G56" s="33"/>
      <c r="H56" s="26"/>
      <c r="I56" s="33"/>
      <c r="J56" s="33"/>
      <c r="K56" s="33"/>
      <c r="L56" s="33"/>
    </row>
    <row r="57" spans="1:36" x14ac:dyDescent="0.2">
      <c r="A57" s="107"/>
      <c r="B57" s="26"/>
      <c r="C57" s="33"/>
      <c r="D57" s="33"/>
      <c r="E57" s="26"/>
      <c r="F57" s="33"/>
      <c r="G57" s="33"/>
      <c r="H57" s="26"/>
      <c r="I57" s="33"/>
      <c r="J57" s="33"/>
      <c r="K57" s="33"/>
      <c r="L57" s="33"/>
    </row>
    <row r="59" spans="1:36" s="23" customFormat="1" x14ac:dyDescent="0.2">
      <c r="A59" s="214"/>
      <c r="C59" s="44"/>
      <c r="F59" s="44"/>
      <c r="I59" s="4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</row>
    <row r="60" spans="1:36" s="23" customFormat="1" x14ac:dyDescent="0.2">
      <c r="A60" s="214"/>
      <c r="C60" s="44"/>
      <c r="F60" s="44"/>
      <c r="I60" s="4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</row>
    <row r="61" spans="1:36" s="23" customFormat="1" x14ac:dyDescent="0.2">
      <c r="A61" s="214"/>
      <c r="C61" s="44"/>
      <c r="F61" s="44"/>
      <c r="I61" s="4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</row>
    <row r="62" spans="1:36" s="23" customFormat="1" x14ac:dyDescent="0.2">
      <c r="A62" s="214"/>
      <c r="C62" s="44"/>
      <c r="D62" s="50"/>
      <c r="F62" s="44"/>
      <c r="I62" s="4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</row>
    <row r="63" spans="1:36" s="23" customFormat="1" x14ac:dyDescent="0.2">
      <c r="A63" s="214"/>
      <c r="C63" s="44"/>
      <c r="F63" s="44"/>
      <c r="I63" s="4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</row>
    <row r="64" spans="1:36" s="23" customFormat="1" x14ac:dyDescent="0.2">
      <c r="A64" s="214"/>
      <c r="C64" s="44"/>
      <c r="F64" s="44"/>
      <c r="I64" s="4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</row>
    <row r="66" spans="1:36" s="23" customFormat="1" x14ac:dyDescent="0.2">
      <c r="A66" s="214"/>
      <c r="C66" s="44"/>
      <c r="F66" s="44"/>
      <c r="I66" s="4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</row>
    <row r="67" spans="1:36" s="23" customFormat="1" x14ac:dyDescent="0.2">
      <c r="A67" s="214"/>
      <c r="C67" s="44"/>
      <c r="F67" s="44"/>
      <c r="I67" s="4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</row>
  </sheetData>
  <mergeCells count="9">
    <mergeCell ref="A1:R1"/>
    <mergeCell ref="A2:R2"/>
    <mergeCell ref="A3:A5"/>
    <mergeCell ref="B3:J3"/>
    <mergeCell ref="K3:K5"/>
    <mergeCell ref="L3:L5"/>
    <mergeCell ref="B4:D4"/>
    <mergeCell ref="E4:G4"/>
    <mergeCell ref="H4:J4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Q117"/>
  <sheetViews>
    <sheetView topLeftCell="A76" zoomScaleNormal="100" workbookViewId="0">
      <selection activeCell="B8" sqref="B8"/>
    </sheetView>
  </sheetViews>
  <sheetFormatPr baseColWidth="10" defaultColWidth="12" defaultRowHeight="11.25" x14ac:dyDescent="0.2"/>
  <cols>
    <col min="1" max="1" width="47.6640625" style="71" customWidth="1"/>
    <col min="2" max="2" width="14.5" style="71" bestFit="1" customWidth="1"/>
    <col min="3" max="3" width="9" style="73" bestFit="1" customWidth="1"/>
    <col min="4" max="4" width="14.5" style="71" bestFit="1" customWidth="1"/>
    <col min="5" max="5" width="7.6640625" style="73" bestFit="1" customWidth="1"/>
    <col min="6" max="6" width="12.5" style="71" bestFit="1" customWidth="1"/>
    <col min="7" max="7" width="8" style="73" bestFit="1" customWidth="1"/>
    <col min="8" max="8" width="14.33203125" style="71" bestFit="1" customWidth="1"/>
    <col min="9" max="9" width="7.6640625" style="73" bestFit="1" customWidth="1"/>
    <col min="10" max="10" width="11.5" style="71" bestFit="1" customWidth="1"/>
    <col min="11" max="11" width="8" style="73" bestFit="1" customWidth="1"/>
    <col min="12" max="12" width="14.5" style="71" bestFit="1" customWidth="1"/>
    <col min="13" max="13" width="7.6640625" style="73" bestFit="1" customWidth="1"/>
    <col min="14" max="14" width="12.5" style="71" bestFit="1" customWidth="1"/>
    <col min="15" max="15" width="8" style="73" bestFit="1" customWidth="1"/>
    <col min="16" max="16384" width="12" style="71"/>
  </cols>
  <sheetData>
    <row r="1" spans="1:17" x14ac:dyDescent="0.2">
      <c r="A1" s="240" t="s">
        <v>81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</row>
    <row r="2" spans="1:17" x14ac:dyDescent="0.2">
      <c r="A2" s="240" t="s">
        <v>89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</row>
    <row r="3" spans="1:17" x14ac:dyDescent="0.2">
      <c r="A3" s="240" t="s">
        <v>40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</row>
    <row r="4" spans="1:17" ht="12" customHeight="1" x14ac:dyDescent="0.2">
      <c r="A4" s="241" t="s">
        <v>38</v>
      </c>
      <c r="B4" s="244" t="s">
        <v>7</v>
      </c>
      <c r="C4" s="244"/>
      <c r="D4" s="249" t="s">
        <v>8</v>
      </c>
      <c r="E4" s="249"/>
      <c r="F4" s="249"/>
      <c r="G4" s="249"/>
      <c r="H4" s="249"/>
      <c r="I4" s="249"/>
      <c r="J4" s="249"/>
      <c r="K4" s="249"/>
      <c r="L4" s="244" t="s">
        <v>1</v>
      </c>
      <c r="M4" s="244"/>
      <c r="N4" s="247" t="s">
        <v>2</v>
      </c>
      <c r="O4" s="247"/>
    </row>
    <row r="5" spans="1:17" ht="13.5" x14ac:dyDescent="0.35">
      <c r="A5" s="242"/>
      <c r="B5" s="245"/>
      <c r="C5" s="245"/>
      <c r="D5" s="246" t="s">
        <v>5</v>
      </c>
      <c r="E5" s="246"/>
      <c r="F5" s="246" t="s">
        <v>117</v>
      </c>
      <c r="G5" s="246"/>
      <c r="H5" s="246" t="s">
        <v>12</v>
      </c>
      <c r="I5" s="246"/>
      <c r="J5" s="246" t="s">
        <v>118</v>
      </c>
      <c r="K5" s="246"/>
      <c r="L5" s="245"/>
      <c r="M5" s="245"/>
      <c r="N5" s="248"/>
      <c r="O5" s="248"/>
    </row>
    <row r="6" spans="1:17" x14ac:dyDescent="0.2">
      <c r="A6" s="243"/>
      <c r="B6" s="186" t="s">
        <v>9</v>
      </c>
      <c r="C6" s="187" t="s">
        <v>91</v>
      </c>
      <c r="D6" s="186" t="s">
        <v>9</v>
      </c>
      <c r="E6" s="187" t="s">
        <v>91</v>
      </c>
      <c r="F6" s="186" t="s">
        <v>9</v>
      </c>
      <c r="G6" s="187" t="s">
        <v>91</v>
      </c>
      <c r="H6" s="186" t="s">
        <v>9</v>
      </c>
      <c r="I6" s="187" t="s">
        <v>91</v>
      </c>
      <c r="J6" s="186" t="s">
        <v>9</v>
      </c>
      <c r="K6" s="187" t="s">
        <v>91</v>
      </c>
      <c r="L6" s="186" t="s">
        <v>9</v>
      </c>
      <c r="M6" s="187" t="s">
        <v>91</v>
      </c>
      <c r="N6" s="186" t="s">
        <v>9</v>
      </c>
      <c r="O6" s="187" t="s">
        <v>91</v>
      </c>
    </row>
    <row r="7" spans="1:17" x14ac:dyDescent="0.2">
      <c r="A7" s="117"/>
      <c r="B7" s="118"/>
      <c r="C7" s="119"/>
      <c r="D7" s="119"/>
      <c r="E7" s="119"/>
      <c r="F7" s="102"/>
      <c r="G7" s="67"/>
      <c r="H7" s="119"/>
      <c r="I7" s="119"/>
      <c r="J7" s="119"/>
      <c r="K7" s="119"/>
      <c r="L7" s="119"/>
      <c r="M7" s="119"/>
      <c r="N7" s="119"/>
      <c r="O7" s="119"/>
    </row>
    <row r="8" spans="1:17" ht="12" x14ac:dyDescent="0.2">
      <c r="A8" s="173" t="s">
        <v>109</v>
      </c>
      <c r="B8" s="103">
        <f>[1]MercLab!C126</f>
        <v>3979761.4408606421</v>
      </c>
      <c r="C8" s="67">
        <f>SUM(E8,M8,O8)</f>
        <v>100.00000000000279</v>
      </c>
      <c r="D8" s="102">
        <f>F8+H8+J8</f>
        <v>1914338.7767351477</v>
      </c>
      <c r="E8" s="67">
        <f>IF(ISNUMBER(D8/$B$8*100),D8/$B$8*100,0)</f>
        <v>48.101847439407393</v>
      </c>
      <c r="F8" s="103">
        <f>[1]MercLab!D126</f>
        <v>252311.63238765448</v>
      </c>
      <c r="G8" s="67">
        <f>IF(ISNUMBER(F8/$B$8*100),F8/$B$8*100,0)</f>
        <v>6.3398682593670967</v>
      </c>
      <c r="H8" s="103">
        <f>[1]MercLab!E126</f>
        <v>1555264.0152406073</v>
      </c>
      <c r="I8" s="67">
        <f>IF(ISNUMBER(H8/$B$8*100),H8/$B$8*100,0)</f>
        <v>39.07932770222213</v>
      </c>
      <c r="J8" s="103">
        <f>[1]MercLab!F126</f>
        <v>106763.12910688604</v>
      </c>
      <c r="K8" s="67">
        <f>IF(ISNUMBER(J8/$B$8*100),J8/$B$8*100,0)</f>
        <v>2.6826514778181783</v>
      </c>
      <c r="L8" s="103">
        <f>[1]MercLab!G126</f>
        <v>1575545.2539356549</v>
      </c>
      <c r="M8" s="67">
        <f>IF(ISNUMBER(L8/$B$8*100),L8/$B$8*100,0)</f>
        <v>39.58893710963077</v>
      </c>
      <c r="N8" s="103">
        <f>[1]MercLab!H126</f>
        <v>489877.41018995026</v>
      </c>
      <c r="O8" s="67">
        <f>IF(ISNUMBER(N8/$B$8*100),N8/$B$8*100,0)</f>
        <v>12.309215450964619</v>
      </c>
      <c r="P8" s="205"/>
      <c r="Q8" s="204"/>
    </row>
    <row r="9" spans="1:17" s="72" customFormat="1" x14ac:dyDescent="0.2">
      <c r="A9" s="170"/>
      <c r="B9" s="103"/>
      <c r="C9" s="67"/>
      <c r="D9" s="103"/>
      <c r="E9" s="67"/>
      <c r="F9" s="120"/>
      <c r="G9" s="67"/>
      <c r="H9" s="103"/>
      <c r="I9" s="67"/>
      <c r="J9" s="103"/>
      <c r="K9" s="67"/>
      <c r="L9" s="103"/>
      <c r="M9" s="67"/>
      <c r="N9" s="103"/>
      <c r="O9" s="67"/>
    </row>
    <row r="10" spans="1:17" x14ac:dyDescent="0.2">
      <c r="A10" s="174" t="s">
        <v>42</v>
      </c>
      <c r="B10" s="103"/>
      <c r="C10" s="67"/>
      <c r="D10" s="103"/>
      <c r="E10" s="67"/>
      <c r="F10" s="103"/>
      <c r="G10" s="67"/>
      <c r="H10" s="103"/>
      <c r="I10" s="67"/>
      <c r="J10" s="103"/>
      <c r="K10" s="67"/>
      <c r="L10" s="103"/>
      <c r="M10" s="67"/>
      <c r="N10" s="103"/>
      <c r="O10" s="67"/>
    </row>
    <row r="11" spans="1:17" x14ac:dyDescent="0.2">
      <c r="A11" s="175" t="s">
        <v>74</v>
      </c>
      <c r="B11" s="69">
        <f>SUM(B12:B14)</f>
        <v>2175134.1652617888</v>
      </c>
      <c r="C11" s="70">
        <f>IF(ISNUMBER(B11/B$8*100),B11/B$8*100,0)</f>
        <v>54.654888178207131</v>
      </c>
      <c r="D11" s="69">
        <f>SUM(D12:D14)</f>
        <v>1240264.7454786371</v>
      </c>
      <c r="E11" s="70">
        <f>IF(ISNUMBER(D11/D$8*100),D11/D$8*100,0)</f>
        <v>64.788153515537857</v>
      </c>
      <c r="F11" s="69">
        <f>SUM(F12:F14)</f>
        <v>184255.31273359043</v>
      </c>
      <c r="G11" s="70">
        <f>IF(ISNUMBER(F11/F$8*100),F11/F$8*100,0)</f>
        <v>73.026879890538879</v>
      </c>
      <c r="H11" s="69">
        <f>SUM(H12:H14)</f>
        <v>985879.71947825211</v>
      </c>
      <c r="I11" s="70">
        <f>IF(ISNUMBER(H11/H$8*100),H11/H$8*100,0)</f>
        <v>63.38986241675061</v>
      </c>
      <c r="J11" s="69">
        <f>SUM(J12:J14)</f>
        <v>70129.713266794279</v>
      </c>
      <c r="K11" s="70">
        <f>IF(ISNUMBER(J11/J$8*100),J11/J$8*100,0)</f>
        <v>65.687202926193578</v>
      </c>
      <c r="L11" s="69">
        <f>SUM(L12:L14)</f>
        <v>779008.20689958381</v>
      </c>
      <c r="M11" s="70">
        <f>IF(ISNUMBER(L11/L$8*100),L11/L$8*100,0)</f>
        <v>49.443721464277182</v>
      </c>
      <c r="N11" s="69">
        <f>SUM(N12:N14)</f>
        <v>155861.21288355475</v>
      </c>
      <c r="O11" s="70">
        <f>IF(ISNUMBER(N11/N$8*100),N11/N$8*100,0)</f>
        <v>31.816370716730841</v>
      </c>
    </row>
    <row r="12" spans="1:17" x14ac:dyDescent="0.2">
      <c r="A12" s="176" t="s">
        <v>68</v>
      </c>
      <c r="B12" s="69">
        <f>[1]MercLab!C127</f>
        <v>460663.10590318742</v>
      </c>
      <c r="C12" s="70">
        <f>IF(ISNUMBER(B12/B$8*100),B12/B$8*100,0)</f>
        <v>11.575143705185678</v>
      </c>
      <c r="D12" s="69">
        <f t="shared" ref="D12:D53" si="0">F12+H12+J12</f>
        <v>283547.12875408353</v>
      </c>
      <c r="E12" s="70">
        <f>IF(ISNUMBER(D12/D$8*100),D12/D$8*100,0)</f>
        <v>14.811752872585352</v>
      </c>
      <c r="F12" s="69">
        <f>[1]MercLab!D127</f>
        <v>67361.720758787895</v>
      </c>
      <c r="G12" s="70">
        <f>IF(ISNUMBER(F12/F$8*100),F12/F$8*100,0)</f>
        <v>26.697826065859925</v>
      </c>
      <c r="H12" s="69">
        <f>[1]MercLab!E127</f>
        <v>202470.71587024393</v>
      </c>
      <c r="I12" s="70">
        <f>IF(ISNUMBER(H12/H$8*100),H12/H$8*100,0)</f>
        <v>13.018414486939742</v>
      </c>
      <c r="J12" s="69">
        <f>[1]MercLab!F127</f>
        <v>13714.692125051663</v>
      </c>
      <c r="K12" s="70">
        <f>IF(ISNUMBER(J12/J$8*100),J12/J$8*100,0)</f>
        <v>12.845906859212771</v>
      </c>
      <c r="L12" s="69">
        <f>[1]MercLab!G127</f>
        <v>151265.52666439387</v>
      </c>
      <c r="M12" s="70">
        <f>IF(ISNUMBER(L12/L$8*100),L12/L$8*100,0)</f>
        <v>9.6008366809228782</v>
      </c>
      <c r="N12" s="69">
        <f>[1]MercLab!H127</f>
        <v>25850.450484702458</v>
      </c>
      <c r="O12" s="70">
        <f>IF(ISNUMBER(N12/N$8*100),N12/N$8*100,0)</f>
        <v>5.2769223375045877</v>
      </c>
    </row>
    <row r="13" spans="1:17" x14ac:dyDescent="0.2">
      <c r="A13" s="176" t="s">
        <v>69</v>
      </c>
      <c r="B13" s="69">
        <f>[1]MercLab!C128</f>
        <v>278733.47356800199</v>
      </c>
      <c r="C13" s="70">
        <f>IF(ISNUMBER(B13/B$8*100),B13/B$8*100,0)</f>
        <v>7.0037734097882147</v>
      </c>
      <c r="D13" s="69">
        <f t="shared" si="0"/>
        <v>172744.52101098743</v>
      </c>
      <c r="E13" s="70">
        <f>IF(ISNUMBER(D13/D$8*100),D13/D$8*100,0)</f>
        <v>9.0237173853626089</v>
      </c>
      <c r="F13" s="69">
        <f>[1]MercLab!D128</f>
        <v>12316.653210476947</v>
      </c>
      <c r="G13" s="70">
        <f>IF(ISNUMBER(F13/F$8*100),F13/F$8*100,0)</f>
        <v>4.8815241270975172</v>
      </c>
      <c r="H13" s="69">
        <f>[1]MercLab!E128</f>
        <v>152089.90874510334</v>
      </c>
      <c r="I13" s="70">
        <f>IF(ISNUMBER(H13/H$8*100),H13/H$8*100,0)</f>
        <v>9.7790411952387544</v>
      </c>
      <c r="J13" s="69">
        <f>[1]MercLab!F128</f>
        <v>8337.9590554071492</v>
      </c>
      <c r="K13" s="70">
        <f>IF(ISNUMBER(J13/J$8*100),J13/J$8*100,0)</f>
        <v>7.8097739595657512</v>
      </c>
      <c r="L13" s="69">
        <f>[1]MercLab!G128</f>
        <v>88897.866360450411</v>
      </c>
      <c r="M13" s="70">
        <f>IF(ISNUMBER(L13/L$8*100),L13/L$8*100,0)</f>
        <v>5.6423556313845484</v>
      </c>
      <c r="N13" s="69">
        <f>[1]MercLab!H128</f>
        <v>17091.086196560707</v>
      </c>
      <c r="O13" s="70">
        <f>IF(ISNUMBER(N13/N$8*100),N13/N$8*100,0)</f>
        <v>3.4888496266716258</v>
      </c>
    </row>
    <row r="14" spans="1:17" x14ac:dyDescent="0.2">
      <c r="A14" s="176" t="s">
        <v>97</v>
      </c>
      <c r="B14" s="69">
        <f>[1]MercLab!C129</f>
        <v>1435737.5857905992</v>
      </c>
      <c r="C14" s="70">
        <f>IF(ISNUMBER(B14/B$8*100),B14/B$8*100,0)</f>
        <v>36.075971063233233</v>
      </c>
      <c r="D14" s="69">
        <f t="shared" si="0"/>
        <v>783973.09571356594</v>
      </c>
      <c r="E14" s="70">
        <f>IF(ISNUMBER(D14/D$8*100),D14/D$8*100,0)</f>
        <v>40.952683257589889</v>
      </c>
      <c r="F14" s="69">
        <f>[1]MercLab!D129</f>
        <v>104576.93876432561</v>
      </c>
      <c r="G14" s="70">
        <f>IF(ISNUMBER(F14/F$8*100),F14/F$8*100,0)</f>
        <v>41.447529697581444</v>
      </c>
      <c r="H14" s="69">
        <f>[1]MercLab!E129</f>
        <v>631319.09486290487</v>
      </c>
      <c r="I14" s="70">
        <f>IF(ISNUMBER(H14/H$8*100),H14/H$8*100,0)</f>
        <v>40.592406734572108</v>
      </c>
      <c r="J14" s="69">
        <f>[1]MercLab!F129</f>
        <v>48077.062086335471</v>
      </c>
      <c r="K14" s="70">
        <f>IF(ISNUMBER(J14/J$8*100),J14/J$8*100,0)</f>
        <v>45.031522107415057</v>
      </c>
      <c r="L14" s="69">
        <f>[1]MercLab!G129</f>
        <v>538844.81387473946</v>
      </c>
      <c r="M14" s="70">
        <f>IF(ISNUMBER(L14/L$8*100),L14/L$8*100,0)</f>
        <v>34.200529151969747</v>
      </c>
      <c r="N14" s="69">
        <f>[1]MercLab!H129</f>
        <v>112919.67620229156</v>
      </c>
      <c r="O14" s="70">
        <f>IF(ISNUMBER(N14/N$8*100),N14/N$8*100,0)</f>
        <v>23.05059875255462</v>
      </c>
    </row>
    <row r="15" spans="1:17" x14ac:dyDescent="0.2">
      <c r="A15" s="175" t="s">
        <v>70</v>
      </c>
      <c r="B15" s="69">
        <f>[1]MercLab!C130</f>
        <v>1804627.2755989681</v>
      </c>
      <c r="C15" s="70">
        <f>IF(ISNUMBER(B15/B$8*100),B15/B$8*100,0)</f>
        <v>45.345111821795761</v>
      </c>
      <c r="D15" s="69">
        <f t="shared" si="0"/>
        <v>674074.03125656466</v>
      </c>
      <c r="E15" s="70">
        <f>IF(ISNUMBER(D15/D$8*100),D15/D$8*100,0)</f>
        <v>35.211846484464957</v>
      </c>
      <c r="F15" s="105">
        <f>[1]MercLab!D130</f>
        <v>68056.319654062376</v>
      </c>
      <c r="G15" s="70">
        <f>IF(ISNUMBER(F15/F$8*100),F15/F$8*100,0)</f>
        <v>26.973120109460456</v>
      </c>
      <c r="H15" s="69">
        <f>[1]MercLab!E130</f>
        <v>569384.29576241039</v>
      </c>
      <c r="I15" s="70">
        <f>IF(ISNUMBER(H15/H$8*100),H15/H$8*100,0)</f>
        <v>36.610137583252943</v>
      </c>
      <c r="J15" s="69">
        <f>[1]MercLab!F130</f>
        <v>36633.415840091846</v>
      </c>
      <c r="K15" s="70">
        <f>IF(ISNUMBER(J15/J$8*100),J15/J$8*100,0)</f>
        <v>34.312797073806493</v>
      </c>
      <c r="L15" s="69">
        <f>[1]MercLab!G130</f>
        <v>796537.04703612591</v>
      </c>
      <c r="M15" s="70">
        <f>IF(ISNUMBER(L15/L$8*100),L15/L$8*100,0)</f>
        <v>50.556278535726292</v>
      </c>
      <c r="N15" s="69">
        <f>[1]MercLab!H130</f>
        <v>334016.19730639266</v>
      </c>
      <c r="O15" s="70">
        <f>IF(ISNUMBER(N15/N$8*100),N15/N$8*100,0)</f>
        <v>68.183629283268573</v>
      </c>
      <c r="P15" s="206"/>
    </row>
    <row r="16" spans="1:17" x14ac:dyDescent="0.2">
      <c r="A16" s="174"/>
      <c r="B16" s="105"/>
      <c r="C16" s="70"/>
      <c r="D16" s="105">
        <f t="shared" si="0"/>
        <v>0</v>
      </c>
      <c r="E16" s="70"/>
      <c r="F16" s="105"/>
      <c r="G16" s="70"/>
      <c r="H16" s="105"/>
      <c r="I16" s="70"/>
      <c r="J16" s="105"/>
      <c r="K16" s="70"/>
      <c r="L16" s="105"/>
      <c r="M16" s="70"/>
      <c r="N16" s="105"/>
      <c r="O16" s="70"/>
    </row>
    <row r="17" spans="1:15" x14ac:dyDescent="0.2">
      <c r="A17" s="174" t="s">
        <v>14</v>
      </c>
      <c r="B17" s="103"/>
      <c r="C17" s="67"/>
      <c r="D17" s="103"/>
      <c r="E17" s="67"/>
      <c r="F17" s="103"/>
      <c r="G17" s="67"/>
      <c r="H17" s="103"/>
      <c r="I17" s="67"/>
      <c r="J17" s="103"/>
      <c r="K17" s="67"/>
      <c r="L17" s="103"/>
      <c r="M17" s="67"/>
      <c r="N17" s="103"/>
      <c r="O17" s="67"/>
    </row>
    <row r="18" spans="1:15" x14ac:dyDescent="0.2">
      <c r="A18" s="177" t="s">
        <v>44</v>
      </c>
      <c r="B18" s="69">
        <f>[1]MercLab!C132</f>
        <v>335015.72115569428</v>
      </c>
      <c r="C18" s="70">
        <f>IF(ISNUMBER(B18/B$8*100),B18/B$8*100,0)</f>
        <v>8.4179850007101322</v>
      </c>
      <c r="D18" s="69">
        <f t="shared" si="0"/>
        <v>102102.31768287292</v>
      </c>
      <c r="E18" s="70">
        <f>IF(ISNUMBER(D18/D$8*100),D18/D$8*100,0)</f>
        <v>5.3335553207048134</v>
      </c>
      <c r="F18" s="69">
        <f>[1]MercLab!D132</f>
        <v>3786.7707309627003</v>
      </c>
      <c r="G18" s="70">
        <f>IF(ISNUMBER(F18/F$8*100),F18/F$8*100,0)</f>
        <v>1.5008308158954251</v>
      </c>
      <c r="H18" s="69">
        <f>[1]MercLab!E132</f>
        <v>88517.102714779845</v>
      </c>
      <c r="I18" s="70">
        <f>IF(ISNUMBER(H18/H$8*100),H18/H$8*100,0)</f>
        <v>5.6914518594507442</v>
      </c>
      <c r="J18" s="69">
        <f>[1]MercLab!F132</f>
        <v>9798.4442371303794</v>
      </c>
      <c r="K18" s="70">
        <f>IF(ISNUMBER(J18/J$8*100),J18/J$8*100,0)</f>
        <v>9.1777417157946495</v>
      </c>
      <c r="L18" s="69">
        <f>[1]MercLab!G132</f>
        <v>205126.67215173741</v>
      </c>
      <c r="M18" s="70">
        <f>IF(ISNUMBER(L18/L$8*100),L18/L$8*100,0)</f>
        <v>13.019408464424517</v>
      </c>
      <c r="N18" s="69">
        <f>[1]MercLab!H132</f>
        <v>27786.731321079766</v>
      </c>
      <c r="O18" s="70">
        <f>IF(ISNUMBER(N18/N$8*100),N18/N$8*100,0)</f>
        <v>5.6721805788728741</v>
      </c>
    </row>
    <row r="19" spans="1:15" x14ac:dyDescent="0.2">
      <c r="A19" s="177" t="s">
        <v>45</v>
      </c>
      <c r="B19" s="69">
        <f>[1]MercLab!C133</f>
        <v>2077878.3923090897</v>
      </c>
      <c r="C19" s="70">
        <f>IF(ISNUMBER(B19/B$8*100),B19/B$8*100,0)</f>
        <v>52.211129314819907</v>
      </c>
      <c r="D19" s="69">
        <f t="shared" si="0"/>
        <v>845015.50815418689</v>
      </c>
      <c r="E19" s="70">
        <f>IF(ISNUMBER(D19/D$8*100),D19/D$8*100,0)</f>
        <v>44.141377609000727</v>
      </c>
      <c r="F19" s="69">
        <f>[1]MercLab!D133</f>
        <v>42160.983208945923</v>
      </c>
      <c r="G19" s="70">
        <f>IF(ISNUMBER(F19/F$8*100),F19/F$8*100,0)</f>
        <v>16.709884839621388</v>
      </c>
      <c r="H19" s="69">
        <f>[1]MercLab!E133</f>
        <v>735596.56781222648</v>
      </c>
      <c r="I19" s="70">
        <f>IF(ISNUMBER(H19/H$8*100),H19/H$8*100,0)</f>
        <v>47.297215174005416</v>
      </c>
      <c r="J19" s="69">
        <f>[1]MercLab!F133</f>
        <v>67257.957133014424</v>
      </c>
      <c r="K19" s="70">
        <f>IF(ISNUMBER(J19/J$8*100),J19/J$8*100,0)</f>
        <v>62.997364067213724</v>
      </c>
      <c r="L19" s="69">
        <f>[1]MercLab!G133</f>
        <v>916484.37628082011</v>
      </c>
      <c r="M19" s="70">
        <f>IF(ISNUMBER(L19/L$8*100),L19/L$8*100,0)</f>
        <v>58.169346389224643</v>
      </c>
      <c r="N19" s="69">
        <f>[1]MercLab!H133</f>
        <v>316378.50787415687</v>
      </c>
      <c r="O19" s="70">
        <f>IF(ISNUMBER(N19/N$8*100),N19/N$8*100,0)</f>
        <v>64.583200060496964</v>
      </c>
    </row>
    <row r="20" spans="1:15" x14ac:dyDescent="0.2">
      <c r="A20" s="177" t="s">
        <v>46</v>
      </c>
      <c r="B20" s="69">
        <f>[1]MercLab!C134</f>
        <v>1104890.2878992127</v>
      </c>
      <c r="C20" s="70">
        <f>IF(ISNUMBER(B20/B$8*100),B20/B$8*100,0)</f>
        <v>27.762726593488352</v>
      </c>
      <c r="D20" s="69">
        <f t="shared" si="0"/>
        <v>629663.41369053011</v>
      </c>
      <c r="E20" s="70">
        <f>IF(ISNUMBER(D20/D$8*100),D20/D$8*100,0)</f>
        <v>32.891953155982343</v>
      </c>
      <c r="F20" s="69">
        <f>[1]MercLab!D134</f>
        <v>89448.798796443036</v>
      </c>
      <c r="G20" s="70">
        <f>IF(ISNUMBER(F20/F$8*100),F20/F$8*100,0)</f>
        <v>35.451714195647106</v>
      </c>
      <c r="H20" s="69">
        <f>[1]MercLab!E134</f>
        <v>513856.10385542986</v>
      </c>
      <c r="I20" s="70">
        <f>IF(ISNUMBER(H20/H$8*100),H20/H$8*100,0)</f>
        <v>33.039798955030392</v>
      </c>
      <c r="J20" s="69">
        <f>[1]MercLab!F134</f>
        <v>26358.511038657161</v>
      </c>
      <c r="K20" s="70">
        <f>IF(ISNUMBER(J20/J$8*100),J20/J$8*100,0)</f>
        <v>24.688777164135292</v>
      </c>
      <c r="L20" s="69">
        <f>[1]MercLab!G134</f>
        <v>355114.72112125106</v>
      </c>
      <c r="M20" s="70">
        <f>IF(ISNUMBER(L20/L$8*100),L20/L$8*100,0)</f>
        <v>22.539163520323353</v>
      </c>
      <c r="N20" s="69">
        <f>[1]MercLab!H134</f>
        <v>120112.15308744241</v>
      </c>
      <c r="O20" s="70">
        <f>IF(ISNUMBER(N20/N$8*100),N20/N$8*100,0)</f>
        <v>24.51881850213686</v>
      </c>
    </row>
    <row r="21" spans="1:15" x14ac:dyDescent="0.2">
      <c r="A21" s="177" t="s">
        <v>47</v>
      </c>
      <c r="B21" s="69">
        <f>[1]MercLab!C135</f>
        <v>439930.75123874831</v>
      </c>
      <c r="C21" s="70">
        <f>IF(ISNUMBER(B21/B$8*100),B21/B$8*100,0)</f>
        <v>11.054199046252663</v>
      </c>
      <c r="D21" s="69">
        <f t="shared" si="0"/>
        <v>324759.85366122075</v>
      </c>
      <c r="E21" s="70">
        <f>IF(ISNUMBER(D21/D$8*100),D21/D$8*100,0)</f>
        <v>16.964596737422298</v>
      </c>
      <c r="F21" s="104">
        <f>[1]MercLab!D135</f>
        <v>115712.00807626269</v>
      </c>
      <c r="G21" s="70">
        <f>IF(ISNUMBER(F21/F$8*100),F21/F$8*100,0)</f>
        <v>45.860750446289941</v>
      </c>
      <c r="H21" s="69">
        <f>[1]MercLab!E135</f>
        <v>207055.30712721922</v>
      </c>
      <c r="I21" s="70">
        <f>IF(ISNUMBER(H21/H$8*100),H21/H$8*100,0)</f>
        <v>13.313193457715711</v>
      </c>
      <c r="J21" s="69">
        <f>[1]MercLab!F135</f>
        <v>1992.5384577388249</v>
      </c>
      <c r="K21" s="70">
        <f>IF(ISNUMBER(J21/J$8*100),J21/J$8*100,0)</f>
        <v>1.8663170276172709</v>
      </c>
      <c r="L21" s="69">
        <f>[1]MercLab!G135</f>
        <v>89570.879670256982</v>
      </c>
      <c r="M21" s="70">
        <f>IF(ISNUMBER(L21/L$8*100),L21/L$8*100,0)</f>
        <v>5.6850718471279817</v>
      </c>
      <c r="N21" s="69">
        <f>[1]MercLab!H135</f>
        <v>25600.017907268451</v>
      </c>
      <c r="O21" s="70">
        <f>IF(ISNUMBER(N21/N$8*100),N21/N$8*100,0)</f>
        <v>5.2258008584927467</v>
      </c>
    </row>
    <row r="22" spans="1:15" x14ac:dyDescent="0.2">
      <c r="A22" s="176" t="s">
        <v>63</v>
      </c>
      <c r="B22" s="104">
        <f>[1]MercLab!C136</f>
        <v>22046.288258000979</v>
      </c>
      <c r="C22" s="70">
        <f>IF(ISNUMBER(B22/B$8*100),B22/B$8*100,0)</f>
        <v>0.55396004473155969</v>
      </c>
      <c r="D22" s="104">
        <f t="shared" si="0"/>
        <v>12797.683546371549</v>
      </c>
      <c r="E22" s="70">
        <f>IF(ISNUMBER(D22/D$8*100),D22/D$8*100,0)</f>
        <v>0.66851717689162871</v>
      </c>
      <c r="F22" s="105">
        <f>[1]MercLab!D136</f>
        <v>1203.0715750383947</v>
      </c>
      <c r="G22" s="70">
        <f>IF(ISNUMBER(F22/F$8*100),F22/F$8*100,0)</f>
        <v>0.47681970254545447</v>
      </c>
      <c r="H22" s="104">
        <f>[1]MercLab!E136</f>
        <v>10238.933730987843</v>
      </c>
      <c r="I22" s="70">
        <f>IF(ISNUMBER(H22/H$8*100),H22/H$8*100,0)</f>
        <v>0.65834055380004586</v>
      </c>
      <c r="J22" s="104">
        <f>[1]MercLab!F136</f>
        <v>1355.6782403453115</v>
      </c>
      <c r="K22" s="70">
        <f>IF(ISNUMBER(J22/J$8*100),J22/J$8*100,0)</f>
        <v>1.2698000252391184</v>
      </c>
      <c r="L22" s="104">
        <f>[1]MercLab!G136</f>
        <v>9248.6047116294521</v>
      </c>
      <c r="M22" s="70">
        <f>IF(ISNUMBER(L22/L$8*100),L22/L$8*100,0)</f>
        <v>0.58700977890205142</v>
      </c>
      <c r="N22" s="104">
        <f>[1]MercLab!H136</f>
        <v>0</v>
      </c>
      <c r="O22" s="70">
        <f>IF(ISNUMBER(N22/N$8*100),N22/N$8*100,0)</f>
        <v>0</v>
      </c>
    </row>
    <row r="23" spans="1:15" x14ac:dyDescent="0.2">
      <c r="A23"/>
      <c r="B23" s="105"/>
      <c r="C23" s="106"/>
      <c r="D23" s="105">
        <f t="shared" si="0"/>
        <v>0</v>
      </c>
      <c r="E23" s="106"/>
      <c r="F23" s="105"/>
      <c r="G23" s="106"/>
      <c r="H23" s="105"/>
      <c r="I23" s="106"/>
      <c r="J23" s="105"/>
      <c r="K23" s="106"/>
      <c r="L23" s="105"/>
      <c r="M23" s="106"/>
      <c r="N23" s="105"/>
      <c r="O23" s="106"/>
    </row>
    <row r="24" spans="1:15" x14ac:dyDescent="0.2">
      <c r="A24" s="179" t="s">
        <v>19</v>
      </c>
      <c r="B24" s="103"/>
      <c r="C24" s="67"/>
      <c r="D24" s="103"/>
      <c r="E24" s="67"/>
      <c r="F24" s="103"/>
      <c r="G24" s="67"/>
      <c r="H24" s="103"/>
      <c r="I24" s="67"/>
      <c r="J24" s="103"/>
      <c r="K24" s="67"/>
      <c r="L24" s="103"/>
      <c r="M24" s="67"/>
      <c r="N24" s="103"/>
      <c r="O24" s="67"/>
    </row>
    <row r="25" spans="1:15" x14ac:dyDescent="0.2">
      <c r="A25" s="177" t="s">
        <v>48</v>
      </c>
      <c r="B25" s="104">
        <f>[1]MercLab!C138</f>
        <v>28275.016353748942</v>
      </c>
      <c r="C25" s="70">
        <f t="shared" ref="C25:C33" si="1">IF(ISNUMBER(B25/B$8*100),B25/B$8*100,0)</f>
        <v>0.71047013178846063</v>
      </c>
      <c r="D25" s="104">
        <f t="shared" si="0"/>
        <v>3224.6358627297909</v>
      </c>
      <c r="E25" s="70">
        <f t="shared" ref="E25:E33" si="2">IF(ISNUMBER(D25/D$8*100),D25/D$8*100,0)</f>
        <v>0.168446457958153</v>
      </c>
      <c r="F25" s="104">
        <f>[1]MercLab!D138</f>
        <v>0</v>
      </c>
      <c r="G25" s="70">
        <f t="shared" ref="G25:G33" si="3">IF(ISNUMBER(F25/F$8*100),F25/F$8*100,0)</f>
        <v>0</v>
      </c>
      <c r="H25" s="104">
        <f>[1]MercLab!E138</f>
        <v>3224.6358627297909</v>
      </c>
      <c r="I25" s="70">
        <f t="shared" ref="I25:I33" si="4">IF(ISNUMBER(H25/H$8*100),H25/H$8*100,0)</f>
        <v>0.20733687857048011</v>
      </c>
      <c r="J25" s="104">
        <f>[1]MercLab!F138</f>
        <v>0</v>
      </c>
      <c r="K25" s="70">
        <f t="shared" ref="K25:K33" si="5">IF(ISNUMBER(J25/J$8*100),J25/J$8*100,0)</f>
        <v>0</v>
      </c>
      <c r="L25" s="104">
        <f>[1]MercLab!G138</f>
        <v>1328.7286404688136</v>
      </c>
      <c r="M25" s="70">
        <f t="shared" ref="M25:M33" si="6">IF(ISNUMBER(L25/L$8*100),L25/L$8*100,0)</f>
        <v>8.4334527183506647E-2</v>
      </c>
      <c r="N25" s="104">
        <f>[1]MercLab!H138</f>
        <v>23721.651850550355</v>
      </c>
      <c r="O25" s="70">
        <f t="shared" ref="O25:O33" si="7">IF(ISNUMBER(N25/N$8*100),N25/N$8*100,0)</f>
        <v>4.8423649176540451</v>
      </c>
    </row>
    <row r="26" spans="1:15" x14ac:dyDescent="0.2">
      <c r="A26" s="177" t="s">
        <v>49</v>
      </c>
      <c r="B26" s="104">
        <f>[1]MercLab!C139</f>
        <v>117419.17176546837</v>
      </c>
      <c r="C26" s="70">
        <f t="shared" si="1"/>
        <v>2.9504072922540785</v>
      </c>
      <c r="D26" s="104">
        <f t="shared" si="0"/>
        <v>25062.644976449406</v>
      </c>
      <c r="E26" s="70">
        <f t="shared" si="2"/>
        <v>1.3092063578836899</v>
      </c>
      <c r="F26" s="104">
        <f>[1]MercLab!D139</f>
        <v>0</v>
      </c>
      <c r="G26" s="70">
        <f t="shared" si="3"/>
        <v>0</v>
      </c>
      <c r="H26" s="104">
        <f>[1]MercLab!E139</f>
        <v>21687.043741891488</v>
      </c>
      <c r="I26" s="70">
        <f t="shared" si="4"/>
        <v>1.394428439761489</v>
      </c>
      <c r="J26" s="104">
        <f>[1]MercLab!F139</f>
        <v>3375.6012345579193</v>
      </c>
      <c r="K26" s="70">
        <f t="shared" si="5"/>
        <v>3.1617668597727513</v>
      </c>
      <c r="L26" s="104">
        <f>[1]MercLab!G139</f>
        <v>3869.7018867408515</v>
      </c>
      <c r="M26" s="70">
        <f t="shared" si="6"/>
        <v>0.24561032931770616</v>
      </c>
      <c r="N26" s="104">
        <f>[1]MercLab!H139</f>
        <v>88486.824902278124</v>
      </c>
      <c r="O26" s="70">
        <f t="shared" si="7"/>
        <v>18.063054768736386</v>
      </c>
    </row>
    <row r="27" spans="1:15" x14ac:dyDescent="0.2">
      <c r="A27" s="177" t="s">
        <v>50</v>
      </c>
      <c r="B27" s="104">
        <f>[1]MercLab!C140</f>
        <v>290743.18552673206</v>
      </c>
      <c r="C27" s="70">
        <f t="shared" si="1"/>
        <v>7.3055430544564874</v>
      </c>
      <c r="D27" s="104">
        <f t="shared" si="0"/>
        <v>138714.72014774813</v>
      </c>
      <c r="E27" s="70">
        <f t="shared" si="2"/>
        <v>7.2460904952425551</v>
      </c>
      <c r="F27" s="104">
        <f>[1]MercLab!D140</f>
        <v>639.32662897193507</v>
      </c>
      <c r="G27" s="70">
        <f t="shared" si="3"/>
        <v>0.25338769478121653</v>
      </c>
      <c r="H27" s="104">
        <f>[1]MercLab!E140</f>
        <v>126610.85256853646</v>
      </c>
      <c r="I27" s="70">
        <f t="shared" si="4"/>
        <v>8.1407948314774785</v>
      </c>
      <c r="J27" s="104">
        <f>[1]MercLab!F140</f>
        <v>11464.540950239747</v>
      </c>
      <c r="K27" s="70">
        <f t="shared" si="5"/>
        <v>10.738296119779337</v>
      </c>
      <c r="L27" s="104">
        <f>[1]MercLab!G140</f>
        <v>28424.44165625051</v>
      </c>
      <c r="M27" s="70">
        <f t="shared" si="6"/>
        <v>1.804101886965626</v>
      </c>
      <c r="N27" s="104">
        <f>[1]MercLab!H140</f>
        <v>123604.02372272837</v>
      </c>
      <c r="O27" s="70">
        <f t="shared" si="7"/>
        <v>25.231623494294386</v>
      </c>
    </row>
    <row r="28" spans="1:15" x14ac:dyDescent="0.2">
      <c r="A28" s="177" t="s">
        <v>51</v>
      </c>
      <c r="B28" s="104">
        <f>[1]MercLab!C141</f>
        <v>617607.52136567107</v>
      </c>
      <c r="C28" s="70">
        <f t="shared" si="1"/>
        <v>15.518707102004347</v>
      </c>
      <c r="D28" s="104">
        <f t="shared" si="0"/>
        <v>403761.8653226734</v>
      </c>
      <c r="E28" s="70">
        <f t="shared" si="2"/>
        <v>21.091453102740687</v>
      </c>
      <c r="F28" s="105">
        <f>[1]MercLab!D141</f>
        <v>24903.818500999558</v>
      </c>
      <c r="G28" s="70">
        <f t="shared" si="3"/>
        <v>9.8702617336076859</v>
      </c>
      <c r="H28" s="104">
        <f>[1]MercLab!E141</f>
        <v>359113.56302071817</v>
      </c>
      <c r="I28" s="70">
        <f t="shared" si="4"/>
        <v>23.090199445343785</v>
      </c>
      <c r="J28" s="104">
        <f>[1]MercLab!F141</f>
        <v>19744.483800955688</v>
      </c>
      <c r="K28" s="70">
        <f t="shared" si="5"/>
        <v>18.493729029980447</v>
      </c>
      <c r="L28" s="104">
        <f>[1]MercLab!G141</f>
        <v>101435.83742135188</v>
      </c>
      <c r="M28" s="70">
        <f t="shared" si="6"/>
        <v>6.4381417904670686</v>
      </c>
      <c r="N28" s="104">
        <f>[1]MercLab!H141</f>
        <v>112409.81862165222</v>
      </c>
      <c r="O28" s="70">
        <f t="shared" si="7"/>
        <v>22.946520146349521</v>
      </c>
    </row>
    <row r="29" spans="1:15" x14ac:dyDescent="0.2">
      <c r="A29" s="177" t="s">
        <v>52</v>
      </c>
      <c r="B29" s="105">
        <f>[1]MercLab!C142</f>
        <v>462506.21433688054</v>
      </c>
      <c r="C29" s="70">
        <f t="shared" si="1"/>
        <v>11.621455738232928</v>
      </c>
      <c r="D29" s="105">
        <f t="shared" si="0"/>
        <v>294748.54609915242</v>
      </c>
      <c r="E29" s="70">
        <f t="shared" si="2"/>
        <v>15.396885320467572</v>
      </c>
      <c r="F29" s="69">
        <f>[1]MercLab!D142</f>
        <v>28317.432661784373</v>
      </c>
      <c r="G29" s="70">
        <f t="shared" si="3"/>
        <v>11.223197437951313</v>
      </c>
      <c r="H29" s="105">
        <f>[1]MercLab!E142</f>
        <v>254051.7515435204</v>
      </c>
      <c r="I29" s="70">
        <f t="shared" si="4"/>
        <v>16.334959791647805</v>
      </c>
      <c r="J29" s="105">
        <f>[1]MercLab!F142</f>
        <v>12379.361893847641</v>
      </c>
      <c r="K29" s="70">
        <f t="shared" si="5"/>
        <v>11.595165856795024</v>
      </c>
      <c r="L29" s="105">
        <f>[1]MercLab!G142</f>
        <v>127999.79420974519</v>
      </c>
      <c r="M29" s="70">
        <f t="shared" si="6"/>
        <v>8.12415853432368</v>
      </c>
      <c r="N29" s="105">
        <f>[1]MercLab!H142</f>
        <v>39757.874027980724</v>
      </c>
      <c r="O29" s="70">
        <f t="shared" si="7"/>
        <v>8.115882300546291</v>
      </c>
    </row>
    <row r="30" spans="1:15" x14ac:dyDescent="0.2">
      <c r="A30" s="177" t="s">
        <v>64</v>
      </c>
      <c r="B30" s="69">
        <f>[1]MercLab!C143</f>
        <v>498540.92555294355</v>
      </c>
      <c r="C30" s="70">
        <f t="shared" si="1"/>
        <v>12.526904764551208</v>
      </c>
      <c r="D30" s="69">
        <f t="shared" si="0"/>
        <v>279842.82136586419</v>
      </c>
      <c r="E30" s="70">
        <f t="shared" si="2"/>
        <v>14.618249641431202</v>
      </c>
      <c r="F30" s="104">
        <f>[1]MercLab!D143</f>
        <v>37923.921651697827</v>
      </c>
      <c r="G30" s="70">
        <f t="shared" si="3"/>
        <v>15.03058788563148</v>
      </c>
      <c r="H30" s="69">
        <f>[1]MercLab!E143</f>
        <v>229884.53351976787</v>
      </c>
      <c r="I30" s="70">
        <f t="shared" si="4"/>
        <v>14.781061689015132</v>
      </c>
      <c r="J30" s="69">
        <f>[1]MercLab!F143</f>
        <v>12034.366194398464</v>
      </c>
      <c r="K30" s="70">
        <f t="shared" si="5"/>
        <v>11.272024616616701</v>
      </c>
      <c r="L30" s="69">
        <f>[1]MercLab!G143</f>
        <v>188524.19146783644</v>
      </c>
      <c r="M30" s="70">
        <f t="shared" si="6"/>
        <v>11.965647511355822</v>
      </c>
      <c r="N30" s="69">
        <f>[1]MercLab!H143</f>
        <v>30173.912719242664</v>
      </c>
      <c r="O30" s="70">
        <f t="shared" si="7"/>
        <v>6.1594823708124675</v>
      </c>
    </row>
    <row r="31" spans="1:15" x14ac:dyDescent="0.2">
      <c r="A31" s="177" t="s">
        <v>65</v>
      </c>
      <c r="B31" s="104">
        <f>[1]MercLab!C144</f>
        <v>677386.73290068621</v>
      </c>
      <c r="C31" s="70">
        <f t="shared" si="1"/>
        <v>17.020787375491487</v>
      </c>
      <c r="D31" s="104">
        <f t="shared" si="0"/>
        <v>335818.7228266517</v>
      </c>
      <c r="E31" s="70">
        <f t="shared" si="2"/>
        <v>17.542282845013531</v>
      </c>
      <c r="F31" s="104">
        <f>[1]MercLab!D144</f>
        <v>59079.027683702443</v>
      </c>
      <c r="G31" s="70">
        <f t="shared" si="3"/>
        <v>23.415102635035371</v>
      </c>
      <c r="H31" s="104">
        <f>[1]MercLab!E144</f>
        <v>258320.62026272895</v>
      </c>
      <c r="I31" s="70">
        <f t="shared" si="4"/>
        <v>16.609438508918721</v>
      </c>
      <c r="J31" s="104">
        <f>[1]MercLab!F144</f>
        <v>18419.074880220269</v>
      </c>
      <c r="K31" s="70">
        <f t="shared" si="5"/>
        <v>17.252280852296852</v>
      </c>
      <c r="L31" s="104">
        <f>[1]MercLab!G144</f>
        <v>311531.3790282298</v>
      </c>
      <c r="M31" s="70">
        <f t="shared" si="6"/>
        <v>19.772924849352037</v>
      </c>
      <c r="N31" s="104">
        <f>[1]MercLab!H144</f>
        <v>30036.631045818478</v>
      </c>
      <c r="O31" s="70">
        <f t="shared" si="7"/>
        <v>6.1314586917105975</v>
      </c>
    </row>
    <row r="32" spans="1:15" x14ac:dyDescent="0.2">
      <c r="A32" s="177" t="s">
        <v>66</v>
      </c>
      <c r="B32" s="104">
        <f>[1]MercLab!C145</f>
        <v>832247.03655206109</v>
      </c>
      <c r="C32" s="70">
        <f t="shared" si="1"/>
        <v>20.911983015044335</v>
      </c>
      <c r="D32" s="104">
        <f t="shared" si="0"/>
        <v>331770.72282115696</v>
      </c>
      <c r="E32" s="70">
        <f t="shared" si="2"/>
        <v>17.330826019571248</v>
      </c>
      <c r="F32" s="104">
        <f>[1]MercLab!D145</f>
        <v>78552.421310853475</v>
      </c>
      <c r="G32" s="70">
        <f t="shared" si="3"/>
        <v>31.133095437377474</v>
      </c>
      <c r="H32" s="104">
        <f>[1]MercLab!E145</f>
        <v>229651.50241782496</v>
      </c>
      <c r="I32" s="70">
        <f t="shared" si="4"/>
        <v>14.766078310009423</v>
      </c>
      <c r="J32" s="104">
        <f>[1]MercLab!F145</f>
        <v>23566.799092478519</v>
      </c>
      <c r="K32" s="70">
        <f t="shared" si="5"/>
        <v>22.073911929730521</v>
      </c>
      <c r="L32" s="104">
        <f>[1]MercLab!G145</f>
        <v>473916.02524580719</v>
      </c>
      <c r="M32" s="70">
        <f t="shared" si="6"/>
        <v>30.079493055625168</v>
      </c>
      <c r="N32" s="104">
        <f>[1]MercLab!H145</f>
        <v>26560.288485123961</v>
      </c>
      <c r="O32" s="70">
        <f t="shared" si="7"/>
        <v>5.4218234873955904</v>
      </c>
    </row>
    <row r="33" spans="1:15" x14ac:dyDescent="0.2">
      <c r="A33" s="176" t="s">
        <v>98</v>
      </c>
      <c r="B33" s="104">
        <f>[1]MercLab!C146</f>
        <v>455035.63650664943</v>
      </c>
      <c r="C33" s="70">
        <f t="shared" si="1"/>
        <v>11.433741526181675</v>
      </c>
      <c r="D33" s="104">
        <f t="shared" si="0"/>
        <v>101394.09731277927</v>
      </c>
      <c r="E33" s="70">
        <f t="shared" si="2"/>
        <v>5.296559759694369</v>
      </c>
      <c r="F33" s="105">
        <f>[1]MercLab!D146</f>
        <v>22895.683949643389</v>
      </c>
      <c r="G33" s="70">
        <f t="shared" si="3"/>
        <v>9.074367175614876</v>
      </c>
      <c r="H33" s="104">
        <f>[1]MercLab!E146</f>
        <v>72719.512302948002</v>
      </c>
      <c r="I33" s="70">
        <f t="shared" si="4"/>
        <v>4.6757021052594672</v>
      </c>
      <c r="J33" s="104">
        <f>[1]MercLab!F146</f>
        <v>5778.9010601878854</v>
      </c>
      <c r="K33" s="70">
        <f t="shared" si="5"/>
        <v>5.4128247350284484</v>
      </c>
      <c r="L33" s="104">
        <f>[1]MercLab!G146</f>
        <v>338515.15437930264</v>
      </c>
      <c r="M33" s="70">
        <f t="shared" si="6"/>
        <v>21.485587515414366</v>
      </c>
      <c r="N33" s="104">
        <f>[1]MercLab!H146</f>
        <v>15126.384814566691</v>
      </c>
      <c r="O33" s="70">
        <f t="shared" si="7"/>
        <v>3.0877898224989444</v>
      </c>
    </row>
    <row r="34" spans="1:15" x14ac:dyDescent="0.2">
      <c r="A34" s="178"/>
      <c r="B34" s="105"/>
      <c r="C34" s="70"/>
      <c r="D34" s="105"/>
      <c r="E34" s="70"/>
      <c r="F34" s="105"/>
      <c r="G34" s="70"/>
      <c r="H34" s="105"/>
      <c r="I34" s="70"/>
      <c r="J34" s="105"/>
      <c r="K34" s="70"/>
      <c r="L34" s="105"/>
      <c r="M34" s="70"/>
      <c r="N34" s="105"/>
      <c r="O34" s="70"/>
    </row>
    <row r="35" spans="1:15" x14ac:dyDescent="0.2">
      <c r="A35" s="174" t="s">
        <v>15</v>
      </c>
      <c r="B35" s="103"/>
      <c r="C35" s="67"/>
      <c r="D35" s="103"/>
      <c r="E35" s="67"/>
      <c r="F35" s="103"/>
      <c r="G35" s="67"/>
      <c r="H35" s="103"/>
      <c r="I35" s="67"/>
      <c r="J35" s="103"/>
      <c r="K35" s="67"/>
      <c r="L35" s="103"/>
      <c r="M35" s="67"/>
      <c r="N35" s="103"/>
      <c r="O35" s="67"/>
    </row>
    <row r="36" spans="1:15" x14ac:dyDescent="0.2">
      <c r="A36" s="176" t="s">
        <v>71</v>
      </c>
      <c r="B36" s="104">
        <f>[1]MercLab!C148</f>
        <v>2507324.3099702084</v>
      </c>
      <c r="C36" s="70">
        <f t="shared" ref="C36:C47" si="8">IF(ISNUMBER(B36/B$8*100),B36/B$8*100,0)</f>
        <v>63.001874540198266</v>
      </c>
      <c r="D36" s="104">
        <f t="shared" si="0"/>
        <v>1266995.2365139306</v>
      </c>
      <c r="E36" s="70">
        <f t="shared" ref="E36:E47" si="9">IF(ISNUMBER(D36/D$8*100),D36/D$8*100,0)</f>
        <v>66.184483745074445</v>
      </c>
      <c r="F36" s="104">
        <f>[1]MercLab!D148</f>
        <v>106040.24838582479</v>
      </c>
      <c r="G36" s="70">
        <f t="shared" ref="G36:G47" si="10">IF(ISNUMBER(F36/F$8*100),F36/F$8*100,0)</f>
        <v>42.027490917621805</v>
      </c>
      <c r="H36" s="104">
        <f>[1]MercLab!E148</f>
        <v>1152511.7910690496</v>
      </c>
      <c r="I36" s="70">
        <f t="shared" ref="I36:I47" si="11">IF(ISNUMBER(H36/H$8*100),H36/H$8*100,0)</f>
        <v>74.103932179691697</v>
      </c>
      <c r="J36" s="104">
        <f>[1]MercLab!F148</f>
        <v>8443.197059056276</v>
      </c>
      <c r="K36" s="70">
        <f t="shared" ref="K36:K47" si="12">IF(ISNUMBER(J36/J$8*100),J36/J$8*100,0)</f>
        <v>7.9083454463041809</v>
      </c>
      <c r="L36" s="104">
        <f>[1]MercLab!G148</f>
        <v>942332.37298458954</v>
      </c>
      <c r="M36" s="70">
        <f t="shared" ref="M36:M47" si="13">IF(ISNUMBER(L36/L$8*100),L36/L$8*100,0)</f>
        <v>59.809921081649506</v>
      </c>
      <c r="N36" s="104">
        <f>[1]MercLab!H148</f>
        <v>297996.70047176583</v>
      </c>
      <c r="O36" s="70">
        <f t="shared" ref="O36:O47" si="14">IF(ISNUMBER(N36/N$8*100),N36/N$8*100,0)</f>
        <v>60.830872024945471</v>
      </c>
    </row>
    <row r="37" spans="1:15" x14ac:dyDescent="0.2">
      <c r="A37" s="176" t="s">
        <v>4</v>
      </c>
      <c r="B37" s="104">
        <f>[1]MercLab!C149</f>
        <v>1472437.1308904677</v>
      </c>
      <c r="C37" s="70">
        <f t="shared" si="8"/>
        <v>36.998125459802587</v>
      </c>
      <c r="D37" s="104">
        <f t="shared" si="0"/>
        <v>647343.54022123106</v>
      </c>
      <c r="E37" s="70">
        <f t="shared" si="9"/>
        <v>33.815516254926294</v>
      </c>
      <c r="F37" s="105">
        <f>[1]MercLab!D149</f>
        <v>146271.38400182812</v>
      </c>
      <c r="G37" s="70">
        <f t="shared" si="10"/>
        <v>57.972509082377577</v>
      </c>
      <c r="H37" s="104">
        <f>[1]MercLab!E149</f>
        <v>402752.22417157306</v>
      </c>
      <c r="I37" s="70">
        <f t="shared" si="11"/>
        <v>25.896067820309288</v>
      </c>
      <c r="J37" s="104">
        <f>[1]MercLab!F149</f>
        <v>98319.932047829789</v>
      </c>
      <c r="K37" s="70">
        <f t="shared" si="12"/>
        <v>92.091654553695832</v>
      </c>
      <c r="L37" s="104">
        <f>[1]MercLab!G149</f>
        <v>633212.88095109456</v>
      </c>
      <c r="M37" s="70">
        <f t="shared" si="13"/>
        <v>40.190078918352349</v>
      </c>
      <c r="N37" s="104">
        <f>[1]MercLab!H149</f>
        <v>191880.709718183</v>
      </c>
      <c r="O37" s="70">
        <f t="shared" si="14"/>
        <v>39.169127975054238</v>
      </c>
    </row>
    <row r="38" spans="1:15" x14ac:dyDescent="0.2">
      <c r="A38" s="178"/>
      <c r="B38" s="105"/>
      <c r="C38" s="70"/>
      <c r="D38" s="105"/>
      <c r="E38" s="70"/>
      <c r="F38" s="105"/>
      <c r="G38" s="70"/>
      <c r="H38" s="105"/>
      <c r="I38" s="70"/>
      <c r="J38" s="105"/>
      <c r="K38" s="70"/>
      <c r="L38" s="105"/>
      <c r="M38" s="70"/>
      <c r="N38" s="105"/>
      <c r="O38" s="70"/>
    </row>
    <row r="39" spans="1:15" x14ac:dyDescent="0.2">
      <c r="A39" s="174" t="s">
        <v>110</v>
      </c>
      <c r="B39" s="103">
        <f>[1]MercLab!C150</f>
        <v>3276055.0894328593</v>
      </c>
      <c r="C39" s="67">
        <f>IF(ISNUMBER(B39/B$8*100),B39/B$8*100,0)</f>
        <v>82.317876036418838</v>
      </c>
      <c r="D39" s="103">
        <f t="shared" si="0"/>
        <v>1868670.2653493469</v>
      </c>
      <c r="E39" s="67">
        <f>IF(ISNUMBER(D39/D$8*100),D39/D$8*100,0)</f>
        <v>97.614397621737197</v>
      </c>
      <c r="F39" s="103">
        <f>[1]MercLab!D150</f>
        <v>245217.50375356351</v>
      </c>
      <c r="G39" s="67">
        <f>IF(ISNUMBER(F39/F$8*100),F39/F$8*100,0)</f>
        <v>97.188346582772098</v>
      </c>
      <c r="H39" s="103">
        <f>[1]MercLab!E150</f>
        <v>1517148.6923555986</v>
      </c>
      <c r="I39" s="67">
        <f>IF(ISNUMBER(H39/H$8*100),H39/H$8*100,0)</f>
        <v>97.549269930281767</v>
      </c>
      <c r="J39" s="103">
        <f>[1]MercLab!F150</f>
        <v>106304.0692401847</v>
      </c>
      <c r="K39" s="67">
        <f>IF(ISNUMBER(J39/J$8*100),J39/J$8*100,0)</f>
        <v>99.570020220893156</v>
      </c>
      <c r="L39" s="103">
        <f>[1]MercLab!G150</f>
        <v>1407384.824083566</v>
      </c>
      <c r="M39" s="67">
        <f>IF(ISNUMBER(L39/L$8*100),L39/L$8*100,0)</f>
        <v>89.326842283201302</v>
      </c>
      <c r="N39" s="103">
        <f>[1]MercLab!H150</f>
        <v>0</v>
      </c>
      <c r="O39" s="67">
        <f>IF(ISNUMBER(N39/N$8*100),N39/N$8*100,0)</f>
        <v>0</v>
      </c>
    </row>
    <row r="40" spans="1:15" x14ac:dyDescent="0.2">
      <c r="A40" s="171" t="s">
        <v>103</v>
      </c>
      <c r="B40" s="104">
        <f>SUM(B41:B43)</f>
        <v>2600994.0286062714</v>
      </c>
      <c r="C40" s="70">
        <f t="shared" si="8"/>
        <v>65.355526135350317</v>
      </c>
      <c r="D40" s="104">
        <f t="shared" si="0"/>
        <v>1414206.3826486694</v>
      </c>
      <c r="E40" s="70">
        <f t="shared" si="9"/>
        <v>73.874405086259586</v>
      </c>
      <c r="F40" s="104">
        <f>SUM(F41:F43)</f>
        <v>113324.82466471958</v>
      </c>
      <c r="G40" s="70">
        <f t="shared" si="10"/>
        <v>44.914625454369073</v>
      </c>
      <c r="H40" s="104">
        <f>SUM(H41:H43)</f>
        <v>1200411.2099553742</v>
      </c>
      <c r="I40" s="70">
        <f t="shared" si="11"/>
        <v>77.183757753802624</v>
      </c>
      <c r="J40" s="104">
        <f>SUM(J41:J43)</f>
        <v>100470.34802857543</v>
      </c>
      <c r="K40" s="70">
        <f t="shared" si="12"/>
        <v>94.105848029228724</v>
      </c>
      <c r="L40" s="104">
        <f>SUM(L41:L43)</f>
        <v>1186787.6459576706</v>
      </c>
      <c r="M40" s="70">
        <f t="shared" si="13"/>
        <v>75.325519403083987</v>
      </c>
      <c r="N40" s="104">
        <f>SUM(N41:N43)</f>
        <v>0</v>
      </c>
      <c r="O40" s="70">
        <f t="shared" si="14"/>
        <v>0</v>
      </c>
    </row>
    <row r="41" spans="1:15" x14ac:dyDescent="0.2">
      <c r="A41" s="172" t="s">
        <v>113</v>
      </c>
      <c r="B41" s="104">
        <f>[1]MercLab!C151</f>
        <v>866599.30031861016</v>
      </c>
      <c r="C41" s="70">
        <f t="shared" si="8"/>
        <v>21.775156958433268</v>
      </c>
      <c r="D41" s="104">
        <f t="shared" si="0"/>
        <v>315587.30676107202</v>
      </c>
      <c r="E41" s="70">
        <f t="shared" si="9"/>
        <v>16.48544712129258</v>
      </c>
      <c r="F41" s="104">
        <f>[1]MercLab!D151</f>
        <v>47729.943695452625</v>
      </c>
      <c r="G41" s="70">
        <f t="shared" si="10"/>
        <v>18.917060320912906</v>
      </c>
      <c r="H41" s="104">
        <f>[1]MercLab!E151</f>
        <v>245843.78409252586</v>
      </c>
      <c r="I41" s="70">
        <f t="shared" si="11"/>
        <v>15.807205830226359</v>
      </c>
      <c r="J41" s="104">
        <f>[1]MercLab!F151</f>
        <v>22013.578973093554</v>
      </c>
      <c r="K41" s="70">
        <f t="shared" si="12"/>
        <v>20.619083720424332</v>
      </c>
      <c r="L41" s="104">
        <f>[1]MercLab!G151</f>
        <v>551011.9935575698</v>
      </c>
      <c r="M41" s="70">
        <f t="shared" si="13"/>
        <v>34.972781148695148</v>
      </c>
      <c r="N41" s="104">
        <f>[1]MercLab!H151</f>
        <v>0</v>
      </c>
      <c r="O41" s="70">
        <f t="shared" si="14"/>
        <v>0</v>
      </c>
    </row>
    <row r="42" spans="1:15" x14ac:dyDescent="0.2">
      <c r="A42" s="172" t="s">
        <v>114</v>
      </c>
      <c r="B42" s="104">
        <f>[1]MercLab!C152</f>
        <v>1734394.7282876612</v>
      </c>
      <c r="C42" s="70">
        <f t="shared" si="8"/>
        <v>43.580369176917053</v>
      </c>
      <c r="D42" s="104">
        <f t="shared" si="0"/>
        <v>1098619.0758875972</v>
      </c>
      <c r="E42" s="70">
        <f t="shared" si="9"/>
        <v>57.388957964966991</v>
      </c>
      <c r="F42" s="104">
        <f>[1]MercLab!D152</f>
        <v>65594.880969266946</v>
      </c>
      <c r="G42" s="70">
        <f t="shared" si="10"/>
        <v>25.997565133456163</v>
      </c>
      <c r="H42" s="104">
        <f>[1]MercLab!E152</f>
        <v>954567.42586284829</v>
      </c>
      <c r="I42" s="70">
        <f t="shared" si="11"/>
        <v>61.376551923576258</v>
      </c>
      <c r="J42" s="104">
        <f>[1]MercLab!F152</f>
        <v>78456.769055481884</v>
      </c>
      <c r="K42" s="70">
        <f t="shared" si="12"/>
        <v>73.486764308804382</v>
      </c>
      <c r="L42" s="104">
        <f>[1]MercLab!G152</f>
        <v>635775.65240010084</v>
      </c>
      <c r="M42" s="70">
        <f t="shared" si="13"/>
        <v>40.352738254388839</v>
      </c>
      <c r="N42" s="104">
        <f>[1]MercLab!H152</f>
        <v>0</v>
      </c>
      <c r="O42" s="70">
        <f t="shared" si="14"/>
        <v>0</v>
      </c>
    </row>
    <row r="43" spans="1:15" x14ac:dyDescent="0.2">
      <c r="A43" s="172" t="s">
        <v>115</v>
      </c>
      <c r="B43" s="104">
        <f>[1]MercLab!C153</f>
        <v>0</v>
      </c>
      <c r="C43" s="70">
        <f t="shared" si="8"/>
        <v>0</v>
      </c>
      <c r="D43" s="104">
        <f t="shared" si="0"/>
        <v>0</v>
      </c>
      <c r="E43" s="70">
        <f t="shared" si="9"/>
        <v>0</v>
      </c>
      <c r="F43" s="104">
        <f>[1]MercLab!D153</f>
        <v>0</v>
      </c>
      <c r="G43" s="70">
        <f t="shared" si="10"/>
        <v>0</v>
      </c>
      <c r="H43" s="104">
        <f>[1]MercLab!E153</f>
        <v>0</v>
      </c>
      <c r="I43" s="70">
        <f t="shared" si="11"/>
        <v>0</v>
      </c>
      <c r="J43" s="104">
        <f>[1]MercLab!F153</f>
        <v>0</v>
      </c>
      <c r="K43" s="70">
        <f t="shared" si="12"/>
        <v>0</v>
      </c>
      <c r="L43" s="104">
        <f>[1]MercLab!G153</f>
        <v>0</v>
      </c>
      <c r="M43" s="70">
        <f t="shared" si="13"/>
        <v>0</v>
      </c>
      <c r="N43" s="104">
        <f>[1]MercLab!H153</f>
        <v>0</v>
      </c>
      <c r="O43" s="70">
        <f t="shared" si="14"/>
        <v>0</v>
      </c>
    </row>
    <row r="44" spans="1:15" x14ac:dyDescent="0.2">
      <c r="A44" s="171" t="s">
        <v>104</v>
      </c>
      <c r="B44" s="104">
        <f>[1]MercLab!C154</f>
        <v>551834.08892037405</v>
      </c>
      <c r="C44" s="70">
        <f t="shared" si="8"/>
        <v>13.866009234991667</v>
      </c>
      <c r="D44" s="104">
        <f t="shared" si="0"/>
        <v>386870.71237798565</v>
      </c>
      <c r="E44" s="70">
        <f t="shared" si="9"/>
        <v>20.209103899456242</v>
      </c>
      <c r="F44" s="69">
        <f>[1]MercLab!D154</f>
        <v>112883.2148895437</v>
      </c>
      <c r="G44" s="70">
        <f t="shared" si="10"/>
        <v>44.739599923046207</v>
      </c>
      <c r="H44" s="104">
        <f>[1]MercLab!E154</f>
        <v>269098.39529491868</v>
      </c>
      <c r="I44" s="70">
        <f t="shared" si="11"/>
        <v>17.302425354018609</v>
      </c>
      <c r="J44" s="104">
        <f>[1]MercLab!F154</f>
        <v>4889.1021935232829</v>
      </c>
      <c r="K44" s="70">
        <f t="shared" si="12"/>
        <v>4.5793920002368527</v>
      </c>
      <c r="L44" s="104">
        <f>[1]MercLab!G154</f>
        <v>164963.37654238823</v>
      </c>
      <c r="M44" s="70">
        <f t="shared" si="13"/>
        <v>10.470240453602694</v>
      </c>
      <c r="N44" s="104">
        <f>[1]MercLab!H154</f>
        <v>0</v>
      </c>
      <c r="O44" s="70">
        <f t="shared" si="14"/>
        <v>0</v>
      </c>
    </row>
    <row r="45" spans="1:15" x14ac:dyDescent="0.2">
      <c r="A45" s="171" t="s">
        <v>105</v>
      </c>
      <c r="B45" s="69">
        <f>[1]MercLab!C155</f>
        <v>75408.885785011298</v>
      </c>
      <c r="C45" s="70">
        <f t="shared" si="8"/>
        <v>1.8948091966211869</v>
      </c>
      <c r="D45" s="69">
        <f t="shared" si="0"/>
        <v>44966.35226363338</v>
      </c>
      <c r="E45" s="70">
        <f t="shared" si="9"/>
        <v>2.348923440830168</v>
      </c>
      <c r="F45" s="104">
        <f>[1]MercLab!D155</f>
        <v>14216.500433681973</v>
      </c>
      <c r="G45" s="70">
        <f t="shared" si="10"/>
        <v>5.6345005971978255</v>
      </c>
      <c r="H45" s="69">
        <f>[1]MercLab!E155</f>
        <v>30382.657931020978</v>
      </c>
      <c r="I45" s="70">
        <f t="shared" si="11"/>
        <v>1.9535369965028495</v>
      </c>
      <c r="J45" s="69">
        <f>[1]MercLab!F155</f>
        <v>367.19389893043274</v>
      </c>
      <c r="K45" s="70">
        <f t="shared" si="12"/>
        <v>0.34393324924264451</v>
      </c>
      <c r="L45" s="69">
        <f>[1]MercLab!G155</f>
        <v>30442.5335213779</v>
      </c>
      <c r="M45" s="70">
        <f t="shared" si="13"/>
        <v>1.9321903604694028</v>
      </c>
      <c r="N45" s="69">
        <f>[1]MercLab!H155</f>
        <v>0</v>
      </c>
      <c r="O45" s="70">
        <f t="shared" si="14"/>
        <v>0</v>
      </c>
    </row>
    <row r="46" spans="1:15" x14ac:dyDescent="0.2">
      <c r="A46" s="171" t="s">
        <v>106</v>
      </c>
      <c r="B46" s="104">
        <f>[1]MercLab!C156</f>
        <v>25900.086182548461</v>
      </c>
      <c r="C46" s="70">
        <f t="shared" si="8"/>
        <v>0.6507949425467936</v>
      </c>
      <c r="D46" s="104">
        <f t="shared" si="0"/>
        <v>13124.618473413524</v>
      </c>
      <c r="E46" s="70">
        <f t="shared" si="9"/>
        <v>0.68559539371590228</v>
      </c>
      <c r="F46" s="104">
        <f>[1]MercLab!D156</f>
        <v>1501.689721508709</v>
      </c>
      <c r="G46" s="70">
        <f t="shared" si="10"/>
        <v>0.59517260750051171</v>
      </c>
      <c r="H46" s="104">
        <f>[1]MercLab!E156</f>
        <v>11045.503632749189</v>
      </c>
      <c r="I46" s="70">
        <f t="shared" si="11"/>
        <v>0.71020119571405327</v>
      </c>
      <c r="J46" s="104">
        <f>[1]MercLab!F156</f>
        <v>577.4251191556275</v>
      </c>
      <c r="K46" s="70">
        <f t="shared" si="12"/>
        <v>0.54084694218500995</v>
      </c>
      <c r="L46" s="104">
        <f>[1]MercLab!G156</f>
        <v>12775.467709134946</v>
      </c>
      <c r="M46" s="70">
        <f t="shared" si="13"/>
        <v>0.81086009286133098</v>
      </c>
      <c r="N46" s="104">
        <f>[1]MercLab!H156</f>
        <v>0</v>
      </c>
      <c r="O46" s="70">
        <f t="shared" si="14"/>
        <v>0</v>
      </c>
    </row>
    <row r="47" spans="1:15" x14ac:dyDescent="0.2">
      <c r="A47" s="171" t="s">
        <v>107</v>
      </c>
      <c r="B47" s="104">
        <f>[1]MercLab!C157</f>
        <v>21917.999938716737</v>
      </c>
      <c r="C47" s="70">
        <f t="shared" si="8"/>
        <v>0.55073652691043884</v>
      </c>
      <c r="D47" s="104">
        <f t="shared" si="0"/>
        <v>9502.1995856682151</v>
      </c>
      <c r="E47" s="70">
        <f t="shared" si="9"/>
        <v>0.49636980147651588</v>
      </c>
      <c r="F47" s="105">
        <f>[1]MercLab!D157</f>
        <v>3291.2740441077844</v>
      </c>
      <c r="G47" s="70">
        <f t="shared" si="10"/>
        <v>1.304448000657787</v>
      </c>
      <c r="H47" s="104">
        <f>[1]MercLab!E157</f>
        <v>6210.9255415604302</v>
      </c>
      <c r="I47" s="70">
        <f t="shared" si="11"/>
        <v>0.39934863024523642</v>
      </c>
      <c r="J47" s="104">
        <f>[1]MercLab!F157</f>
        <v>0</v>
      </c>
      <c r="K47" s="70">
        <f t="shared" si="12"/>
        <v>0</v>
      </c>
      <c r="L47" s="104">
        <f>[1]MercLab!G157</f>
        <v>12415.800353048538</v>
      </c>
      <c r="M47" s="70">
        <f t="shared" si="13"/>
        <v>0.78803197318733431</v>
      </c>
      <c r="N47" s="104">
        <f>[1]MercLab!H157</f>
        <v>0</v>
      </c>
      <c r="O47" s="70">
        <f t="shared" si="14"/>
        <v>0</v>
      </c>
    </row>
    <row r="48" spans="1:15" x14ac:dyDescent="0.2">
      <c r="A48" s="58"/>
      <c r="B48" s="105"/>
      <c r="C48" s="106"/>
      <c r="D48" s="105">
        <f t="shared" si="0"/>
        <v>0</v>
      </c>
      <c r="E48" s="106"/>
      <c r="F48" s="105"/>
      <c r="G48" s="106"/>
      <c r="H48" s="105"/>
      <c r="I48" s="106"/>
      <c r="J48" s="105"/>
      <c r="K48" s="106"/>
      <c r="L48" s="105"/>
      <c r="M48" s="106"/>
      <c r="N48" s="105"/>
      <c r="O48" s="106"/>
    </row>
    <row r="49" spans="1:15" x14ac:dyDescent="0.2">
      <c r="A49" s="181" t="s">
        <v>16</v>
      </c>
      <c r="B49" s="103"/>
      <c r="C49" s="67"/>
      <c r="D49" s="103"/>
      <c r="E49" s="67"/>
      <c r="F49" s="103"/>
      <c r="G49" s="67"/>
      <c r="H49" s="103"/>
      <c r="I49" s="67"/>
      <c r="J49" s="103"/>
      <c r="K49" s="67"/>
      <c r="L49" s="103"/>
      <c r="M49" s="67"/>
      <c r="N49" s="103"/>
      <c r="O49" s="67"/>
    </row>
    <row r="50" spans="1:15" x14ac:dyDescent="0.2">
      <c r="A50" s="180" t="s">
        <v>45</v>
      </c>
      <c r="B50" s="69">
        <f>[1]MercLab!C159</f>
        <v>1226136.0402428154</v>
      </c>
      <c r="C50" s="70">
        <f>IF(ISNUMBER(B50/B$8*100),B50/B$8*100,0)</f>
        <v>30.809284889640466</v>
      </c>
      <c r="D50" s="69">
        <f t="shared" si="0"/>
        <v>406023.04526992765</v>
      </c>
      <c r="E50" s="70">
        <f>IF(ISNUMBER(D50/D$8*100),D50/D$8*100,0)</f>
        <v>21.20957116913177</v>
      </c>
      <c r="F50" s="69">
        <f>[1]MercLab!D159</f>
        <v>0</v>
      </c>
      <c r="G50" s="70">
        <f>IF(ISNUMBER(F50/F$8*100),F50/F$8*100,0)</f>
        <v>0</v>
      </c>
      <c r="H50" s="69">
        <f>[1]MercLab!E159</f>
        <v>406023.04526992765</v>
      </c>
      <c r="I50" s="70">
        <f>IF(ISNUMBER(H50/H$8*100),H50/H$8*100,0)</f>
        <v>26.106374306301543</v>
      </c>
      <c r="J50" s="69">
        <f>[1]MercLab!F159</f>
        <v>0</v>
      </c>
      <c r="K50" s="70">
        <f>IF(ISNUMBER(J50/J$8*100),J50/J$8*100,0)</f>
        <v>0</v>
      </c>
      <c r="L50" s="69">
        <f>[1]MercLab!G159</f>
        <v>570745.19379711093</v>
      </c>
      <c r="M50" s="70">
        <f>IF(ISNUMBER(L50/L$8*100),L50/L$8*100,0)</f>
        <v>36.225249155580272</v>
      </c>
      <c r="N50" s="69">
        <f>[1]MercLab!H159</f>
        <v>249367.80117584078</v>
      </c>
      <c r="O50" s="70">
        <f>IF(ISNUMBER(N50/N$8*100),N50/N$8*100,0)</f>
        <v>50.904123355912304</v>
      </c>
    </row>
    <row r="51" spans="1:15" x14ac:dyDescent="0.2">
      <c r="A51" s="180" t="s">
        <v>46</v>
      </c>
      <c r="B51" s="69">
        <f>[1]MercLab!C160</f>
        <v>537060.8435917038</v>
      </c>
      <c r="C51" s="70">
        <f>IF(ISNUMBER(B51/B$8*100),B51/B$8*100,0)</f>
        <v>13.494799916337746</v>
      </c>
      <c r="D51" s="69">
        <f t="shared" si="0"/>
        <v>295720.8813570888</v>
      </c>
      <c r="E51" s="70">
        <f>IF(ISNUMBER(D51/D$8*100),D51/D$8*100,0)</f>
        <v>15.44767754542551</v>
      </c>
      <c r="F51" s="104">
        <f>[1]MercLab!D160</f>
        <v>0</v>
      </c>
      <c r="G51" s="70">
        <f>IF(ISNUMBER(F51/F$8*100),F51/F$8*100,0)</f>
        <v>0</v>
      </c>
      <c r="H51" s="69">
        <f>[1]MercLab!E160</f>
        <v>295720.8813570888</v>
      </c>
      <c r="I51" s="70">
        <f>IF(ISNUMBER(H51/H$8*100),H51/H$8*100,0)</f>
        <v>19.014191703737147</v>
      </c>
      <c r="J51" s="69">
        <f>[1]MercLab!F160</f>
        <v>0</v>
      </c>
      <c r="K51" s="70">
        <f>IF(ISNUMBER(J51/J$8*100),J51/J$8*100,0)</f>
        <v>0</v>
      </c>
      <c r="L51" s="69">
        <f>[1]MercLab!G160</f>
        <v>195688.26118371967</v>
      </c>
      <c r="M51" s="70">
        <f>IF(ISNUMBER(L51/L$8*100),L51/L$8*100,0)</f>
        <v>12.420351665234463</v>
      </c>
      <c r="N51" s="69">
        <f>[1]MercLab!H160</f>
        <v>45651.701050898584</v>
      </c>
      <c r="O51" s="70">
        <f>IF(ISNUMBER(N51/N$8*100),N51/N$8*100,0)</f>
        <v>9.3190051431841106</v>
      </c>
    </row>
    <row r="52" spans="1:15" x14ac:dyDescent="0.2">
      <c r="A52" s="180" t="s">
        <v>67</v>
      </c>
      <c r="B52" s="104">
        <f>[1]MercLab!C161</f>
        <v>2215082.3370911204</v>
      </c>
      <c r="C52" s="70">
        <f>IF(ISNUMBER(B52/B$8*100),B52/B$8*100,0)</f>
        <v>55.65867125472974</v>
      </c>
      <c r="D52" s="104">
        <f t="shared" si="0"/>
        <v>1211112.6301730855</v>
      </c>
      <c r="E52" s="70">
        <f>IF(ISNUMBER(D52/D$8*100),D52/D$8*100,0)</f>
        <v>63.265324032071526</v>
      </c>
      <c r="F52" s="104">
        <f>[1]MercLab!D161</f>
        <v>252128.03543818928</v>
      </c>
      <c r="G52" s="70">
        <f>IF(ISNUMBER(F52/F$8*100),F52/F$8*100,0)</f>
        <v>99.927234052695951</v>
      </c>
      <c r="H52" s="104">
        <f>[1]MercLab!E161</f>
        <v>852221.46562801022</v>
      </c>
      <c r="I52" s="70">
        <f>IF(ISNUMBER(H52/H$8*100),H52/H$8*100,0)</f>
        <v>54.795935434548525</v>
      </c>
      <c r="J52" s="104">
        <f>[1]MercLab!F161</f>
        <v>106763.12910688604</v>
      </c>
      <c r="K52" s="70">
        <f>IF(ISNUMBER(J52/J$8*100),J52/J$8*100,0)</f>
        <v>100</v>
      </c>
      <c r="L52" s="104">
        <f>[1]MercLab!G161</f>
        <v>809111.79895488371</v>
      </c>
      <c r="M52" s="70">
        <f>IF(ISNUMBER(L52/L$8*100),L52/L$8*100,0)</f>
        <v>51.354399179189038</v>
      </c>
      <c r="N52" s="104">
        <f>[1]MercLab!H161</f>
        <v>194857.9079632076</v>
      </c>
      <c r="O52" s="70">
        <f>IF(ISNUMBER(N52/N$8*100),N52/N$8*100,0)</f>
        <v>39.776871500902914</v>
      </c>
    </row>
    <row r="53" spans="1:15" x14ac:dyDescent="0.2">
      <c r="A53" s="180" t="s">
        <v>63</v>
      </c>
      <c r="B53" s="104">
        <f>[1]MercLab!C162</f>
        <v>1482.2199350971346</v>
      </c>
      <c r="C53" s="70">
        <f>IF(ISNUMBER(B53/B$8*100),B53/B$8*100,0)</f>
        <v>3.7243939294426591E-2</v>
      </c>
      <c r="D53" s="104">
        <f t="shared" si="0"/>
        <v>1482.2199350971346</v>
      </c>
      <c r="E53" s="70">
        <f>IF(ISNUMBER(D53/D$8*100),D53/D$8*100,0)</f>
        <v>7.742725337387879E-2</v>
      </c>
      <c r="F53" s="104">
        <f>[1]MercLab!D162</f>
        <v>183.59694946521637</v>
      </c>
      <c r="G53" s="70">
        <f>IF(ISNUMBER(F53/F$8*100),F53/F$8*100,0)</f>
        <v>7.2765947304060843E-2</v>
      </c>
      <c r="H53" s="104">
        <f>[1]MercLab!E162</f>
        <v>1298.6229856319183</v>
      </c>
      <c r="I53" s="70">
        <f>IF(ISNUMBER(H53/H$8*100),H53/H$8*100,0)</f>
        <v>8.3498555416072845E-2</v>
      </c>
      <c r="J53" s="104">
        <f>[1]MercLab!F162</f>
        <v>0</v>
      </c>
      <c r="K53" s="70">
        <f>IF(ISNUMBER(J53/J$8*100),J53/J$8*100,0)</f>
        <v>0</v>
      </c>
      <c r="L53" s="104">
        <f>[1]MercLab!G162</f>
        <v>0</v>
      </c>
      <c r="M53" s="70">
        <f>IF(ISNUMBER(L53/L$8*100),L53/L$8*100,0)</f>
        <v>0</v>
      </c>
      <c r="N53" s="104">
        <f>[1]MercLab!H162</f>
        <v>0</v>
      </c>
      <c r="O53" s="70">
        <f>IF(ISNUMBER(N53/N$8*100),N53/N$8*100,0)</f>
        <v>0</v>
      </c>
    </row>
    <row r="54" spans="1:15" x14ac:dyDescent="0.2">
      <c r="A54" s="188"/>
      <c r="B54" s="189"/>
      <c r="C54" s="190"/>
      <c r="D54" s="189"/>
      <c r="E54" s="190"/>
      <c r="F54" s="189"/>
      <c r="G54" s="190"/>
      <c r="H54" s="189"/>
      <c r="I54" s="190"/>
      <c r="J54" s="189"/>
      <c r="K54" s="190"/>
      <c r="L54" s="189"/>
      <c r="M54" s="190"/>
      <c r="N54" s="189"/>
      <c r="O54" s="190"/>
    </row>
    <row r="55" spans="1:15" x14ac:dyDescent="0.2">
      <c r="A55" s="14" t="str">
        <f>'C01'!$A$46</f>
        <v>Fuente: Instituto Nacional de Estadística (INE). LXV Encuesta Permanente de Hogares de Propósitos Múltiples, 2019.</v>
      </c>
      <c r="B55" s="123"/>
      <c r="C55" s="122"/>
      <c r="D55" s="123"/>
      <c r="E55" s="122"/>
      <c r="F55" s="124"/>
      <c r="G55" s="122"/>
      <c r="H55" s="124"/>
      <c r="I55" s="122"/>
      <c r="J55" s="124"/>
      <c r="K55" s="122"/>
      <c r="L55" s="123"/>
      <c r="M55" s="122"/>
      <c r="N55" s="123"/>
      <c r="O55" s="122"/>
    </row>
    <row r="56" spans="1:15" x14ac:dyDescent="0.2">
      <c r="A56" s="14" t="str">
        <f>'C02'!A46</f>
        <v>(Promedio de salarios mínimos por rama)</v>
      </c>
      <c r="B56" s="125"/>
      <c r="C56" s="126"/>
      <c r="D56" s="125"/>
      <c r="E56" s="126"/>
      <c r="F56" s="127"/>
      <c r="G56" s="126"/>
      <c r="H56" s="125"/>
      <c r="I56" s="126"/>
      <c r="J56" s="127"/>
      <c r="K56" s="128"/>
      <c r="L56" s="125"/>
      <c r="M56" s="126"/>
      <c r="N56" s="127"/>
      <c r="O56" s="126"/>
    </row>
    <row r="57" spans="1:15" x14ac:dyDescent="0.2">
      <c r="A57" s="14" t="s">
        <v>94</v>
      </c>
      <c r="B57" s="125"/>
      <c r="C57" s="126"/>
      <c r="D57" s="125"/>
      <c r="E57" s="126"/>
      <c r="F57" s="127"/>
      <c r="G57" s="30"/>
      <c r="H57" s="121"/>
      <c r="I57" s="126"/>
      <c r="J57" s="127"/>
      <c r="K57" s="128"/>
      <c r="L57" s="125"/>
      <c r="M57" s="126"/>
      <c r="N57" s="127"/>
      <c r="O57" s="126"/>
    </row>
    <row r="58" spans="1:15" x14ac:dyDescent="0.2">
      <c r="A58" s="14" t="s">
        <v>95</v>
      </c>
      <c r="B58" s="125"/>
      <c r="C58" s="126"/>
      <c r="D58" s="125"/>
      <c r="E58" s="126"/>
      <c r="F58" s="127"/>
      <c r="G58" s="126"/>
      <c r="H58" s="78"/>
      <c r="I58" s="126"/>
      <c r="J58" s="127"/>
      <c r="K58" s="126"/>
      <c r="L58" s="125"/>
      <c r="M58" s="126"/>
      <c r="N58" s="127"/>
      <c r="O58" s="126"/>
    </row>
    <row r="59" spans="1:15" x14ac:dyDescent="0.2">
      <c r="A59" s="14" t="s">
        <v>102</v>
      </c>
      <c r="B59" s="125"/>
      <c r="C59" s="126"/>
      <c r="D59" s="125"/>
      <c r="E59" s="126"/>
      <c r="F59" s="127"/>
      <c r="G59" s="126"/>
      <c r="H59" s="78"/>
      <c r="I59" s="126"/>
      <c r="J59" s="127"/>
      <c r="K59" s="126"/>
      <c r="L59" s="125"/>
      <c r="M59" s="126"/>
      <c r="N59" s="127"/>
      <c r="O59" s="126"/>
    </row>
    <row r="60" spans="1:15" x14ac:dyDescent="0.2">
      <c r="A60" s="14"/>
      <c r="B60" s="125"/>
      <c r="C60" s="126"/>
      <c r="D60" s="125"/>
      <c r="E60" s="126"/>
      <c r="F60" s="127"/>
      <c r="G60" s="126"/>
      <c r="H60" s="78"/>
      <c r="I60" s="126"/>
      <c r="J60" s="127"/>
      <c r="K60" s="126"/>
      <c r="L60" s="125"/>
      <c r="M60" s="126"/>
      <c r="N60" s="127"/>
      <c r="O60" s="126"/>
    </row>
    <row r="61" spans="1:15" x14ac:dyDescent="0.2">
      <c r="A61" s="239" t="s">
        <v>82</v>
      </c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</row>
    <row r="62" spans="1:15" x14ac:dyDescent="0.2">
      <c r="A62" s="239" t="s">
        <v>89</v>
      </c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</row>
    <row r="63" spans="1:15" x14ac:dyDescent="0.2">
      <c r="A63" s="239" t="s">
        <v>40</v>
      </c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</row>
    <row r="64" spans="1:15" x14ac:dyDescent="0.2">
      <c r="A64" s="23" t="s">
        <v>20</v>
      </c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80"/>
      <c r="M64" s="80"/>
      <c r="N64" s="80"/>
      <c r="O64" s="80"/>
    </row>
    <row r="65" spans="1:15" ht="11.25" customHeight="1" x14ac:dyDescent="0.2">
      <c r="A65" s="241" t="s">
        <v>38</v>
      </c>
      <c r="B65" s="244" t="s">
        <v>7</v>
      </c>
      <c r="C65" s="244"/>
      <c r="D65" s="249" t="s">
        <v>8</v>
      </c>
      <c r="E65" s="249"/>
      <c r="F65" s="249"/>
      <c r="G65" s="249"/>
      <c r="H65" s="249"/>
      <c r="I65" s="249"/>
      <c r="J65" s="249"/>
      <c r="K65" s="249"/>
      <c r="L65" s="244" t="s">
        <v>1</v>
      </c>
      <c r="M65" s="244"/>
      <c r="N65" s="247" t="s">
        <v>2</v>
      </c>
      <c r="O65" s="247"/>
    </row>
    <row r="66" spans="1:15" ht="13.5" x14ac:dyDescent="0.35">
      <c r="A66" s="242"/>
      <c r="B66" s="245"/>
      <c r="C66" s="245"/>
      <c r="D66" s="246" t="s">
        <v>5</v>
      </c>
      <c r="E66" s="246"/>
      <c r="F66" s="246" t="s">
        <v>117</v>
      </c>
      <c r="G66" s="246"/>
      <c r="H66" s="246" t="s">
        <v>12</v>
      </c>
      <c r="I66" s="246"/>
      <c r="J66" s="246" t="s">
        <v>118</v>
      </c>
      <c r="K66" s="246"/>
      <c r="L66" s="245"/>
      <c r="M66" s="245"/>
      <c r="N66" s="248"/>
      <c r="O66" s="248"/>
    </row>
    <row r="67" spans="1:15" x14ac:dyDescent="0.2">
      <c r="A67" s="243"/>
      <c r="B67" s="186" t="s">
        <v>9</v>
      </c>
      <c r="C67" s="187" t="s">
        <v>91</v>
      </c>
      <c r="D67" s="186" t="s">
        <v>9</v>
      </c>
      <c r="E67" s="187" t="s">
        <v>91</v>
      </c>
      <c r="F67" s="186" t="s">
        <v>9</v>
      </c>
      <c r="G67" s="187" t="s">
        <v>91</v>
      </c>
      <c r="H67" s="186" t="s">
        <v>9</v>
      </c>
      <c r="I67" s="187" t="s">
        <v>91</v>
      </c>
      <c r="J67" s="186" t="s">
        <v>9</v>
      </c>
      <c r="K67" s="187" t="s">
        <v>91</v>
      </c>
      <c r="L67" s="186" t="s">
        <v>9</v>
      </c>
      <c r="M67" s="187" t="s">
        <v>91</v>
      </c>
      <c r="N67" s="186" t="s">
        <v>9</v>
      </c>
      <c r="O67" s="187" t="s">
        <v>91</v>
      </c>
    </row>
    <row r="68" spans="1:15" x14ac:dyDescent="0.2">
      <c r="A68" s="129"/>
      <c r="B68" s="129"/>
      <c r="C68" s="130"/>
      <c r="D68" s="117"/>
      <c r="E68" s="119"/>
      <c r="F68" s="117"/>
      <c r="G68" s="119"/>
      <c r="H68" s="117"/>
      <c r="I68" s="119"/>
      <c r="J68" s="117"/>
      <c r="K68" s="119"/>
      <c r="L68" s="117"/>
      <c r="M68" s="119"/>
      <c r="N68" s="117"/>
      <c r="O68" s="119"/>
    </row>
    <row r="69" spans="1:15" x14ac:dyDescent="0.2">
      <c r="A69" s="183" t="s">
        <v>109</v>
      </c>
      <c r="B69" s="22">
        <f t="shared" ref="B69:O69" si="15">B8</f>
        <v>3979761.4408606421</v>
      </c>
      <c r="C69" s="67">
        <f t="shared" si="15"/>
        <v>100.00000000000279</v>
      </c>
      <c r="D69" s="22">
        <f t="shared" si="15"/>
        <v>1914338.7767351477</v>
      </c>
      <c r="E69" s="67">
        <f t="shared" si="15"/>
        <v>48.101847439407393</v>
      </c>
      <c r="F69" s="22">
        <f t="shared" si="15"/>
        <v>252311.63238765448</v>
      </c>
      <c r="G69" s="67">
        <f t="shared" si="15"/>
        <v>6.3398682593670967</v>
      </c>
      <c r="H69" s="22">
        <f t="shared" si="15"/>
        <v>1555264.0152406073</v>
      </c>
      <c r="I69" s="67">
        <f t="shared" si="15"/>
        <v>39.07932770222213</v>
      </c>
      <c r="J69" s="22">
        <f t="shared" si="15"/>
        <v>106763.12910688604</v>
      </c>
      <c r="K69" s="67">
        <f t="shared" si="15"/>
        <v>2.6826514778181783</v>
      </c>
      <c r="L69" s="22">
        <f t="shared" si="15"/>
        <v>1575545.2539356549</v>
      </c>
      <c r="M69" s="67">
        <f t="shared" si="15"/>
        <v>39.58893710963077</v>
      </c>
      <c r="N69" s="22">
        <f t="shared" si="15"/>
        <v>489877.41018995026</v>
      </c>
      <c r="O69" s="67">
        <f t="shared" si="15"/>
        <v>12.309215450964619</v>
      </c>
    </row>
    <row r="70" spans="1:15" x14ac:dyDescent="0.2">
      <c r="A70" s="182"/>
      <c r="B70" s="22"/>
      <c r="C70" s="67"/>
      <c r="D70" s="22"/>
      <c r="E70" s="67"/>
      <c r="F70" s="22"/>
      <c r="G70" s="67"/>
      <c r="H70" s="22"/>
      <c r="I70" s="67"/>
      <c r="J70" s="22"/>
      <c r="K70" s="67"/>
      <c r="L70" s="22"/>
      <c r="M70" s="67"/>
      <c r="N70" s="22"/>
      <c r="O70" s="67"/>
    </row>
    <row r="71" spans="1:15" x14ac:dyDescent="0.2">
      <c r="A71" s="184" t="s">
        <v>17</v>
      </c>
      <c r="B71" s="22"/>
      <c r="C71" s="67"/>
      <c r="D71" s="22"/>
      <c r="E71" s="67"/>
      <c r="F71" s="22"/>
      <c r="G71" s="67"/>
      <c r="H71" s="22"/>
      <c r="I71" s="67"/>
      <c r="J71" s="22"/>
      <c r="K71" s="67"/>
      <c r="L71" s="22"/>
      <c r="M71" s="67"/>
      <c r="N71" s="22"/>
      <c r="O71" s="67"/>
    </row>
    <row r="72" spans="1:15" x14ac:dyDescent="0.2">
      <c r="A72" s="185" t="s">
        <v>132</v>
      </c>
      <c r="B72" s="104">
        <f>[1]MercLab!C165</f>
        <v>1212269.3019151324</v>
      </c>
      <c r="C72" s="70">
        <f t="shared" ref="C72" si="16">IF(ISNUMBER(B72/B$69*100),B72/B$69*100,0)</f>
        <v>30.460853494097211</v>
      </c>
      <c r="D72" s="104">
        <f t="shared" ref="D72:D98" si="17">F72+H72+J72</f>
        <v>396253.95490267221</v>
      </c>
      <c r="E72" s="70">
        <f t="shared" ref="E72" si="18">IF(ISNUMBER(D72/D$69*100),D72/D$69*100,0)</f>
        <v>20.699259698352478</v>
      </c>
      <c r="F72" s="104">
        <f>[1]MercLab!D165</f>
        <v>0</v>
      </c>
      <c r="G72" s="70">
        <f t="shared" ref="G72" si="19">IF(ISNUMBER(F72/F$69*100),F72/F$69*100,0)</f>
        <v>0</v>
      </c>
      <c r="H72" s="104">
        <f>[1]MercLab!E165</f>
        <v>396253.95490267221</v>
      </c>
      <c r="I72" s="70">
        <f t="shared" ref="I72" si="20">IF(ISNUMBER(H72/H$69*100),H72/H$69*100,0)</f>
        <v>25.478243630639756</v>
      </c>
      <c r="J72" s="104">
        <f>[1]MercLab!F165</f>
        <v>0</v>
      </c>
      <c r="K72" s="70">
        <f t="shared" ref="K72" si="21">IF(ISNUMBER(J72/J$69*100),J72/J$69*100,0)</f>
        <v>0</v>
      </c>
      <c r="L72" s="104">
        <f>[1]MercLab!G165</f>
        <v>567655.79895121942</v>
      </c>
      <c r="M72" s="70">
        <f t="shared" ref="M72" si="22">IF(ISNUMBER(L72/L$69*100),L72/L$69*100,0)</f>
        <v>36.029164984835305</v>
      </c>
      <c r="N72" s="104">
        <f>[1]MercLab!H165</f>
        <v>248359.54806130278</v>
      </c>
      <c r="O72" s="70">
        <f t="shared" ref="O72" si="23">IF(ISNUMBER(N72/N$69*100),N72/N$69*100,0)</f>
        <v>50.698305922087982</v>
      </c>
    </row>
    <row r="73" spans="1:15" x14ac:dyDescent="0.2">
      <c r="A73" s="185" t="s">
        <v>133</v>
      </c>
      <c r="B73" s="104">
        <f>[1]MercLab!C166</f>
        <v>13866.73832768469</v>
      </c>
      <c r="C73" s="70">
        <f t="shared" ref="C73:C94" si="24">IF(ISNUMBER(B73/B$69*100),B73/B$69*100,0)</f>
        <v>0.34843139554329527</v>
      </c>
      <c r="D73" s="104">
        <f t="shared" ref="D73:D94" si="25">F73+H73+J73</f>
        <v>9769.0903672553595</v>
      </c>
      <c r="E73" s="70">
        <f t="shared" ref="E73:E94" si="26">IF(ISNUMBER(D73/D$69*100),D73/D$69*100,0)</f>
        <v>0.51031147077928785</v>
      </c>
      <c r="F73" s="104">
        <f>[1]MercLab!D166</f>
        <v>0</v>
      </c>
      <c r="G73" s="70">
        <f t="shared" ref="G73:G94" si="27">IF(ISNUMBER(F73/F$69*100),F73/F$69*100,0)</f>
        <v>0</v>
      </c>
      <c r="H73" s="104">
        <f>[1]MercLab!E166</f>
        <v>9769.0903672553595</v>
      </c>
      <c r="I73" s="70">
        <f t="shared" ref="I73:I94" si="28">IF(ISNUMBER(H73/H$69*100),H73/H$69*100,0)</f>
        <v>0.62813067566178027</v>
      </c>
      <c r="J73" s="104">
        <f>[1]MercLab!F166</f>
        <v>0</v>
      </c>
      <c r="K73" s="70">
        <f t="shared" ref="K73:K94" si="29">IF(ISNUMBER(J73/J$69*100),J73/J$69*100,0)</f>
        <v>0</v>
      </c>
      <c r="L73" s="104">
        <f>[1]MercLab!G166</f>
        <v>3089.3948458913655</v>
      </c>
      <c r="M73" s="70">
        <f t="shared" ref="M73:M94" si="30">IF(ISNUMBER(L73/L$69*100),L73/L$69*100,0)</f>
        <v>0.19608417074496398</v>
      </c>
      <c r="N73" s="104">
        <f>[1]MercLab!H166</f>
        <v>1008.2531145379642</v>
      </c>
      <c r="O73" s="70">
        <f t="shared" ref="O73:O94" si="31">IF(ISNUMBER(N73/N$69*100),N73/N$69*100,0)</f>
        <v>0.205817433824314</v>
      </c>
    </row>
    <row r="74" spans="1:15" x14ac:dyDescent="0.2">
      <c r="A74" s="185" t="s">
        <v>72</v>
      </c>
      <c r="B74" s="104">
        <f>[1]MercLab!C167</f>
        <v>537060.8435917038</v>
      </c>
      <c r="C74" s="70">
        <f t="shared" si="24"/>
        <v>13.494799916337746</v>
      </c>
      <c r="D74" s="104">
        <f t="shared" si="25"/>
        <v>295720.8813570888</v>
      </c>
      <c r="E74" s="70">
        <f t="shared" si="26"/>
        <v>15.44767754542551</v>
      </c>
      <c r="F74" s="104">
        <f>[1]MercLab!D167</f>
        <v>0</v>
      </c>
      <c r="G74" s="70">
        <f t="shared" si="27"/>
        <v>0</v>
      </c>
      <c r="H74" s="104">
        <f>[1]MercLab!E167</f>
        <v>295720.8813570888</v>
      </c>
      <c r="I74" s="70">
        <f t="shared" si="28"/>
        <v>19.014191703737147</v>
      </c>
      <c r="J74" s="104">
        <f>[1]MercLab!F167</f>
        <v>0</v>
      </c>
      <c r="K74" s="70">
        <f t="shared" si="29"/>
        <v>0</v>
      </c>
      <c r="L74" s="104">
        <f>[1]MercLab!G167</f>
        <v>195688.26118371967</v>
      </c>
      <c r="M74" s="70">
        <f t="shared" si="30"/>
        <v>12.420351665234463</v>
      </c>
      <c r="N74" s="104">
        <f>[1]MercLab!H167</f>
        <v>45651.701050898584</v>
      </c>
      <c r="O74" s="70">
        <f t="shared" si="31"/>
        <v>9.3190051431841106</v>
      </c>
    </row>
    <row r="75" spans="1:15" x14ac:dyDescent="0.2">
      <c r="A75" s="185" t="s">
        <v>134</v>
      </c>
      <c r="B75" s="104">
        <f>[1]MercLab!C168</f>
        <v>10935.879717085512</v>
      </c>
      <c r="C75" s="70">
        <f t="shared" si="24"/>
        <v>0.27478731777250892</v>
      </c>
      <c r="D75" s="104">
        <f t="shared" si="25"/>
        <v>9059.336081050491</v>
      </c>
      <c r="E75" s="70">
        <f t="shared" si="26"/>
        <v>0.4732357820438105</v>
      </c>
      <c r="F75" s="104">
        <f>[1]MercLab!D168</f>
        <v>2035.3895203259362</v>
      </c>
      <c r="G75" s="70">
        <f t="shared" si="27"/>
        <v>0.80669666359208547</v>
      </c>
      <c r="H75" s="104">
        <f>[1]MercLab!E168</f>
        <v>7023.9465607245547</v>
      </c>
      <c r="I75" s="70">
        <f t="shared" si="28"/>
        <v>0.4516240645893112</v>
      </c>
      <c r="J75" s="104">
        <f>[1]MercLab!F168</f>
        <v>0</v>
      </c>
      <c r="K75" s="70">
        <f t="shared" si="29"/>
        <v>0</v>
      </c>
      <c r="L75" s="104">
        <f>[1]MercLab!G168</f>
        <v>1876.5436360350202</v>
      </c>
      <c r="M75" s="70">
        <f t="shared" si="30"/>
        <v>0.11910439458006569</v>
      </c>
      <c r="N75" s="104">
        <f>[1]MercLab!H168</f>
        <v>0</v>
      </c>
      <c r="O75" s="70">
        <f t="shared" si="31"/>
        <v>0</v>
      </c>
    </row>
    <row r="76" spans="1:15" x14ac:dyDescent="0.2">
      <c r="A76" s="185" t="s">
        <v>135</v>
      </c>
      <c r="B76" s="104">
        <f>[1]MercLab!C169</f>
        <v>28819.05296149362</v>
      </c>
      <c r="C76" s="70">
        <f t="shared" si="24"/>
        <v>0.72414021266715334</v>
      </c>
      <c r="D76" s="104">
        <f t="shared" si="25"/>
        <v>14539.571434606398</v>
      </c>
      <c r="E76" s="70">
        <f t="shared" si="26"/>
        <v>0.75950879809284533</v>
      </c>
      <c r="F76" s="104">
        <f>[1]MercLab!D169</f>
        <v>458.99237366304089</v>
      </c>
      <c r="G76" s="70">
        <f t="shared" si="27"/>
        <v>0.1819148682601521</v>
      </c>
      <c r="H76" s="104">
        <f>[1]MercLab!E169</f>
        <v>14080.579060943357</v>
      </c>
      <c r="I76" s="70">
        <f t="shared" si="28"/>
        <v>0.90534976203156226</v>
      </c>
      <c r="J76" s="104">
        <f>[1]MercLab!F169</f>
        <v>0</v>
      </c>
      <c r="K76" s="70">
        <f t="shared" si="29"/>
        <v>0</v>
      </c>
      <c r="L76" s="104">
        <f>[1]MercLab!G169</f>
        <v>13096.789988936274</v>
      </c>
      <c r="M76" s="70">
        <f t="shared" si="30"/>
        <v>0.8312544470697345</v>
      </c>
      <c r="N76" s="104">
        <f>[1]MercLab!H169</f>
        <v>1182.6915379509721</v>
      </c>
      <c r="O76" s="70">
        <f t="shared" si="31"/>
        <v>0.24142602074514577</v>
      </c>
    </row>
    <row r="77" spans="1:15" x14ac:dyDescent="0.2">
      <c r="A77" s="185" t="s">
        <v>136</v>
      </c>
      <c r="B77" s="104">
        <f>[1]MercLab!C170</f>
        <v>245511.31100142022</v>
      </c>
      <c r="C77" s="70">
        <f t="shared" si="24"/>
        <v>6.1689956709648222</v>
      </c>
      <c r="D77" s="104">
        <f t="shared" si="25"/>
        <v>188224.63032848411</v>
      </c>
      <c r="E77" s="70">
        <f t="shared" si="26"/>
        <v>9.8323573975498757</v>
      </c>
      <c r="F77" s="104">
        <f>[1]MercLab!D170</f>
        <v>529.57035425389472</v>
      </c>
      <c r="G77" s="70">
        <f t="shared" si="27"/>
        <v>0.20988741154837318</v>
      </c>
      <c r="H77" s="104">
        <f>[1]MercLab!E170</f>
        <v>187695.05997423021</v>
      </c>
      <c r="I77" s="70">
        <f t="shared" si="28"/>
        <v>12.068372837983578</v>
      </c>
      <c r="J77" s="104">
        <f>[1]MercLab!F170</f>
        <v>0</v>
      </c>
      <c r="K77" s="70">
        <f t="shared" si="29"/>
        <v>0</v>
      </c>
      <c r="L77" s="104">
        <f>[1]MercLab!G170</f>
        <v>53238.290806501034</v>
      </c>
      <c r="M77" s="70">
        <f t="shared" si="30"/>
        <v>3.3790391404825546</v>
      </c>
      <c r="N77" s="104">
        <f>[1]MercLab!H170</f>
        <v>4048.3898664342228</v>
      </c>
      <c r="O77" s="70">
        <f t="shared" si="31"/>
        <v>0.8264087672188144</v>
      </c>
    </row>
    <row r="78" spans="1:15" x14ac:dyDescent="0.2">
      <c r="A78" s="185" t="s">
        <v>137</v>
      </c>
      <c r="B78" s="104">
        <f>[1]MercLab!C171</f>
        <v>762785.52574589232</v>
      </c>
      <c r="C78" s="70">
        <f t="shared" si="24"/>
        <v>19.166614307940435</v>
      </c>
      <c r="D78" s="104">
        <f t="shared" si="25"/>
        <v>240526.47157427634</v>
      </c>
      <c r="E78" s="70">
        <f t="shared" si="26"/>
        <v>12.564467402394033</v>
      </c>
      <c r="F78" s="104">
        <f>[1]MercLab!D171</f>
        <v>1817.8122788205123</v>
      </c>
      <c r="G78" s="70">
        <f t="shared" si="27"/>
        <v>0.72046312792570921</v>
      </c>
      <c r="H78" s="104">
        <f>[1]MercLab!E171</f>
        <v>238708.65929545581</v>
      </c>
      <c r="I78" s="70">
        <f t="shared" si="28"/>
        <v>15.348433253535179</v>
      </c>
      <c r="J78" s="104">
        <f>[1]MercLab!F171</f>
        <v>0</v>
      </c>
      <c r="K78" s="70">
        <f t="shared" si="29"/>
        <v>0</v>
      </c>
      <c r="L78" s="104">
        <f>[1]MercLab!G171</f>
        <v>396435.46136046626</v>
      </c>
      <c r="M78" s="70">
        <f t="shared" si="30"/>
        <v>25.161794646658663</v>
      </c>
      <c r="N78" s="104">
        <f>[1]MercLab!H171</f>
        <v>125823.59281116784</v>
      </c>
      <c r="O78" s="70">
        <f t="shared" si="31"/>
        <v>25.684710132353249</v>
      </c>
    </row>
    <row r="79" spans="1:15" x14ac:dyDescent="0.2">
      <c r="A79" s="185" t="s">
        <v>138</v>
      </c>
      <c r="B79" s="104">
        <f>[1]MercLab!C172</f>
        <v>119971.26592627872</v>
      </c>
      <c r="C79" s="70">
        <f t="shared" si="24"/>
        <v>3.0145341048466054</v>
      </c>
      <c r="D79" s="104">
        <f t="shared" si="25"/>
        <v>45911.173589628888</v>
      </c>
      <c r="E79" s="70">
        <f t="shared" si="26"/>
        <v>2.3982784106755197</v>
      </c>
      <c r="F79" s="104">
        <f>[1]MercLab!D172</f>
        <v>458.99237366304089</v>
      </c>
      <c r="G79" s="70">
        <f t="shared" si="27"/>
        <v>0.1819148682601521</v>
      </c>
      <c r="H79" s="104">
        <f>[1]MercLab!E172</f>
        <v>45452.181215965844</v>
      </c>
      <c r="I79" s="70">
        <f t="shared" si="28"/>
        <v>2.9224736617425151</v>
      </c>
      <c r="J79" s="104">
        <f>[1]MercLab!F172</f>
        <v>0</v>
      </c>
      <c r="K79" s="70">
        <f t="shared" si="29"/>
        <v>0</v>
      </c>
      <c r="L79" s="104">
        <f>[1]MercLab!G172</f>
        <v>72365.02196776394</v>
      </c>
      <c r="M79" s="70">
        <f t="shared" si="30"/>
        <v>4.5930145000277669</v>
      </c>
      <c r="N79" s="104">
        <f>[1]MercLab!H172</f>
        <v>1695.0703688861731</v>
      </c>
      <c r="O79" s="70">
        <f t="shared" si="31"/>
        <v>0.34601929658869318</v>
      </c>
    </row>
    <row r="80" spans="1:15" x14ac:dyDescent="0.2">
      <c r="A80" s="185" t="s">
        <v>139</v>
      </c>
      <c r="B80" s="104">
        <f>[1]MercLab!C173</f>
        <v>184771.92381214286</v>
      </c>
      <c r="C80" s="70">
        <f t="shared" si="24"/>
        <v>4.6427889349112617</v>
      </c>
      <c r="D80" s="104">
        <f t="shared" si="25"/>
        <v>76648.083445846394</v>
      </c>
      <c r="E80" s="70">
        <f t="shared" si="26"/>
        <v>4.0038933744301834</v>
      </c>
      <c r="F80" s="104">
        <f>[1]MercLab!D173</f>
        <v>0</v>
      </c>
      <c r="G80" s="70">
        <f t="shared" si="27"/>
        <v>0</v>
      </c>
      <c r="H80" s="104">
        <f>[1]MercLab!E173</f>
        <v>76648.083445846394</v>
      </c>
      <c r="I80" s="70">
        <f t="shared" si="28"/>
        <v>4.9283004489748024</v>
      </c>
      <c r="J80" s="104">
        <f>[1]MercLab!F173</f>
        <v>0</v>
      </c>
      <c r="K80" s="70">
        <f t="shared" si="29"/>
        <v>0</v>
      </c>
      <c r="L80" s="104">
        <f>[1]MercLab!G173</f>
        <v>74413.87855634524</v>
      </c>
      <c r="M80" s="70">
        <f t="shared" si="30"/>
        <v>4.7230556133162196</v>
      </c>
      <c r="N80" s="104">
        <f>[1]MercLab!H173</f>
        <v>33709.96180995032</v>
      </c>
      <c r="O80" s="70">
        <f t="shared" si="31"/>
        <v>6.8813056305003446</v>
      </c>
    </row>
    <row r="81" spans="1:15" x14ac:dyDescent="0.2">
      <c r="A81" s="185" t="s">
        <v>140</v>
      </c>
      <c r="B81" s="104">
        <f>[1]MercLab!C174</f>
        <v>27827.956178339547</v>
      </c>
      <c r="C81" s="70">
        <f t="shared" si="24"/>
        <v>0.69923679074396028</v>
      </c>
      <c r="D81" s="104">
        <f t="shared" si="25"/>
        <v>18207.024355666166</v>
      </c>
      <c r="E81" s="70">
        <f t="shared" si="26"/>
        <v>0.95108684925234321</v>
      </c>
      <c r="F81" s="104">
        <f>[1]MercLab!D174</f>
        <v>1254.0501402647776</v>
      </c>
      <c r="G81" s="70">
        <f t="shared" si="27"/>
        <v>0.49702430617152066</v>
      </c>
      <c r="H81" s="104">
        <f>[1]MercLab!E174</f>
        <v>16952.974215401387</v>
      </c>
      <c r="I81" s="70">
        <f t="shared" si="28"/>
        <v>1.0900383503554973</v>
      </c>
      <c r="J81" s="104">
        <f>[1]MercLab!F174</f>
        <v>0</v>
      </c>
      <c r="K81" s="70">
        <f t="shared" si="29"/>
        <v>0</v>
      </c>
      <c r="L81" s="104">
        <f>[1]MercLab!G174</f>
        <v>7214.9938261915986</v>
      </c>
      <c r="M81" s="70">
        <f t="shared" si="30"/>
        <v>0.45793631177326105</v>
      </c>
      <c r="N81" s="104">
        <f>[1]MercLab!H174</f>
        <v>2405.9379964817813</v>
      </c>
      <c r="O81" s="70">
        <f t="shared" si="31"/>
        <v>0.49113062705807919</v>
      </c>
    </row>
    <row r="82" spans="1:15" x14ac:dyDescent="0.2">
      <c r="A82" s="185" t="s">
        <v>141</v>
      </c>
      <c r="B82" s="104">
        <f>[1]MercLab!C175</f>
        <v>42850.307505248653</v>
      </c>
      <c r="C82" s="70">
        <f t="shared" si="24"/>
        <v>1.076705429257641</v>
      </c>
      <c r="D82" s="104">
        <f t="shared" si="25"/>
        <v>41840.375798505709</v>
      </c>
      <c r="E82" s="70">
        <f t="shared" si="26"/>
        <v>2.1856306891439208</v>
      </c>
      <c r="F82" s="104">
        <f>[1]MercLab!D175</f>
        <v>1067.3066312384608</v>
      </c>
      <c r="G82" s="70">
        <f t="shared" si="27"/>
        <v>0.42301126632110192</v>
      </c>
      <c r="H82" s="104">
        <f>[1]MercLab!E175</f>
        <v>40773.069167267247</v>
      </c>
      <c r="I82" s="70">
        <f t="shared" si="28"/>
        <v>2.6216172153227273</v>
      </c>
      <c r="J82" s="104">
        <f>[1]MercLab!F175</f>
        <v>0</v>
      </c>
      <c r="K82" s="70">
        <f t="shared" si="29"/>
        <v>0</v>
      </c>
      <c r="L82" s="104">
        <f>[1]MercLab!G175</f>
        <v>550.87184004159735</v>
      </c>
      <c r="M82" s="70">
        <f t="shared" si="30"/>
        <v>3.4963885592339511E-2</v>
      </c>
      <c r="N82" s="104">
        <f>[1]MercLab!H175</f>
        <v>459.05986670133109</v>
      </c>
      <c r="O82" s="70">
        <f t="shared" si="31"/>
        <v>9.3709131540344021E-2</v>
      </c>
    </row>
    <row r="83" spans="1:15" x14ac:dyDescent="0.2">
      <c r="A83" s="185" t="s">
        <v>142</v>
      </c>
      <c r="B83" s="104">
        <f>[1]MercLab!C176</f>
        <v>5128.6272590188501</v>
      </c>
      <c r="C83" s="70">
        <f t="shared" si="24"/>
        <v>0.12886770564593841</v>
      </c>
      <c r="D83" s="104">
        <f t="shared" si="25"/>
        <v>3733.3846430122016</v>
      </c>
      <c r="E83" s="70">
        <f t="shared" si="26"/>
        <v>0.19502215012221541</v>
      </c>
      <c r="F83" s="104">
        <f>[1]MercLab!D176</f>
        <v>0</v>
      </c>
      <c r="G83" s="70">
        <f t="shared" si="27"/>
        <v>0</v>
      </c>
      <c r="H83" s="104">
        <f>[1]MercLab!E176</f>
        <v>3733.3846430122016</v>
      </c>
      <c r="I83" s="70">
        <f t="shared" si="28"/>
        <v>0.24004828803517506</v>
      </c>
      <c r="J83" s="104">
        <f>[1]MercLab!F176</f>
        <v>0</v>
      </c>
      <c r="K83" s="70">
        <f t="shared" si="29"/>
        <v>0</v>
      </c>
      <c r="L83" s="104">
        <f>[1]MercLab!G176</f>
        <v>1395.2426160066479</v>
      </c>
      <c r="M83" s="70">
        <f t="shared" si="30"/>
        <v>8.8556175236565407E-2</v>
      </c>
      <c r="N83" s="104">
        <f>[1]MercLab!H176</f>
        <v>0</v>
      </c>
      <c r="O83" s="70">
        <f t="shared" si="31"/>
        <v>0</v>
      </c>
    </row>
    <row r="84" spans="1:15" x14ac:dyDescent="0.2">
      <c r="A84" s="185" t="s">
        <v>143</v>
      </c>
      <c r="B84" s="104">
        <f>[1]MercLab!C177</f>
        <v>38355.362171619941</v>
      </c>
      <c r="C84" s="70">
        <f t="shared" si="24"/>
        <v>0.96376033442158815</v>
      </c>
      <c r="D84" s="104">
        <f t="shared" si="25"/>
        <v>19009.537040635198</v>
      </c>
      <c r="E84" s="70">
        <f t="shared" si="26"/>
        <v>0.99300799167091214</v>
      </c>
      <c r="F84" s="104">
        <f>[1]MercLab!D177</f>
        <v>1147.5821737150377</v>
      </c>
      <c r="G84" s="70">
        <f t="shared" si="27"/>
        <v>0.45482729545813383</v>
      </c>
      <c r="H84" s="104">
        <f>[1]MercLab!E177</f>
        <v>17861.954866920161</v>
      </c>
      <c r="I84" s="70">
        <f t="shared" si="28"/>
        <v>1.1484837745800236</v>
      </c>
      <c r="J84" s="104">
        <f>[1]MercLab!F177</f>
        <v>0</v>
      </c>
      <c r="K84" s="70">
        <f t="shared" si="29"/>
        <v>0</v>
      </c>
      <c r="L84" s="104">
        <f>[1]MercLab!G177</f>
        <v>18231.806285117902</v>
      </c>
      <c r="M84" s="70">
        <f t="shared" si="30"/>
        <v>1.1571743965827392</v>
      </c>
      <c r="N84" s="104">
        <f>[1]MercLab!H177</f>
        <v>1114.0188458668097</v>
      </c>
      <c r="O84" s="70">
        <f t="shared" si="31"/>
        <v>0.2274076784709971</v>
      </c>
    </row>
    <row r="85" spans="1:15" x14ac:dyDescent="0.2">
      <c r="A85" s="185" t="s">
        <v>144</v>
      </c>
      <c r="B85" s="104">
        <f>[1]MercLab!C178</f>
        <v>67745.458365347004</v>
      </c>
      <c r="C85" s="70">
        <f t="shared" si="24"/>
        <v>1.7022492270465521</v>
      </c>
      <c r="D85" s="104">
        <f t="shared" si="25"/>
        <v>56789.111998278728</v>
      </c>
      <c r="E85" s="70">
        <f t="shared" si="26"/>
        <v>2.9665131735528547</v>
      </c>
      <c r="F85" s="104">
        <f>[1]MercLab!D178</f>
        <v>1147.5821737150377</v>
      </c>
      <c r="G85" s="70">
        <f t="shared" si="27"/>
        <v>0.45482729545813383</v>
      </c>
      <c r="H85" s="104">
        <f>[1]MercLab!E178</f>
        <v>55641.529824563688</v>
      </c>
      <c r="I85" s="70">
        <f t="shared" si="28"/>
        <v>3.5776260030008897</v>
      </c>
      <c r="J85" s="104">
        <f>[1]MercLab!F178</f>
        <v>0</v>
      </c>
      <c r="K85" s="70">
        <f t="shared" si="29"/>
        <v>0</v>
      </c>
      <c r="L85" s="104">
        <f>[1]MercLab!G178</f>
        <v>9851.673890553504</v>
      </c>
      <c r="M85" s="70">
        <f t="shared" si="30"/>
        <v>0.62528663432195175</v>
      </c>
      <c r="N85" s="104">
        <f>[1]MercLab!H178</f>
        <v>1104.6724765148019</v>
      </c>
      <c r="O85" s="70">
        <f t="shared" si="31"/>
        <v>0.22549977882965955</v>
      </c>
    </row>
    <row r="86" spans="1:15" x14ac:dyDescent="0.2">
      <c r="A86" s="185" t="s">
        <v>145</v>
      </c>
      <c r="B86" s="104">
        <f>[1]MercLab!C179</f>
        <v>118324.81715935066</v>
      </c>
      <c r="C86" s="70">
        <f t="shared" si="24"/>
        <v>2.9731635656473512</v>
      </c>
      <c r="D86" s="104">
        <f t="shared" si="25"/>
        <v>115169.9828463751</v>
      </c>
      <c r="E86" s="70">
        <f t="shared" si="26"/>
        <v>6.0161756239819972</v>
      </c>
      <c r="F86" s="104">
        <f>[1]MercLab!D179</f>
        <v>111188.5395273679</v>
      </c>
      <c r="G86" s="70">
        <f t="shared" si="27"/>
        <v>44.067940298739991</v>
      </c>
      <c r="H86" s="104">
        <f>[1]MercLab!E179</f>
        <v>3981.4433190072014</v>
      </c>
      <c r="I86" s="70">
        <f t="shared" si="28"/>
        <v>0.25599790646421222</v>
      </c>
      <c r="J86" s="104">
        <f>[1]MercLab!F179</f>
        <v>0</v>
      </c>
      <c r="K86" s="70">
        <f t="shared" si="29"/>
        <v>0</v>
      </c>
      <c r="L86" s="104">
        <f>[1]MercLab!G179</f>
        <v>954.78512886507337</v>
      </c>
      <c r="M86" s="70">
        <f t="shared" si="30"/>
        <v>6.0600298625511057E-2</v>
      </c>
      <c r="N86" s="104">
        <f>[1]MercLab!H179</f>
        <v>2200.0491841105127</v>
      </c>
      <c r="O86" s="70">
        <f t="shared" si="31"/>
        <v>0.44910198722113809</v>
      </c>
    </row>
    <row r="87" spans="1:15" x14ac:dyDescent="0.2">
      <c r="A87" s="185" t="s">
        <v>146</v>
      </c>
      <c r="B87" s="104">
        <f>[1]MercLab!C180</f>
        <v>143344.58434334764</v>
      </c>
      <c r="C87" s="70">
        <f t="shared" si="24"/>
        <v>3.6018386145363701</v>
      </c>
      <c r="D87" s="104">
        <f t="shared" si="25"/>
        <v>137908.71727508106</v>
      </c>
      <c r="E87" s="70">
        <f t="shared" si="26"/>
        <v>7.2039870346397405</v>
      </c>
      <c r="F87" s="104">
        <f>[1]MercLab!D180</f>
        <v>96108.056099506663</v>
      </c>
      <c r="G87" s="70">
        <f t="shared" si="27"/>
        <v>38.091012764661258</v>
      </c>
      <c r="H87" s="104">
        <f>[1]MercLab!E180</f>
        <v>41800.661175574402</v>
      </c>
      <c r="I87" s="70">
        <f t="shared" si="28"/>
        <v>2.6876890846797883</v>
      </c>
      <c r="J87" s="104">
        <f>[1]MercLab!F180</f>
        <v>0</v>
      </c>
      <c r="K87" s="70">
        <f t="shared" si="29"/>
        <v>0</v>
      </c>
      <c r="L87" s="104">
        <f>[1]MercLab!G180</f>
        <v>5252.2701188012725</v>
      </c>
      <c r="M87" s="70">
        <f t="shared" si="30"/>
        <v>0.33336206025699944</v>
      </c>
      <c r="N87" s="104">
        <f>[1]MercLab!H180</f>
        <v>183.59694946521637</v>
      </c>
      <c r="O87" s="70">
        <f t="shared" si="31"/>
        <v>3.7478141601595086E-2</v>
      </c>
    </row>
    <row r="88" spans="1:15" x14ac:dyDescent="0.2">
      <c r="A88" s="185" t="s">
        <v>147</v>
      </c>
      <c r="B88" s="104">
        <f>[1]MercLab!C181</f>
        <v>98007.412959165653</v>
      </c>
      <c r="C88" s="70">
        <f t="shared" si="24"/>
        <v>2.4626454227359691</v>
      </c>
      <c r="D88" s="104">
        <f t="shared" si="25"/>
        <v>81618.881760985998</v>
      </c>
      <c r="E88" s="70">
        <f t="shared" si="26"/>
        <v>4.2635547455286238</v>
      </c>
      <c r="F88" s="104">
        <f>[1]MercLab!D181</f>
        <v>32897.790548653938</v>
      </c>
      <c r="G88" s="70">
        <f t="shared" si="27"/>
        <v>13.038554836865149</v>
      </c>
      <c r="H88" s="104">
        <f>[1]MercLab!E181</f>
        <v>48721.091212332052</v>
      </c>
      <c r="I88" s="70">
        <f t="shared" si="28"/>
        <v>3.1326572681484337</v>
      </c>
      <c r="J88" s="104">
        <f>[1]MercLab!F181</f>
        <v>0</v>
      </c>
      <c r="K88" s="70">
        <f t="shared" si="29"/>
        <v>0</v>
      </c>
      <c r="L88" s="104">
        <f>[1]MercLab!G181</f>
        <v>10217.307192196959</v>
      </c>
      <c r="M88" s="70">
        <f t="shared" si="30"/>
        <v>0.64849341310092468</v>
      </c>
      <c r="N88" s="104">
        <f>[1]MercLab!H181</f>
        <v>6171.2240059827755</v>
      </c>
      <c r="O88" s="70">
        <f t="shared" si="31"/>
        <v>1.2597486386624521</v>
      </c>
    </row>
    <row r="89" spans="1:15" x14ac:dyDescent="0.2">
      <c r="A89" s="185" t="s">
        <v>148</v>
      </c>
      <c r="B89" s="104">
        <f>[1]MercLab!C182</f>
        <v>25045.950743110032</v>
      </c>
      <c r="C89" s="70">
        <f t="shared" si="24"/>
        <v>0.62933296669394656</v>
      </c>
      <c r="D89" s="104">
        <f t="shared" si="25"/>
        <v>9743.8939206274754</v>
      </c>
      <c r="E89" s="70">
        <f t="shared" si="26"/>
        <v>0.5089952749766381</v>
      </c>
      <c r="F89" s="104">
        <f>[1]MercLab!D182</f>
        <v>550.79084839564905</v>
      </c>
      <c r="G89" s="70">
        <f t="shared" si="27"/>
        <v>0.21829784191218252</v>
      </c>
      <c r="H89" s="104">
        <f>[1]MercLab!E182</f>
        <v>9193.1030722318264</v>
      </c>
      <c r="I89" s="70">
        <f t="shared" si="28"/>
        <v>0.59109597998444052</v>
      </c>
      <c r="J89" s="104">
        <f>[1]MercLab!F182</f>
        <v>0</v>
      </c>
      <c r="K89" s="70">
        <f t="shared" si="29"/>
        <v>0</v>
      </c>
      <c r="L89" s="104">
        <f>[1]MercLab!G182</f>
        <v>13569.781465015685</v>
      </c>
      <c r="M89" s="70">
        <f t="shared" si="30"/>
        <v>0.86127525890601131</v>
      </c>
      <c r="N89" s="104">
        <f>[1]MercLab!H182</f>
        <v>1732.2753574668825</v>
      </c>
      <c r="O89" s="70">
        <f t="shared" si="31"/>
        <v>0.35361405148181702</v>
      </c>
    </row>
    <row r="90" spans="1:15" x14ac:dyDescent="0.2">
      <c r="A90" s="185" t="s">
        <v>149</v>
      </c>
      <c r="B90" s="104">
        <f>[1]MercLab!C183</f>
        <v>169435.91863721484</v>
      </c>
      <c r="C90" s="70">
        <f t="shared" si="24"/>
        <v>4.2574390740509696</v>
      </c>
      <c r="D90" s="104">
        <f t="shared" si="25"/>
        <v>31545.925890523726</v>
      </c>
      <c r="E90" s="70">
        <f t="shared" si="26"/>
        <v>1.6478758239607119</v>
      </c>
      <c r="F90" s="104">
        <f>[1]MercLab!D183</f>
        <v>367.19389893043274</v>
      </c>
      <c r="G90" s="70">
        <f t="shared" si="27"/>
        <v>0.14553189460812169</v>
      </c>
      <c r="H90" s="104">
        <f>[1]MercLab!E183</f>
        <v>29644.96410633175</v>
      </c>
      <c r="I90" s="70">
        <f t="shared" si="28"/>
        <v>1.9061049323992445</v>
      </c>
      <c r="J90" s="104">
        <f>[1]MercLab!F183</f>
        <v>1533.7678852615427</v>
      </c>
      <c r="K90" s="70">
        <f t="shared" si="29"/>
        <v>1.4366082167992744</v>
      </c>
      <c r="L90" s="104">
        <f>[1]MercLab!G183</f>
        <v>127361.36105372969</v>
      </c>
      <c r="M90" s="70">
        <f t="shared" si="30"/>
        <v>8.0836371240740714</v>
      </c>
      <c r="N90" s="104">
        <f>[1]MercLab!H183</f>
        <v>10528.631692960538</v>
      </c>
      <c r="O90" s="70">
        <f t="shared" si="31"/>
        <v>2.1492380489392344</v>
      </c>
    </row>
    <row r="91" spans="1:15" x14ac:dyDescent="0.2">
      <c r="A91" s="185" t="s">
        <v>150</v>
      </c>
      <c r="B91" s="104">
        <f>[1]MercLab!C184</f>
        <v>119250.51177223398</v>
      </c>
      <c r="C91" s="70">
        <f t="shared" si="24"/>
        <v>2.9964236184580324</v>
      </c>
      <c r="D91" s="104">
        <f t="shared" si="25"/>
        <v>114444.78053782466</v>
      </c>
      <c r="E91" s="70">
        <f t="shared" si="26"/>
        <v>5.9782929713729711</v>
      </c>
      <c r="F91" s="104">
        <f>[1]MercLab!D184</f>
        <v>1098.3864956732662</v>
      </c>
      <c r="G91" s="70">
        <f t="shared" si="27"/>
        <v>0.43532931291320431</v>
      </c>
      <c r="H91" s="104">
        <f>[1]MercLab!E184</f>
        <v>8117.032820526907</v>
      </c>
      <c r="I91" s="70">
        <f t="shared" si="28"/>
        <v>0.52190706793091723</v>
      </c>
      <c r="J91" s="104">
        <f>[1]MercLab!F184</f>
        <v>105229.36122162448</v>
      </c>
      <c r="K91" s="70">
        <f t="shared" si="29"/>
        <v>98.5633917832007</v>
      </c>
      <c r="L91" s="104">
        <f>[1]MercLab!G184</f>
        <v>3085.7192223306456</v>
      </c>
      <c r="M91" s="70">
        <f t="shared" si="30"/>
        <v>0.19585087858458083</v>
      </c>
      <c r="N91" s="104">
        <f>[1]MercLab!H184</f>
        <v>1720.0120120787465</v>
      </c>
      <c r="O91" s="70">
        <f t="shared" si="31"/>
        <v>0.35111070163692809</v>
      </c>
    </row>
    <row r="92" spans="1:15" x14ac:dyDescent="0.2">
      <c r="A92" s="185" t="s">
        <v>151</v>
      </c>
      <c r="B92" s="104">
        <f>[1]MercLab!C185</f>
        <v>6970.4708328696606</v>
      </c>
      <c r="C92" s="70">
        <f t="shared" si="24"/>
        <v>0.17514795639012634</v>
      </c>
      <c r="D92" s="104">
        <f t="shared" si="25"/>
        <v>6191.7476516823617</v>
      </c>
      <c r="E92" s="70">
        <f t="shared" si="26"/>
        <v>0.32344053868261591</v>
      </c>
      <c r="F92" s="104">
        <f>[1]MercLab!D185</f>
        <v>0</v>
      </c>
      <c r="G92" s="70">
        <f t="shared" si="27"/>
        <v>0</v>
      </c>
      <c r="H92" s="104">
        <f>[1]MercLab!E185</f>
        <v>6191.7476516823617</v>
      </c>
      <c r="I92" s="70">
        <f t="shared" si="28"/>
        <v>0.39811553479069384</v>
      </c>
      <c r="J92" s="104">
        <f>[1]MercLab!F185</f>
        <v>0</v>
      </c>
      <c r="K92" s="70">
        <f t="shared" si="29"/>
        <v>0</v>
      </c>
      <c r="L92" s="104">
        <f>[1]MercLab!G185</f>
        <v>0</v>
      </c>
      <c r="M92" s="70">
        <f t="shared" si="30"/>
        <v>0</v>
      </c>
      <c r="N92" s="104">
        <f>[1]MercLab!H185</f>
        <v>778.72318118729868</v>
      </c>
      <c r="O92" s="70">
        <f t="shared" si="31"/>
        <v>0.158962868054142</v>
      </c>
    </row>
    <row r="93" spans="1:15" x14ac:dyDescent="0.2">
      <c r="A93" s="107" t="s">
        <v>164</v>
      </c>
      <c r="B93" s="104">
        <f>[1]MercLab!C186</f>
        <v>0</v>
      </c>
      <c r="C93" s="70">
        <f t="shared" si="24"/>
        <v>0</v>
      </c>
      <c r="D93" s="104">
        <f t="shared" si="25"/>
        <v>0</v>
      </c>
      <c r="E93" s="70">
        <f t="shared" si="26"/>
        <v>0</v>
      </c>
      <c r="F93" s="104">
        <f>[1]MercLab!D186</f>
        <v>0</v>
      </c>
      <c r="G93" s="70">
        <f t="shared" si="27"/>
        <v>0</v>
      </c>
      <c r="H93" s="104">
        <f>[1]MercLab!E186</f>
        <v>0</v>
      </c>
      <c r="I93" s="70">
        <f t="shared" si="28"/>
        <v>0</v>
      </c>
      <c r="J93" s="104">
        <f>[1]MercLab!F186</f>
        <v>0</v>
      </c>
      <c r="K93" s="70">
        <f t="shared" si="29"/>
        <v>0</v>
      </c>
      <c r="L93" s="104">
        <f>[1]MercLab!G186</f>
        <v>0</v>
      </c>
      <c r="M93" s="70">
        <f t="shared" si="30"/>
        <v>0</v>
      </c>
      <c r="N93" s="104">
        <f>[1]MercLab!H186</f>
        <v>0</v>
      </c>
      <c r="O93" s="70">
        <f t="shared" si="31"/>
        <v>0</v>
      </c>
    </row>
    <row r="94" spans="1:15" x14ac:dyDescent="0.2">
      <c r="A94" s="185" t="s">
        <v>153</v>
      </c>
      <c r="B94" s="104">
        <f>[1]MercLab!C188</f>
        <v>1482.2199350971346</v>
      </c>
      <c r="C94" s="70">
        <f t="shared" si="24"/>
        <v>3.7243939294426591E-2</v>
      </c>
      <c r="D94" s="104">
        <f t="shared" si="25"/>
        <v>1482.2199350971346</v>
      </c>
      <c r="E94" s="70">
        <f t="shared" si="26"/>
        <v>7.742725337387879E-2</v>
      </c>
      <c r="F94" s="104">
        <f>[1]MercLab!D188</f>
        <v>183.59694946521637</v>
      </c>
      <c r="G94" s="70">
        <f t="shared" si="27"/>
        <v>7.2765947304060843E-2</v>
      </c>
      <c r="H94" s="104">
        <f>[1]MercLab!E188</f>
        <v>1298.6229856319183</v>
      </c>
      <c r="I94" s="70">
        <f t="shared" si="28"/>
        <v>8.3498555416072845E-2</v>
      </c>
      <c r="J94" s="104">
        <f>[1]MercLab!F188</f>
        <v>0</v>
      </c>
      <c r="K94" s="70">
        <f t="shared" si="29"/>
        <v>0</v>
      </c>
      <c r="L94" s="104">
        <f>[1]MercLab!G188</f>
        <v>0</v>
      </c>
      <c r="M94" s="70">
        <f t="shared" si="30"/>
        <v>0</v>
      </c>
      <c r="N94" s="104">
        <f>[1]MercLab!H188</f>
        <v>0</v>
      </c>
      <c r="O94" s="70">
        <f t="shared" si="31"/>
        <v>0</v>
      </c>
    </row>
    <row r="95" spans="1:15" x14ac:dyDescent="0.2">
      <c r="A95" s="185"/>
      <c r="B95" s="104"/>
      <c r="C95" s="70"/>
      <c r="D95" s="104"/>
      <c r="E95" s="70"/>
      <c r="F95" s="104"/>
      <c r="G95" s="70"/>
      <c r="H95" s="104"/>
      <c r="I95" s="70"/>
      <c r="J95" s="104"/>
      <c r="K95" s="70"/>
      <c r="L95" s="104"/>
      <c r="M95" s="70"/>
      <c r="N95" s="104"/>
      <c r="O95" s="70"/>
    </row>
    <row r="96" spans="1:15" x14ac:dyDescent="0.2">
      <c r="A96"/>
      <c r="B96" s="104"/>
      <c r="C96" s="106"/>
      <c r="D96" s="105"/>
      <c r="E96" s="106"/>
      <c r="F96" s="105"/>
      <c r="G96" s="106"/>
      <c r="H96" s="105"/>
      <c r="I96" s="106"/>
      <c r="J96" s="105"/>
      <c r="K96" s="106"/>
      <c r="L96" s="105"/>
      <c r="M96" s="106"/>
      <c r="N96" s="105"/>
      <c r="O96" s="106"/>
    </row>
    <row r="97" spans="1:15" x14ac:dyDescent="0.2">
      <c r="A97" s="184" t="s">
        <v>18</v>
      </c>
      <c r="B97" s="103"/>
      <c r="C97" s="67"/>
      <c r="D97" s="103"/>
      <c r="E97" s="67"/>
      <c r="F97" s="103"/>
      <c r="G97" s="67"/>
      <c r="H97" s="103"/>
      <c r="I97" s="67"/>
      <c r="J97" s="103"/>
      <c r="K97" s="67"/>
      <c r="L97" s="103"/>
      <c r="M97" s="67"/>
      <c r="N97" s="103"/>
      <c r="O97" s="67"/>
    </row>
    <row r="98" spans="1:15" x14ac:dyDescent="0.2">
      <c r="A98" s="185" t="s">
        <v>154</v>
      </c>
      <c r="B98" s="105">
        <f>[1]MercLab!C190</f>
        <v>100779.38662198163</v>
      </c>
      <c r="C98" s="70">
        <f t="shared" ref="C98" si="32">IF(ISNUMBER(B98/B$69*100),B98/B$69*100,0)</f>
        <v>2.5322971770938012</v>
      </c>
      <c r="D98" s="105">
        <f t="shared" si="17"/>
        <v>57837.017057076824</v>
      </c>
      <c r="E98" s="70">
        <f t="shared" ref="E98" si="33">IF(ISNUMBER(D98/D$69*100),D98/D$69*100,0)</f>
        <v>3.0212529652518598</v>
      </c>
      <c r="F98" s="105">
        <f>[1]MercLab!D190</f>
        <v>14066.267435207674</v>
      </c>
      <c r="G98" s="70">
        <f t="shared" ref="G98" si="34">IF(ISNUMBER(F98/F$69*100),F98/F$69*100,0)</f>
        <v>5.5749579605573238</v>
      </c>
      <c r="H98" s="105">
        <f>[1]MercLab!E190</f>
        <v>43770.749621869152</v>
      </c>
      <c r="I98" s="70">
        <f t="shared" ref="I98" si="35">IF(ISNUMBER(H98/H$69*100),H98/H$69*100,0)</f>
        <v>2.8143613684199842</v>
      </c>
      <c r="J98" s="104">
        <f>[1]MercLab!F190</f>
        <v>0</v>
      </c>
      <c r="K98" s="70">
        <f t="shared" ref="K98" si="36">IF(ISNUMBER(J98/J$69*100),J98/J$69*100,0)</f>
        <v>0</v>
      </c>
      <c r="L98" s="105">
        <f>[1]MercLab!G190</f>
        <v>40872.821785619642</v>
      </c>
      <c r="M98" s="70">
        <f t="shared" ref="M98" si="37">IF(ISNUMBER(L98/L$69*100),L98/L$69*100,0)</f>
        <v>2.5942017015075138</v>
      </c>
      <c r="N98" s="105">
        <f>[1]MercLab!H190</f>
        <v>2069.5477792853171</v>
      </c>
      <c r="O98" s="70">
        <f t="shared" ref="O98" si="38">IF(ISNUMBER(N98/N$69*100),N98/N$69*100,0)</f>
        <v>0.42246238267709646</v>
      </c>
    </row>
    <row r="99" spans="1:15" x14ac:dyDescent="0.2">
      <c r="A99" s="185" t="s">
        <v>155</v>
      </c>
      <c r="B99" s="105">
        <f>[1]MercLab!C191</f>
        <v>194896.85420070827</v>
      </c>
      <c r="C99" s="70">
        <f t="shared" ref="C99:C109" si="39">IF(ISNUMBER(B99/B$69*100),B99/B$69*100,0)</f>
        <v>4.8971994200376221</v>
      </c>
      <c r="D99" s="105">
        <f t="shared" ref="D99:D109" si="40">F99+H99+J99</f>
        <v>163314.84166094585</v>
      </c>
      <c r="E99" s="70">
        <f t="shared" ref="E99:E109" si="41">IF(ISNUMBER(D99/D$69*100),D99/D$69*100,0)</f>
        <v>8.5311358493962519</v>
      </c>
      <c r="F99" s="105">
        <f>[1]MercLab!D191</f>
        <v>83578.98981062675</v>
      </c>
      <c r="G99" s="70">
        <f t="shared" ref="G99:G109" si="42">IF(ISNUMBER(F99/F$69*100),F99/F$69*100,0)</f>
        <v>33.125301841896466</v>
      </c>
      <c r="H99" s="105">
        <f>[1]MercLab!E191</f>
        <v>79735.851850319101</v>
      </c>
      <c r="I99" s="70">
        <f t="shared" ref="I99:I109" si="43">IF(ISNUMBER(H99/H$69*100),H99/H$69*100,0)</f>
        <v>5.1268370558926328</v>
      </c>
      <c r="J99" s="104">
        <f>[1]MercLab!F191</f>
        <v>0</v>
      </c>
      <c r="K99" s="70">
        <f t="shared" ref="K99:K109" si="44">IF(ISNUMBER(J99/J$69*100),J99/J$69*100,0)</f>
        <v>0</v>
      </c>
      <c r="L99" s="105">
        <f>[1]MercLab!G191</f>
        <v>28877.836885824949</v>
      </c>
      <c r="M99" s="70">
        <f t="shared" ref="M99:M109" si="45">IF(ISNUMBER(L99/L$69*100),L99/L$69*100,0)</f>
        <v>1.8328789232609575</v>
      </c>
      <c r="N99" s="105">
        <f>[1]MercLab!H191</f>
        <v>2704.1756539372104</v>
      </c>
      <c r="O99" s="70">
        <f t="shared" ref="O99:O109" si="46">IF(ISNUMBER(N99/N$69*100),N99/N$69*100,0)</f>
        <v>0.55201068628346517</v>
      </c>
    </row>
    <row r="100" spans="1:15" x14ac:dyDescent="0.2">
      <c r="A100" s="185" t="s">
        <v>156</v>
      </c>
      <c r="B100" s="105">
        <f>[1]MercLab!C192</f>
        <v>237076.39863789672</v>
      </c>
      <c r="C100" s="70">
        <f t="shared" si="39"/>
        <v>5.9570504956354329</v>
      </c>
      <c r="D100" s="105">
        <f t="shared" si="40"/>
        <v>194761.04444932143</v>
      </c>
      <c r="E100" s="70">
        <f t="shared" si="41"/>
        <v>10.173802401969887</v>
      </c>
      <c r="F100" s="105">
        <f>[1]MercLab!D192</f>
        <v>71330.683330681335</v>
      </c>
      <c r="G100" s="70">
        <f t="shared" si="42"/>
        <v>28.270865934983153</v>
      </c>
      <c r="H100" s="105">
        <f>[1]MercLab!E192</f>
        <v>123430.3611186401</v>
      </c>
      <c r="I100" s="70">
        <f t="shared" si="43"/>
        <v>7.9362963399847439</v>
      </c>
      <c r="J100" s="104">
        <f>[1]MercLab!F192</f>
        <v>0</v>
      </c>
      <c r="K100" s="70">
        <f t="shared" si="44"/>
        <v>0</v>
      </c>
      <c r="L100" s="105">
        <f>[1]MercLab!G192</f>
        <v>33912.783328983853</v>
      </c>
      <c r="M100" s="70">
        <f t="shared" si="45"/>
        <v>2.1524474301370238</v>
      </c>
      <c r="N100" s="105">
        <f>[1]MercLab!H192</f>
        <v>8402.5708595899087</v>
      </c>
      <c r="O100" s="70">
        <f t="shared" si="46"/>
        <v>1.7152395037631571</v>
      </c>
    </row>
    <row r="101" spans="1:15" x14ac:dyDescent="0.2">
      <c r="A101" s="185" t="s">
        <v>157</v>
      </c>
      <c r="B101" s="105">
        <f>[1]MercLab!C193</f>
        <v>121548.97523508115</v>
      </c>
      <c r="C101" s="70">
        <f t="shared" si="39"/>
        <v>3.0541774184533939</v>
      </c>
      <c r="D101" s="105">
        <f t="shared" si="40"/>
        <v>112460.85129631107</v>
      </c>
      <c r="E101" s="70">
        <f t="shared" si="41"/>
        <v>5.8746577493514485</v>
      </c>
      <c r="F101" s="105">
        <f>[1]MercLab!D193</f>
        <v>23206.787804042589</v>
      </c>
      <c r="G101" s="70">
        <f t="shared" si="42"/>
        <v>9.1976686070452018</v>
      </c>
      <c r="H101" s="105">
        <f>[1]MercLab!E193</f>
        <v>89254.063492268484</v>
      </c>
      <c r="I101" s="70">
        <f t="shared" si="43"/>
        <v>5.738836790257789</v>
      </c>
      <c r="J101" s="104">
        <f>[1]MercLab!F193</f>
        <v>0</v>
      </c>
      <c r="K101" s="70">
        <f t="shared" si="44"/>
        <v>0</v>
      </c>
      <c r="L101" s="105">
        <f>[1]MercLab!G193</f>
        <v>4167.5852418044933</v>
      </c>
      <c r="M101" s="70">
        <f t="shared" si="45"/>
        <v>0.26451701284961615</v>
      </c>
      <c r="N101" s="105">
        <f>[1]MercLab!H193</f>
        <v>4920.5386969656383</v>
      </c>
      <c r="O101" s="70">
        <f t="shared" si="46"/>
        <v>1.0044428656258506</v>
      </c>
    </row>
    <row r="102" spans="1:15" x14ac:dyDescent="0.2">
      <c r="A102" s="185" t="s">
        <v>158</v>
      </c>
      <c r="B102" s="105">
        <f>[1]MercLab!C194</f>
        <v>881367.90725837112</v>
      </c>
      <c r="C102" s="70">
        <f t="shared" si="39"/>
        <v>22.146249727666369</v>
      </c>
      <c r="D102" s="105">
        <f t="shared" si="40"/>
        <v>300255.92099492182</v>
      </c>
      <c r="E102" s="70">
        <f t="shared" si="41"/>
        <v>15.684576034498976</v>
      </c>
      <c r="F102" s="105">
        <f>[1]MercLab!D194</f>
        <v>26593.032598955317</v>
      </c>
      <c r="G102" s="70">
        <f t="shared" si="42"/>
        <v>10.539756866261909</v>
      </c>
      <c r="H102" s="105">
        <f>[1]MercLab!E194</f>
        <v>259620.986445007</v>
      </c>
      <c r="I102" s="70">
        <f t="shared" si="43"/>
        <v>16.693049147982912</v>
      </c>
      <c r="J102" s="104">
        <f>[1]MercLab!F194</f>
        <v>14041.901950959507</v>
      </c>
      <c r="K102" s="70">
        <f t="shared" si="44"/>
        <v>13.152388908441825</v>
      </c>
      <c r="L102" s="105">
        <f>[1]MercLab!G194</f>
        <v>449827.3882847823</v>
      </c>
      <c r="M102" s="70">
        <f t="shared" si="45"/>
        <v>28.550585085457232</v>
      </c>
      <c r="N102" s="105">
        <f>[1]MercLab!H194</f>
        <v>131284.59797868499</v>
      </c>
      <c r="O102" s="70">
        <f t="shared" si="46"/>
        <v>26.799479879625252</v>
      </c>
    </row>
    <row r="103" spans="1:15" x14ac:dyDescent="0.2">
      <c r="A103" s="185" t="s">
        <v>159</v>
      </c>
      <c r="B103" s="105">
        <f>[1]MercLab!C195</f>
        <v>568562.50219005684</v>
      </c>
      <c r="C103" s="70">
        <f t="shared" si="39"/>
        <v>14.286346320977032</v>
      </c>
      <c r="D103" s="105">
        <f t="shared" si="40"/>
        <v>27206.546890459857</v>
      </c>
      <c r="E103" s="70">
        <f t="shared" si="41"/>
        <v>1.4211981296675125</v>
      </c>
      <c r="F103" s="105">
        <f>[1]MercLab!D195</f>
        <v>0</v>
      </c>
      <c r="G103" s="70">
        <f t="shared" si="42"/>
        <v>0</v>
      </c>
      <c r="H103" s="105">
        <f>[1]MercLab!E195</f>
        <v>27206.546890459857</v>
      </c>
      <c r="I103" s="70">
        <f t="shared" si="43"/>
        <v>1.7493201555396922</v>
      </c>
      <c r="J103" s="104">
        <f>[1]MercLab!F195</f>
        <v>0</v>
      </c>
      <c r="K103" s="70">
        <f t="shared" si="44"/>
        <v>0</v>
      </c>
      <c r="L103" s="105">
        <f>[1]MercLab!G195</f>
        <v>534834.82368408586</v>
      </c>
      <c r="M103" s="70">
        <f t="shared" si="45"/>
        <v>33.946014711293621</v>
      </c>
      <c r="N103" s="105">
        <f>[1]MercLab!H195</f>
        <v>6521.1316155137401</v>
      </c>
      <c r="O103" s="70">
        <f t="shared" si="46"/>
        <v>1.3311762248814796</v>
      </c>
    </row>
    <row r="104" spans="1:15" x14ac:dyDescent="0.2">
      <c r="A104" s="185" t="s">
        <v>160</v>
      </c>
      <c r="B104" s="105">
        <f>[1]MercLab!C196</f>
        <v>598078.47347503621</v>
      </c>
      <c r="C104" s="70">
        <f t="shared" si="39"/>
        <v>15.027998093918388</v>
      </c>
      <c r="D104" s="105">
        <f t="shared" si="40"/>
        <v>257882.19838417778</v>
      </c>
      <c r="E104" s="70">
        <f t="shared" si="41"/>
        <v>13.47108471698979</v>
      </c>
      <c r="F104" s="105">
        <f>[1]MercLab!D196</f>
        <v>6775.1021454048732</v>
      </c>
      <c r="G104" s="70">
        <f t="shared" si="42"/>
        <v>2.68521196636528</v>
      </c>
      <c r="H104" s="105">
        <f>[1]MercLab!E196</f>
        <v>251107.09623877291</v>
      </c>
      <c r="I104" s="70">
        <f t="shared" si="43"/>
        <v>16.145625037169356</v>
      </c>
      <c r="J104" s="104">
        <f>[1]MercLab!F196</f>
        <v>0</v>
      </c>
      <c r="K104" s="70">
        <f t="shared" si="44"/>
        <v>0</v>
      </c>
      <c r="L104" s="105">
        <f>[1]MercLab!G196</f>
        <v>285293.43796179065</v>
      </c>
      <c r="M104" s="70">
        <f t="shared" si="45"/>
        <v>18.107600352902466</v>
      </c>
      <c r="N104" s="105">
        <f>[1]MercLab!H196</f>
        <v>54902.837129076623</v>
      </c>
      <c r="O104" s="70">
        <f t="shared" si="46"/>
        <v>11.207464558896074</v>
      </c>
    </row>
    <row r="105" spans="1:15" x14ac:dyDescent="0.2">
      <c r="A105" s="185" t="s">
        <v>161</v>
      </c>
      <c r="B105" s="105">
        <f>[1]MercLab!C197</f>
        <v>198924.58066090467</v>
      </c>
      <c r="C105" s="70">
        <f t="shared" si="39"/>
        <v>4.9984046435176852</v>
      </c>
      <c r="D105" s="105">
        <f t="shared" si="40"/>
        <v>123455.0269022888</v>
      </c>
      <c r="E105" s="70">
        <f t="shared" si="41"/>
        <v>6.4489644363176906</v>
      </c>
      <c r="F105" s="105">
        <f>[1]MercLab!D197</f>
        <v>3826.5503358971951</v>
      </c>
      <c r="G105" s="70">
        <f t="shared" si="42"/>
        <v>1.5165968765237265</v>
      </c>
      <c r="H105" s="105">
        <f>[1]MercLab!E197</f>
        <v>119628.4765663916</v>
      </c>
      <c r="I105" s="70">
        <f t="shared" si="43"/>
        <v>7.6918436608902354</v>
      </c>
      <c r="J105" s="104">
        <f>[1]MercLab!F197</f>
        <v>0</v>
      </c>
      <c r="K105" s="70">
        <f t="shared" si="44"/>
        <v>0</v>
      </c>
      <c r="L105" s="105">
        <f>[1]MercLab!G197</f>
        <v>73105.800584632729</v>
      </c>
      <c r="M105" s="70">
        <f t="shared" si="45"/>
        <v>4.6400317859494731</v>
      </c>
      <c r="N105" s="105">
        <f>[1]MercLab!H197</f>
        <v>2363.7531739816468</v>
      </c>
      <c r="O105" s="70">
        <f t="shared" si="46"/>
        <v>0.48251932520527946</v>
      </c>
    </row>
    <row r="106" spans="1:15" x14ac:dyDescent="0.2">
      <c r="A106" s="185" t="s">
        <v>162</v>
      </c>
      <c r="B106" s="105">
        <f>[1]MercLab!C198</f>
        <v>1074667.1995403022</v>
      </c>
      <c r="C106" s="70">
        <f t="shared" si="39"/>
        <v>27.003306994901187</v>
      </c>
      <c r="D106" s="105">
        <f t="shared" si="40"/>
        <v>674203.25449287461</v>
      </c>
      <c r="E106" s="70">
        <f t="shared" si="41"/>
        <v>35.218596764921081</v>
      </c>
      <c r="F106" s="105">
        <f>[1]MercLab!D198</f>
        <v>21459.852447214216</v>
      </c>
      <c r="G106" s="70">
        <f t="shared" si="42"/>
        <v>8.505296503429955</v>
      </c>
      <c r="H106" s="105">
        <f>[1]MercLab!E198</f>
        <v>560022.17488973378</v>
      </c>
      <c r="I106" s="70">
        <f t="shared" si="43"/>
        <v>36.008174136472611</v>
      </c>
      <c r="J106" s="104">
        <f>[1]MercLab!F198</f>
        <v>92721.227155926594</v>
      </c>
      <c r="K106" s="70">
        <f t="shared" si="44"/>
        <v>86.847611091558235</v>
      </c>
      <c r="L106" s="105">
        <f>[1]MercLab!G198</f>
        <v>123755.68774456656</v>
      </c>
      <c r="M106" s="70">
        <f t="shared" si="45"/>
        <v>7.8547847124942516</v>
      </c>
      <c r="N106" s="105">
        <f>[1]MercLab!H198</f>
        <v>276708.2573029112</v>
      </c>
      <c r="O106" s="70">
        <f t="shared" si="46"/>
        <v>56.485204573041528</v>
      </c>
    </row>
    <row r="107" spans="1:15" x14ac:dyDescent="0.2">
      <c r="A107" s="185" t="s">
        <v>163</v>
      </c>
      <c r="B107" s="105">
        <f>[1]MercLab!C199</f>
        <v>2730.9470729120794</v>
      </c>
      <c r="C107" s="70">
        <f t="shared" si="39"/>
        <v>6.8620873725574349E-2</v>
      </c>
      <c r="D107" s="105">
        <f t="shared" si="40"/>
        <v>2411.2837584261124</v>
      </c>
      <c r="E107" s="70">
        <f t="shared" si="41"/>
        <v>0.12595909291136498</v>
      </c>
      <c r="F107" s="105">
        <f>[1]MercLab!D199</f>
        <v>1290.7695301578208</v>
      </c>
      <c r="G107" s="70">
        <f t="shared" si="42"/>
        <v>0.5115774956323329</v>
      </c>
      <c r="H107" s="105">
        <f>[1]MercLab!E199</f>
        <v>1120.5142282682914</v>
      </c>
      <c r="I107" s="70">
        <f t="shared" si="43"/>
        <v>7.2046560409548349E-2</v>
      </c>
      <c r="J107" s="104">
        <f>[1]MercLab!F199</f>
        <v>0</v>
      </c>
      <c r="K107" s="70">
        <f t="shared" si="44"/>
        <v>0</v>
      </c>
      <c r="L107" s="105">
        <f>[1]MercLab!G199</f>
        <v>319.66331448596753</v>
      </c>
      <c r="M107" s="70">
        <f t="shared" si="45"/>
        <v>2.028905952954764E-2</v>
      </c>
      <c r="N107" s="105">
        <f>[1]MercLab!H199</f>
        <v>0</v>
      </c>
      <c r="O107" s="70">
        <f t="shared" si="46"/>
        <v>0</v>
      </c>
    </row>
    <row r="108" spans="1:15" x14ac:dyDescent="0.2">
      <c r="A108" s="185" t="s">
        <v>152</v>
      </c>
      <c r="B108" s="105">
        <f>[1]MercLab!C200</f>
        <v>0</v>
      </c>
      <c r="C108" s="70">
        <f t="shared" si="39"/>
        <v>0</v>
      </c>
      <c r="D108" s="105">
        <f t="shared" si="40"/>
        <v>0</v>
      </c>
      <c r="E108" s="70">
        <f t="shared" si="41"/>
        <v>0</v>
      </c>
      <c r="F108" s="105">
        <f>[1]MercLab!D200</f>
        <v>0</v>
      </c>
      <c r="G108" s="70">
        <f t="shared" si="42"/>
        <v>0</v>
      </c>
      <c r="H108" s="105">
        <f>[1]MercLab!E200</f>
        <v>0</v>
      </c>
      <c r="I108" s="70">
        <f t="shared" si="43"/>
        <v>0</v>
      </c>
      <c r="J108" s="104">
        <f>[1]MercLab!F200</f>
        <v>0</v>
      </c>
      <c r="K108" s="70">
        <f t="shared" si="44"/>
        <v>0</v>
      </c>
      <c r="L108" s="105">
        <f>[1]MercLab!G200</f>
        <v>0</v>
      </c>
      <c r="M108" s="70">
        <f t="shared" si="45"/>
        <v>0</v>
      </c>
      <c r="N108" s="105">
        <f>[1]MercLab!H200</f>
        <v>0</v>
      </c>
      <c r="O108" s="70">
        <f t="shared" si="46"/>
        <v>0</v>
      </c>
    </row>
    <row r="109" spans="1:15" x14ac:dyDescent="0.2">
      <c r="A109" s="185" t="s">
        <v>153</v>
      </c>
      <c r="B109" s="105">
        <f>[1]MercLab!C202</f>
        <v>0</v>
      </c>
      <c r="C109" s="70">
        <f t="shared" si="39"/>
        <v>0</v>
      </c>
      <c r="D109" s="105">
        <f t="shared" si="40"/>
        <v>0</v>
      </c>
      <c r="E109" s="70">
        <f t="shared" si="41"/>
        <v>0</v>
      </c>
      <c r="F109" s="105">
        <f>[1]MercLab!D202</f>
        <v>0</v>
      </c>
      <c r="G109" s="70">
        <f t="shared" si="42"/>
        <v>0</v>
      </c>
      <c r="H109" s="105">
        <f>[1]MercLab!E202</f>
        <v>0</v>
      </c>
      <c r="I109" s="70">
        <f t="shared" si="43"/>
        <v>0</v>
      </c>
      <c r="J109" s="104">
        <f>[1]MercLab!F202</f>
        <v>0</v>
      </c>
      <c r="K109" s="70">
        <f t="shared" si="44"/>
        <v>0</v>
      </c>
      <c r="L109" s="105">
        <f>[1]MercLab!G202</f>
        <v>0</v>
      </c>
      <c r="M109" s="70">
        <f t="shared" si="45"/>
        <v>0</v>
      </c>
      <c r="N109" s="105">
        <f>[1]MercLab!H202</f>
        <v>0</v>
      </c>
      <c r="O109" s="70">
        <f t="shared" si="46"/>
        <v>0</v>
      </c>
    </row>
    <row r="110" spans="1:15" x14ac:dyDescent="0.2">
      <c r="A110" s="191"/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</row>
    <row r="111" spans="1:15" x14ac:dyDescent="0.2">
      <c r="A111" s="14" t="str">
        <f>'C01'!$A$46</f>
        <v>Fuente: Instituto Nacional de Estadística (INE). LXV Encuesta Permanente de Hogares de Propósitos Múltiples, 2019.</v>
      </c>
      <c r="B111" s="125"/>
      <c r="C111" s="126"/>
      <c r="D111" s="58"/>
      <c r="E111" s="128"/>
      <c r="F111" s="121"/>
      <c r="G111" s="128"/>
      <c r="H111" s="121"/>
      <c r="I111" s="128"/>
      <c r="J111" s="121"/>
      <c r="K111" s="128"/>
      <c r="L111" s="121"/>
      <c r="M111" s="128"/>
      <c r="N111" s="121"/>
      <c r="O111" s="128"/>
    </row>
    <row r="112" spans="1:15" x14ac:dyDescent="0.2">
      <c r="A112" s="198" t="s">
        <v>123</v>
      </c>
      <c r="B112" s="127"/>
      <c r="C112" s="126"/>
      <c r="D112" s="131"/>
      <c r="E112" s="128"/>
      <c r="F112" s="121"/>
      <c r="G112" s="128"/>
      <c r="H112" s="121"/>
      <c r="I112" s="128"/>
      <c r="J112" s="121"/>
      <c r="K112" s="128"/>
      <c r="L112" s="121"/>
      <c r="M112" s="128"/>
      <c r="N112" s="121"/>
      <c r="O112" s="128"/>
    </row>
    <row r="113" spans="1:15" x14ac:dyDescent="0.2">
      <c r="A113" s="30" t="s">
        <v>94</v>
      </c>
      <c r="B113" s="127"/>
      <c r="C113" s="126"/>
      <c r="D113" s="131"/>
      <c r="E113" s="128"/>
      <c r="F113" s="121"/>
      <c r="G113" s="128"/>
      <c r="H113" s="121"/>
      <c r="I113" s="128"/>
      <c r="J113" s="121"/>
      <c r="K113" s="128"/>
      <c r="L113" s="121"/>
      <c r="M113" s="128"/>
      <c r="N113" s="121"/>
      <c r="O113" s="128"/>
    </row>
    <row r="114" spans="1:15" x14ac:dyDescent="0.2">
      <c r="A114" s="30" t="s">
        <v>95</v>
      </c>
      <c r="B114" s="127"/>
      <c r="C114" s="126"/>
      <c r="D114" s="131"/>
      <c r="E114" s="128"/>
      <c r="F114" s="121"/>
      <c r="G114" s="128"/>
      <c r="H114" s="121"/>
      <c r="I114" s="128"/>
      <c r="J114" s="121"/>
      <c r="K114" s="128"/>
      <c r="L114" s="121"/>
      <c r="M114" s="128"/>
      <c r="N114" s="121"/>
      <c r="O114" s="128"/>
    </row>
    <row r="115" spans="1:15" x14ac:dyDescent="0.2">
      <c r="B115" s="77"/>
      <c r="C115" s="76"/>
      <c r="D115" s="79"/>
    </row>
    <row r="116" spans="1:15" x14ac:dyDescent="0.2">
      <c r="A116" s="75"/>
      <c r="B116" s="77"/>
      <c r="C116" s="76"/>
      <c r="D116" s="79"/>
    </row>
    <row r="117" spans="1:15" x14ac:dyDescent="0.2">
      <c r="A117" s="75"/>
      <c r="B117" s="77"/>
      <c r="C117" s="76"/>
      <c r="D117" s="79"/>
    </row>
  </sheetData>
  <mergeCells count="25">
    <mergeCell ref="D65:K65"/>
    <mergeCell ref="A65:A67"/>
    <mergeCell ref="L65:M66"/>
    <mergeCell ref="N65:O66"/>
    <mergeCell ref="H66:I66"/>
    <mergeCell ref="J66:K66"/>
    <mergeCell ref="B65:C66"/>
    <mergeCell ref="D66:E66"/>
    <mergeCell ref="F66:G66"/>
    <mergeCell ref="B64:K64"/>
    <mergeCell ref="A61:O61"/>
    <mergeCell ref="A62:O62"/>
    <mergeCell ref="A1:O1"/>
    <mergeCell ref="A2:O2"/>
    <mergeCell ref="A3:O3"/>
    <mergeCell ref="A4:A6"/>
    <mergeCell ref="B4:C5"/>
    <mergeCell ref="H5:I5"/>
    <mergeCell ref="A63:O63"/>
    <mergeCell ref="J5:K5"/>
    <mergeCell ref="N4:O5"/>
    <mergeCell ref="D4:K4"/>
    <mergeCell ref="L4:M5"/>
    <mergeCell ref="D5:E5"/>
    <mergeCell ref="F5:G5"/>
  </mergeCells>
  <phoneticPr fontId="2" type="noConversion"/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60" max="16383" man="1"/>
  </rowBreaks>
  <ignoredErrors>
    <ignoredError sqref="D10:O10 D48:O49 E9:O9" emptyCellReference="1"/>
    <ignoredError sqref="C11 F8:O8 D72:N72 D97:N98 E96:N96" formula="1"/>
    <ignoredError sqref="D11:O33 D50:O53 D39:O47 E38:O38 D35:O37 E34:O34" formula="1" emptyCellReferenc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L127"/>
  <sheetViews>
    <sheetView topLeftCell="A79" workbookViewId="0">
      <selection activeCell="B69" sqref="B69"/>
    </sheetView>
  </sheetViews>
  <sheetFormatPr baseColWidth="10" defaultColWidth="12" defaultRowHeight="11.25" x14ac:dyDescent="0.2"/>
  <cols>
    <col min="1" max="1" width="48.6640625" style="23" customWidth="1"/>
    <col min="2" max="2" width="13.5" style="23" bestFit="1" customWidth="1"/>
    <col min="3" max="3" width="7.33203125" style="44" customWidth="1"/>
    <col min="4" max="4" width="13.1640625" style="23" bestFit="1" customWidth="1"/>
    <col min="5" max="5" width="8" style="44" bestFit="1" customWidth="1"/>
    <col min="6" max="6" width="13.1640625" style="23" bestFit="1" customWidth="1"/>
    <col min="7" max="7" width="8.33203125" style="44" bestFit="1" customWidth="1"/>
    <col min="8" max="8" width="11.33203125" style="23" bestFit="1" customWidth="1"/>
    <col min="9" max="9" width="8.33203125" style="44" customWidth="1"/>
    <col min="10" max="10" width="12" style="23" bestFit="1" customWidth="1"/>
    <col min="11" max="11" width="7.33203125" style="44" customWidth="1"/>
    <col min="12" max="12" width="10.5" style="23" bestFit="1" customWidth="1"/>
    <col min="13" max="13" width="7.1640625" style="44" bestFit="1" customWidth="1"/>
    <col min="14" max="14" width="12" style="23" customWidth="1"/>
    <col min="15" max="15" width="6.6640625" style="44" customWidth="1"/>
    <col min="16" max="16" width="10.6640625" style="23" customWidth="1"/>
    <col min="17" max="17" width="8" style="44" bestFit="1" customWidth="1"/>
    <col min="18" max="18" width="11.1640625" style="23" bestFit="1" customWidth="1"/>
    <col min="19" max="19" width="7.33203125" style="44" bestFit="1" customWidth="1"/>
    <col min="20" max="20" width="43.5" style="23" customWidth="1"/>
    <col min="21" max="21" width="11" style="23" bestFit="1" customWidth="1"/>
    <col min="22" max="22" width="7" style="44" bestFit="1" customWidth="1"/>
    <col min="23" max="23" width="11" style="23" bestFit="1" customWidth="1"/>
    <col min="24" max="24" width="7" style="44" bestFit="1" customWidth="1"/>
    <col min="25" max="25" width="11" style="23" bestFit="1" customWidth="1"/>
    <col min="26" max="26" width="7" style="44" bestFit="1" customWidth="1"/>
    <col min="27" max="27" width="11" style="23" bestFit="1" customWidth="1"/>
    <col min="28" max="28" width="6" style="44" bestFit="1" customWidth="1"/>
    <col min="29" max="29" width="11" style="23" bestFit="1" customWidth="1"/>
    <col min="30" max="30" width="6.6640625" style="44" bestFit="1" customWidth="1"/>
    <col min="31" max="31" width="10" style="23" customWidth="1"/>
    <col min="32" max="32" width="8" style="44" bestFit="1" customWidth="1"/>
    <col min="33" max="33" width="10.6640625" style="23" customWidth="1"/>
    <col min="34" max="34" width="7" style="44" bestFit="1" customWidth="1"/>
    <col min="35" max="35" width="11" style="23" bestFit="1" customWidth="1"/>
    <col min="36" max="36" width="7" style="44" bestFit="1" customWidth="1"/>
    <col min="37" max="37" width="11" style="23" bestFit="1" customWidth="1"/>
    <col min="38" max="38" width="7" style="44" bestFit="1" customWidth="1"/>
    <col min="39" max="45" width="7.6640625" style="23" customWidth="1"/>
    <col min="46" max="16384" width="12" style="23"/>
  </cols>
  <sheetData>
    <row r="1" spans="1:19" x14ac:dyDescent="0.2">
      <c r="A1" s="221" t="s">
        <v>83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</row>
    <row r="2" spans="1:19" x14ac:dyDescent="0.2">
      <c r="A2" s="221" t="s">
        <v>84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</row>
    <row r="3" spans="1:19" x14ac:dyDescent="0.2">
      <c r="A3" s="221" t="s">
        <v>40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</row>
    <row r="4" spans="1:19" ht="15" customHeight="1" x14ac:dyDescent="0.2">
      <c r="A4" s="217" t="s">
        <v>38</v>
      </c>
      <c r="B4" s="258" t="s">
        <v>23</v>
      </c>
      <c r="C4" s="258"/>
      <c r="D4" s="258" t="s">
        <v>22</v>
      </c>
      <c r="E4" s="258"/>
      <c r="F4" s="255" t="s">
        <v>8</v>
      </c>
      <c r="G4" s="255"/>
      <c r="H4" s="255"/>
      <c r="I4" s="255"/>
      <c r="J4" s="255"/>
      <c r="K4" s="255"/>
      <c r="L4" s="255"/>
      <c r="M4" s="255"/>
      <c r="N4" s="258" t="s">
        <v>1</v>
      </c>
      <c r="O4" s="258"/>
      <c r="P4" s="258" t="s">
        <v>2</v>
      </c>
      <c r="Q4" s="258"/>
      <c r="R4" s="258" t="s">
        <v>10</v>
      </c>
      <c r="S4" s="258"/>
    </row>
    <row r="5" spans="1:19" ht="12.75" customHeight="1" x14ac:dyDescent="0.2">
      <c r="A5" s="257"/>
      <c r="B5" s="259"/>
      <c r="C5" s="259"/>
      <c r="D5" s="259"/>
      <c r="E5" s="259"/>
      <c r="F5" s="254" t="s">
        <v>11</v>
      </c>
      <c r="G5" s="254"/>
      <c r="H5" s="254" t="s">
        <v>117</v>
      </c>
      <c r="I5" s="254"/>
      <c r="J5" s="254" t="s">
        <v>12</v>
      </c>
      <c r="K5" s="254"/>
      <c r="L5" s="254" t="s">
        <v>118</v>
      </c>
      <c r="M5" s="254"/>
      <c r="N5" s="259"/>
      <c r="O5" s="259"/>
      <c r="P5" s="259"/>
      <c r="Q5" s="259"/>
      <c r="R5" s="259"/>
      <c r="S5" s="259"/>
    </row>
    <row r="6" spans="1:19" x14ac:dyDescent="0.2">
      <c r="A6" s="218"/>
      <c r="B6" s="46" t="s">
        <v>6</v>
      </c>
      <c r="C6" s="47" t="s">
        <v>91</v>
      </c>
      <c r="D6" s="46" t="s">
        <v>6</v>
      </c>
      <c r="E6" s="47" t="s">
        <v>91</v>
      </c>
      <c r="F6" s="46" t="s">
        <v>6</v>
      </c>
      <c r="G6" s="47" t="s">
        <v>91</v>
      </c>
      <c r="H6" s="46" t="s">
        <v>6</v>
      </c>
      <c r="I6" s="47" t="s">
        <v>91</v>
      </c>
      <c r="J6" s="46" t="s">
        <v>6</v>
      </c>
      <c r="K6" s="47" t="s">
        <v>91</v>
      </c>
      <c r="L6" s="46" t="s">
        <v>6</v>
      </c>
      <c r="M6" s="47" t="s">
        <v>91</v>
      </c>
      <c r="N6" s="46" t="s">
        <v>6</v>
      </c>
      <c r="O6" s="47" t="s">
        <v>91</v>
      </c>
      <c r="P6" s="46" t="s">
        <v>6</v>
      </c>
      <c r="Q6" s="47" t="s">
        <v>91</v>
      </c>
      <c r="R6" s="46" t="s">
        <v>6</v>
      </c>
      <c r="S6" s="47" t="s">
        <v>91</v>
      </c>
    </row>
    <row r="7" spans="1:19" x14ac:dyDescent="0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</row>
    <row r="8" spans="1:19" s="50" customFormat="1" ht="12" customHeight="1" x14ac:dyDescent="0.2">
      <c r="A8" s="49" t="s">
        <v>109</v>
      </c>
      <c r="B8" s="103">
        <f>'C03'!B8</f>
        <v>3979761.4408606421</v>
      </c>
      <c r="C8" s="108">
        <f>SUM(G8,O8,Q8,S8)</f>
        <v>100.00000000000134</v>
      </c>
      <c r="D8" s="103">
        <f>[1]MercLab!C211</f>
        <v>3277329.7253250834</v>
      </c>
      <c r="E8" s="108">
        <f>IF(ISNUMBER(D8/$B$8*100),D8/$B$8*100,0)</f>
        <v>82.349903983600214</v>
      </c>
      <c r="F8" s="103">
        <f t="shared" ref="F8:F53" si="0">H8+J8+L8</f>
        <v>1869944.9012415707</v>
      </c>
      <c r="G8" s="108">
        <f>IF(ISNUMBER(F8/$B$8*100),F8/$B$8*100,0)</f>
        <v>46.986356570085931</v>
      </c>
      <c r="H8" s="103">
        <f>[1]MercLab!D211</f>
        <v>245401.10070302873</v>
      </c>
      <c r="I8" s="108">
        <f>IF(ISNUMBER(H8/$B$8*100),H8/$B$8*100,0)</f>
        <v>6.1662264020016133</v>
      </c>
      <c r="J8" s="103">
        <f>[1]MercLab!E211</f>
        <v>1518239.7312983572</v>
      </c>
      <c r="K8" s="108">
        <f>IF(ISNUMBER(J8/$B$8*100),J8/$B$8*100,0)</f>
        <v>38.149013549164664</v>
      </c>
      <c r="L8" s="103">
        <f>[1]MercLab!F211</f>
        <v>106304.0692401847</v>
      </c>
      <c r="M8" s="108">
        <f>IF(ISNUMBER(L8/$B$8*100),L8/$B$8*100,0)</f>
        <v>2.6711166189196494</v>
      </c>
      <c r="N8" s="103">
        <f>[1]MercLab!G211</f>
        <v>1407384.824083566</v>
      </c>
      <c r="O8" s="108">
        <f>IF(ISNUMBER(N8/$B$8*100),N8/$B$8*100,0)</f>
        <v>35.363547413515626</v>
      </c>
      <c r="P8" s="22">
        <f>'C03'!N8</f>
        <v>489877.41018995026</v>
      </c>
      <c r="Q8" s="108">
        <f>IF(ISNUMBER(P8/$B$8*100),P8/$B$8*100,0)</f>
        <v>12.309215450964619</v>
      </c>
      <c r="R8" s="103">
        <f>B8-(D8+P8)</f>
        <v>212554.30534560839</v>
      </c>
      <c r="S8" s="108">
        <f>IF(ISNUMBER(R8/$B$8*100),R8/$B$8*100,0)</f>
        <v>5.3408805654351612</v>
      </c>
    </row>
    <row r="9" spans="1:19" ht="11.25" customHeight="1" x14ac:dyDescent="0.2">
      <c r="A9" s="51"/>
      <c r="B9" s="8"/>
      <c r="C9" s="108"/>
      <c r="D9" s="8"/>
      <c r="E9" s="108"/>
      <c r="F9" s="8"/>
      <c r="G9" s="108"/>
      <c r="H9" s="8"/>
      <c r="I9" s="108"/>
      <c r="J9" s="8"/>
      <c r="K9" s="108"/>
      <c r="L9" s="8"/>
      <c r="M9" s="108"/>
      <c r="N9" s="8"/>
      <c r="O9" s="108"/>
      <c r="P9" s="8"/>
      <c r="Q9" s="108"/>
      <c r="R9" s="8"/>
      <c r="S9" s="108"/>
    </row>
    <row r="10" spans="1:19" ht="12.75" customHeight="1" x14ac:dyDescent="0.2">
      <c r="A10" s="52" t="s">
        <v>42</v>
      </c>
      <c r="B10" s="103"/>
      <c r="C10" s="67"/>
      <c r="D10" s="103"/>
      <c r="E10" s="108"/>
      <c r="F10" s="103"/>
      <c r="G10" s="108"/>
      <c r="H10" s="103"/>
      <c r="I10" s="108"/>
      <c r="J10" s="103"/>
      <c r="K10" s="108"/>
      <c r="L10" s="103"/>
      <c r="M10" s="108"/>
      <c r="N10" s="103"/>
      <c r="O10" s="108"/>
      <c r="P10" s="103"/>
      <c r="Q10" s="108"/>
      <c r="R10" s="103"/>
      <c r="S10" s="108"/>
    </row>
    <row r="11" spans="1:19" x14ac:dyDescent="0.2">
      <c r="A11" s="53" t="s">
        <v>73</v>
      </c>
      <c r="B11" s="69">
        <f>'C03'!B11</f>
        <v>2175134.1652617888</v>
      </c>
      <c r="C11" s="109">
        <f>IF(ISNUMBER(B11/B$8*100),B11/B$8*100,0)</f>
        <v>54.654888178207131</v>
      </c>
      <c r="D11" s="69">
        <f>SUM(D12:D14)</f>
        <v>1937333.0773315253</v>
      </c>
      <c r="E11" s="109">
        <f>IF(ISNUMBER(D11/D$8*100),D11/D$8*100,0)</f>
        <v>59.113157347613488</v>
      </c>
      <c r="F11" s="69">
        <f>SUM(F12:F14)</f>
        <v>1201624.8096458055</v>
      </c>
      <c r="G11" s="109">
        <f>IF(ISNUMBER(F11/F$8*100),F11/F$8*100,0)</f>
        <v>64.259904601893524</v>
      </c>
      <c r="H11" s="69">
        <f>SUM(H12:H14)</f>
        <v>177664.44436345066</v>
      </c>
      <c r="I11" s="109">
        <f>IF(ISNUMBER(H11/H$8*100),H11/H$8*100,0)</f>
        <v>72.39757436069965</v>
      </c>
      <c r="J11" s="69">
        <f>SUM(J12:J14)</f>
        <v>954289.71188226179</v>
      </c>
      <c r="K11" s="109">
        <f>IF(ISNUMBER(J11/J$8*100),J11/J$8*100,0)</f>
        <v>62.855008481840954</v>
      </c>
      <c r="L11" s="69">
        <f>SUM(L12:L14)</f>
        <v>69670.653400092953</v>
      </c>
      <c r="M11" s="109">
        <f>IF(ISNUMBER(L11/L$8*100),L11/L$8*100,0)</f>
        <v>65.539027713678806</v>
      </c>
      <c r="N11" s="69">
        <f>SUM(N12:N14)</f>
        <v>735708.26768570219</v>
      </c>
      <c r="O11" s="109">
        <f>IF(ISNUMBER(N11/N$8*100),N11/N$8*100,0)</f>
        <v>52.274847298056279</v>
      </c>
      <c r="P11" s="69">
        <f>'C03'!N11</f>
        <v>155861.21288355475</v>
      </c>
      <c r="Q11" s="109">
        <f>IF(ISNUMBER(P11/P$8*100),P11/P$8*100,0)</f>
        <v>31.816370716730841</v>
      </c>
      <c r="R11" s="69">
        <f t="shared" ref="R11:R53" si="1">B11-(D11+P11)</f>
        <v>81939.875046708621</v>
      </c>
      <c r="S11" s="109">
        <f>IF(ISNUMBER(R11/R$8*100),R11/R$8*100,0)</f>
        <v>38.550089546987195</v>
      </c>
    </row>
    <row r="12" spans="1:19" x14ac:dyDescent="0.2">
      <c r="A12" s="56" t="s">
        <v>68</v>
      </c>
      <c r="B12" s="69">
        <f>'C03'!B12</f>
        <v>460663.10590318742</v>
      </c>
      <c r="C12" s="109">
        <f>IF(ISNUMBER(B12/B$8*100),B12/B$8*100,0)</f>
        <v>11.575143705185678</v>
      </c>
      <c r="D12" s="69">
        <f>[1]MercLab!C212</f>
        <v>424421.0680787522</v>
      </c>
      <c r="E12" s="109">
        <f>IF(ISNUMBER(D12/D$8*100),D12/D$8*100,0)</f>
        <v>12.950209580656496</v>
      </c>
      <c r="F12" s="69">
        <f t="shared" si="0"/>
        <v>277029.43704806815</v>
      </c>
      <c r="G12" s="109">
        <f>IF(ISNUMBER(F12/F$8*100),F12/F$8*100,0)</f>
        <v>14.814844911426608</v>
      </c>
      <c r="H12" s="69">
        <f>[1]MercLab!D212</f>
        <v>65342.154314670508</v>
      </c>
      <c r="I12" s="109">
        <f>IF(ISNUMBER(H12/H$8*100),H12/H$8*100,0)</f>
        <v>26.626675319498293</v>
      </c>
      <c r="J12" s="69">
        <f>[1]MercLab!E212</f>
        <v>197972.59060834596</v>
      </c>
      <c r="K12" s="109">
        <f>IF(ISNUMBER(J12/J$8*100),J12/J$8*100,0)</f>
        <v>13.039613344794052</v>
      </c>
      <c r="L12" s="69">
        <f>[1]MercLab!F212</f>
        <v>13714.692125051663</v>
      </c>
      <c r="M12" s="109">
        <f>IF(ISNUMBER(L12/L$8*100),L12/L$8*100,0)</f>
        <v>12.901380185234979</v>
      </c>
      <c r="N12" s="69">
        <f>[1]MercLab!G212</f>
        <v>147391.63103067785</v>
      </c>
      <c r="O12" s="109">
        <f>IF(ISNUMBER(N12/N$8*100),N12/N$8*100,0)</f>
        <v>10.472731303369958</v>
      </c>
      <c r="P12" s="69">
        <f>'C03'!N12</f>
        <v>25850.450484702458</v>
      </c>
      <c r="Q12" s="109">
        <f t="shared" ref="Q12:S15" si="2">IF(ISNUMBER(P12/P$8*100),P12/P$8*100,0)</f>
        <v>5.2769223375045877</v>
      </c>
      <c r="R12" s="69">
        <f t="shared" si="1"/>
        <v>10391.587339732738</v>
      </c>
      <c r="S12" s="109">
        <f t="shared" si="2"/>
        <v>4.8889093649908695</v>
      </c>
    </row>
    <row r="13" spans="1:19" x14ac:dyDescent="0.2">
      <c r="A13" s="56" t="s">
        <v>69</v>
      </c>
      <c r="B13" s="104">
        <f>'C03'!B13</f>
        <v>278733.47356800199</v>
      </c>
      <c r="C13" s="109">
        <f>IF(ISNUMBER(B13/B$8*100),B13/B$8*100,0)</f>
        <v>7.0037734097882147</v>
      </c>
      <c r="D13" s="104">
        <f>[1]MercLab!C213</f>
        <v>248201.32059540195</v>
      </c>
      <c r="E13" s="109">
        <f>IF(ISNUMBER(D13/D$8*100),D13/D$8*100,0)</f>
        <v>7.573278900730152</v>
      </c>
      <c r="F13" s="104">
        <f t="shared" si="0"/>
        <v>164043.28988055181</v>
      </c>
      <c r="G13" s="109">
        <f>IF(ISNUMBER(F13/F$8*100),F13/F$8*100,0)</f>
        <v>8.7726269245491366</v>
      </c>
      <c r="H13" s="104">
        <f>[1]MercLab!D213</f>
        <v>11624.706400899589</v>
      </c>
      <c r="I13" s="109">
        <f>IF(ISNUMBER(H13/H$8*100),H13/H$8*100,0)</f>
        <v>4.7370229259758645</v>
      </c>
      <c r="J13" s="104">
        <f>[1]MercLab!E213</f>
        <v>144080.62442424506</v>
      </c>
      <c r="K13" s="109">
        <f>IF(ISNUMBER(J13/J$8*100),J13/J$8*100,0)</f>
        <v>9.4899785227614366</v>
      </c>
      <c r="L13" s="104">
        <f>[1]MercLab!F213</f>
        <v>8337.9590554071492</v>
      </c>
      <c r="M13" s="109">
        <f>IF(ISNUMBER(L13/L$8*100),L13/L$8*100,0)</f>
        <v>7.8434994210506312</v>
      </c>
      <c r="N13" s="104">
        <f>[1]MercLab!G213</f>
        <v>84158.03071484559</v>
      </c>
      <c r="O13" s="109">
        <f>IF(ISNUMBER(N13/N$8*100),N13/N$8*100,0)</f>
        <v>5.9797455020623804</v>
      </c>
      <c r="P13" s="104">
        <f>'C03'!N13</f>
        <v>17091.086196560707</v>
      </c>
      <c r="Q13" s="109">
        <f t="shared" si="2"/>
        <v>3.4888496266716258</v>
      </c>
      <c r="R13" s="104">
        <f t="shared" si="1"/>
        <v>13441.066776039312</v>
      </c>
      <c r="S13" s="109">
        <f t="shared" si="2"/>
        <v>6.32359187182045</v>
      </c>
    </row>
    <row r="14" spans="1:19" x14ac:dyDescent="0.2">
      <c r="A14" s="56" t="s">
        <v>97</v>
      </c>
      <c r="B14" s="104">
        <f>'C03'!B14</f>
        <v>1435737.5857905992</v>
      </c>
      <c r="C14" s="109">
        <f>IF(ISNUMBER(B14/B$8*100),B14/B$8*100,0)</f>
        <v>36.075971063233233</v>
      </c>
      <c r="D14" s="104">
        <f>[1]MercLab!C214</f>
        <v>1264710.6886573711</v>
      </c>
      <c r="E14" s="109">
        <f>IF(ISNUMBER(D14/D$8*100),D14/D$8*100,0)</f>
        <v>38.58966886622683</v>
      </c>
      <c r="F14" s="104">
        <f t="shared" si="0"/>
        <v>760552.08271718549</v>
      </c>
      <c r="G14" s="109">
        <f>IF(ISNUMBER(F14/F$8*100),F14/F$8*100,0)</f>
        <v>40.672432765917783</v>
      </c>
      <c r="H14" s="104">
        <f>[1]MercLab!D214</f>
        <v>100697.58364788056</v>
      </c>
      <c r="I14" s="109">
        <f>IF(ISNUMBER(H14/H$8*100),H14/H$8*100,0)</f>
        <v>41.033876115225496</v>
      </c>
      <c r="J14" s="104">
        <f>[1]MercLab!E214</f>
        <v>612236.49684967077</v>
      </c>
      <c r="K14" s="109">
        <f>IF(ISNUMBER(J14/J$8*100),J14/J$8*100,0)</f>
        <v>40.325416614285466</v>
      </c>
      <c r="L14" s="104">
        <f>[1]MercLab!F214</f>
        <v>47618.002219634138</v>
      </c>
      <c r="M14" s="109">
        <f>IF(ISNUMBER(L14/L$8*100),L14/L$8*100,0)</f>
        <v>44.794148107393184</v>
      </c>
      <c r="N14" s="104">
        <f>[1]MercLab!G214</f>
        <v>504158.60594017874</v>
      </c>
      <c r="O14" s="109">
        <f>IF(ISNUMBER(N14/N$8*100),N14/N$8*100,0)</f>
        <v>35.822370492623946</v>
      </c>
      <c r="P14" s="104">
        <f>'C03'!N14</f>
        <v>112919.67620229156</v>
      </c>
      <c r="Q14" s="109">
        <f t="shared" si="2"/>
        <v>23.05059875255462</v>
      </c>
      <c r="R14" s="104">
        <f t="shared" si="1"/>
        <v>58107.220930936513</v>
      </c>
      <c r="S14" s="109">
        <f t="shared" si="2"/>
        <v>27.337588310175846</v>
      </c>
    </row>
    <row r="15" spans="1:19" x14ac:dyDescent="0.2">
      <c r="A15" s="53" t="s">
        <v>70</v>
      </c>
      <c r="B15" s="104">
        <f>'C03'!B15</f>
        <v>1804627.2755989681</v>
      </c>
      <c r="C15" s="109">
        <f>IF(ISNUMBER(B15/B$8*100),B15/B$8*100,0)</f>
        <v>45.345111821795761</v>
      </c>
      <c r="D15" s="104">
        <f>[1]MercLab!C215</f>
        <v>1339996.6479936738</v>
      </c>
      <c r="E15" s="109">
        <f>IF(ISNUMBER(D15/D$8*100),D15/D$8*100,0)</f>
        <v>40.886842652390051</v>
      </c>
      <c r="F15" s="104">
        <f t="shared" si="0"/>
        <v>668320.09159581759</v>
      </c>
      <c r="G15" s="109">
        <f>IF(ISNUMBER(F15/F$8*100),F15/F$8*100,0)</f>
        <v>35.740095398109275</v>
      </c>
      <c r="H15" s="104">
        <f>[1]MercLab!D215</f>
        <v>67736.65633957641</v>
      </c>
      <c r="I15" s="109">
        <f>IF(ISNUMBER(H15/H$8*100),H15/H$8*100,0)</f>
        <v>27.602425639299671</v>
      </c>
      <c r="J15" s="104">
        <f>[1]MercLab!E215</f>
        <v>563950.01941614924</v>
      </c>
      <c r="K15" s="109">
        <f>IF(ISNUMBER(J15/J$8*100),J15/J$8*100,0)</f>
        <v>37.144991518162584</v>
      </c>
      <c r="L15" s="104">
        <f>[1]MercLab!F215</f>
        <v>36633.415840091846</v>
      </c>
      <c r="M15" s="109">
        <f>IF(ISNUMBER(L15/L$8*100),L15/L$8*100,0)</f>
        <v>34.460972286321287</v>
      </c>
      <c r="N15" s="104">
        <f>[1]MercLab!G215</f>
        <v>671676.55639791489</v>
      </c>
      <c r="O15" s="109">
        <f>IF(ISNUMBER(N15/N$8*100),N15/N$8*100,0)</f>
        <v>47.725152701947351</v>
      </c>
      <c r="P15" s="104">
        <f>'C03'!N15</f>
        <v>334016.19730639266</v>
      </c>
      <c r="Q15" s="109">
        <f t="shared" si="2"/>
        <v>68.183629283268573</v>
      </c>
      <c r="R15" s="104">
        <f t="shared" si="1"/>
        <v>130614.43029890163</v>
      </c>
      <c r="S15" s="109">
        <f t="shared" si="2"/>
        <v>61.449910453013679</v>
      </c>
    </row>
    <row r="16" spans="1:19" x14ac:dyDescent="0.2">
      <c r="A16" s="54"/>
      <c r="B16" s="105">
        <f>'C03'!B16</f>
        <v>0</v>
      </c>
      <c r="C16" s="109"/>
      <c r="D16" s="105"/>
      <c r="E16" s="109"/>
      <c r="F16" s="105">
        <f t="shared" si="0"/>
        <v>0</v>
      </c>
      <c r="G16" s="109"/>
      <c r="H16" s="105"/>
      <c r="I16" s="109"/>
      <c r="J16" s="105"/>
      <c r="K16" s="109"/>
      <c r="L16" s="105"/>
      <c r="M16" s="109"/>
      <c r="N16" s="105"/>
      <c r="O16" s="109"/>
      <c r="P16" s="105"/>
      <c r="Q16" s="109"/>
      <c r="R16" s="105"/>
      <c r="S16" s="109"/>
    </row>
    <row r="17" spans="1:19" x14ac:dyDescent="0.2">
      <c r="A17" s="52" t="s">
        <v>41</v>
      </c>
      <c r="B17" s="103"/>
      <c r="C17" s="67"/>
      <c r="D17" s="103"/>
      <c r="E17" s="108"/>
      <c r="F17" s="103"/>
      <c r="G17" s="108"/>
      <c r="H17" s="103"/>
      <c r="I17" s="108"/>
      <c r="J17" s="103"/>
      <c r="K17" s="108"/>
      <c r="L17" s="103"/>
      <c r="M17" s="108"/>
      <c r="N17" s="103"/>
      <c r="O17" s="108"/>
      <c r="P17" s="103"/>
      <c r="Q17" s="108"/>
      <c r="R17" s="103"/>
      <c r="S17" s="108"/>
    </row>
    <row r="18" spans="1:19" x14ac:dyDescent="0.2">
      <c r="A18" s="53" t="s">
        <v>44</v>
      </c>
      <c r="B18" s="104">
        <f>'C03'!B18</f>
        <v>335015.72115569428</v>
      </c>
      <c r="C18" s="109">
        <f>IF(ISNUMBER(B18/B$8*100),B18/B$8*100,0)</f>
        <v>8.4179850007101322</v>
      </c>
      <c r="D18" s="104">
        <f>[1]MercLab!C217</f>
        <v>274213.92179253366</v>
      </c>
      <c r="E18" s="109">
        <f>IF(ISNUMBER(D18/D$8*100),D18/D$8*100,0)</f>
        <v>8.3669921788334545</v>
      </c>
      <c r="F18" s="104">
        <f t="shared" si="0"/>
        <v>101782.65436838695</v>
      </c>
      <c r="G18" s="109">
        <f>IF(ISNUMBER(F18/F$8*100),F18/F$8*100,0)</f>
        <v>5.4430830716352778</v>
      </c>
      <c r="H18" s="104">
        <f>[1]MercLab!D217</f>
        <v>3786.7707309627003</v>
      </c>
      <c r="I18" s="109">
        <f>IF(ISNUMBER(H18/H$8*100),H18/H$8*100,0)</f>
        <v>1.5430944360535885</v>
      </c>
      <c r="J18" s="104">
        <f>[1]MercLab!E217</f>
        <v>88197.439400293879</v>
      </c>
      <c r="K18" s="109">
        <f>IF(ISNUMBER(J18/J$8*100),J18/J$8*100,0)</f>
        <v>5.8091905765678939</v>
      </c>
      <c r="L18" s="104">
        <f>[1]MercLab!F217</f>
        <v>9798.4442371303794</v>
      </c>
      <c r="M18" s="109">
        <f>IF(ISNUMBER(L18/L$8*100),L18/L$8*100,0)</f>
        <v>9.2173745625782733</v>
      </c>
      <c r="N18" s="104">
        <f>[1]MercLab!G217</f>
        <v>172431.26742414336</v>
      </c>
      <c r="O18" s="109">
        <f>IF(ISNUMBER(N18/N$8*100),N18/N$8*100,0)</f>
        <v>12.251891911398424</v>
      </c>
      <c r="P18" s="104">
        <f>'C03'!N18</f>
        <v>27786.731321079766</v>
      </c>
      <c r="Q18" s="109">
        <f t="shared" ref="Q18:S22" si="3">IF(ISNUMBER(P18/P$8*100),P18/P$8*100,0)</f>
        <v>5.6721805788728741</v>
      </c>
      <c r="R18" s="104">
        <f t="shared" si="1"/>
        <v>33015.068042080849</v>
      </c>
      <c r="S18" s="109">
        <f t="shared" si="3"/>
        <v>15.532533198233322</v>
      </c>
    </row>
    <row r="19" spans="1:19" x14ac:dyDescent="0.2">
      <c r="A19" s="53" t="s">
        <v>45</v>
      </c>
      <c r="B19" s="104">
        <f>'C03'!B19</f>
        <v>2077878.3923090897</v>
      </c>
      <c r="C19" s="109">
        <f>IF(ISNUMBER(B19/B$8*100),B19/B$8*100,0)</f>
        <v>52.211129314819907</v>
      </c>
      <c r="D19" s="104">
        <f>[1]MercLab!C218</f>
        <v>1652005.3801899115</v>
      </c>
      <c r="E19" s="109">
        <f>IF(ISNUMBER(D19/D$8*100),D19/D$8*100,0)</f>
        <v>50.40705448171061</v>
      </c>
      <c r="F19" s="104">
        <f t="shared" si="0"/>
        <v>838851.13741074735</v>
      </c>
      <c r="G19" s="109">
        <f>IF(ISNUMBER(F19/F$8*100),F19/F$8*100,0)</f>
        <v>44.859671365385303</v>
      </c>
      <c r="H19" s="104">
        <f>[1]MercLab!D218</f>
        <v>41841.319894459957</v>
      </c>
      <c r="I19" s="109">
        <f>IF(ISNUMBER(H19/H$8*100),H19/H$8*100,0)</f>
        <v>17.05017612985122</v>
      </c>
      <c r="J19" s="104">
        <f>[1]MercLab!E218</f>
        <v>730210.92024997436</v>
      </c>
      <c r="K19" s="109">
        <f>IF(ISNUMBER(J19/J$8*100),J19/J$8*100,0)</f>
        <v>48.095890602567607</v>
      </c>
      <c r="L19" s="104">
        <f>[1]MercLab!F218</f>
        <v>66798.897266313084</v>
      </c>
      <c r="M19" s="109">
        <f>IF(ISNUMBER(L19/L$8*100),L19/L$8*100,0)</f>
        <v>62.837573146317517</v>
      </c>
      <c r="N19" s="104">
        <f>[1]MercLab!G218</f>
        <v>813154.24277920928</v>
      </c>
      <c r="O19" s="109">
        <f>IF(ISNUMBER(N19/N$8*100),N19/N$8*100,0)</f>
        <v>57.777675932288354</v>
      </c>
      <c r="P19" s="104">
        <f>'C03'!N19</f>
        <v>316378.50787415687</v>
      </c>
      <c r="Q19" s="109">
        <f t="shared" si="3"/>
        <v>64.583200060496964</v>
      </c>
      <c r="R19" s="104">
        <f t="shared" si="1"/>
        <v>109494.50424502138</v>
      </c>
      <c r="S19" s="109">
        <f t="shared" si="3"/>
        <v>51.513660975714345</v>
      </c>
    </row>
    <row r="20" spans="1:19" x14ac:dyDescent="0.2">
      <c r="A20" s="53" t="s">
        <v>46</v>
      </c>
      <c r="B20" s="69">
        <f>'C03'!B20</f>
        <v>1104890.2878992127</v>
      </c>
      <c r="C20" s="109">
        <f>IF(ISNUMBER(B20/B$8*100),B20/B$8*100,0)</f>
        <v>27.762726593488352</v>
      </c>
      <c r="D20" s="69">
        <f>[1]MercLab!C219</f>
        <v>941010.85136976279</v>
      </c>
      <c r="E20" s="109">
        <f>IF(ISNUMBER(D20/D$8*100),D20/D$8*100,0)</f>
        <v>28.712730492090554</v>
      </c>
      <c r="F20" s="69">
        <f t="shared" si="0"/>
        <v>613577.04697200493</v>
      </c>
      <c r="G20" s="109">
        <f>IF(ISNUMBER(F20/F$8*100),F20/F$8*100,0)</f>
        <v>32.812573598538314</v>
      </c>
      <c r="H20" s="69">
        <f>[1]MercLab!D219</f>
        <v>88163.620150186514</v>
      </c>
      <c r="I20" s="109">
        <f>IF(ISNUMBER(H20/H$8*100),H20/H$8*100,0)</f>
        <v>35.926334436811437</v>
      </c>
      <c r="J20" s="69">
        <f>[1]MercLab!E219</f>
        <v>499054.91578316124</v>
      </c>
      <c r="K20" s="109">
        <f>IF(ISNUMBER(J20/J$8*100),J20/J$8*100,0)</f>
        <v>32.870626785427561</v>
      </c>
      <c r="L20" s="69">
        <f>[1]MercLab!F219</f>
        <v>26358.511038657161</v>
      </c>
      <c r="M20" s="109">
        <f>IF(ISNUMBER(L20/L$8*100),L20/L$8*100,0)</f>
        <v>24.795392337336043</v>
      </c>
      <c r="N20" s="69">
        <f>[1]MercLab!G219</f>
        <v>327433.8043977631</v>
      </c>
      <c r="O20" s="109">
        <f>IF(ISNUMBER(N20/N$8*100),N20/N$8*100,0)</f>
        <v>23.265406788152287</v>
      </c>
      <c r="P20" s="69">
        <f>'C03'!N20</f>
        <v>120112.15308744241</v>
      </c>
      <c r="Q20" s="109">
        <f t="shared" si="3"/>
        <v>24.51881850213686</v>
      </c>
      <c r="R20" s="69">
        <f t="shared" si="1"/>
        <v>43767.283442007378</v>
      </c>
      <c r="S20" s="109">
        <f t="shared" si="3"/>
        <v>20.591106527267367</v>
      </c>
    </row>
    <row r="21" spans="1:19" x14ac:dyDescent="0.2">
      <c r="A21" s="53" t="s">
        <v>47</v>
      </c>
      <c r="B21" s="69">
        <f>'C03'!B21</f>
        <v>439930.75123874831</v>
      </c>
      <c r="C21" s="109">
        <f>IF(ISNUMBER(B21/B$8*100),B21/B$8*100,0)</f>
        <v>11.054199046252663</v>
      </c>
      <c r="D21" s="69">
        <f>[1]MercLab!C220</f>
        <v>389818.3141202032</v>
      </c>
      <c r="E21" s="109">
        <f>IF(ISNUMBER(D21/D$8*100),D21/D$8*100,0)</f>
        <v>11.894388016803422</v>
      </c>
      <c r="F21" s="69">
        <f t="shared" si="0"/>
        <v>302936.37894409359</v>
      </c>
      <c r="G21" s="109">
        <f>IF(ISNUMBER(F21/F$8*100),F21/F$8*100,0)</f>
        <v>16.200283695148215</v>
      </c>
      <c r="H21" s="69">
        <f>[1]MercLab!D220</f>
        <v>110406.31835237944</v>
      </c>
      <c r="I21" s="109">
        <f>IF(ISNUMBER(H21/H$8*100),H21/H$8*100,0)</f>
        <v>44.99014798062673</v>
      </c>
      <c r="J21" s="69">
        <f>[1]MercLab!E220</f>
        <v>190537.52213397532</v>
      </c>
      <c r="K21" s="109">
        <f>IF(ISNUMBER(J21/J$8*100),J21/J$8*100,0)</f>
        <v>12.549896976482945</v>
      </c>
      <c r="L21" s="69">
        <f>[1]MercLab!F220</f>
        <v>1992.5384577388249</v>
      </c>
      <c r="M21" s="109">
        <f>IF(ISNUMBER(L21/L$8*100),L21/L$8*100,0)</f>
        <v>1.8743764674114773</v>
      </c>
      <c r="N21" s="69">
        <f>[1]MercLab!G220</f>
        <v>86881.935176107188</v>
      </c>
      <c r="O21" s="109">
        <f>IF(ISNUMBER(N21/N$8*100),N21/N$8*100,0)</f>
        <v>6.1732891878155147</v>
      </c>
      <c r="P21" s="69">
        <f>'C03'!N21</f>
        <v>25600.017907268451</v>
      </c>
      <c r="Q21" s="109">
        <f t="shared" si="3"/>
        <v>5.2258008584927467</v>
      </c>
      <c r="R21" s="69">
        <f t="shared" si="1"/>
        <v>24512.41921127669</v>
      </c>
      <c r="S21" s="109">
        <f t="shared" si="3"/>
        <v>11.532308965193653</v>
      </c>
    </row>
    <row r="22" spans="1:19" x14ac:dyDescent="0.2">
      <c r="A22" s="53" t="s">
        <v>63</v>
      </c>
      <c r="B22" s="104">
        <f>'C03'!B22</f>
        <v>22046.288258000979</v>
      </c>
      <c r="C22" s="109">
        <f>IF(ISNUMBER(B22/B$8*100),B22/B$8*100,0)</f>
        <v>0.55396004473155969</v>
      </c>
      <c r="D22" s="104">
        <f>[1]MercLab!C221</f>
        <v>20281.257852753188</v>
      </c>
      <c r="E22" s="109">
        <f>IF(ISNUMBER(D22/D$8*100),D22/D$8*100,0)</f>
        <v>0.61883483056443034</v>
      </c>
      <c r="F22" s="104">
        <f t="shared" si="0"/>
        <v>12797.683546371549</v>
      </c>
      <c r="G22" s="109">
        <f>IF(ISNUMBER(F22/F$8*100),F22/F$8*100,0)</f>
        <v>0.68438826929469332</v>
      </c>
      <c r="H22" s="104">
        <f>[1]MercLab!D221</f>
        <v>1203.0715750383947</v>
      </c>
      <c r="I22" s="109">
        <f>IF(ISNUMBER(H22/H$8*100),H22/H$8*100,0)</f>
        <v>0.49024701665633014</v>
      </c>
      <c r="J22" s="104">
        <f>[1]MercLab!E221</f>
        <v>10238.933730987843</v>
      </c>
      <c r="K22" s="109">
        <f>IF(ISNUMBER(J22/J$8*100),J22/J$8*100,0)</f>
        <v>0.67439505895632079</v>
      </c>
      <c r="L22" s="104">
        <f>[1]MercLab!F221</f>
        <v>1355.6782403453115</v>
      </c>
      <c r="M22" s="109">
        <f>IF(ISNUMBER(L22/L$8*100),L22/L$8*100,0)</f>
        <v>1.275283486356741</v>
      </c>
      <c r="N22" s="104">
        <f>[1]MercLab!G221</f>
        <v>7483.5743063816471</v>
      </c>
      <c r="O22" s="109">
        <f>IF(ISNUMBER(N22/N$8*100),N22/N$8*100,0)</f>
        <v>0.53173618034816161</v>
      </c>
      <c r="P22" s="104">
        <f>'C03'!N22</f>
        <v>0</v>
      </c>
      <c r="Q22" s="109">
        <f t="shared" si="3"/>
        <v>0</v>
      </c>
      <c r="R22" s="104">
        <f t="shared" si="1"/>
        <v>1765.0304052477914</v>
      </c>
      <c r="S22" s="109">
        <f t="shared" si="3"/>
        <v>0.8303903336034022</v>
      </c>
    </row>
    <row r="23" spans="1:19" x14ac:dyDescent="0.2">
      <c r="B23" s="105"/>
      <c r="C23" s="106"/>
      <c r="D23" s="105"/>
      <c r="E23" s="106"/>
      <c r="F23" s="105">
        <f t="shared" si="0"/>
        <v>0</v>
      </c>
      <c r="G23" s="106"/>
      <c r="H23" s="105"/>
      <c r="I23" s="106"/>
      <c r="J23" s="105"/>
      <c r="K23" s="106"/>
      <c r="L23" s="105"/>
      <c r="M23" s="106"/>
      <c r="N23" s="105"/>
      <c r="O23" s="106"/>
      <c r="P23" s="105">
        <f>'C03'!N23</f>
        <v>0</v>
      </c>
      <c r="Q23" s="106"/>
      <c r="R23" s="105">
        <f t="shared" si="1"/>
        <v>0</v>
      </c>
      <c r="S23" s="106"/>
    </row>
    <row r="24" spans="1:19" ht="11.25" customHeight="1" x14ac:dyDescent="0.2">
      <c r="A24" s="52" t="s">
        <v>19</v>
      </c>
      <c r="B24" s="103"/>
      <c r="C24" s="67"/>
      <c r="D24" s="103"/>
      <c r="E24" s="108"/>
      <c r="F24" s="103"/>
      <c r="G24" s="108"/>
      <c r="H24" s="103"/>
      <c r="I24" s="108"/>
      <c r="J24" s="103"/>
      <c r="K24" s="108"/>
      <c r="L24" s="103"/>
      <c r="M24" s="108"/>
      <c r="N24" s="103"/>
      <c r="O24" s="108"/>
      <c r="P24" s="103"/>
      <c r="Q24" s="108"/>
      <c r="R24" s="103"/>
      <c r="S24" s="108"/>
    </row>
    <row r="25" spans="1:19" x14ac:dyDescent="0.2">
      <c r="A25" s="53" t="s">
        <v>48</v>
      </c>
      <c r="B25" s="104">
        <f>'C03'!B25</f>
        <v>28275.016353748942</v>
      </c>
      <c r="C25" s="109">
        <f t="shared" ref="C25:C33" si="4">IF(ISNUMBER(B25/B$8*100),B25/B$8*100,0)</f>
        <v>0.71047013178846063</v>
      </c>
      <c r="D25" s="104">
        <f>[1]MercLab!C223</f>
        <v>4553.3645031986052</v>
      </c>
      <c r="E25" s="109">
        <f t="shared" ref="E25:E33" si="5">IF(ISNUMBER(D25/D$8*100),D25/D$8*100,0)</f>
        <v>0.1389351967857598</v>
      </c>
      <c r="F25" s="104">
        <f t="shared" si="0"/>
        <v>3224.6358627297909</v>
      </c>
      <c r="G25" s="109">
        <f t="shared" ref="G25:G33" si="6">IF(ISNUMBER(F25/F$8*100),F25/F$8*100,0)</f>
        <v>0.17244550150053931</v>
      </c>
      <c r="H25" s="104">
        <f>[1]MercLab!D223</f>
        <v>0</v>
      </c>
      <c r="I25" s="109">
        <f t="shared" ref="I25:I33" si="7">IF(ISNUMBER(H25/H$8*100),H25/H$8*100,0)</f>
        <v>0</v>
      </c>
      <c r="J25" s="104">
        <f>[1]MercLab!E223</f>
        <v>3224.6358627297909</v>
      </c>
      <c r="K25" s="109">
        <f t="shared" ref="K25:K33" si="8">IF(ISNUMBER(J25/J$8*100),J25/J$8*100,0)</f>
        <v>0.21239306258782797</v>
      </c>
      <c r="L25" s="104">
        <f>[1]MercLab!F223</f>
        <v>0</v>
      </c>
      <c r="M25" s="109">
        <f t="shared" ref="M25:M33" si="9">IF(ISNUMBER(L25/L$8*100),L25/L$8*100,0)</f>
        <v>0</v>
      </c>
      <c r="N25" s="104">
        <f>[1]MercLab!G223</f>
        <v>1328.7286404688136</v>
      </c>
      <c r="O25" s="109">
        <f t="shared" ref="O25:O33" si="10">IF(ISNUMBER(N25/N$8*100),N25/N$8*100,0)</f>
        <v>9.4411181485776624E-2</v>
      </c>
      <c r="P25" s="104">
        <f>'C03'!N25</f>
        <v>23721.651850550355</v>
      </c>
      <c r="Q25" s="109">
        <f t="shared" ref="Q25:S33" si="11">IF(ISNUMBER(P25/P$8*100),P25/P$8*100,0)</f>
        <v>4.8423649176540451</v>
      </c>
      <c r="R25" s="104">
        <f t="shared" si="1"/>
        <v>0</v>
      </c>
      <c r="S25" s="109">
        <f t="shared" si="11"/>
        <v>0</v>
      </c>
    </row>
    <row r="26" spans="1:19" x14ac:dyDescent="0.2">
      <c r="A26" s="53" t="s">
        <v>49</v>
      </c>
      <c r="B26" s="104">
        <f>'C03'!B26</f>
        <v>117419.17176546837</v>
      </c>
      <c r="C26" s="109">
        <f t="shared" si="4"/>
        <v>2.9504072922540785</v>
      </c>
      <c r="D26" s="104">
        <f>[1]MercLab!C224</f>
        <v>28293.020234218297</v>
      </c>
      <c r="E26" s="109">
        <f t="shared" si="5"/>
        <v>0.86329489570695761</v>
      </c>
      <c r="F26" s="104">
        <f t="shared" si="0"/>
        <v>24742.98166196344</v>
      </c>
      <c r="G26" s="109">
        <f t="shared" si="6"/>
        <v>1.3231930868944353</v>
      </c>
      <c r="H26" s="104">
        <f>[1]MercLab!D224</f>
        <v>0</v>
      </c>
      <c r="I26" s="109">
        <f t="shared" si="7"/>
        <v>0</v>
      </c>
      <c r="J26" s="104">
        <f>[1]MercLab!E224</f>
        <v>21367.380427405522</v>
      </c>
      <c r="K26" s="109">
        <f t="shared" si="8"/>
        <v>1.4073785573463238</v>
      </c>
      <c r="L26" s="104">
        <f>[1]MercLab!F224</f>
        <v>3375.6012345579193</v>
      </c>
      <c r="M26" s="109">
        <f t="shared" si="9"/>
        <v>3.1754205259358841</v>
      </c>
      <c r="N26" s="104">
        <f>[1]MercLab!G224</f>
        <v>3550.038572254884</v>
      </c>
      <c r="O26" s="109">
        <f t="shared" si="10"/>
        <v>0.25224363027834484</v>
      </c>
      <c r="P26" s="104">
        <f>'C03'!N26</f>
        <v>88486.824902278124</v>
      </c>
      <c r="Q26" s="109">
        <f t="shared" si="11"/>
        <v>18.063054768736386</v>
      </c>
      <c r="R26" s="104">
        <f t="shared" si="1"/>
        <v>639.32662897196133</v>
      </c>
      <c r="S26" s="109">
        <f t="shared" si="11"/>
        <v>0.30078272370556364</v>
      </c>
    </row>
    <row r="27" spans="1:19" x14ac:dyDescent="0.2">
      <c r="A27" s="53" t="s">
        <v>50</v>
      </c>
      <c r="B27" s="104">
        <f>'C03'!B27</f>
        <v>290743.18552673206</v>
      </c>
      <c r="C27" s="109">
        <f t="shared" si="4"/>
        <v>7.3055430544564874</v>
      </c>
      <c r="D27" s="104">
        <f>[1]MercLab!C225</f>
        <v>163445.73684777934</v>
      </c>
      <c r="E27" s="109">
        <f t="shared" si="5"/>
        <v>4.9871618221620011</v>
      </c>
      <c r="F27" s="104">
        <f t="shared" si="0"/>
        <v>137067.14040423825</v>
      </c>
      <c r="G27" s="109">
        <f t="shared" si="6"/>
        <v>7.330009580134206</v>
      </c>
      <c r="H27" s="104">
        <f>[1]MercLab!D225</f>
        <v>639.32662897193507</v>
      </c>
      <c r="I27" s="109">
        <f t="shared" si="7"/>
        <v>0.26052313014912432</v>
      </c>
      <c r="J27" s="104">
        <f>[1]MercLab!E225</f>
        <v>124963.27282502658</v>
      </c>
      <c r="K27" s="109">
        <f t="shared" si="8"/>
        <v>8.2307998038070966</v>
      </c>
      <c r="L27" s="104">
        <f>[1]MercLab!F225</f>
        <v>11464.540950239747</v>
      </c>
      <c r="M27" s="109">
        <f t="shared" si="9"/>
        <v>10.784668011472471</v>
      </c>
      <c r="N27" s="104">
        <f>[1]MercLab!G225</f>
        <v>26378.596443540326</v>
      </c>
      <c r="O27" s="109">
        <f t="shared" si="10"/>
        <v>1.874298769756668</v>
      </c>
      <c r="P27" s="104">
        <f>'C03'!N27</f>
        <v>123604.02372272837</v>
      </c>
      <c r="Q27" s="109">
        <f t="shared" si="11"/>
        <v>25.231623494294386</v>
      </c>
      <c r="R27" s="104">
        <f t="shared" si="1"/>
        <v>3693.4249562243349</v>
      </c>
      <c r="S27" s="109">
        <f t="shared" si="11"/>
        <v>1.7376382709439413</v>
      </c>
    </row>
    <row r="28" spans="1:19" x14ac:dyDescent="0.2">
      <c r="A28" s="53" t="s">
        <v>51</v>
      </c>
      <c r="B28" s="104">
        <f>'C03'!B28</f>
        <v>617607.52136567107</v>
      </c>
      <c r="C28" s="109">
        <f t="shared" si="4"/>
        <v>15.518707102004347</v>
      </c>
      <c r="D28" s="104">
        <f>[1]MercLab!C226</f>
        <v>488153.15121966694</v>
      </c>
      <c r="E28" s="109">
        <f t="shared" si="5"/>
        <v>14.894844038655473</v>
      </c>
      <c r="F28" s="104">
        <f t="shared" si="0"/>
        <v>398656.34896122332</v>
      </c>
      <c r="G28" s="109">
        <f t="shared" si="6"/>
        <v>21.319149494540241</v>
      </c>
      <c r="H28" s="104">
        <f>[1]MercLab!D226</f>
        <v>24903.818500999558</v>
      </c>
      <c r="I28" s="109">
        <f t="shared" si="7"/>
        <v>10.148209779685066</v>
      </c>
      <c r="J28" s="104">
        <f>[1]MercLab!E226</f>
        <v>354008.04665926809</v>
      </c>
      <c r="K28" s="109">
        <f t="shared" si="8"/>
        <v>23.317005829937678</v>
      </c>
      <c r="L28" s="104">
        <f>[1]MercLab!F226</f>
        <v>19744.483800955688</v>
      </c>
      <c r="M28" s="109">
        <f t="shared" si="9"/>
        <v>18.573591718624392</v>
      </c>
      <c r="N28" s="104">
        <f>[1]MercLab!G226</f>
        <v>89496.802258442607</v>
      </c>
      <c r="O28" s="109">
        <f t="shared" si="10"/>
        <v>6.3590853565384604</v>
      </c>
      <c r="P28" s="104">
        <f>'C03'!N28</f>
        <v>112409.81862165222</v>
      </c>
      <c r="Q28" s="109">
        <f t="shared" si="11"/>
        <v>22.946520146349521</v>
      </c>
      <c r="R28" s="104">
        <f t="shared" si="1"/>
        <v>17044.551524351933</v>
      </c>
      <c r="S28" s="109">
        <f t="shared" si="11"/>
        <v>8.0189161525746968</v>
      </c>
    </row>
    <row r="29" spans="1:19" x14ac:dyDescent="0.2">
      <c r="A29" s="53" t="s">
        <v>52</v>
      </c>
      <c r="B29" s="105">
        <f>'C03'!B29</f>
        <v>462506.21433688054</v>
      </c>
      <c r="C29" s="109">
        <f t="shared" si="4"/>
        <v>11.621455738232928</v>
      </c>
      <c r="D29" s="105">
        <f>[1]MercLab!C227</f>
        <v>398747.00759211014</v>
      </c>
      <c r="E29" s="109">
        <f t="shared" si="5"/>
        <v>12.166826075229823</v>
      </c>
      <c r="F29" s="105">
        <f t="shared" si="0"/>
        <v>284267.38025008625</v>
      </c>
      <c r="G29" s="109">
        <f t="shared" si="6"/>
        <v>15.201912102401721</v>
      </c>
      <c r="H29" s="105">
        <f>[1]MercLab!D227</f>
        <v>28317.432661784373</v>
      </c>
      <c r="I29" s="109">
        <f t="shared" si="7"/>
        <v>11.539244355734416</v>
      </c>
      <c r="J29" s="105">
        <f>[1]MercLab!E227</f>
        <v>243570.58569445426</v>
      </c>
      <c r="K29" s="109">
        <f t="shared" si="8"/>
        <v>16.042959532231404</v>
      </c>
      <c r="L29" s="105">
        <f>[1]MercLab!F227</f>
        <v>12379.361893847641</v>
      </c>
      <c r="M29" s="109">
        <f t="shared" si="9"/>
        <v>11.645238025533681</v>
      </c>
      <c r="N29" s="105">
        <f>[1]MercLab!G227</f>
        <v>114479.62734202191</v>
      </c>
      <c r="O29" s="109">
        <f t="shared" si="10"/>
        <v>8.1342093067236654</v>
      </c>
      <c r="P29" s="105">
        <f>'C03'!N29</f>
        <v>39757.874027980724</v>
      </c>
      <c r="Q29" s="109">
        <f t="shared" si="11"/>
        <v>8.115882300546291</v>
      </c>
      <c r="R29" s="105">
        <f t="shared" si="1"/>
        <v>24001.332716789679</v>
      </c>
      <c r="S29" s="109">
        <f t="shared" si="11"/>
        <v>11.291859121726123</v>
      </c>
    </row>
    <row r="30" spans="1:19" x14ac:dyDescent="0.2">
      <c r="A30" s="53" t="s">
        <v>64</v>
      </c>
      <c r="B30" s="69">
        <f>'C03'!B30</f>
        <v>498540.92555294355</v>
      </c>
      <c r="C30" s="109">
        <f t="shared" si="4"/>
        <v>12.526904764551208</v>
      </c>
      <c r="D30" s="69">
        <f>[1]MercLab!C228</f>
        <v>441590.2133602745</v>
      </c>
      <c r="E30" s="109">
        <f t="shared" si="5"/>
        <v>13.474085623669509</v>
      </c>
      <c r="F30" s="69">
        <f t="shared" si="0"/>
        <v>273728.91528858931</v>
      </c>
      <c r="G30" s="109">
        <f t="shared" si="6"/>
        <v>14.63834122100838</v>
      </c>
      <c r="H30" s="69">
        <f>[1]MercLab!D228</f>
        <v>37740.324702232603</v>
      </c>
      <c r="I30" s="109">
        <f t="shared" si="7"/>
        <v>15.37903644038823</v>
      </c>
      <c r="J30" s="69">
        <f>[1]MercLab!E228</f>
        <v>223954.22439195821</v>
      </c>
      <c r="K30" s="109">
        <f t="shared" si="8"/>
        <v>14.750913164447269</v>
      </c>
      <c r="L30" s="69">
        <f>[1]MercLab!F228</f>
        <v>12034.366194398464</v>
      </c>
      <c r="M30" s="109">
        <f t="shared" si="9"/>
        <v>11.320701343245734</v>
      </c>
      <c r="N30" s="69">
        <f>[1]MercLab!G228</f>
        <v>167861.29807168437</v>
      </c>
      <c r="O30" s="109">
        <f t="shared" si="10"/>
        <v>11.927178352302406</v>
      </c>
      <c r="P30" s="69">
        <f>'C03'!N30</f>
        <v>30173.912719242664</v>
      </c>
      <c r="Q30" s="109">
        <f t="shared" si="11"/>
        <v>6.1594823708124675</v>
      </c>
      <c r="R30" s="69">
        <f t="shared" si="1"/>
        <v>26776.799473426363</v>
      </c>
      <c r="S30" s="109">
        <f t="shared" si="11"/>
        <v>12.597627429793956</v>
      </c>
    </row>
    <row r="31" spans="1:19" x14ac:dyDescent="0.2">
      <c r="A31" s="53" t="s">
        <v>65</v>
      </c>
      <c r="B31" s="104">
        <f>'C03'!B31</f>
        <v>677386.73290068621</v>
      </c>
      <c r="C31" s="109">
        <f t="shared" si="4"/>
        <v>17.020787375491487</v>
      </c>
      <c r="D31" s="104">
        <f>[1]MercLab!C229</f>
        <v>612463.33104849816</v>
      </c>
      <c r="E31" s="109">
        <f t="shared" si="5"/>
        <v>18.687876484193151</v>
      </c>
      <c r="F31" s="104">
        <f t="shared" si="0"/>
        <v>328569.12793822709</v>
      </c>
      <c r="G31" s="109">
        <f t="shared" si="6"/>
        <v>17.57105932479989</v>
      </c>
      <c r="H31" s="104">
        <f>[1]MercLab!D229</f>
        <v>57599.465694788749</v>
      </c>
      <c r="I31" s="109">
        <f t="shared" si="7"/>
        <v>23.47155963431987</v>
      </c>
      <c r="J31" s="104">
        <f>[1]MercLab!E229</f>
        <v>252550.58736321804</v>
      </c>
      <c r="K31" s="109">
        <f t="shared" si="8"/>
        <v>16.634434085534284</v>
      </c>
      <c r="L31" s="104">
        <f>[1]MercLab!F229</f>
        <v>18419.074880220269</v>
      </c>
      <c r="M31" s="109">
        <f t="shared" si="9"/>
        <v>17.326782513474615</v>
      </c>
      <c r="N31" s="104">
        <f>[1]MercLab!G229</f>
        <v>283894.20311028138</v>
      </c>
      <c r="O31" s="109">
        <f t="shared" si="10"/>
        <v>20.171753897882351</v>
      </c>
      <c r="P31" s="104">
        <f>'C03'!N31</f>
        <v>30036.631045818478</v>
      </c>
      <c r="Q31" s="109">
        <f t="shared" si="11"/>
        <v>6.1314586917105975</v>
      </c>
      <c r="R31" s="104">
        <f t="shared" si="1"/>
        <v>34886.770806369605</v>
      </c>
      <c r="S31" s="109">
        <f t="shared" si="11"/>
        <v>16.413109463788334</v>
      </c>
    </row>
    <row r="32" spans="1:19" x14ac:dyDescent="0.2">
      <c r="A32" s="53" t="s">
        <v>66</v>
      </c>
      <c r="B32" s="104">
        <f>'C03'!B32</f>
        <v>832247.03655206109</v>
      </c>
      <c r="C32" s="109">
        <f t="shared" si="4"/>
        <v>20.911983015044335</v>
      </c>
      <c r="D32" s="104">
        <f>[1]MercLab!C230</f>
        <v>749007.40944337368</v>
      </c>
      <c r="E32" s="109">
        <f t="shared" si="5"/>
        <v>22.854197539403167</v>
      </c>
      <c r="F32" s="104">
        <f t="shared" si="0"/>
        <v>320391.76553941274</v>
      </c>
      <c r="G32" s="109">
        <f t="shared" si="6"/>
        <v>17.133754332904946</v>
      </c>
      <c r="H32" s="104">
        <f>[1]MercLab!D230</f>
        <v>75082.877227743433</v>
      </c>
      <c r="I32" s="109">
        <f t="shared" si="7"/>
        <v>30.595982256251048</v>
      </c>
      <c r="J32" s="104">
        <f>[1]MercLab!E230</f>
        <v>222201.14908589207</v>
      </c>
      <c r="K32" s="109">
        <f t="shared" si="8"/>
        <v>14.635445542969139</v>
      </c>
      <c r="L32" s="104">
        <f>[1]MercLab!F230</f>
        <v>23107.73922577719</v>
      </c>
      <c r="M32" s="109">
        <f t="shared" si="9"/>
        <v>21.737398568974143</v>
      </c>
      <c r="N32" s="104">
        <f>[1]MercLab!G230</f>
        <v>428615.64390398125</v>
      </c>
      <c r="O32" s="109">
        <f t="shared" si="10"/>
        <v>30.454758113729056</v>
      </c>
      <c r="P32" s="104">
        <f>'C03'!N32</f>
        <v>26560.288485123961</v>
      </c>
      <c r="Q32" s="109">
        <f t="shared" si="11"/>
        <v>5.4218234873955904</v>
      </c>
      <c r="R32" s="104">
        <f t="shared" si="1"/>
        <v>56679.33862356341</v>
      </c>
      <c r="S32" s="109">
        <f t="shared" si="11"/>
        <v>26.665815369584784</v>
      </c>
    </row>
    <row r="33" spans="1:19" x14ac:dyDescent="0.2">
      <c r="A33" s="53" t="s">
        <v>98</v>
      </c>
      <c r="B33" s="104">
        <f>'C03'!B33</f>
        <v>455035.63650664943</v>
      </c>
      <c r="C33" s="109">
        <f t="shared" si="4"/>
        <v>11.433741526181675</v>
      </c>
      <c r="D33" s="104">
        <f>[1]MercLab!C231</f>
        <v>391076.49107611226</v>
      </c>
      <c r="E33" s="109">
        <f t="shared" si="5"/>
        <v>11.932778324198697</v>
      </c>
      <c r="F33" s="104">
        <f t="shared" si="0"/>
        <v>99296.605335156491</v>
      </c>
      <c r="G33" s="109">
        <f t="shared" si="6"/>
        <v>5.3101353558186339</v>
      </c>
      <c r="H33" s="104">
        <f>[1]MercLab!D231</f>
        <v>21117.855286506572</v>
      </c>
      <c r="I33" s="109">
        <f t="shared" si="7"/>
        <v>8.6054444034716333</v>
      </c>
      <c r="J33" s="104">
        <f>[1]MercLab!E231</f>
        <v>72399.848988462036</v>
      </c>
      <c r="K33" s="109">
        <f t="shared" si="8"/>
        <v>4.7686704211427573</v>
      </c>
      <c r="L33" s="104">
        <f>[1]MercLab!F231</f>
        <v>5778.9010601878854</v>
      </c>
      <c r="M33" s="109">
        <f t="shared" si="9"/>
        <v>5.4361992927391762</v>
      </c>
      <c r="N33" s="104">
        <f>[1]MercLab!G231</f>
        <v>291779.88574095489</v>
      </c>
      <c r="O33" s="109">
        <f t="shared" si="10"/>
        <v>20.732061391307852</v>
      </c>
      <c r="P33" s="104">
        <f>'C03'!N33</f>
        <v>15126.384814566691</v>
      </c>
      <c r="Q33" s="109">
        <f t="shared" si="11"/>
        <v>3.0877898224989444</v>
      </c>
      <c r="R33" s="104">
        <f t="shared" si="1"/>
        <v>48832.760615970474</v>
      </c>
      <c r="S33" s="109">
        <f t="shared" si="11"/>
        <v>22.974251467910534</v>
      </c>
    </row>
    <row r="34" spans="1:19" x14ac:dyDescent="0.2">
      <c r="A34" s="54"/>
      <c r="B34" s="105"/>
      <c r="C34" s="109"/>
      <c r="D34" s="105"/>
      <c r="E34" s="109"/>
      <c r="F34" s="105"/>
      <c r="G34" s="109"/>
      <c r="H34" s="105"/>
      <c r="I34" s="109"/>
      <c r="J34" s="105"/>
      <c r="K34" s="109"/>
      <c r="L34" s="105"/>
      <c r="M34" s="109"/>
      <c r="N34" s="105"/>
      <c r="O34" s="109"/>
      <c r="P34" s="105"/>
      <c r="Q34" s="109"/>
      <c r="R34" s="105"/>
      <c r="S34" s="109"/>
    </row>
    <row r="35" spans="1:19" x14ac:dyDescent="0.2">
      <c r="A35" s="52" t="s">
        <v>15</v>
      </c>
      <c r="B35" s="103"/>
      <c r="C35" s="67"/>
      <c r="D35" s="103"/>
      <c r="E35" s="108"/>
      <c r="F35" s="103"/>
      <c r="G35" s="108"/>
      <c r="H35" s="103"/>
      <c r="I35" s="108"/>
      <c r="J35" s="103"/>
      <c r="K35" s="108"/>
      <c r="L35" s="103"/>
      <c r="M35" s="108"/>
      <c r="N35" s="103"/>
      <c r="O35" s="108"/>
      <c r="P35" s="103"/>
      <c r="Q35" s="108"/>
      <c r="R35" s="103"/>
      <c r="S35" s="108"/>
    </row>
    <row r="36" spans="1:19" x14ac:dyDescent="0.2">
      <c r="A36" s="53" t="s">
        <v>3</v>
      </c>
      <c r="B36" s="104">
        <f>'C03'!B36</f>
        <v>2507324.3099702084</v>
      </c>
      <c r="C36" s="109">
        <f t="shared" ref="C36:C47" si="12">IF(ISNUMBER(B36/B$8*100),B36/B$8*100,0)</f>
        <v>63.001874540198266</v>
      </c>
      <c r="D36" s="104">
        <f>[1]MercLab!C233</f>
        <v>2046398.0352741426</v>
      </c>
      <c r="E36" s="109">
        <f t="shared" ref="E36:E47" si="13">IF(ISNUMBER(D36/D$8*100),D36/D$8*100,0)</f>
        <v>62.441017742612317</v>
      </c>
      <c r="F36" s="104">
        <f t="shared" si="0"/>
        <v>1237769.9620793099</v>
      </c>
      <c r="G36" s="109">
        <f t="shared" ref="G36:G47" si="14">IF(ISNUMBER(F36/F$8*100),F36/F$8*100,0)</f>
        <v>66.192857407588789</v>
      </c>
      <c r="H36" s="104">
        <f>[1]MercLab!D233</f>
        <v>101728.61656741067</v>
      </c>
      <c r="I36" s="109">
        <f t="shared" ref="I36:I47" si="15">IF(ISNUMBER(H36/H$8*100),H36/H$8*100,0)</f>
        <v>41.454018044734525</v>
      </c>
      <c r="J36" s="104">
        <f>[1]MercLab!E233</f>
        <v>1127598.1484528428</v>
      </c>
      <c r="K36" s="109">
        <f t="shared" ref="K36:K47" si="16">IF(ISNUMBER(J36/J$8*100),J36/J$8*100,0)</f>
        <v>74.270098799782531</v>
      </c>
      <c r="L36" s="104">
        <f>[1]MercLab!F233</f>
        <v>8443.197059056276</v>
      </c>
      <c r="M36" s="109">
        <f t="shared" ref="M36:M47" si="17">IF(ISNUMBER(L36/L$8*100),L36/L$8*100,0)</f>
        <v>7.9424965755352348</v>
      </c>
      <c r="N36" s="104">
        <f>[1]MercLab!G233</f>
        <v>808628.07319487643</v>
      </c>
      <c r="O36" s="109">
        <f t="shared" ref="O36:O47" si="18">IF(ISNUMBER(N36/N$8*100),N36/N$8*100,0)</f>
        <v>57.456074511917762</v>
      </c>
      <c r="P36" s="104">
        <f>'C03'!N36</f>
        <v>297996.70047176583</v>
      </c>
      <c r="Q36" s="109">
        <f t="shared" ref="Q36:S47" si="19">IF(ISNUMBER(P36/P$8*100),P36/P$8*100,0)</f>
        <v>60.830872024945471</v>
      </c>
      <c r="R36" s="104">
        <f t="shared" si="1"/>
        <v>162929.57422429975</v>
      </c>
      <c r="S36" s="109">
        <f t="shared" si="19"/>
        <v>76.65315174838733</v>
      </c>
    </row>
    <row r="37" spans="1:19" x14ac:dyDescent="0.2">
      <c r="A37" s="53" t="s">
        <v>4</v>
      </c>
      <c r="B37" s="104">
        <f>'C03'!B37</f>
        <v>1472437.1308904677</v>
      </c>
      <c r="C37" s="109">
        <f t="shared" si="12"/>
        <v>36.998125459802587</v>
      </c>
      <c r="D37" s="104">
        <f>[1]MercLab!C234</f>
        <v>1230931.6900509715</v>
      </c>
      <c r="E37" s="109">
        <f t="shared" si="13"/>
        <v>37.558982257388628</v>
      </c>
      <c r="F37" s="104">
        <f t="shared" si="0"/>
        <v>632174.93916227494</v>
      </c>
      <c r="G37" s="109">
        <f t="shared" si="14"/>
        <v>33.807142592411964</v>
      </c>
      <c r="H37" s="104">
        <f>[1]MercLab!D234</f>
        <v>143672.48413561648</v>
      </c>
      <c r="I37" s="109">
        <f t="shared" si="15"/>
        <v>58.545981955264836</v>
      </c>
      <c r="J37" s="104">
        <f>[1]MercLab!E234</f>
        <v>390641.58284553001</v>
      </c>
      <c r="K37" s="109">
        <f t="shared" si="16"/>
        <v>25.729901200218492</v>
      </c>
      <c r="L37" s="104">
        <f>[1]MercLab!F234</f>
        <v>97860.872181128463</v>
      </c>
      <c r="M37" s="109">
        <f t="shared" si="17"/>
        <v>92.057503424464798</v>
      </c>
      <c r="N37" s="104">
        <f>[1]MercLab!G234</f>
        <v>598756.75088872178</v>
      </c>
      <c r="O37" s="109">
        <f t="shared" si="18"/>
        <v>42.543925488084525</v>
      </c>
      <c r="P37" s="104">
        <f>'C03'!N37</f>
        <v>191880.709718183</v>
      </c>
      <c r="Q37" s="109">
        <f t="shared" si="19"/>
        <v>39.169127975054238</v>
      </c>
      <c r="R37" s="104">
        <f t="shared" si="1"/>
        <v>49624.731121313293</v>
      </c>
      <c r="S37" s="109">
        <f t="shared" si="19"/>
        <v>23.346848251614865</v>
      </c>
    </row>
    <row r="38" spans="1:19" x14ac:dyDescent="0.2">
      <c r="A38" s="57"/>
      <c r="B38" s="105"/>
      <c r="C38" s="109"/>
      <c r="D38" s="105"/>
      <c r="E38" s="109"/>
      <c r="F38" s="105"/>
      <c r="G38" s="109"/>
      <c r="H38" s="105"/>
      <c r="I38" s="109"/>
      <c r="J38" s="105"/>
      <c r="K38" s="109"/>
      <c r="L38" s="105"/>
      <c r="M38" s="109"/>
      <c r="N38" s="105"/>
      <c r="O38" s="109"/>
      <c r="P38" s="105"/>
      <c r="Q38" s="109"/>
      <c r="R38" s="105"/>
      <c r="S38" s="109"/>
    </row>
    <row r="39" spans="1:19" x14ac:dyDescent="0.2">
      <c r="A39" s="52" t="s">
        <v>110</v>
      </c>
      <c r="B39" s="103">
        <f>'C03'!B39</f>
        <v>3276055.0894328593</v>
      </c>
      <c r="C39" s="108">
        <f t="shared" si="12"/>
        <v>82.317876036418838</v>
      </c>
      <c r="D39" s="103">
        <f>[1]MercLab!C235</f>
        <v>3276055.0894328593</v>
      </c>
      <c r="E39" s="108">
        <f t="shared" si="13"/>
        <v>99.961107486916106</v>
      </c>
      <c r="F39" s="103">
        <f t="shared" si="0"/>
        <v>1868670.2653493469</v>
      </c>
      <c r="G39" s="108">
        <f t="shared" si="14"/>
        <v>99.931835644388372</v>
      </c>
      <c r="H39" s="103">
        <f>[1]MercLab!D235</f>
        <v>245217.50375356351</v>
      </c>
      <c r="I39" s="108">
        <f t="shared" si="15"/>
        <v>99.925184952740949</v>
      </c>
      <c r="J39" s="103">
        <f>[1]MercLab!E235</f>
        <v>1517148.6923555986</v>
      </c>
      <c r="K39" s="108">
        <f t="shared" si="16"/>
        <v>99.928137900736814</v>
      </c>
      <c r="L39" s="103">
        <f>[1]MercLab!F235</f>
        <v>106304.0692401847</v>
      </c>
      <c r="M39" s="108">
        <f t="shared" si="17"/>
        <v>100</v>
      </c>
      <c r="N39" s="103">
        <f>[1]MercLab!G235</f>
        <v>1407384.824083566</v>
      </c>
      <c r="O39" s="108">
        <f t="shared" si="18"/>
        <v>100</v>
      </c>
      <c r="P39" s="103">
        <f>'C03'!N39</f>
        <v>0</v>
      </c>
      <c r="Q39" s="108">
        <f t="shared" si="19"/>
        <v>0</v>
      </c>
      <c r="R39" s="103">
        <f t="shared" si="1"/>
        <v>0</v>
      </c>
      <c r="S39" s="108">
        <f t="shared" si="19"/>
        <v>0</v>
      </c>
    </row>
    <row r="40" spans="1:19" x14ac:dyDescent="0.2">
      <c r="A40" s="58" t="s">
        <v>103</v>
      </c>
      <c r="B40" s="104">
        <f>'C03'!B40</f>
        <v>2600994.0286062714</v>
      </c>
      <c r="C40" s="109">
        <f t="shared" si="12"/>
        <v>65.355526135350317</v>
      </c>
      <c r="D40" s="104">
        <f>SUM(D41:D43)</f>
        <v>2600994.0286062714</v>
      </c>
      <c r="E40" s="109">
        <f t="shared" si="13"/>
        <v>79.363208666722556</v>
      </c>
      <c r="F40" s="104">
        <f t="shared" si="0"/>
        <v>1414206.3826486694</v>
      </c>
      <c r="G40" s="109">
        <f t="shared" si="14"/>
        <v>75.62823812133135</v>
      </c>
      <c r="H40" s="104">
        <f>SUM(H41:H43)</f>
        <v>113324.82466471958</v>
      </c>
      <c r="I40" s="109">
        <f t="shared" si="15"/>
        <v>46.17942802215024</v>
      </c>
      <c r="J40" s="104">
        <f>SUM(J41:J43)</f>
        <v>1200411.2099553742</v>
      </c>
      <c r="K40" s="109">
        <f t="shared" si="16"/>
        <v>79.065985773459857</v>
      </c>
      <c r="L40" s="104">
        <f>SUM(L41:L43)</f>
        <v>100470.34802857543</v>
      </c>
      <c r="M40" s="109">
        <f t="shared" si="17"/>
        <v>94.512231513519495</v>
      </c>
      <c r="N40" s="104">
        <f>SUM(N41:N43)</f>
        <v>1186787.6459576706</v>
      </c>
      <c r="O40" s="109">
        <f t="shared" si="18"/>
        <v>84.325738465345495</v>
      </c>
      <c r="P40" s="104">
        <f>'C03'!N40</f>
        <v>0</v>
      </c>
      <c r="Q40" s="109">
        <f t="shared" si="19"/>
        <v>0</v>
      </c>
      <c r="R40" s="104">
        <f t="shared" si="1"/>
        <v>0</v>
      </c>
      <c r="S40" s="109">
        <f t="shared" si="19"/>
        <v>0</v>
      </c>
    </row>
    <row r="41" spans="1:19" x14ac:dyDescent="0.2">
      <c r="A41" s="59" t="s">
        <v>113</v>
      </c>
      <c r="B41" s="104">
        <f>'C03'!B41</f>
        <v>866599.30031861016</v>
      </c>
      <c r="C41" s="109">
        <f t="shared" si="12"/>
        <v>21.775156958433268</v>
      </c>
      <c r="D41" s="104">
        <f>[1]MercLab!C236</f>
        <v>866599.30031861016</v>
      </c>
      <c r="E41" s="109">
        <f t="shared" si="13"/>
        <v>26.442237215928916</v>
      </c>
      <c r="F41" s="104">
        <f t="shared" si="0"/>
        <v>315587.30676107202</v>
      </c>
      <c r="G41" s="109">
        <f t="shared" si="14"/>
        <v>16.876823833233498</v>
      </c>
      <c r="H41" s="104">
        <f>[1]MercLab!D236</f>
        <v>47729.943695452625</v>
      </c>
      <c r="I41" s="109">
        <f t="shared" si="15"/>
        <v>19.449767567755472</v>
      </c>
      <c r="J41" s="104">
        <f>[1]MercLab!E236</f>
        <v>245843.78409252586</v>
      </c>
      <c r="K41" s="109">
        <f t="shared" si="16"/>
        <v>16.192685451742655</v>
      </c>
      <c r="L41" s="104">
        <f>[1]MercLab!F236</f>
        <v>22013.578973093554</v>
      </c>
      <c r="M41" s="109">
        <f t="shared" si="17"/>
        <v>20.708124468270171</v>
      </c>
      <c r="N41" s="104">
        <f>[1]MercLab!G236</f>
        <v>551011.9935575698</v>
      </c>
      <c r="O41" s="109">
        <f t="shared" si="18"/>
        <v>39.151480400278388</v>
      </c>
      <c r="P41" s="104">
        <f>'C03'!N41</f>
        <v>0</v>
      </c>
      <c r="Q41" s="109">
        <f t="shared" si="19"/>
        <v>0</v>
      </c>
      <c r="R41" s="104">
        <f t="shared" si="1"/>
        <v>0</v>
      </c>
      <c r="S41" s="109">
        <f t="shared" si="19"/>
        <v>0</v>
      </c>
    </row>
    <row r="42" spans="1:19" x14ac:dyDescent="0.2">
      <c r="A42" s="59" t="s">
        <v>114</v>
      </c>
      <c r="B42" s="104">
        <f>'C03'!B42</f>
        <v>1734394.7282876612</v>
      </c>
      <c r="C42" s="109">
        <f t="shared" si="12"/>
        <v>43.580369176917053</v>
      </c>
      <c r="D42" s="104">
        <f>[1]MercLab!C237</f>
        <v>1734394.7282876612</v>
      </c>
      <c r="E42" s="109">
        <f t="shared" si="13"/>
        <v>52.920971450793651</v>
      </c>
      <c r="F42" s="104">
        <f t="shared" si="0"/>
        <v>1098619.0758875972</v>
      </c>
      <c r="G42" s="109">
        <f t="shared" si="14"/>
        <v>58.751414288097834</v>
      </c>
      <c r="H42" s="104">
        <f>[1]MercLab!D237</f>
        <v>65594.880969266946</v>
      </c>
      <c r="I42" s="109">
        <f t="shared" si="15"/>
        <v>26.729660454394764</v>
      </c>
      <c r="J42" s="104">
        <f>[1]MercLab!E237</f>
        <v>954567.42586284829</v>
      </c>
      <c r="K42" s="109">
        <f t="shared" si="16"/>
        <v>62.873300321717196</v>
      </c>
      <c r="L42" s="104">
        <f>[1]MercLab!F237</f>
        <v>78456.769055481884</v>
      </c>
      <c r="M42" s="109">
        <f t="shared" si="17"/>
        <v>73.804107045249324</v>
      </c>
      <c r="N42" s="104">
        <f>[1]MercLab!G237</f>
        <v>635775.65240010084</v>
      </c>
      <c r="O42" s="109">
        <f t="shared" si="18"/>
        <v>45.174258065067107</v>
      </c>
      <c r="P42" s="104">
        <f>'C03'!N42</f>
        <v>0</v>
      </c>
      <c r="Q42" s="109">
        <f t="shared" si="19"/>
        <v>0</v>
      </c>
      <c r="R42" s="104">
        <f t="shared" si="1"/>
        <v>0</v>
      </c>
      <c r="S42" s="109">
        <f t="shared" si="19"/>
        <v>0</v>
      </c>
    </row>
    <row r="43" spans="1:19" x14ac:dyDescent="0.2">
      <c r="A43" s="59" t="s">
        <v>115</v>
      </c>
      <c r="B43" s="104">
        <f>'C03'!B43</f>
        <v>0</v>
      </c>
      <c r="C43" s="109">
        <f t="shared" si="12"/>
        <v>0</v>
      </c>
      <c r="D43" s="104">
        <f>[1]MercLab!C238</f>
        <v>0</v>
      </c>
      <c r="E43" s="109">
        <f t="shared" si="13"/>
        <v>0</v>
      </c>
      <c r="F43" s="104">
        <f t="shared" si="0"/>
        <v>0</v>
      </c>
      <c r="G43" s="109">
        <f t="shared" si="14"/>
        <v>0</v>
      </c>
      <c r="H43" s="104">
        <f>[1]MercLab!D238</f>
        <v>0</v>
      </c>
      <c r="I43" s="109">
        <f t="shared" si="15"/>
        <v>0</v>
      </c>
      <c r="J43" s="104">
        <f>[1]MercLab!E238</f>
        <v>0</v>
      </c>
      <c r="K43" s="109">
        <f t="shared" si="16"/>
        <v>0</v>
      </c>
      <c r="L43" s="104">
        <f>[1]MercLab!F238</f>
        <v>0</v>
      </c>
      <c r="M43" s="109">
        <f t="shared" si="17"/>
        <v>0</v>
      </c>
      <c r="N43" s="104">
        <f>[1]MercLab!G238</f>
        <v>0</v>
      </c>
      <c r="O43" s="109">
        <f t="shared" si="18"/>
        <v>0</v>
      </c>
      <c r="P43" s="104">
        <f>'C03'!N43</f>
        <v>0</v>
      </c>
      <c r="Q43" s="109">
        <f t="shared" si="19"/>
        <v>0</v>
      </c>
      <c r="R43" s="104">
        <f t="shared" si="1"/>
        <v>0</v>
      </c>
      <c r="S43" s="109">
        <f t="shared" si="19"/>
        <v>0</v>
      </c>
    </row>
    <row r="44" spans="1:19" x14ac:dyDescent="0.2">
      <c r="A44" s="58" t="s">
        <v>104</v>
      </c>
      <c r="B44" s="69">
        <f>'C03'!B44</f>
        <v>551834.08892037405</v>
      </c>
      <c r="C44" s="109">
        <f t="shared" si="12"/>
        <v>13.866009234991667</v>
      </c>
      <c r="D44" s="69">
        <f>[1]MercLab!C239</f>
        <v>551834.08892037405</v>
      </c>
      <c r="E44" s="109">
        <f t="shared" si="13"/>
        <v>16.837917913969942</v>
      </c>
      <c r="F44" s="69">
        <f t="shared" si="0"/>
        <v>386870.71237798565</v>
      </c>
      <c r="G44" s="109">
        <f t="shared" si="14"/>
        <v>20.688882978376448</v>
      </c>
      <c r="H44" s="69">
        <f>[1]MercLab!D239</f>
        <v>112883.2148895437</v>
      </c>
      <c r="I44" s="109">
        <f t="shared" si="15"/>
        <v>45.99947374569804</v>
      </c>
      <c r="J44" s="69">
        <f>[1]MercLab!E239</f>
        <v>269098.39529491868</v>
      </c>
      <c r="K44" s="109">
        <f t="shared" si="16"/>
        <v>17.724367881269519</v>
      </c>
      <c r="L44" s="69">
        <f>[1]MercLab!F239</f>
        <v>4889.1021935232829</v>
      </c>
      <c r="M44" s="109">
        <f t="shared" si="17"/>
        <v>4.5991674904530573</v>
      </c>
      <c r="N44" s="69">
        <f>[1]MercLab!G239</f>
        <v>164963.37654238823</v>
      </c>
      <c r="O44" s="109">
        <f t="shared" si="18"/>
        <v>11.721270097523321</v>
      </c>
      <c r="P44" s="69">
        <f>'C03'!N44</f>
        <v>0</v>
      </c>
      <c r="Q44" s="109">
        <f t="shared" si="19"/>
        <v>0</v>
      </c>
      <c r="R44" s="69">
        <f t="shared" si="1"/>
        <v>0</v>
      </c>
      <c r="S44" s="109">
        <f t="shared" si="19"/>
        <v>0</v>
      </c>
    </row>
    <row r="45" spans="1:19" x14ac:dyDescent="0.2">
      <c r="A45" s="58" t="s">
        <v>105</v>
      </c>
      <c r="B45" s="69">
        <f>'C03'!B45</f>
        <v>75408.885785011298</v>
      </c>
      <c r="C45" s="109">
        <f t="shared" si="12"/>
        <v>1.8948091966211869</v>
      </c>
      <c r="D45" s="69">
        <f>[1]MercLab!C240</f>
        <v>75408.885785011298</v>
      </c>
      <c r="E45" s="109">
        <f t="shared" si="13"/>
        <v>2.3009245973116537</v>
      </c>
      <c r="F45" s="69">
        <f t="shared" si="0"/>
        <v>44966.35226363338</v>
      </c>
      <c r="G45" s="109">
        <f t="shared" si="14"/>
        <v>2.4046886212410574</v>
      </c>
      <c r="H45" s="69">
        <f>[1]MercLab!D240</f>
        <v>14216.500433681973</v>
      </c>
      <c r="I45" s="109">
        <f t="shared" si="15"/>
        <v>5.793168976404071</v>
      </c>
      <c r="J45" s="69">
        <f>[1]MercLab!E240</f>
        <v>30382.657931020978</v>
      </c>
      <c r="K45" s="109">
        <f t="shared" si="16"/>
        <v>2.0011765800015362</v>
      </c>
      <c r="L45" s="69">
        <f>[1]MercLab!F240</f>
        <v>367.19389893043274</v>
      </c>
      <c r="M45" s="109">
        <f t="shared" si="17"/>
        <v>0.34541847885501953</v>
      </c>
      <c r="N45" s="69">
        <f>[1]MercLab!G240</f>
        <v>30442.5335213779</v>
      </c>
      <c r="O45" s="109">
        <f t="shared" si="18"/>
        <v>2.1630568271333241</v>
      </c>
      <c r="P45" s="69">
        <f>'C03'!N45</f>
        <v>0</v>
      </c>
      <c r="Q45" s="109">
        <f t="shared" si="19"/>
        <v>0</v>
      </c>
      <c r="R45" s="69">
        <f t="shared" si="1"/>
        <v>0</v>
      </c>
      <c r="S45" s="109">
        <f t="shared" si="19"/>
        <v>0</v>
      </c>
    </row>
    <row r="46" spans="1:19" x14ac:dyDescent="0.2">
      <c r="A46" s="58" t="s">
        <v>106</v>
      </c>
      <c r="B46" s="104">
        <f>'C03'!B46</f>
        <v>25900.086182548461</v>
      </c>
      <c r="C46" s="109">
        <f t="shared" si="12"/>
        <v>0.6507949425467936</v>
      </c>
      <c r="D46" s="104">
        <f>[1]MercLab!C241</f>
        <v>25900.086182548461</v>
      </c>
      <c r="E46" s="109">
        <f t="shared" si="13"/>
        <v>0.79028014735317464</v>
      </c>
      <c r="F46" s="104">
        <f t="shared" si="0"/>
        <v>13124.618473413524</v>
      </c>
      <c r="G46" s="109">
        <f t="shared" si="14"/>
        <v>0.70187193562223615</v>
      </c>
      <c r="H46" s="104">
        <f>[1]MercLab!D241</f>
        <v>1501.689721508709</v>
      </c>
      <c r="I46" s="109">
        <f t="shared" si="15"/>
        <v>0.61193275710933892</v>
      </c>
      <c r="J46" s="104">
        <f>[1]MercLab!E241</f>
        <v>11045.503632749189</v>
      </c>
      <c r="K46" s="109">
        <f t="shared" si="16"/>
        <v>0.72752039121670031</v>
      </c>
      <c r="L46" s="104">
        <f>[1]MercLab!F241</f>
        <v>577.4251191556275</v>
      </c>
      <c r="M46" s="109">
        <f t="shared" si="17"/>
        <v>0.54318251717249522</v>
      </c>
      <c r="N46" s="104">
        <f>[1]MercLab!G241</f>
        <v>12775.467709134946</v>
      </c>
      <c r="O46" s="109">
        <f t="shared" si="18"/>
        <v>0.90774516610649336</v>
      </c>
      <c r="P46" s="104">
        <f>'C03'!N46</f>
        <v>0</v>
      </c>
      <c r="Q46" s="109">
        <f t="shared" si="19"/>
        <v>0</v>
      </c>
      <c r="R46" s="104">
        <f t="shared" si="1"/>
        <v>0</v>
      </c>
      <c r="S46" s="109">
        <f t="shared" si="19"/>
        <v>0</v>
      </c>
    </row>
    <row r="47" spans="1:19" x14ac:dyDescent="0.2">
      <c r="A47" s="58" t="s">
        <v>107</v>
      </c>
      <c r="B47" s="104">
        <f>'C03'!B47</f>
        <v>21917.999938716737</v>
      </c>
      <c r="C47" s="109">
        <f t="shared" si="12"/>
        <v>0.55073652691043884</v>
      </c>
      <c r="D47" s="104">
        <f>[1]MercLab!C242</f>
        <v>21917.999938716737</v>
      </c>
      <c r="E47" s="109">
        <f t="shared" si="13"/>
        <v>0.6687761615606943</v>
      </c>
      <c r="F47" s="104">
        <f t="shared" si="0"/>
        <v>9502.1995856682151</v>
      </c>
      <c r="G47" s="109">
        <f t="shared" si="14"/>
        <v>0.50815398781852472</v>
      </c>
      <c r="H47" s="104">
        <f>[1]MercLab!D242</f>
        <v>3291.2740441077844</v>
      </c>
      <c r="I47" s="109">
        <f t="shared" si="15"/>
        <v>1.3411814513785365</v>
      </c>
      <c r="J47" s="104">
        <f>[1]MercLab!E242</f>
        <v>6210.9255415604302</v>
      </c>
      <c r="K47" s="109">
        <f t="shared" si="16"/>
        <v>0.40908727479085377</v>
      </c>
      <c r="L47" s="104">
        <f>[1]MercLab!F242</f>
        <v>0</v>
      </c>
      <c r="M47" s="109">
        <f t="shared" si="17"/>
        <v>0</v>
      </c>
      <c r="N47" s="104">
        <f>[1]MercLab!G242</f>
        <v>12415.800353048538</v>
      </c>
      <c r="O47" s="109">
        <f t="shared" si="18"/>
        <v>0.88218944389522047</v>
      </c>
      <c r="P47" s="104">
        <f>'C03'!N47</f>
        <v>0</v>
      </c>
      <c r="Q47" s="109">
        <f t="shared" si="19"/>
        <v>0</v>
      </c>
      <c r="R47" s="104">
        <f t="shared" si="1"/>
        <v>0</v>
      </c>
      <c r="S47" s="109">
        <f t="shared" si="19"/>
        <v>0</v>
      </c>
    </row>
    <row r="48" spans="1:19" x14ac:dyDescent="0.2">
      <c r="A48" s="54"/>
      <c r="B48" s="105"/>
      <c r="C48" s="106"/>
      <c r="D48" s="105"/>
      <c r="E48" s="106"/>
      <c r="F48" s="105"/>
      <c r="G48" s="106"/>
      <c r="H48" s="105"/>
      <c r="I48" s="106"/>
      <c r="J48" s="105"/>
      <c r="K48" s="106"/>
      <c r="L48" s="105"/>
      <c r="M48" s="106"/>
      <c r="N48" s="105"/>
      <c r="O48" s="106"/>
      <c r="P48" s="105"/>
      <c r="Q48" s="106"/>
      <c r="R48" s="105"/>
      <c r="S48" s="106"/>
    </row>
    <row r="49" spans="1:19" x14ac:dyDescent="0.2">
      <c r="A49" s="52" t="s">
        <v>16</v>
      </c>
      <c r="B49" s="103"/>
      <c r="C49" s="67"/>
      <c r="D49" s="103"/>
      <c r="E49" s="108"/>
      <c r="F49" s="103"/>
      <c r="G49" s="108"/>
      <c r="H49" s="103"/>
      <c r="I49" s="108"/>
      <c r="J49" s="103"/>
      <c r="K49" s="108"/>
      <c r="L49" s="103"/>
      <c r="M49" s="108"/>
      <c r="N49" s="103"/>
      <c r="O49" s="108"/>
      <c r="P49" s="103"/>
      <c r="Q49" s="108"/>
      <c r="R49" s="103"/>
      <c r="S49" s="108"/>
    </row>
    <row r="50" spans="1:19" x14ac:dyDescent="0.2">
      <c r="A50" s="58" t="s">
        <v>45</v>
      </c>
      <c r="B50" s="69">
        <f>'C03'!B50</f>
        <v>1226136.0402428154</v>
      </c>
      <c r="C50" s="109">
        <f>IF(ISNUMBER(B50/B$8*100),B50/B$8*100,0)</f>
        <v>30.809284889640466</v>
      </c>
      <c r="D50" s="69">
        <f>[1]MercLab!C244</f>
        <v>840049.33576815273</v>
      </c>
      <c r="E50" s="109">
        <f>IF(ISNUMBER(D50/D$8*100),D50/D$8*100,0)</f>
        <v>25.632127560336549</v>
      </c>
      <c r="F50" s="69">
        <f t="shared" si="0"/>
        <v>404432.00875737402</v>
      </c>
      <c r="G50" s="109">
        <f>IF(ISNUMBER(F50/F$8*100),F50/F$8*100,0)</f>
        <v>21.628017407830942</v>
      </c>
      <c r="H50" s="69">
        <f>[1]MercLab!D244</f>
        <v>0</v>
      </c>
      <c r="I50" s="109">
        <f>IF(ISNUMBER(H50/H$8*100),H50/H$8*100,0)</f>
        <v>0</v>
      </c>
      <c r="J50" s="69">
        <f>[1]MercLab!E244</f>
        <v>404432.00875737402</v>
      </c>
      <c r="K50" s="109">
        <f>IF(ISNUMBER(J50/J$8*100),J50/J$8*100,0)</f>
        <v>26.638217958603601</v>
      </c>
      <c r="L50" s="69">
        <f>[1]MercLab!F244</f>
        <v>0</v>
      </c>
      <c r="M50" s="109">
        <f>IF(ISNUMBER(L50/L$8*100),L50/L$8*100,0)</f>
        <v>0</v>
      </c>
      <c r="N50" s="69">
        <f>[1]MercLab!G244</f>
        <v>435617.32701080822</v>
      </c>
      <c r="O50" s="109">
        <f>IF(ISNUMBER(N50/N$8*100),N50/N$8*100,0)</f>
        <v>30.952254106794509</v>
      </c>
      <c r="P50" s="69">
        <f>'C03'!N50</f>
        <v>249367.80117584078</v>
      </c>
      <c r="Q50" s="109">
        <f t="shared" ref="Q50:S53" si="20">IF(ISNUMBER(P50/P$8*100),P50/P$8*100,0)</f>
        <v>50.904123355912304</v>
      </c>
      <c r="R50" s="69">
        <f t="shared" si="1"/>
        <v>136718.90329882177</v>
      </c>
      <c r="S50" s="109">
        <f t="shared" si="20"/>
        <v>64.321869687146531</v>
      </c>
    </row>
    <row r="51" spans="1:19" x14ac:dyDescent="0.2">
      <c r="A51" s="58" t="s">
        <v>46</v>
      </c>
      <c r="B51" s="69">
        <f>'C03'!B51</f>
        <v>537060.8435917038</v>
      </c>
      <c r="C51" s="109">
        <f>IF(ISNUMBER(B51/B$8*100),B51/B$8*100,0)</f>
        <v>13.494799916337746</v>
      </c>
      <c r="D51" s="69">
        <f>[1]MercLab!C245</f>
        <v>475747.21134060662</v>
      </c>
      <c r="E51" s="109">
        <f>IF(ISNUMBER(D51/D$8*100),D51/D$8*100,0)</f>
        <v>14.516305993392731</v>
      </c>
      <c r="F51" s="69">
        <f t="shared" si="0"/>
        <v>289948.07586421381</v>
      </c>
      <c r="G51" s="109">
        <f>IF(ISNUMBER(F51/F$8*100),F51/F$8*100,0)</f>
        <v>15.505701567554187</v>
      </c>
      <c r="H51" s="69">
        <f>[1]MercLab!D245</f>
        <v>0</v>
      </c>
      <c r="I51" s="109">
        <f>IF(ISNUMBER(H51/H$8*100),H51/H$8*100,0)</f>
        <v>0</v>
      </c>
      <c r="J51" s="69">
        <f>[1]MercLab!E245</f>
        <v>289948.07586421381</v>
      </c>
      <c r="K51" s="109">
        <f>IF(ISNUMBER(J51/J$8*100),J51/J$8*100,0)</f>
        <v>19.097647748702908</v>
      </c>
      <c r="L51" s="69">
        <f>[1]MercLab!F245</f>
        <v>0</v>
      </c>
      <c r="M51" s="109">
        <f>IF(ISNUMBER(L51/L$8*100),L51/L$8*100,0)</f>
        <v>0</v>
      </c>
      <c r="N51" s="69">
        <f>[1]MercLab!G245</f>
        <v>185799.13547639453</v>
      </c>
      <c r="O51" s="109">
        <f>IF(ISNUMBER(N51/N$8*100),N51/N$8*100,0)</f>
        <v>13.201729356246233</v>
      </c>
      <c r="P51" s="69">
        <f>'C03'!N51</f>
        <v>45651.701050898584</v>
      </c>
      <c r="Q51" s="109">
        <f t="shared" si="20"/>
        <v>9.3190051431841106</v>
      </c>
      <c r="R51" s="69">
        <f t="shared" si="1"/>
        <v>15661.931200198596</v>
      </c>
      <c r="S51" s="109">
        <f t="shared" si="20"/>
        <v>7.3684375269334854</v>
      </c>
    </row>
    <row r="52" spans="1:19" x14ac:dyDescent="0.2">
      <c r="A52" s="58" t="s">
        <v>67</v>
      </c>
      <c r="B52" s="104">
        <f>'C03'!B52</f>
        <v>2215082.3370911204</v>
      </c>
      <c r="C52" s="109">
        <f>IF(ISNUMBER(B52/B$8*100),B52/B$8*100,0)</f>
        <v>55.65867125472974</v>
      </c>
      <c r="D52" s="104">
        <f>[1]MercLab!C246</f>
        <v>1960258.5423241798</v>
      </c>
      <c r="E52" s="109">
        <f>IF(ISNUMBER(D52/D$8*100),D52/D$8*100,0)</f>
        <v>59.812673933189274</v>
      </c>
      <c r="F52" s="104">
        <f t="shared" si="0"/>
        <v>1174290.1807278076</v>
      </c>
      <c r="G52" s="109">
        <f>IF(ISNUMBER(F52/F$8*100),F52/F$8*100,0)</f>
        <v>62.798116669005843</v>
      </c>
      <c r="H52" s="104">
        <f>[1]MercLab!D246</f>
        <v>245217.50375356351</v>
      </c>
      <c r="I52" s="109">
        <f>IF(ISNUMBER(H52/H$8*100),H52/H$8*100,0)</f>
        <v>99.925184952740949</v>
      </c>
      <c r="J52" s="104">
        <f>[1]MercLab!E246</f>
        <v>822768.60773405933</v>
      </c>
      <c r="K52" s="109">
        <f>IF(ISNUMBER(J52/J$8*100),J52/J$8*100,0)</f>
        <v>54.19227219343351</v>
      </c>
      <c r="L52" s="104">
        <f>[1]MercLab!F246</f>
        <v>106304.0692401847</v>
      </c>
      <c r="M52" s="109">
        <f>IF(ISNUMBER(L52/L$8*100),L52/L$8*100,0)</f>
        <v>100</v>
      </c>
      <c r="N52" s="104">
        <f>[1]MercLab!G246</f>
        <v>785968.361596414</v>
      </c>
      <c r="O52" s="109">
        <f>IF(ISNUMBER(N52/N$8*100),N52/N$8*100,0)</f>
        <v>55.846016536962871</v>
      </c>
      <c r="P52" s="104">
        <f>'C03'!N52</f>
        <v>194857.9079632076</v>
      </c>
      <c r="Q52" s="109">
        <f t="shared" si="20"/>
        <v>39.776871500902914</v>
      </c>
      <c r="R52" s="104">
        <f t="shared" si="1"/>
        <v>59965.886803733185</v>
      </c>
      <c r="S52" s="109">
        <f t="shared" si="20"/>
        <v>28.212031135398568</v>
      </c>
    </row>
    <row r="53" spans="1:19" x14ac:dyDescent="0.2">
      <c r="A53" s="58" t="s">
        <v>63</v>
      </c>
      <c r="B53" s="104">
        <f>'C03'!B53</f>
        <v>1482.2199350971346</v>
      </c>
      <c r="C53" s="109">
        <f>IF(ISNUMBER(B53/B$8*100),B53/B$8*100,0)</f>
        <v>3.7243939294426591E-2</v>
      </c>
      <c r="D53" s="104">
        <f>[1]MercLab!C247</f>
        <v>1274.6358922239276</v>
      </c>
      <c r="E53" s="109">
        <f>IF(ISNUMBER(D53/D$8*100),D53/D$8*100,0)</f>
        <v>3.8892513083879421E-2</v>
      </c>
      <c r="F53" s="104">
        <f t="shared" si="0"/>
        <v>1274.6358922239274</v>
      </c>
      <c r="G53" s="109">
        <f>IF(ISNUMBER(F53/F$8*100),F53/F$8*100,0)</f>
        <v>6.8164355611634267E-2</v>
      </c>
      <c r="H53" s="104">
        <f>[1]MercLab!D247</f>
        <v>183.59694946521637</v>
      </c>
      <c r="I53" s="109">
        <f>IF(ISNUMBER(H53/H$8*100),H53/H$8*100,0)</f>
        <v>7.4815047259056744E-2</v>
      </c>
      <c r="J53" s="104">
        <f>[1]MercLab!E247</f>
        <v>1091.0389427587111</v>
      </c>
      <c r="K53" s="109">
        <f>IF(ISNUMBER(J53/J$8*100),J53/J$8*100,0)</f>
        <v>7.1862099263183182E-2</v>
      </c>
      <c r="L53" s="104">
        <f>[1]MercLab!F247</f>
        <v>0</v>
      </c>
      <c r="M53" s="109">
        <f>IF(ISNUMBER(L53/L$8*100),L53/L$8*100,0)</f>
        <v>0</v>
      </c>
      <c r="N53" s="104">
        <f>[1]MercLab!G247</f>
        <v>0</v>
      </c>
      <c r="O53" s="109">
        <f>IF(ISNUMBER(N53/N$8*100),N53/N$8*100,0)</f>
        <v>0</v>
      </c>
      <c r="P53" s="104">
        <f>'C03'!N53</f>
        <v>0</v>
      </c>
      <c r="Q53" s="109">
        <f t="shared" si="20"/>
        <v>0</v>
      </c>
      <c r="R53" s="104">
        <f t="shared" si="1"/>
        <v>207.58404287320695</v>
      </c>
      <c r="S53" s="109">
        <f t="shared" si="20"/>
        <v>9.7661650530051658E-2</v>
      </c>
    </row>
    <row r="54" spans="1:19" x14ac:dyDescent="0.2">
      <c r="A54" s="191"/>
      <c r="B54" s="191"/>
      <c r="C54" s="151"/>
      <c r="D54" s="150"/>
      <c r="E54" s="151"/>
      <c r="F54" s="150"/>
      <c r="G54" s="151"/>
      <c r="H54" s="150"/>
      <c r="I54" s="151"/>
      <c r="J54" s="150"/>
      <c r="K54" s="151"/>
      <c r="L54" s="150"/>
      <c r="M54" s="151"/>
      <c r="N54" s="150"/>
      <c r="O54" s="151"/>
      <c r="P54" s="150"/>
      <c r="Q54" s="151"/>
      <c r="R54" s="150"/>
      <c r="S54" s="151"/>
    </row>
    <row r="55" spans="1:19" x14ac:dyDescent="0.2">
      <c r="A55" s="14" t="str">
        <f>'C01'!$A$46</f>
        <v>Fuente: Instituto Nacional de Estadística (INE). LXV Encuesta Permanente de Hogares de Propósitos Múltiples, 2019.</v>
      </c>
    </row>
    <row r="56" spans="1:19" x14ac:dyDescent="0.2">
      <c r="A56" s="14" t="str">
        <f>'C02'!$A$46</f>
        <v>(Promedio de salarios mínimos por rama)</v>
      </c>
      <c r="B56" s="8"/>
      <c r="C56" s="45"/>
      <c r="D56" s="8"/>
    </row>
    <row r="57" spans="1:19" x14ac:dyDescent="0.2">
      <c r="A57" s="2" t="s">
        <v>94</v>
      </c>
    </row>
    <row r="58" spans="1:19" x14ac:dyDescent="0.2">
      <c r="A58" s="2" t="s">
        <v>95</v>
      </c>
    </row>
    <row r="59" spans="1:19" x14ac:dyDescent="0.2">
      <c r="A59" s="2" t="s">
        <v>108</v>
      </c>
    </row>
    <row r="60" spans="1:19" x14ac:dyDescent="0.2">
      <c r="A60" s="2"/>
    </row>
    <row r="61" spans="1:19" x14ac:dyDescent="0.2">
      <c r="A61" s="221" t="s">
        <v>83</v>
      </c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</row>
    <row r="62" spans="1:19" x14ac:dyDescent="0.2">
      <c r="A62" s="221" t="s">
        <v>84</v>
      </c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</row>
    <row r="63" spans="1:19" x14ac:dyDescent="0.2">
      <c r="A63" s="221" t="s">
        <v>40</v>
      </c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2"/>
      <c r="N63" s="221"/>
      <c r="O63" s="222"/>
      <c r="P63" s="221"/>
      <c r="Q63" s="222"/>
      <c r="R63" s="221"/>
      <c r="S63" s="222"/>
    </row>
    <row r="64" spans="1:19" x14ac:dyDescent="0.2">
      <c r="A64" s="23" t="s">
        <v>20</v>
      </c>
      <c r="B64" s="8"/>
      <c r="C64" s="45"/>
      <c r="D64" s="8"/>
      <c r="E64" s="45"/>
      <c r="F64" s="8"/>
      <c r="G64" s="45"/>
      <c r="H64" s="8"/>
      <c r="I64" s="45"/>
      <c r="J64" s="8"/>
      <c r="K64" s="45"/>
      <c r="L64" s="8"/>
      <c r="M64" s="45"/>
      <c r="N64" s="8"/>
      <c r="O64" s="45"/>
      <c r="P64" s="8"/>
      <c r="Q64" s="45"/>
      <c r="R64" s="8"/>
      <c r="S64" s="45"/>
    </row>
    <row r="65" spans="1:19" x14ac:dyDescent="0.2">
      <c r="A65" s="217" t="s">
        <v>38</v>
      </c>
      <c r="B65" s="258" t="s">
        <v>23</v>
      </c>
      <c r="C65" s="258"/>
      <c r="D65" s="258" t="s">
        <v>22</v>
      </c>
      <c r="E65" s="258"/>
      <c r="F65" s="255" t="s">
        <v>8</v>
      </c>
      <c r="G65" s="255"/>
      <c r="H65" s="255"/>
      <c r="I65" s="255"/>
      <c r="J65" s="255"/>
      <c r="K65" s="255"/>
      <c r="L65" s="255"/>
      <c r="M65" s="256"/>
      <c r="N65" s="250" t="s">
        <v>1</v>
      </c>
      <c r="O65" s="251"/>
      <c r="P65" s="250" t="s">
        <v>2</v>
      </c>
      <c r="Q65" s="251"/>
      <c r="R65" s="250" t="s">
        <v>10</v>
      </c>
      <c r="S65" s="251"/>
    </row>
    <row r="66" spans="1:19" ht="18" customHeight="1" x14ac:dyDescent="0.2">
      <c r="A66" s="257"/>
      <c r="B66" s="259"/>
      <c r="C66" s="259"/>
      <c r="D66" s="259"/>
      <c r="E66" s="259"/>
      <c r="F66" s="254" t="s">
        <v>11</v>
      </c>
      <c r="G66" s="254"/>
      <c r="H66" s="254" t="s">
        <v>117</v>
      </c>
      <c r="I66" s="254"/>
      <c r="J66" s="254" t="s">
        <v>12</v>
      </c>
      <c r="K66" s="254"/>
      <c r="L66" s="254" t="s">
        <v>118</v>
      </c>
      <c r="M66" s="254"/>
      <c r="N66" s="252"/>
      <c r="O66" s="253"/>
      <c r="P66" s="252"/>
      <c r="Q66" s="253"/>
      <c r="R66" s="252"/>
      <c r="S66" s="253"/>
    </row>
    <row r="67" spans="1:19" x14ac:dyDescent="0.2">
      <c r="A67" s="218"/>
      <c r="B67" s="46" t="s">
        <v>6</v>
      </c>
      <c r="C67" s="47" t="s">
        <v>91</v>
      </c>
      <c r="D67" s="46" t="s">
        <v>6</v>
      </c>
      <c r="E67" s="47" t="s">
        <v>91</v>
      </c>
      <c r="F67" s="46" t="s">
        <v>6</v>
      </c>
      <c r="G67" s="47" t="s">
        <v>91</v>
      </c>
      <c r="H67" s="46" t="s">
        <v>6</v>
      </c>
      <c r="I67" s="47" t="s">
        <v>91</v>
      </c>
      <c r="J67" s="46" t="s">
        <v>6</v>
      </c>
      <c r="K67" s="47" t="s">
        <v>91</v>
      </c>
      <c r="L67" s="46" t="s">
        <v>6</v>
      </c>
      <c r="M67" s="47" t="s">
        <v>91</v>
      </c>
      <c r="N67" s="46" t="s">
        <v>6</v>
      </c>
      <c r="O67" s="47" t="s">
        <v>91</v>
      </c>
      <c r="P67" s="46" t="s">
        <v>6</v>
      </c>
      <c r="Q67" s="47" t="s">
        <v>91</v>
      </c>
      <c r="R67" s="46" t="s">
        <v>6</v>
      </c>
      <c r="S67" s="47" t="s">
        <v>91</v>
      </c>
    </row>
    <row r="68" spans="1:19" x14ac:dyDescent="0.2">
      <c r="A68" s="60"/>
      <c r="B68" s="61"/>
      <c r="C68" s="62"/>
      <c r="D68" s="61"/>
      <c r="E68" s="62"/>
      <c r="F68" s="61"/>
      <c r="G68" s="62"/>
      <c r="H68" s="61"/>
      <c r="I68" s="62"/>
      <c r="J68" s="61"/>
      <c r="K68" s="62"/>
      <c r="L68" s="61"/>
      <c r="M68" s="63"/>
      <c r="N68" s="61"/>
      <c r="O68" s="64"/>
      <c r="P68" s="61"/>
      <c r="Q68" s="62"/>
      <c r="R68" s="61"/>
      <c r="S68" s="64"/>
    </row>
    <row r="69" spans="1:19" ht="12.75" customHeight="1" x14ac:dyDescent="0.2">
      <c r="A69" s="49" t="s">
        <v>109</v>
      </c>
      <c r="B69" s="22">
        <f t="shared" ref="B69:S69" si="21">B8</f>
        <v>3979761.4408606421</v>
      </c>
      <c r="C69" s="108">
        <f t="shared" si="21"/>
        <v>100.00000000000134</v>
      </c>
      <c r="D69" s="22">
        <f t="shared" si="21"/>
        <v>3277329.7253250834</v>
      </c>
      <c r="E69" s="108">
        <f t="shared" si="21"/>
        <v>82.349903983600214</v>
      </c>
      <c r="F69" s="22">
        <f t="shared" si="21"/>
        <v>1869944.9012415707</v>
      </c>
      <c r="G69" s="108">
        <f t="shared" si="21"/>
        <v>46.986356570085931</v>
      </c>
      <c r="H69" s="22">
        <f t="shared" si="21"/>
        <v>245401.10070302873</v>
      </c>
      <c r="I69" s="108">
        <f t="shared" si="21"/>
        <v>6.1662264020016133</v>
      </c>
      <c r="J69" s="22">
        <f t="shared" si="21"/>
        <v>1518239.7312983572</v>
      </c>
      <c r="K69" s="108">
        <f t="shared" si="21"/>
        <v>38.149013549164664</v>
      </c>
      <c r="L69" s="22">
        <f t="shared" si="21"/>
        <v>106304.0692401847</v>
      </c>
      <c r="M69" s="108">
        <f t="shared" si="21"/>
        <v>2.6711166189196494</v>
      </c>
      <c r="N69" s="22">
        <f t="shared" si="21"/>
        <v>1407384.824083566</v>
      </c>
      <c r="O69" s="108">
        <f t="shared" si="21"/>
        <v>35.363547413515626</v>
      </c>
      <c r="P69" s="22">
        <f t="shared" si="21"/>
        <v>489877.41018995026</v>
      </c>
      <c r="Q69" s="108">
        <f t="shared" si="21"/>
        <v>12.309215450964619</v>
      </c>
      <c r="R69" s="22">
        <f t="shared" si="21"/>
        <v>212554.30534560839</v>
      </c>
      <c r="S69" s="108">
        <f t="shared" si="21"/>
        <v>5.3408805654351612</v>
      </c>
    </row>
    <row r="70" spans="1:19" x14ac:dyDescent="0.2">
      <c r="A70" s="25"/>
      <c r="B70" s="22"/>
      <c r="C70" s="67"/>
      <c r="D70" s="22"/>
      <c r="E70" s="67"/>
      <c r="F70" s="22"/>
      <c r="G70" s="67"/>
      <c r="H70" s="22"/>
      <c r="I70" s="67"/>
      <c r="J70" s="22"/>
      <c r="K70" s="67"/>
      <c r="L70" s="22"/>
      <c r="M70" s="67"/>
      <c r="N70" s="22"/>
      <c r="O70" s="67"/>
      <c r="P70" s="22"/>
      <c r="Q70" s="67"/>
      <c r="R70" s="22"/>
      <c r="S70" s="67"/>
    </row>
    <row r="71" spans="1:19" x14ac:dyDescent="0.2">
      <c r="A71" s="65" t="s">
        <v>21</v>
      </c>
      <c r="B71" s="22"/>
      <c r="C71" s="67"/>
      <c r="D71" s="22"/>
      <c r="E71" s="108"/>
      <c r="F71" s="22"/>
      <c r="G71" s="108"/>
      <c r="H71" s="22"/>
      <c r="I71" s="108"/>
      <c r="J71" s="22"/>
      <c r="K71" s="108"/>
      <c r="L71" s="22"/>
      <c r="M71" s="108"/>
      <c r="N71" s="22"/>
      <c r="O71" s="108"/>
      <c r="P71" s="22"/>
      <c r="Q71" s="108"/>
      <c r="R71" s="22"/>
      <c r="S71" s="108"/>
    </row>
    <row r="72" spans="1:19" ht="12.75" customHeight="1" x14ac:dyDescent="0.2">
      <c r="A72" s="53" t="s">
        <v>132</v>
      </c>
      <c r="B72" s="104">
        <f>'C03'!B72</f>
        <v>1212269.3019151324</v>
      </c>
      <c r="C72" s="109">
        <f>IF(ISNUMBER(B72/B$69*100),B72/B$69*100,0)</f>
        <v>30.460853494097211</v>
      </c>
      <c r="D72" s="104">
        <f>[1]MercLab!C250</f>
        <v>827510.51386949106</v>
      </c>
      <c r="E72" s="109">
        <f>IF(ISNUMBER(D72/D$69*100),D72/D$69*100,0)</f>
        <v>25.249534933120255</v>
      </c>
      <c r="F72" s="104">
        <f t="shared" ref="F72:F108" si="22">H72+J72+L72</f>
        <v>394662.91839011852</v>
      </c>
      <c r="G72" s="109">
        <f>IF(ISNUMBER(F72/F$69*100),F72/F$69*100,0)</f>
        <v>21.105590765165203</v>
      </c>
      <c r="H72" s="104">
        <f>[1]MercLab!D250</f>
        <v>0</v>
      </c>
      <c r="I72" s="109">
        <f>IF(ISNUMBER(H72/H$69*100),H72/H$69*100,0)</f>
        <v>0</v>
      </c>
      <c r="J72" s="104">
        <f>[1]MercLab!E250</f>
        <v>394662.91839011852</v>
      </c>
      <c r="K72" s="109">
        <f>IF(ISNUMBER(J72/J$69*100),J72/J$69*100,0)</f>
        <v>25.994769485620928</v>
      </c>
      <c r="L72" s="104">
        <f>[1]MercLab!F250</f>
        <v>0</v>
      </c>
      <c r="M72" s="109">
        <f>IF(ISNUMBER(L72/L$69*100),L72/L$69*100,0)</f>
        <v>0</v>
      </c>
      <c r="N72" s="104">
        <f>[1]MercLab!G250</f>
        <v>432847.59547940275</v>
      </c>
      <c r="O72" s="109">
        <f>IF(ISNUMBER(N72/N$69*100),N72/N$69*100,0)</f>
        <v>30.755454234861183</v>
      </c>
      <c r="P72" s="104">
        <f>'C03'!N72</f>
        <v>248359.54806130278</v>
      </c>
      <c r="Q72" s="109">
        <f>IF(ISNUMBER(P72/P$69*100),P72/P$69*100,0)</f>
        <v>50.698305922087982</v>
      </c>
      <c r="R72" s="104">
        <f t="shared" ref="R72:R97" si="23">B72-(D72+P72)</f>
        <v>136399.23998433864</v>
      </c>
      <c r="S72" s="109">
        <f t="shared" ref="S72:S97" si="24">IF(ISNUMBER(R72/R$8*100),R72/R$8*100,0)</f>
        <v>64.171478325295098</v>
      </c>
    </row>
    <row r="73" spans="1:19" x14ac:dyDescent="0.2">
      <c r="A73" s="53" t="s">
        <v>133</v>
      </c>
      <c r="B73" s="104">
        <f>'C03'!B73</f>
        <v>13866.73832768469</v>
      </c>
      <c r="C73" s="109">
        <f t="shared" ref="C73:C94" si="25">IF(ISNUMBER(B73/B$69*100),B73/B$69*100,0)</f>
        <v>0.34843139554329527</v>
      </c>
      <c r="D73" s="104">
        <f>[1]MercLab!C251</f>
        <v>12538.821898660757</v>
      </c>
      <c r="E73" s="109">
        <f t="shared" ref="E73:E94" si="26">IF(ISNUMBER(D73/D$69*100),D73/D$69*100,0)</f>
        <v>0.38259262721626253</v>
      </c>
      <c r="F73" s="104">
        <f t="shared" si="22"/>
        <v>9769.0903672553595</v>
      </c>
      <c r="G73" s="109">
        <f t="shared" ref="G73:G94" si="27">IF(ISNUMBER(F73/F$69*100),F73/F$69*100,0)</f>
        <v>0.52242664266573113</v>
      </c>
      <c r="H73" s="104">
        <f>[1]MercLab!D251</f>
        <v>0</v>
      </c>
      <c r="I73" s="109">
        <f t="shared" ref="I73:I94" si="28">IF(ISNUMBER(H73/H$69*100),H73/H$69*100,0)</f>
        <v>0</v>
      </c>
      <c r="J73" s="104">
        <f>[1]MercLab!E251</f>
        <v>9769.0903672553595</v>
      </c>
      <c r="K73" s="109">
        <f t="shared" ref="K73:K94" si="29">IF(ISNUMBER(J73/J$69*100),J73/J$69*100,0)</f>
        <v>0.64344847298266261</v>
      </c>
      <c r="L73" s="104">
        <f>[1]MercLab!F251</f>
        <v>0</v>
      </c>
      <c r="M73" s="109">
        <f t="shared" ref="M73:M94" si="30">IF(ISNUMBER(L73/L$69*100),L73/L$69*100,0)</f>
        <v>0</v>
      </c>
      <c r="N73" s="104">
        <f>[1]MercLab!G251</f>
        <v>2769.7315314053981</v>
      </c>
      <c r="O73" s="109">
        <f t="shared" ref="O73:O94" si="31">IF(ISNUMBER(N73/N$69*100),N73/N$69*100,0)</f>
        <v>0.19679987193331711</v>
      </c>
      <c r="P73" s="104">
        <f>'C03'!N73</f>
        <v>1008.2531145379642</v>
      </c>
      <c r="Q73" s="109">
        <f t="shared" ref="Q73:Q94" si="32">IF(ISNUMBER(P73/P$69*100),P73/P$69*100,0)</f>
        <v>0.205817433824314</v>
      </c>
      <c r="R73" s="104">
        <f t="shared" si="23"/>
        <v>319.66331448596975</v>
      </c>
      <c r="S73" s="109">
        <f t="shared" si="24"/>
        <v>0.15039136185277668</v>
      </c>
    </row>
    <row r="74" spans="1:19" x14ac:dyDescent="0.2">
      <c r="A74" s="53" t="s">
        <v>72</v>
      </c>
      <c r="B74" s="104">
        <f>'C03'!B74</f>
        <v>537060.8435917038</v>
      </c>
      <c r="C74" s="109">
        <f t="shared" si="25"/>
        <v>13.494799916337746</v>
      </c>
      <c r="D74" s="104">
        <f>[1]MercLab!C252</f>
        <v>475747.21134060662</v>
      </c>
      <c r="E74" s="109">
        <f t="shared" si="26"/>
        <v>14.516305993392731</v>
      </c>
      <c r="F74" s="104">
        <f t="shared" si="22"/>
        <v>289948.07586421381</v>
      </c>
      <c r="G74" s="109">
        <f t="shared" si="27"/>
        <v>15.505701567554187</v>
      </c>
      <c r="H74" s="104">
        <f>[1]MercLab!D252</f>
        <v>0</v>
      </c>
      <c r="I74" s="109">
        <f t="shared" si="28"/>
        <v>0</v>
      </c>
      <c r="J74" s="104">
        <f>[1]MercLab!E252</f>
        <v>289948.07586421381</v>
      </c>
      <c r="K74" s="109">
        <f t="shared" si="29"/>
        <v>19.097647748702908</v>
      </c>
      <c r="L74" s="104">
        <f>[1]MercLab!F252</f>
        <v>0</v>
      </c>
      <c r="M74" s="109">
        <f t="shared" si="30"/>
        <v>0</v>
      </c>
      <c r="N74" s="104">
        <f>[1]MercLab!G252</f>
        <v>185799.13547639453</v>
      </c>
      <c r="O74" s="109">
        <f t="shared" si="31"/>
        <v>13.201729356246233</v>
      </c>
      <c r="P74" s="104">
        <f>'C03'!N74</f>
        <v>45651.701050898584</v>
      </c>
      <c r="Q74" s="109">
        <f t="shared" si="32"/>
        <v>9.3190051431841106</v>
      </c>
      <c r="R74" s="104">
        <f t="shared" si="23"/>
        <v>15661.931200198596</v>
      </c>
      <c r="S74" s="109">
        <f t="shared" si="24"/>
        <v>7.3684375269334854</v>
      </c>
    </row>
    <row r="75" spans="1:19" x14ac:dyDescent="0.2">
      <c r="A75" s="53" t="s">
        <v>134</v>
      </c>
      <c r="B75" s="104">
        <f>'C03'!B75</f>
        <v>10935.879717085512</v>
      </c>
      <c r="C75" s="109">
        <f t="shared" si="25"/>
        <v>0.27478731777250892</v>
      </c>
      <c r="D75" s="104">
        <f>[1]MercLab!C253</f>
        <v>10017.75998368285</v>
      </c>
      <c r="E75" s="109">
        <f t="shared" si="26"/>
        <v>0.30566835879441989</v>
      </c>
      <c r="F75" s="104">
        <f t="shared" si="22"/>
        <v>8141.216347647829</v>
      </c>
      <c r="G75" s="109">
        <f t="shared" si="27"/>
        <v>0.4353719910272425</v>
      </c>
      <c r="H75" s="104">
        <f>[1]MercLab!D253</f>
        <v>2035.3895203259362</v>
      </c>
      <c r="I75" s="109">
        <f t="shared" si="28"/>
        <v>0.82941336224447315</v>
      </c>
      <c r="J75" s="104">
        <f>[1]MercLab!E253</f>
        <v>6105.8268273218928</v>
      </c>
      <c r="K75" s="109">
        <f t="shared" si="29"/>
        <v>0.40216486905532078</v>
      </c>
      <c r="L75" s="104">
        <f>[1]MercLab!F253</f>
        <v>0</v>
      </c>
      <c r="M75" s="109">
        <f t="shared" si="30"/>
        <v>0</v>
      </c>
      <c r="N75" s="104">
        <f>[1]MercLab!G253</f>
        <v>1876.5436360350202</v>
      </c>
      <c r="O75" s="109">
        <f t="shared" si="31"/>
        <v>0.13333550312061607</v>
      </c>
      <c r="P75" s="104">
        <f>'C03'!N75</f>
        <v>0</v>
      </c>
      <c r="Q75" s="109">
        <f t="shared" si="32"/>
        <v>0</v>
      </c>
      <c r="R75" s="104">
        <f t="shared" si="23"/>
        <v>918.11973340266195</v>
      </c>
      <c r="S75" s="109">
        <f t="shared" si="24"/>
        <v>0.43194595936780505</v>
      </c>
    </row>
    <row r="76" spans="1:19" x14ac:dyDescent="0.2">
      <c r="A76" s="53" t="s">
        <v>135</v>
      </c>
      <c r="B76" s="104">
        <f>'C03'!B76</f>
        <v>28819.05296149362</v>
      </c>
      <c r="C76" s="109">
        <f t="shared" si="25"/>
        <v>0.72414021266715334</v>
      </c>
      <c r="D76" s="104">
        <f>[1]MercLab!C254</f>
        <v>26737.554740979202</v>
      </c>
      <c r="E76" s="109">
        <f t="shared" si="26"/>
        <v>0.81583352856957547</v>
      </c>
      <c r="F76" s="104">
        <f t="shared" si="22"/>
        <v>14539.571434606398</v>
      </c>
      <c r="G76" s="109">
        <f t="shared" si="27"/>
        <v>0.77754009890626663</v>
      </c>
      <c r="H76" s="104">
        <f>[1]MercLab!D254</f>
        <v>458.99237366304089</v>
      </c>
      <c r="I76" s="109">
        <f t="shared" si="28"/>
        <v>0.18703761814764186</v>
      </c>
      <c r="J76" s="104">
        <f>[1]MercLab!E254</f>
        <v>14080.579060943357</v>
      </c>
      <c r="K76" s="109">
        <f t="shared" si="29"/>
        <v>0.92742791343643927</v>
      </c>
      <c r="L76" s="104">
        <f>[1]MercLab!F254</f>
        <v>0</v>
      </c>
      <c r="M76" s="109">
        <f t="shared" si="30"/>
        <v>0</v>
      </c>
      <c r="N76" s="104">
        <f>[1]MercLab!G254</f>
        <v>12197.983306372831</v>
      </c>
      <c r="O76" s="109">
        <f t="shared" si="31"/>
        <v>0.86671272118595444</v>
      </c>
      <c r="P76" s="104">
        <f>'C03'!N76</f>
        <v>1182.6915379509721</v>
      </c>
      <c r="Q76" s="109">
        <f t="shared" si="32"/>
        <v>0.24142602074514577</v>
      </c>
      <c r="R76" s="104">
        <f t="shared" si="23"/>
        <v>898.80668256344507</v>
      </c>
      <c r="S76" s="109">
        <f t="shared" si="24"/>
        <v>0.42285978686811643</v>
      </c>
    </row>
    <row r="77" spans="1:19" x14ac:dyDescent="0.2">
      <c r="A77" s="53" t="s">
        <v>136</v>
      </c>
      <c r="B77" s="104">
        <f>'C03'!B77</f>
        <v>245511.31100142022</v>
      </c>
      <c r="C77" s="109">
        <f t="shared" si="25"/>
        <v>6.1689956709648222</v>
      </c>
      <c r="D77" s="104">
        <f>[1]MercLab!C255</f>
        <v>236199.71140463473</v>
      </c>
      <c r="E77" s="109">
        <f t="shared" si="26"/>
        <v>7.2070780544122917</v>
      </c>
      <c r="F77" s="104">
        <f t="shared" si="22"/>
        <v>184030.11843571792</v>
      </c>
      <c r="G77" s="109">
        <f t="shared" si="27"/>
        <v>9.8414727788786216</v>
      </c>
      <c r="H77" s="104">
        <f>[1]MercLab!D255</f>
        <v>529.57035425389472</v>
      </c>
      <c r="I77" s="109">
        <f t="shared" si="28"/>
        <v>0.2157978724369099</v>
      </c>
      <c r="J77" s="104">
        <f>[1]MercLab!E255</f>
        <v>183500.54808146402</v>
      </c>
      <c r="K77" s="109">
        <f t="shared" si="29"/>
        <v>12.08640139621029</v>
      </c>
      <c r="L77" s="104">
        <f>[1]MercLab!F255</f>
        <v>0</v>
      </c>
      <c r="M77" s="109">
        <f t="shared" si="30"/>
        <v>0</v>
      </c>
      <c r="N77" s="104">
        <f>[1]MercLab!G255</f>
        <v>52169.592968915982</v>
      </c>
      <c r="O77" s="109">
        <f t="shared" si="31"/>
        <v>3.7068463490706449</v>
      </c>
      <c r="P77" s="104">
        <f>'C03'!N77</f>
        <v>4048.3898664342228</v>
      </c>
      <c r="Q77" s="109">
        <f t="shared" si="32"/>
        <v>0.8264087672188144</v>
      </c>
      <c r="R77" s="104">
        <f t="shared" si="23"/>
        <v>5263.2097303512855</v>
      </c>
      <c r="S77" s="109">
        <f t="shared" si="24"/>
        <v>2.4761717819798701</v>
      </c>
    </row>
    <row r="78" spans="1:19" x14ac:dyDescent="0.2">
      <c r="A78" s="53" t="s">
        <v>137</v>
      </c>
      <c r="B78" s="104">
        <f>'C03'!B78</f>
        <v>762785.52574589232</v>
      </c>
      <c r="C78" s="109">
        <f t="shared" si="25"/>
        <v>19.166614307940435</v>
      </c>
      <c r="D78" s="104">
        <f>[1]MercLab!C256</f>
        <v>618956.26591260673</v>
      </c>
      <c r="E78" s="109">
        <f t="shared" si="26"/>
        <v>18.885993103767166</v>
      </c>
      <c r="F78" s="104">
        <f t="shared" si="22"/>
        <v>233954.07811699063</v>
      </c>
      <c r="G78" s="109">
        <f t="shared" si="27"/>
        <v>12.511281907913663</v>
      </c>
      <c r="H78" s="104">
        <f>[1]MercLab!D256</f>
        <v>1817.8122788205123</v>
      </c>
      <c r="I78" s="109">
        <f t="shared" si="28"/>
        <v>0.74075147732133906</v>
      </c>
      <c r="J78" s="104">
        <f>[1]MercLab!E256</f>
        <v>232136.2658381701</v>
      </c>
      <c r="K78" s="109">
        <f t="shared" si="29"/>
        <v>15.289829468476199</v>
      </c>
      <c r="L78" s="104">
        <f>[1]MercLab!F256</f>
        <v>0</v>
      </c>
      <c r="M78" s="109">
        <f t="shared" si="30"/>
        <v>0</v>
      </c>
      <c r="N78" s="104">
        <f>[1]MercLab!G256</f>
        <v>385002.18779562303</v>
      </c>
      <c r="O78" s="109">
        <f t="shared" si="31"/>
        <v>27.355857559876807</v>
      </c>
      <c r="P78" s="104">
        <f>'C03'!N78</f>
        <v>125823.59281116784</v>
      </c>
      <c r="Q78" s="109">
        <f t="shared" si="32"/>
        <v>25.684710132353249</v>
      </c>
      <c r="R78" s="104">
        <f t="shared" si="23"/>
        <v>18005.667022117763</v>
      </c>
      <c r="S78" s="109">
        <f t="shared" si="24"/>
        <v>8.4710902434278914</v>
      </c>
    </row>
    <row r="79" spans="1:19" x14ac:dyDescent="0.2">
      <c r="A79" s="53" t="s">
        <v>138</v>
      </c>
      <c r="B79" s="104">
        <f>'C03'!B79</f>
        <v>119971.26592627872</v>
      </c>
      <c r="C79" s="109">
        <f t="shared" si="25"/>
        <v>3.0145341048466054</v>
      </c>
      <c r="D79" s="104">
        <f>[1]MercLab!C257</f>
        <v>117049.0902496131</v>
      </c>
      <c r="E79" s="109">
        <f t="shared" si="26"/>
        <v>3.5714773934747388</v>
      </c>
      <c r="F79" s="104">
        <f t="shared" si="22"/>
        <v>45279.127020533218</v>
      </c>
      <c r="G79" s="109">
        <f t="shared" si="27"/>
        <v>2.4214150369066831</v>
      </c>
      <c r="H79" s="104">
        <f>[1]MercLab!D257</f>
        <v>458.99237366304089</v>
      </c>
      <c r="I79" s="109">
        <f t="shared" si="28"/>
        <v>0.18703761814764186</v>
      </c>
      <c r="J79" s="104">
        <f>[1]MercLab!E257</f>
        <v>44820.134646870174</v>
      </c>
      <c r="K79" s="109">
        <f t="shared" si="29"/>
        <v>2.952111825484979</v>
      </c>
      <c r="L79" s="104">
        <f>[1]MercLab!F257</f>
        <v>0</v>
      </c>
      <c r="M79" s="109">
        <f t="shared" si="30"/>
        <v>0</v>
      </c>
      <c r="N79" s="104">
        <f>[1]MercLab!G257</f>
        <v>71769.963229080153</v>
      </c>
      <c r="O79" s="109">
        <f t="shared" si="31"/>
        <v>5.0995265829879868</v>
      </c>
      <c r="P79" s="104">
        <f>'C03'!N79</f>
        <v>1695.0703688861731</v>
      </c>
      <c r="Q79" s="109">
        <f t="shared" si="32"/>
        <v>0.34601929658869318</v>
      </c>
      <c r="R79" s="104">
        <f t="shared" si="23"/>
        <v>1227.1053077794495</v>
      </c>
      <c r="S79" s="109">
        <f t="shared" si="24"/>
        <v>0.57731378613300943</v>
      </c>
    </row>
    <row r="80" spans="1:19" x14ac:dyDescent="0.2">
      <c r="A80" s="53" t="s">
        <v>139</v>
      </c>
      <c r="B80" s="104">
        <f>'C03'!B80</f>
        <v>184771.92381214286</v>
      </c>
      <c r="C80" s="109">
        <f t="shared" si="25"/>
        <v>4.6427889349112617</v>
      </c>
      <c r="D80" s="104">
        <f>[1]MercLab!C258</f>
        <v>147254.19476588359</v>
      </c>
      <c r="E80" s="109">
        <f t="shared" si="26"/>
        <v>4.4931150389903847</v>
      </c>
      <c r="F80" s="104">
        <f t="shared" si="22"/>
        <v>75811.178273099271</v>
      </c>
      <c r="G80" s="109">
        <f t="shared" si="27"/>
        <v>4.0541931595291176</v>
      </c>
      <c r="H80" s="104">
        <f>[1]MercLab!D258</f>
        <v>0</v>
      </c>
      <c r="I80" s="109">
        <f t="shared" si="28"/>
        <v>0</v>
      </c>
      <c r="J80" s="104">
        <f>[1]MercLab!E258</f>
        <v>75811.178273099271</v>
      </c>
      <c r="K80" s="109">
        <f t="shared" si="29"/>
        <v>4.9933601861589816</v>
      </c>
      <c r="L80" s="104">
        <f>[1]MercLab!F258</f>
        <v>0</v>
      </c>
      <c r="M80" s="109">
        <f t="shared" si="30"/>
        <v>0</v>
      </c>
      <c r="N80" s="104">
        <f>[1]MercLab!G258</f>
        <v>71443.016492784271</v>
      </c>
      <c r="O80" s="109">
        <f t="shared" si="31"/>
        <v>5.0762957842255529</v>
      </c>
      <c r="P80" s="104">
        <f>'C03'!N80</f>
        <v>33709.96180995032</v>
      </c>
      <c r="Q80" s="109">
        <f t="shared" si="32"/>
        <v>6.8813056305003446</v>
      </c>
      <c r="R80" s="104">
        <f t="shared" si="23"/>
        <v>3807.7672363089514</v>
      </c>
      <c r="S80" s="109">
        <f t="shared" si="24"/>
        <v>1.7914326553478226</v>
      </c>
    </row>
    <row r="81" spans="1:19" x14ac:dyDescent="0.2">
      <c r="A81" s="53" t="s">
        <v>140</v>
      </c>
      <c r="B81" s="104">
        <f>'C03'!B81</f>
        <v>27827.956178339547</v>
      </c>
      <c r="C81" s="109">
        <f t="shared" si="25"/>
        <v>0.69923679074396028</v>
      </c>
      <c r="D81" s="104">
        <f>[1]MercLab!C259</f>
        <v>24253.450146738433</v>
      </c>
      <c r="E81" s="109">
        <f t="shared" si="26"/>
        <v>0.74003692577293845</v>
      </c>
      <c r="F81" s="104">
        <f t="shared" si="22"/>
        <v>17038.45632054684</v>
      </c>
      <c r="G81" s="109">
        <f t="shared" si="27"/>
        <v>0.91117424418409154</v>
      </c>
      <c r="H81" s="104">
        <f>[1]MercLab!D259</f>
        <v>1254.0501402647776</v>
      </c>
      <c r="I81" s="109">
        <f t="shared" si="28"/>
        <v>0.51102058494120695</v>
      </c>
      <c r="J81" s="104">
        <f>[1]MercLab!E259</f>
        <v>15784.406180282062</v>
      </c>
      <c r="K81" s="109">
        <f t="shared" si="29"/>
        <v>1.0396517661136206</v>
      </c>
      <c r="L81" s="104">
        <f>[1]MercLab!F259</f>
        <v>0</v>
      </c>
      <c r="M81" s="109">
        <f t="shared" si="30"/>
        <v>0</v>
      </c>
      <c r="N81" s="104">
        <f>[1]MercLab!G259</f>
        <v>7214.9938261915986</v>
      </c>
      <c r="O81" s="109">
        <f t="shared" si="31"/>
        <v>0.51265252422269947</v>
      </c>
      <c r="P81" s="104">
        <f>'C03'!N81</f>
        <v>2405.9379964817813</v>
      </c>
      <c r="Q81" s="109">
        <f t="shared" si="32"/>
        <v>0.49113062705807919</v>
      </c>
      <c r="R81" s="104">
        <f t="shared" si="23"/>
        <v>1168.5680351193332</v>
      </c>
      <c r="S81" s="109">
        <f t="shared" si="24"/>
        <v>0.54977387224373953</v>
      </c>
    </row>
    <row r="82" spans="1:19" x14ac:dyDescent="0.2">
      <c r="A82" s="53" t="s">
        <v>141</v>
      </c>
      <c r="B82" s="104">
        <f>'C03'!B82</f>
        <v>42850.307505248653</v>
      </c>
      <c r="C82" s="109">
        <f t="shared" si="25"/>
        <v>1.076705429257641</v>
      </c>
      <c r="D82" s="104">
        <f>[1]MercLab!C260</f>
        <v>39802.498953448026</v>
      </c>
      <c r="E82" s="109">
        <f t="shared" si="26"/>
        <v>1.2144795394213794</v>
      </c>
      <c r="F82" s="104">
        <f t="shared" si="22"/>
        <v>39251.627113406423</v>
      </c>
      <c r="G82" s="109">
        <f t="shared" si="27"/>
        <v>2.0990793411797783</v>
      </c>
      <c r="H82" s="104">
        <f>[1]MercLab!D260</f>
        <v>1067.3066312384608</v>
      </c>
      <c r="I82" s="109">
        <f t="shared" si="28"/>
        <v>0.43492332682323953</v>
      </c>
      <c r="J82" s="104">
        <f>[1]MercLab!E260</f>
        <v>38184.320482167961</v>
      </c>
      <c r="K82" s="109">
        <f t="shared" si="29"/>
        <v>2.5150389424675228</v>
      </c>
      <c r="L82" s="104">
        <f>[1]MercLab!F260</f>
        <v>0</v>
      </c>
      <c r="M82" s="109">
        <f t="shared" si="30"/>
        <v>0</v>
      </c>
      <c r="N82" s="104">
        <f>[1]MercLab!G260</f>
        <v>550.87184004159735</v>
      </c>
      <c r="O82" s="109">
        <f t="shared" si="31"/>
        <v>3.914152196434998E-2</v>
      </c>
      <c r="P82" s="104">
        <f>'C03'!N82</f>
        <v>459.05986670133109</v>
      </c>
      <c r="Q82" s="109">
        <f t="shared" si="32"/>
        <v>9.3709131540344021E-2</v>
      </c>
      <c r="R82" s="104">
        <f t="shared" si="23"/>
        <v>2588.7486850992937</v>
      </c>
      <c r="S82" s="109">
        <f t="shared" si="24"/>
        <v>1.2179234294455001</v>
      </c>
    </row>
    <row r="83" spans="1:19" x14ac:dyDescent="0.2">
      <c r="A83" s="53" t="s">
        <v>142</v>
      </c>
      <c r="B83" s="104">
        <f>'C03'!B83</f>
        <v>5128.6272590188501</v>
      </c>
      <c r="C83" s="109">
        <f t="shared" si="25"/>
        <v>0.12886770564593841</v>
      </c>
      <c r="D83" s="104">
        <f>[1]MercLab!C261</f>
        <v>4869.1472054273418</v>
      </c>
      <c r="E83" s="109">
        <f t="shared" si="26"/>
        <v>0.14857056242469968</v>
      </c>
      <c r="F83" s="104">
        <f t="shared" si="22"/>
        <v>3473.9045894206929</v>
      </c>
      <c r="G83" s="109">
        <f t="shared" si="27"/>
        <v>0.18577577270400616</v>
      </c>
      <c r="H83" s="104">
        <f>[1]MercLab!D261</f>
        <v>0</v>
      </c>
      <c r="I83" s="109">
        <f t="shared" si="28"/>
        <v>0</v>
      </c>
      <c r="J83" s="104">
        <f>[1]MercLab!E261</f>
        <v>3473.9045894206929</v>
      </c>
      <c r="K83" s="109">
        <f t="shared" si="29"/>
        <v>0.22881133445571897</v>
      </c>
      <c r="L83" s="104">
        <f>[1]MercLab!F261</f>
        <v>0</v>
      </c>
      <c r="M83" s="109">
        <f t="shared" si="30"/>
        <v>0</v>
      </c>
      <c r="N83" s="104">
        <f>[1]MercLab!G261</f>
        <v>1395.2426160066479</v>
      </c>
      <c r="O83" s="109">
        <f t="shared" si="31"/>
        <v>9.9137250319234857E-2</v>
      </c>
      <c r="P83" s="104">
        <f>'C03'!N83</f>
        <v>0</v>
      </c>
      <c r="Q83" s="109">
        <f t="shared" si="32"/>
        <v>0</v>
      </c>
      <c r="R83" s="104">
        <f t="shared" si="23"/>
        <v>259.48005359150829</v>
      </c>
      <c r="S83" s="109">
        <f t="shared" si="24"/>
        <v>0.12207706316256436</v>
      </c>
    </row>
    <row r="84" spans="1:19" x14ac:dyDescent="0.2">
      <c r="A84" s="53" t="s">
        <v>143</v>
      </c>
      <c r="B84" s="104">
        <f>'C03'!B84</f>
        <v>38355.362171619941</v>
      </c>
      <c r="C84" s="109">
        <f t="shared" si="25"/>
        <v>0.96376033442158815</v>
      </c>
      <c r="D84" s="104">
        <f>[1]MercLab!C262</f>
        <v>33206.359610606189</v>
      </c>
      <c r="E84" s="109">
        <f t="shared" si="26"/>
        <v>1.0132138781767648</v>
      </c>
      <c r="F84" s="104">
        <f t="shared" si="22"/>
        <v>15952.505806334335</v>
      </c>
      <c r="G84" s="109">
        <f t="shared" si="27"/>
        <v>0.85310031304892953</v>
      </c>
      <c r="H84" s="104">
        <f>[1]MercLab!D262</f>
        <v>1147.5821737150377</v>
      </c>
      <c r="I84" s="109">
        <f t="shared" si="28"/>
        <v>0.46763530009744342</v>
      </c>
      <c r="J84" s="104">
        <f>[1]MercLab!E262</f>
        <v>14804.923632619297</v>
      </c>
      <c r="K84" s="109">
        <f t="shared" si="29"/>
        <v>0.9751374125849368</v>
      </c>
      <c r="L84" s="104">
        <f>[1]MercLab!F262</f>
        <v>0</v>
      </c>
      <c r="M84" s="109">
        <f t="shared" si="30"/>
        <v>0</v>
      </c>
      <c r="N84" s="104">
        <f>[1]MercLab!G262</f>
        <v>17253.853804271843</v>
      </c>
      <c r="O84" s="109">
        <f t="shared" si="31"/>
        <v>1.2259513893441958</v>
      </c>
      <c r="P84" s="104">
        <f>'C03'!N84</f>
        <v>1114.0188458668097</v>
      </c>
      <c r="Q84" s="109">
        <f t="shared" si="32"/>
        <v>0.2274076784709971</v>
      </c>
      <c r="R84" s="104">
        <f t="shared" si="23"/>
        <v>4034.9837151469401</v>
      </c>
      <c r="S84" s="109">
        <f t="shared" si="24"/>
        <v>1.8983307388604289</v>
      </c>
    </row>
    <row r="85" spans="1:19" x14ac:dyDescent="0.2">
      <c r="A85" s="53" t="s">
        <v>144</v>
      </c>
      <c r="B85" s="104">
        <f>'C03'!B85</f>
        <v>67745.458365347004</v>
      </c>
      <c r="C85" s="109">
        <f t="shared" si="25"/>
        <v>1.7022492270465521</v>
      </c>
      <c r="D85" s="104">
        <f>[1]MercLab!C263</f>
        <v>66433.201845959004</v>
      </c>
      <c r="E85" s="109">
        <f t="shared" si="26"/>
        <v>2.0270527354207362</v>
      </c>
      <c r="F85" s="104">
        <f t="shared" si="22"/>
        <v>56581.527955405523</v>
      </c>
      <c r="G85" s="109">
        <f t="shared" si="27"/>
        <v>3.0258393131175998</v>
      </c>
      <c r="H85" s="104">
        <f>[1]MercLab!D263</f>
        <v>1147.5821737150377</v>
      </c>
      <c r="I85" s="109">
        <f t="shared" si="28"/>
        <v>0.46763530009744342</v>
      </c>
      <c r="J85" s="104">
        <f>[1]MercLab!E263</f>
        <v>55433.945781690483</v>
      </c>
      <c r="K85" s="109">
        <f t="shared" si="29"/>
        <v>3.6511984661529628</v>
      </c>
      <c r="L85" s="104">
        <f>[1]MercLab!F263</f>
        <v>0</v>
      </c>
      <c r="M85" s="109">
        <f t="shared" si="30"/>
        <v>0</v>
      </c>
      <c r="N85" s="104">
        <f>[1]MercLab!G263</f>
        <v>9851.673890553504</v>
      </c>
      <c r="O85" s="109">
        <f t="shared" si="31"/>
        <v>0.69999858759089073</v>
      </c>
      <c r="P85" s="104">
        <f>'C03'!N85</f>
        <v>1104.6724765148019</v>
      </c>
      <c r="Q85" s="109">
        <f t="shared" si="32"/>
        <v>0.22549977882965955</v>
      </c>
      <c r="R85" s="104">
        <f t="shared" si="23"/>
        <v>207.58404287320445</v>
      </c>
      <c r="S85" s="109">
        <f t="shared" si="24"/>
        <v>9.7661650530050478E-2</v>
      </c>
    </row>
    <row r="86" spans="1:19" x14ac:dyDescent="0.2">
      <c r="A86" s="53" t="s">
        <v>145</v>
      </c>
      <c r="B86" s="104">
        <f>'C03'!B86</f>
        <v>118324.81715935066</v>
      </c>
      <c r="C86" s="109">
        <f t="shared" si="25"/>
        <v>2.9731635656473512</v>
      </c>
      <c r="D86" s="104">
        <f>[1]MercLab!C264</f>
        <v>112633.21259469907</v>
      </c>
      <c r="E86" s="109">
        <f t="shared" si="26"/>
        <v>3.4367372841475938</v>
      </c>
      <c r="F86" s="104">
        <f t="shared" si="22"/>
        <v>111678.42746583403</v>
      </c>
      <c r="G86" s="109">
        <f t="shared" si="27"/>
        <v>5.9722843914643633</v>
      </c>
      <c r="H86" s="104">
        <f>[1]MercLab!D264</f>
        <v>108179.96361389785</v>
      </c>
      <c r="I86" s="109">
        <f t="shared" si="28"/>
        <v>44.082917030112043</v>
      </c>
      <c r="J86" s="104">
        <f>[1]MercLab!E264</f>
        <v>3498.4638519361702</v>
      </c>
      <c r="K86" s="109">
        <f t="shared" si="29"/>
        <v>0.23042894872368933</v>
      </c>
      <c r="L86" s="104">
        <f>[1]MercLab!F264</f>
        <v>0</v>
      </c>
      <c r="M86" s="109">
        <f t="shared" si="30"/>
        <v>0</v>
      </c>
      <c r="N86" s="104">
        <f>[1]MercLab!G264</f>
        <v>954.78512886507337</v>
      </c>
      <c r="O86" s="109">
        <f t="shared" si="31"/>
        <v>6.7841084579464056E-2</v>
      </c>
      <c r="P86" s="104">
        <f>'C03'!N86</f>
        <v>2200.0491841105127</v>
      </c>
      <c r="Q86" s="109">
        <f t="shared" si="32"/>
        <v>0.44910198722113809</v>
      </c>
      <c r="R86" s="104">
        <f t="shared" si="23"/>
        <v>3491.5553805410746</v>
      </c>
      <c r="S86" s="109">
        <f t="shared" si="24"/>
        <v>1.6426650943926475</v>
      </c>
    </row>
    <row r="87" spans="1:19" x14ac:dyDescent="0.2">
      <c r="A87" s="53" t="s">
        <v>146</v>
      </c>
      <c r="B87" s="104">
        <f>'C03'!B87</f>
        <v>143344.58434334764</v>
      </c>
      <c r="C87" s="109">
        <f t="shared" si="25"/>
        <v>3.6018386145363701</v>
      </c>
      <c r="D87" s="104">
        <f>[1]MercLab!C265</f>
        <v>136266.29116172652</v>
      </c>
      <c r="E87" s="109">
        <f t="shared" si="26"/>
        <v>4.1578450318486055</v>
      </c>
      <c r="F87" s="104">
        <f t="shared" si="22"/>
        <v>131014.02104292525</v>
      </c>
      <c r="G87" s="109">
        <f t="shared" si="27"/>
        <v>7.0063038197508938</v>
      </c>
      <c r="H87" s="104">
        <f>[1]MercLab!D265</f>
        <v>92465.580381942505</v>
      </c>
      <c r="I87" s="109">
        <f t="shared" si="28"/>
        <v>37.679366603102324</v>
      </c>
      <c r="J87" s="104">
        <f>[1]MercLab!E265</f>
        <v>38548.440660982742</v>
      </c>
      <c r="K87" s="109">
        <f t="shared" si="29"/>
        <v>2.5390219914754284</v>
      </c>
      <c r="L87" s="104">
        <f>[1]MercLab!F265</f>
        <v>0</v>
      </c>
      <c r="M87" s="109">
        <f t="shared" si="30"/>
        <v>0</v>
      </c>
      <c r="N87" s="104">
        <f>[1]MercLab!G265</f>
        <v>5252.2701188012725</v>
      </c>
      <c r="O87" s="109">
        <f t="shared" si="31"/>
        <v>0.37319360198596324</v>
      </c>
      <c r="P87" s="104">
        <f>'C03'!N87</f>
        <v>183.59694946521637</v>
      </c>
      <c r="Q87" s="109">
        <f t="shared" si="32"/>
        <v>3.7478141601595086E-2</v>
      </c>
      <c r="R87" s="104">
        <f t="shared" si="23"/>
        <v>6894.6962321558967</v>
      </c>
      <c r="S87" s="109">
        <f t="shared" si="24"/>
        <v>3.2437339817442323</v>
      </c>
    </row>
    <row r="88" spans="1:19" x14ac:dyDescent="0.2">
      <c r="A88" s="53" t="s">
        <v>147</v>
      </c>
      <c r="B88" s="104">
        <f>'C03'!B88</f>
        <v>98007.412959165653</v>
      </c>
      <c r="C88" s="109">
        <f t="shared" si="25"/>
        <v>2.4626454227359691</v>
      </c>
      <c r="D88" s="104">
        <f>[1]MercLab!C266</f>
        <v>87461.013849917028</v>
      </c>
      <c r="E88" s="109">
        <f t="shared" si="26"/>
        <v>2.6686669081256884</v>
      </c>
      <c r="F88" s="104">
        <f t="shared" si="22"/>
        <v>77243.706657720133</v>
      </c>
      <c r="G88" s="109">
        <f t="shared" si="27"/>
        <v>4.1308012127220062</v>
      </c>
      <c r="H88" s="104">
        <f>[1]MercLab!D266</f>
        <v>32638.310495062437</v>
      </c>
      <c r="I88" s="109">
        <f t="shared" si="28"/>
        <v>13.299985371524301</v>
      </c>
      <c r="J88" s="104">
        <f>[1]MercLab!E266</f>
        <v>44605.396162657693</v>
      </c>
      <c r="K88" s="109">
        <f t="shared" si="29"/>
        <v>2.9379679139678667</v>
      </c>
      <c r="L88" s="104">
        <f>[1]MercLab!F266</f>
        <v>0</v>
      </c>
      <c r="M88" s="109">
        <f t="shared" si="30"/>
        <v>0</v>
      </c>
      <c r="N88" s="104">
        <f>[1]MercLab!G266</f>
        <v>10217.307192196959</v>
      </c>
      <c r="O88" s="109">
        <f t="shared" si="31"/>
        <v>0.72597821273581442</v>
      </c>
      <c r="P88" s="104">
        <f>'C03'!N88</f>
        <v>6171.2240059827755</v>
      </c>
      <c r="Q88" s="109">
        <f t="shared" si="32"/>
        <v>1.2597486386624521</v>
      </c>
      <c r="R88" s="104">
        <f t="shared" si="23"/>
        <v>4375.1751032658503</v>
      </c>
      <c r="S88" s="109">
        <f t="shared" si="24"/>
        <v>2.0583799025627436</v>
      </c>
    </row>
    <row r="89" spans="1:19" x14ac:dyDescent="0.2">
      <c r="A89" s="53" t="s">
        <v>148</v>
      </c>
      <c r="B89" s="104">
        <f>'C03'!B89</f>
        <v>25045.950743110032</v>
      </c>
      <c r="C89" s="109">
        <f t="shared" si="25"/>
        <v>0.62933296669394656</v>
      </c>
      <c r="D89" s="104">
        <f>[1]MercLab!C267</f>
        <v>23313.67538564315</v>
      </c>
      <c r="E89" s="109">
        <f t="shared" si="26"/>
        <v>0.71136191166516305</v>
      </c>
      <c r="F89" s="104">
        <f t="shared" si="22"/>
        <v>9743.8939206274754</v>
      </c>
      <c r="G89" s="109">
        <f t="shared" si="27"/>
        <v>0.52107919940089731</v>
      </c>
      <c r="H89" s="104">
        <f>[1]MercLab!D267</f>
        <v>550.79084839564905</v>
      </c>
      <c r="I89" s="109">
        <f t="shared" si="28"/>
        <v>0.2244451417771702</v>
      </c>
      <c r="J89" s="104">
        <f>[1]MercLab!E267</f>
        <v>9193.1030722318264</v>
      </c>
      <c r="K89" s="109">
        <f t="shared" si="29"/>
        <v>0.60551063726741861</v>
      </c>
      <c r="L89" s="104">
        <f>[1]MercLab!F267</f>
        <v>0</v>
      </c>
      <c r="M89" s="109">
        <f t="shared" si="30"/>
        <v>0</v>
      </c>
      <c r="N89" s="104">
        <f>[1]MercLab!G267</f>
        <v>13569.781465015685</v>
      </c>
      <c r="O89" s="109">
        <f t="shared" si="31"/>
        <v>0.96418415438377314</v>
      </c>
      <c r="P89" s="104">
        <f>'C03'!N89</f>
        <v>1732.2753574668825</v>
      </c>
      <c r="Q89" s="109">
        <f t="shared" si="32"/>
        <v>0.35361405148181702</v>
      </c>
      <c r="R89" s="104">
        <f t="shared" si="23"/>
        <v>0</v>
      </c>
      <c r="S89" s="109">
        <f t="shared" si="24"/>
        <v>0</v>
      </c>
    </row>
    <row r="90" spans="1:19" x14ac:dyDescent="0.2">
      <c r="A90" s="53" t="s">
        <v>149</v>
      </c>
      <c r="B90" s="104">
        <f>'C03'!B90</f>
        <v>169435.91863721484</v>
      </c>
      <c r="C90" s="109">
        <f t="shared" si="25"/>
        <v>4.2574390740509696</v>
      </c>
      <c r="D90" s="104">
        <f>[1]MercLab!C268</f>
        <v>152541.92696753488</v>
      </c>
      <c r="E90" s="109">
        <f t="shared" si="26"/>
        <v>4.654457737004293</v>
      </c>
      <c r="F90" s="104">
        <f t="shared" si="22"/>
        <v>30379.351904192612</v>
      </c>
      <c r="G90" s="109">
        <f t="shared" si="27"/>
        <v>1.6246121414605266</v>
      </c>
      <c r="H90" s="104">
        <f>[1]MercLab!D268</f>
        <v>367.19389893043274</v>
      </c>
      <c r="I90" s="109">
        <f t="shared" si="28"/>
        <v>0.14963009451811349</v>
      </c>
      <c r="J90" s="104">
        <f>[1]MercLab!E268</f>
        <v>28478.390120000637</v>
      </c>
      <c r="K90" s="109">
        <f t="shared" si="29"/>
        <v>1.8757505506489871</v>
      </c>
      <c r="L90" s="104">
        <f>[1]MercLab!F268</f>
        <v>1533.7678852615427</v>
      </c>
      <c r="M90" s="109">
        <f t="shared" si="30"/>
        <v>1.4428120167217013</v>
      </c>
      <c r="N90" s="104">
        <f>[1]MercLab!G268</f>
        <v>122162.57506334179</v>
      </c>
      <c r="O90" s="109">
        <f t="shared" si="31"/>
        <v>8.6801117201820954</v>
      </c>
      <c r="P90" s="104">
        <f>'C03'!N90</f>
        <v>10528.631692960538</v>
      </c>
      <c r="Q90" s="109">
        <f t="shared" si="32"/>
        <v>2.1492380489392344</v>
      </c>
      <c r="R90" s="104">
        <f t="shared" si="23"/>
        <v>6365.3599767194246</v>
      </c>
      <c r="S90" s="109">
        <f t="shared" si="24"/>
        <v>2.9946982096502333</v>
      </c>
    </row>
    <row r="91" spans="1:19" x14ac:dyDescent="0.2">
      <c r="A91" s="53" t="s">
        <v>150</v>
      </c>
      <c r="B91" s="104">
        <f>'C03'!B91</f>
        <v>119250.51177223398</v>
      </c>
      <c r="C91" s="109">
        <f t="shared" si="25"/>
        <v>2.9964236184580324</v>
      </c>
      <c r="D91" s="104">
        <f>[1]MercLab!C269</f>
        <v>117071.43989345391</v>
      </c>
      <c r="E91" s="109">
        <f t="shared" si="26"/>
        <v>3.5721593402336533</v>
      </c>
      <c r="F91" s="104">
        <f t="shared" si="22"/>
        <v>113985.72067112333</v>
      </c>
      <c r="G91" s="109">
        <f t="shared" si="27"/>
        <v>6.0956726904328162</v>
      </c>
      <c r="H91" s="104">
        <f>[1]MercLab!D269</f>
        <v>1098.3864956732662</v>
      </c>
      <c r="I91" s="109">
        <f t="shared" si="28"/>
        <v>0.44758825144899189</v>
      </c>
      <c r="J91" s="104">
        <f>[1]MercLab!E269</f>
        <v>8117.032820526907</v>
      </c>
      <c r="K91" s="109">
        <f t="shared" si="29"/>
        <v>0.53463446208099441</v>
      </c>
      <c r="L91" s="104">
        <f>[1]MercLab!F269</f>
        <v>104770.30135492315</v>
      </c>
      <c r="M91" s="109">
        <f t="shared" si="30"/>
        <v>98.557187983278297</v>
      </c>
      <c r="N91" s="104">
        <f>[1]MercLab!G269</f>
        <v>3085.7192223306456</v>
      </c>
      <c r="O91" s="109">
        <f t="shared" si="31"/>
        <v>0.21925198918781472</v>
      </c>
      <c r="P91" s="104">
        <f>'C03'!N91</f>
        <v>1720.0120120787465</v>
      </c>
      <c r="Q91" s="109">
        <f t="shared" si="32"/>
        <v>0.35111070163692809</v>
      </c>
      <c r="R91" s="104">
        <f t="shared" si="23"/>
        <v>459.05986670132552</v>
      </c>
      <c r="S91" s="109">
        <f t="shared" si="24"/>
        <v>0.21597297968389997</v>
      </c>
    </row>
    <row r="92" spans="1:19" x14ac:dyDescent="0.2">
      <c r="A92" s="53" t="s">
        <v>151</v>
      </c>
      <c r="B92" s="104">
        <f>'C03'!B92</f>
        <v>6970.4708328696606</v>
      </c>
      <c r="C92" s="109">
        <f t="shared" si="25"/>
        <v>0.17514795639012634</v>
      </c>
      <c r="D92" s="104">
        <f>[1]MercLab!C270</f>
        <v>6191.7476516823617</v>
      </c>
      <c r="E92" s="109">
        <f t="shared" si="26"/>
        <v>0.18892660094089839</v>
      </c>
      <c r="F92" s="104">
        <f t="shared" si="22"/>
        <v>6191.7476516823617</v>
      </c>
      <c r="G92" s="109">
        <f t="shared" si="27"/>
        <v>0.33111925637869233</v>
      </c>
      <c r="H92" s="104">
        <f>[1]MercLab!D270</f>
        <v>0</v>
      </c>
      <c r="I92" s="109">
        <f t="shared" si="28"/>
        <v>0</v>
      </c>
      <c r="J92" s="104">
        <f>[1]MercLab!E270</f>
        <v>6191.7476516823617</v>
      </c>
      <c r="K92" s="109">
        <f t="shared" si="29"/>
        <v>0.40782410867270275</v>
      </c>
      <c r="L92" s="104">
        <f>[1]MercLab!F270</f>
        <v>0</v>
      </c>
      <c r="M92" s="109">
        <f t="shared" si="30"/>
        <v>0</v>
      </c>
      <c r="N92" s="104">
        <f>[1]MercLab!G270</f>
        <v>0</v>
      </c>
      <c r="O92" s="109">
        <f t="shared" si="31"/>
        <v>0</v>
      </c>
      <c r="P92" s="104">
        <f>'C03'!N92</f>
        <v>778.72318118729868</v>
      </c>
      <c r="Q92" s="109">
        <f t="shared" si="32"/>
        <v>0.158962868054142</v>
      </c>
      <c r="R92" s="104">
        <f t="shared" si="23"/>
        <v>0</v>
      </c>
      <c r="S92" s="109">
        <f t="shared" si="24"/>
        <v>0</v>
      </c>
    </row>
    <row r="93" spans="1:19" x14ac:dyDescent="0.2">
      <c r="A93" s="107" t="s">
        <v>164</v>
      </c>
      <c r="B93" s="104">
        <f>'C03'!B93</f>
        <v>0</v>
      </c>
      <c r="C93" s="109">
        <f t="shared" si="25"/>
        <v>0</v>
      </c>
      <c r="D93" s="104">
        <f>[1]MercLab!C271</f>
        <v>0</v>
      </c>
      <c r="E93" s="109">
        <f t="shared" si="26"/>
        <v>0</v>
      </c>
      <c r="F93" s="104">
        <f t="shared" si="22"/>
        <v>0</v>
      </c>
      <c r="G93" s="109">
        <f t="shared" si="27"/>
        <v>0</v>
      </c>
      <c r="H93" s="104">
        <f>[1]MercLab!D271</f>
        <v>0</v>
      </c>
      <c r="I93" s="109">
        <f t="shared" si="28"/>
        <v>0</v>
      </c>
      <c r="J93" s="104">
        <f>[1]MercLab!E271</f>
        <v>0</v>
      </c>
      <c r="K93" s="109">
        <f t="shared" si="29"/>
        <v>0</v>
      </c>
      <c r="L93" s="104">
        <f>[1]MercLab!F271</f>
        <v>0</v>
      </c>
      <c r="M93" s="109">
        <f t="shared" si="30"/>
        <v>0</v>
      </c>
      <c r="N93" s="104">
        <f>[1]MercLab!G271</f>
        <v>0</v>
      </c>
      <c r="O93" s="109">
        <f t="shared" si="31"/>
        <v>0</v>
      </c>
      <c r="P93" s="104">
        <f>'C03'!N93</f>
        <v>0</v>
      </c>
      <c r="Q93" s="109">
        <f t="shared" si="32"/>
        <v>0</v>
      </c>
      <c r="R93" s="104">
        <f t="shared" si="23"/>
        <v>0</v>
      </c>
      <c r="S93" s="109">
        <f t="shared" si="24"/>
        <v>0</v>
      </c>
    </row>
    <row r="94" spans="1:19" x14ac:dyDescent="0.2">
      <c r="A94" s="53" t="s">
        <v>153</v>
      </c>
      <c r="B94" s="104">
        <f>'C03'!B94</f>
        <v>1482.2199350971346</v>
      </c>
      <c r="C94" s="109">
        <f t="shared" si="25"/>
        <v>3.7243939294426591E-2</v>
      </c>
      <c r="D94" s="104">
        <f>[1]MercLab!C273</f>
        <v>1274.6358922239276</v>
      </c>
      <c r="E94" s="109">
        <f t="shared" si="26"/>
        <v>3.8892513083879421E-2</v>
      </c>
      <c r="F94" s="104">
        <f t="shared" si="22"/>
        <v>1274.6358922239274</v>
      </c>
      <c r="G94" s="109">
        <f t="shared" si="27"/>
        <v>6.8164355611634267E-2</v>
      </c>
      <c r="H94" s="104">
        <f>[1]MercLab!D273</f>
        <v>183.59694946521637</v>
      </c>
      <c r="I94" s="109">
        <f t="shared" si="28"/>
        <v>7.4815047259056744E-2</v>
      </c>
      <c r="J94" s="104">
        <f>[1]MercLab!E273</f>
        <v>1091.0389427587111</v>
      </c>
      <c r="K94" s="109">
        <f t="shared" si="29"/>
        <v>7.1862099263183182E-2</v>
      </c>
      <c r="L94" s="104">
        <f>[1]MercLab!F273</f>
        <v>0</v>
      </c>
      <c r="M94" s="109">
        <f t="shared" si="30"/>
        <v>0</v>
      </c>
      <c r="N94" s="104">
        <f>[1]MercLab!G273</f>
        <v>0</v>
      </c>
      <c r="O94" s="109">
        <f t="shared" si="31"/>
        <v>0</v>
      </c>
      <c r="P94" s="104">
        <f>'C03'!N94</f>
        <v>0</v>
      </c>
      <c r="Q94" s="109">
        <f t="shared" si="32"/>
        <v>0</v>
      </c>
      <c r="R94" s="104">
        <f t="shared" si="23"/>
        <v>207.58404287320695</v>
      </c>
      <c r="S94" s="109">
        <f t="shared" si="24"/>
        <v>9.7661650530051658E-2</v>
      </c>
    </row>
    <row r="95" spans="1:19" x14ac:dyDescent="0.2">
      <c r="A95" s="53"/>
      <c r="B95" s="104"/>
      <c r="C95" s="109"/>
      <c r="D95" s="104"/>
      <c r="E95" s="109"/>
      <c r="F95" s="104"/>
      <c r="G95" s="109"/>
      <c r="H95" s="104"/>
      <c r="I95" s="109"/>
      <c r="J95" s="104"/>
      <c r="K95" s="109"/>
      <c r="L95" s="104"/>
      <c r="M95" s="109"/>
      <c r="N95" s="104"/>
      <c r="O95" s="109"/>
      <c r="P95" s="104"/>
      <c r="Q95" s="109"/>
      <c r="R95" s="104"/>
      <c r="S95" s="109"/>
    </row>
    <row r="96" spans="1:19" x14ac:dyDescent="0.2">
      <c r="A96" s="52" t="s">
        <v>18</v>
      </c>
      <c r="B96" s="103"/>
      <c r="C96" s="67"/>
      <c r="D96" s="103"/>
      <c r="E96" s="108"/>
      <c r="F96" s="103"/>
      <c r="G96" s="108"/>
      <c r="H96" s="103"/>
      <c r="I96" s="108"/>
      <c r="J96" s="103"/>
      <c r="K96" s="108"/>
      <c r="L96" s="103"/>
      <c r="M96" s="108"/>
      <c r="N96" s="103"/>
      <c r="O96" s="108"/>
      <c r="P96" s="103"/>
      <c r="Q96" s="108"/>
      <c r="R96" s="103"/>
      <c r="S96" s="108"/>
    </row>
    <row r="97" spans="1:20" x14ac:dyDescent="0.2">
      <c r="A97" s="53" t="s">
        <v>154</v>
      </c>
      <c r="B97" s="69">
        <f>'C03'!B98</f>
        <v>100779.38662198163</v>
      </c>
      <c r="C97" s="109">
        <f t="shared" ref="C97:C108" si="33">IF(ISNUMBER(B97/B$69*100),B97/B$69*100,0)</f>
        <v>2.5322971770938012</v>
      </c>
      <c r="D97" s="69">
        <f>[1]MercLab!C275</f>
        <v>93330.048551773405</v>
      </c>
      <c r="E97" s="109">
        <f t="shared" ref="E97:E108" si="34">IF(ISNUMBER(D97/D$69*100),D97/D$69*100,0)</f>
        <v>2.8477466832396869</v>
      </c>
      <c r="F97" s="69">
        <f t="shared" si="22"/>
        <v>55146.251223094296</v>
      </c>
      <c r="G97" s="109">
        <f t="shared" ref="G97:G108" si="35">IF(ISNUMBER(F97/F$69*100),F97/F$69*100,0)</f>
        <v>2.9490842851294352</v>
      </c>
      <c r="H97" s="69">
        <f>[1]MercLab!D275</f>
        <v>12553.101388219311</v>
      </c>
      <c r="I97" s="109">
        <f t="shared" ref="I97" si="36">IF(ISNUMBER(H97/H$69*100),H97/H$69*100,0)</f>
        <v>5.1153402948303812</v>
      </c>
      <c r="J97" s="69">
        <f>[1]MercLab!E275</f>
        <v>42593.149834874981</v>
      </c>
      <c r="K97" s="109">
        <f t="shared" ref="K97" si="37">IF(ISNUMBER(J97/J$69*100),J97/J$69*100,0)</f>
        <v>2.8054297985240102</v>
      </c>
      <c r="L97" s="104">
        <f>[1]MercLab!F275</f>
        <v>0</v>
      </c>
      <c r="M97" s="109">
        <f t="shared" ref="M97" si="38">IF(ISNUMBER(L97/L$69*100),L97/L$69*100,0)</f>
        <v>0</v>
      </c>
      <c r="N97" s="69">
        <f>[1]MercLab!G275</f>
        <v>38183.797328679248</v>
      </c>
      <c r="O97" s="109">
        <f t="shared" ref="O97" si="39">IF(ISNUMBER(N97/N$69*100),N97/N$69*100,0)</f>
        <v>2.7131028184521631</v>
      </c>
      <c r="P97" s="69">
        <f>'C03'!N98</f>
        <v>2069.5477792853171</v>
      </c>
      <c r="Q97" s="109">
        <f t="shared" ref="Q97" si="40">IF(ISNUMBER(P97/P$69*100),P97/P$69*100,0)</f>
        <v>0.42246238267709646</v>
      </c>
      <c r="R97" s="69">
        <f t="shared" si="23"/>
        <v>5379.7902909229015</v>
      </c>
      <c r="S97" s="109">
        <f t="shared" si="24"/>
        <v>2.5310192057392049</v>
      </c>
    </row>
    <row r="98" spans="1:20" x14ac:dyDescent="0.2">
      <c r="A98" s="53" t="s">
        <v>155</v>
      </c>
      <c r="B98" s="69">
        <f>'C03'!B99</f>
        <v>194896.85420070827</v>
      </c>
      <c r="C98" s="109">
        <f t="shared" si="33"/>
        <v>4.8971994200376221</v>
      </c>
      <c r="D98" s="69">
        <f>[1]MercLab!C276</f>
        <v>176362.3695756841</v>
      </c>
      <c r="E98" s="109">
        <f t="shared" si="34"/>
        <v>5.3812824572660425</v>
      </c>
      <c r="F98" s="69">
        <f t="shared" si="22"/>
        <v>148943.67277000129</v>
      </c>
      <c r="G98" s="109">
        <f t="shared" si="35"/>
        <v>7.9651369765552174</v>
      </c>
      <c r="H98" s="69">
        <f>[1]MercLab!D276</f>
        <v>80229.543136788576</v>
      </c>
      <c r="I98" s="109">
        <f t="shared" ref="I98:I108" si="41">IF(ISNUMBER(H98/H$69*100),H98/H$69*100,0)</f>
        <v>32.693228721039056</v>
      </c>
      <c r="J98" s="69">
        <f>[1]MercLab!E276</f>
        <v>68714.129633212709</v>
      </c>
      <c r="K98" s="109">
        <f t="shared" ref="K98:K108" si="42">IF(ISNUMBER(J98/J$69*100),J98/J$69*100,0)</f>
        <v>4.525907748076798</v>
      </c>
      <c r="L98" s="104">
        <f>[1]MercLab!F276</f>
        <v>0</v>
      </c>
      <c r="M98" s="109">
        <f t="shared" ref="M98:M108" si="43">IF(ISNUMBER(L98/L$69*100),L98/L$69*100,0)</f>
        <v>0</v>
      </c>
      <c r="N98" s="69">
        <f>[1]MercLab!G276</f>
        <v>27418.696805682532</v>
      </c>
      <c r="O98" s="109">
        <f t="shared" ref="O98:O108" si="44">IF(ISNUMBER(N98/N$69*100),N98/N$69*100,0)</f>
        <v>1.9482018234448788</v>
      </c>
      <c r="P98" s="69">
        <f>'C03'!N99</f>
        <v>2704.1756539372104</v>
      </c>
      <c r="Q98" s="109">
        <f t="shared" ref="Q98:Q108" si="45">IF(ISNUMBER(P98/P$69*100),P98/P$69*100,0)</f>
        <v>0.55201068628346517</v>
      </c>
      <c r="R98" s="69">
        <f t="shared" ref="R98:R108" si="46">B98-(D98+P98)</f>
        <v>15830.308971086954</v>
      </c>
      <c r="S98" s="109">
        <f t="shared" ref="S98:S108" si="47">IF(ISNUMBER(R98/R$8*100),R98/R$8*100,0)</f>
        <v>7.447653880897513</v>
      </c>
    </row>
    <row r="99" spans="1:20" x14ac:dyDescent="0.2">
      <c r="A99" s="53" t="s">
        <v>156</v>
      </c>
      <c r="B99" s="69">
        <f>'C03'!B100</f>
        <v>237076.39863789672</v>
      </c>
      <c r="C99" s="109">
        <f t="shared" si="33"/>
        <v>5.9570504956354329</v>
      </c>
      <c r="D99" s="69">
        <f>[1]MercLab!C277</f>
        <v>221412.93584958784</v>
      </c>
      <c r="E99" s="109">
        <f t="shared" si="34"/>
        <v>6.7558944142437651</v>
      </c>
      <c r="F99" s="69">
        <f t="shared" si="22"/>
        <v>187673.13922299695</v>
      </c>
      <c r="G99" s="109">
        <f t="shared" si="35"/>
        <v>10.036292465002006</v>
      </c>
      <c r="H99" s="69">
        <f>[1]MercLab!D277</f>
        <v>69786.024630833301</v>
      </c>
      <c r="I99" s="109">
        <f t="shared" si="41"/>
        <v>28.437535296667072</v>
      </c>
      <c r="J99" s="69">
        <f>[1]MercLab!E277</f>
        <v>117887.11459216365</v>
      </c>
      <c r="K99" s="109">
        <f t="shared" si="42"/>
        <v>7.7647233280708434</v>
      </c>
      <c r="L99" s="104">
        <f>[1]MercLab!F277</f>
        <v>0</v>
      </c>
      <c r="M99" s="109">
        <f t="shared" si="43"/>
        <v>0</v>
      </c>
      <c r="N99" s="69">
        <f>[1]MercLab!G277</f>
        <v>33739.796626589508</v>
      </c>
      <c r="O99" s="109">
        <f t="shared" si="44"/>
        <v>2.3973398070822274</v>
      </c>
      <c r="P99" s="69">
        <f>'C03'!N100</f>
        <v>8402.5708595899087</v>
      </c>
      <c r="Q99" s="109">
        <f t="shared" si="45"/>
        <v>1.7152395037631571</v>
      </c>
      <c r="R99" s="69">
        <f t="shared" si="46"/>
        <v>7260.8919287189783</v>
      </c>
      <c r="S99" s="109">
        <f t="shared" si="47"/>
        <v>3.4160173405628909</v>
      </c>
    </row>
    <row r="100" spans="1:20" x14ac:dyDescent="0.2">
      <c r="A100" s="53" t="s">
        <v>157</v>
      </c>
      <c r="B100" s="69">
        <f>'C03'!B101</f>
        <v>121548.97523508115</v>
      </c>
      <c r="C100" s="109">
        <f t="shared" si="33"/>
        <v>3.0541774184533939</v>
      </c>
      <c r="D100" s="69">
        <f>[1]MercLab!C278</f>
        <v>112357.17606191892</v>
      </c>
      <c r="E100" s="109">
        <f t="shared" si="34"/>
        <v>3.4283146792858639</v>
      </c>
      <c r="F100" s="69">
        <f t="shared" si="22"/>
        <v>108373.18776957976</v>
      </c>
      <c r="G100" s="109">
        <f t="shared" si="35"/>
        <v>5.795528397527872</v>
      </c>
      <c r="H100" s="69">
        <f>[1]MercLab!D278</f>
        <v>23023.190854577369</v>
      </c>
      <c r="I100" s="109">
        <f t="shared" si="41"/>
        <v>9.3818612828631114</v>
      </c>
      <c r="J100" s="69">
        <f>[1]MercLab!E278</f>
        <v>85349.996915002383</v>
      </c>
      <c r="K100" s="109">
        <f t="shared" si="42"/>
        <v>5.6216416390324202</v>
      </c>
      <c r="L100" s="104">
        <f>[1]MercLab!F278</f>
        <v>0</v>
      </c>
      <c r="M100" s="109">
        <f t="shared" si="43"/>
        <v>0</v>
      </c>
      <c r="N100" s="69">
        <f>[1]MercLab!G278</f>
        <v>3983.988292339277</v>
      </c>
      <c r="O100" s="109">
        <f t="shared" si="44"/>
        <v>0.28307739462328613</v>
      </c>
      <c r="P100" s="69">
        <f>'C03'!N101</f>
        <v>4920.5386969656383</v>
      </c>
      <c r="Q100" s="109">
        <f t="shared" si="45"/>
        <v>1.0044428656258506</v>
      </c>
      <c r="R100" s="69">
        <f t="shared" si="46"/>
        <v>4271.2604761965922</v>
      </c>
      <c r="S100" s="109">
        <f t="shared" si="47"/>
        <v>2.0094913952703153</v>
      </c>
    </row>
    <row r="101" spans="1:20" x14ac:dyDescent="0.2">
      <c r="A101" s="53" t="s">
        <v>158</v>
      </c>
      <c r="B101" s="69">
        <f>'C03'!B102</f>
        <v>881367.90725837112</v>
      </c>
      <c r="C101" s="109">
        <f t="shared" si="33"/>
        <v>22.146249727666369</v>
      </c>
      <c r="D101" s="69">
        <f>[1]MercLab!C279</f>
        <v>731333.60645601444</v>
      </c>
      <c r="E101" s="109">
        <f t="shared" si="34"/>
        <v>22.314923054727803</v>
      </c>
      <c r="F101" s="69">
        <f t="shared" si="22"/>
        <v>293181.60941327369</v>
      </c>
      <c r="G101" s="109">
        <f t="shared" si="35"/>
        <v>15.678622895177954</v>
      </c>
      <c r="H101" s="69">
        <f>[1]MercLab!D279</f>
        <v>26273.369284469351</v>
      </c>
      <c r="I101" s="109">
        <f t="shared" si="41"/>
        <v>10.706296430293511</v>
      </c>
      <c r="J101" s="69">
        <f>[1]MercLab!E279</f>
        <v>252866.33817784479</v>
      </c>
      <c r="K101" s="109">
        <f t="shared" si="42"/>
        <v>16.655231250047738</v>
      </c>
      <c r="L101" s="104">
        <f>[1]MercLab!F279</f>
        <v>14041.901950959507</v>
      </c>
      <c r="M101" s="109">
        <f t="shared" si="43"/>
        <v>13.209185736091685</v>
      </c>
      <c r="N101" s="69">
        <f>[1]MercLab!G279</f>
        <v>438151.99704275781</v>
      </c>
      <c r="O101" s="109">
        <f t="shared" si="44"/>
        <v>31.132351972607442</v>
      </c>
      <c r="P101" s="69">
        <f>'C03'!N102</f>
        <v>131284.59797868499</v>
      </c>
      <c r="Q101" s="109">
        <f t="shared" si="45"/>
        <v>26.799479879625252</v>
      </c>
      <c r="R101" s="69">
        <f t="shared" si="46"/>
        <v>18749.702823671745</v>
      </c>
      <c r="S101" s="109">
        <f t="shared" si="47"/>
        <v>8.8211352826681928</v>
      </c>
    </row>
    <row r="102" spans="1:20" x14ac:dyDescent="0.2">
      <c r="A102" s="53" t="s">
        <v>159</v>
      </c>
      <c r="B102" s="69">
        <f>'C03'!B103</f>
        <v>568562.50219005684</v>
      </c>
      <c r="C102" s="109">
        <f t="shared" si="33"/>
        <v>14.286346320977032</v>
      </c>
      <c r="D102" s="69">
        <f>[1]MercLab!C280</f>
        <v>429925.78314982384</v>
      </c>
      <c r="E102" s="109">
        <f t="shared" si="34"/>
        <v>13.118173000038279</v>
      </c>
      <c r="F102" s="69">
        <f t="shared" si="22"/>
        <v>27206.546890459857</v>
      </c>
      <c r="G102" s="109">
        <f t="shared" si="35"/>
        <v>1.4549384247843755</v>
      </c>
      <c r="H102" s="69">
        <f>[1]MercLab!D280</f>
        <v>0</v>
      </c>
      <c r="I102" s="109">
        <f t="shared" si="41"/>
        <v>0</v>
      </c>
      <c r="J102" s="69">
        <f>[1]MercLab!E280</f>
        <v>27206.546890459857</v>
      </c>
      <c r="K102" s="109">
        <f t="shared" si="42"/>
        <v>1.7919796412647928</v>
      </c>
      <c r="L102" s="104">
        <f>[1]MercLab!F280</f>
        <v>0</v>
      </c>
      <c r="M102" s="109">
        <f t="shared" si="43"/>
        <v>0</v>
      </c>
      <c r="N102" s="69">
        <f>[1]MercLab!G280</f>
        <v>402719.23625936318</v>
      </c>
      <c r="O102" s="109">
        <f t="shared" si="44"/>
        <v>28.614720676812627</v>
      </c>
      <c r="P102" s="69">
        <f>'C03'!N103</f>
        <v>6521.1316155137401</v>
      </c>
      <c r="Q102" s="109">
        <f t="shared" si="45"/>
        <v>1.3311762248814796</v>
      </c>
      <c r="R102" s="69">
        <f t="shared" si="46"/>
        <v>132115.58742471924</v>
      </c>
      <c r="S102" s="109">
        <f t="shared" si="47"/>
        <v>62.15615685125848</v>
      </c>
    </row>
    <row r="103" spans="1:20" x14ac:dyDescent="0.2">
      <c r="A103" s="53" t="s">
        <v>160</v>
      </c>
      <c r="B103" s="69">
        <f>'C03'!B104</f>
        <v>598078.47347503621</v>
      </c>
      <c r="C103" s="109">
        <f t="shared" si="33"/>
        <v>15.027998093918388</v>
      </c>
      <c r="D103" s="69">
        <f>[1]MercLab!C281</f>
        <v>529086.46360437898</v>
      </c>
      <c r="E103" s="109">
        <f t="shared" si="34"/>
        <v>16.143827687398712</v>
      </c>
      <c r="F103" s="69">
        <f t="shared" si="22"/>
        <v>255997.39432029735</v>
      </c>
      <c r="G103" s="109">
        <f t="shared" si="35"/>
        <v>13.690103604139619</v>
      </c>
      <c r="H103" s="69">
        <f>[1]MercLab!D281</f>
        <v>6775.1021454048732</v>
      </c>
      <c r="I103" s="109">
        <f t="shared" si="41"/>
        <v>2.7608279367922393</v>
      </c>
      <c r="J103" s="69">
        <f>[1]MercLab!E281</f>
        <v>249222.29217489247</v>
      </c>
      <c r="K103" s="109">
        <f t="shared" si="42"/>
        <v>16.415213423624763</v>
      </c>
      <c r="L103" s="104">
        <f>[1]MercLab!F281</f>
        <v>0</v>
      </c>
      <c r="M103" s="109">
        <f t="shared" si="43"/>
        <v>0</v>
      </c>
      <c r="N103" s="69">
        <f>[1]MercLab!G281</f>
        <v>273089.06928408454</v>
      </c>
      <c r="O103" s="109">
        <f t="shared" si="44"/>
        <v>19.404008385688645</v>
      </c>
      <c r="P103" s="69">
        <f>'C03'!N104</f>
        <v>54902.837129076623</v>
      </c>
      <c r="Q103" s="109">
        <f t="shared" si="45"/>
        <v>11.207464558896074</v>
      </c>
      <c r="R103" s="69">
        <f t="shared" si="46"/>
        <v>14089.172741580638</v>
      </c>
      <c r="S103" s="109">
        <f t="shared" si="47"/>
        <v>6.628504992487434</v>
      </c>
    </row>
    <row r="104" spans="1:20" x14ac:dyDescent="0.2">
      <c r="A104" s="53" t="s">
        <v>161</v>
      </c>
      <c r="B104" s="69">
        <f>'C03'!B105</f>
        <v>198924.58066090467</v>
      </c>
      <c r="C104" s="109">
        <f t="shared" si="33"/>
        <v>4.9984046435176852</v>
      </c>
      <c r="D104" s="69">
        <f>[1]MercLab!C282</f>
        <v>192412.12328666257</v>
      </c>
      <c r="E104" s="109">
        <f t="shared" si="34"/>
        <v>5.8710029021439674</v>
      </c>
      <c r="F104" s="69">
        <f t="shared" si="22"/>
        <v>120800.18812327567</v>
      </c>
      <c r="G104" s="109">
        <f t="shared" si="35"/>
        <v>6.4600934521155704</v>
      </c>
      <c r="H104" s="69">
        <f>[1]MercLab!D282</f>
        <v>3826.5503358971951</v>
      </c>
      <c r="I104" s="109">
        <f t="shared" si="41"/>
        <v>1.5593044713062969</v>
      </c>
      <c r="J104" s="69">
        <f>[1]MercLab!E282</f>
        <v>116973.63778737848</v>
      </c>
      <c r="K104" s="109">
        <f t="shared" si="42"/>
        <v>7.7045564923627587</v>
      </c>
      <c r="L104" s="104">
        <f>[1]MercLab!F282</f>
        <v>0</v>
      </c>
      <c r="M104" s="109">
        <f t="shared" si="43"/>
        <v>0</v>
      </c>
      <c r="N104" s="69">
        <f>[1]MercLab!G282</f>
        <v>71611.935163385511</v>
      </c>
      <c r="O104" s="109">
        <f t="shared" si="44"/>
        <v>5.0882980928841839</v>
      </c>
      <c r="P104" s="69">
        <f>'C03'!N105</f>
        <v>2363.7531739816468</v>
      </c>
      <c r="Q104" s="109">
        <f t="shared" si="45"/>
        <v>0.48251932520527946</v>
      </c>
      <c r="R104" s="69">
        <f t="shared" si="46"/>
        <v>4148.7042002604576</v>
      </c>
      <c r="S104" s="109">
        <f t="shared" si="47"/>
        <v>1.9518325886247097</v>
      </c>
    </row>
    <row r="105" spans="1:20" x14ac:dyDescent="0.2">
      <c r="A105" s="53" t="s">
        <v>162</v>
      </c>
      <c r="B105" s="69">
        <f>'C03'!B106</f>
        <v>1074667.1995403022</v>
      </c>
      <c r="C105" s="109">
        <f t="shared" si="33"/>
        <v>27.003306994901187</v>
      </c>
      <c r="D105" s="69">
        <f>[1]MercLab!C283</f>
        <v>787827.48086806398</v>
      </c>
      <c r="E105" s="109">
        <f t="shared" si="34"/>
        <v>24.038700615938733</v>
      </c>
      <c r="F105" s="69">
        <f t="shared" si="22"/>
        <v>669660.83690182166</v>
      </c>
      <c r="G105" s="109">
        <f t="shared" si="35"/>
        <v>35.81179512065799</v>
      </c>
      <c r="H105" s="69">
        <f>[1]MercLab!D283</f>
        <v>21459.852447214216</v>
      </c>
      <c r="I105" s="109">
        <f t="shared" si="41"/>
        <v>8.7448069245556397</v>
      </c>
      <c r="J105" s="69">
        <f>[1]MercLab!E283</f>
        <v>555938.81716538221</v>
      </c>
      <c r="K105" s="109">
        <f t="shared" si="42"/>
        <v>36.617327666030612</v>
      </c>
      <c r="L105" s="104">
        <f>[1]MercLab!F283</f>
        <v>92262.167289225268</v>
      </c>
      <c r="M105" s="109">
        <f t="shared" si="43"/>
        <v>86.790814263908374</v>
      </c>
      <c r="N105" s="69">
        <f>[1]MercLab!G283</f>
        <v>118166.64396626341</v>
      </c>
      <c r="O105" s="109">
        <f t="shared" si="44"/>
        <v>8.3961857442372896</v>
      </c>
      <c r="P105" s="69">
        <f>'C03'!N106</f>
        <v>276708.2573029112</v>
      </c>
      <c r="Q105" s="109">
        <f t="shared" si="45"/>
        <v>56.485204573041528</v>
      </c>
      <c r="R105" s="69">
        <f t="shared" si="46"/>
        <v>10131.461369327037</v>
      </c>
      <c r="S105" s="109">
        <f t="shared" si="47"/>
        <v>4.7665284186333059</v>
      </c>
    </row>
    <row r="106" spans="1:20" x14ac:dyDescent="0.2">
      <c r="A106" s="53" t="s">
        <v>163</v>
      </c>
      <c r="B106" s="69">
        <f>'C03'!B107</f>
        <v>2730.9470729120794</v>
      </c>
      <c r="C106" s="109">
        <f t="shared" si="33"/>
        <v>6.8620873725574349E-2</v>
      </c>
      <c r="D106" s="69">
        <f>[1]MercLab!C284</f>
        <v>2730.9470729120794</v>
      </c>
      <c r="E106" s="109">
        <f t="shared" si="34"/>
        <v>8.3328419835486417E-2</v>
      </c>
      <c r="F106" s="69">
        <f t="shared" si="22"/>
        <v>2411.2837584261124</v>
      </c>
      <c r="G106" s="109">
        <f t="shared" si="35"/>
        <v>0.1289494549719146</v>
      </c>
      <c r="H106" s="69">
        <f>[1]MercLab!D284</f>
        <v>1290.7695301578208</v>
      </c>
      <c r="I106" s="109">
        <f t="shared" si="41"/>
        <v>0.52598359439301823</v>
      </c>
      <c r="J106" s="69">
        <f>[1]MercLab!E284</f>
        <v>1120.5142282682914</v>
      </c>
      <c r="K106" s="109">
        <f t="shared" si="42"/>
        <v>7.380351107726961E-2</v>
      </c>
      <c r="L106" s="104">
        <f>[1]MercLab!F284</f>
        <v>0</v>
      </c>
      <c r="M106" s="109">
        <f t="shared" si="43"/>
        <v>0</v>
      </c>
      <c r="N106" s="69">
        <f>[1]MercLab!G284</f>
        <v>319.66331448596753</v>
      </c>
      <c r="O106" s="109">
        <f t="shared" si="44"/>
        <v>2.2713284171876715E-2</v>
      </c>
      <c r="P106" s="69">
        <f>'C03'!N107</f>
        <v>0</v>
      </c>
      <c r="Q106" s="109">
        <f t="shared" si="45"/>
        <v>0</v>
      </c>
      <c r="R106" s="69">
        <f t="shared" si="46"/>
        <v>0</v>
      </c>
      <c r="S106" s="109">
        <f t="shared" si="47"/>
        <v>0</v>
      </c>
    </row>
    <row r="107" spans="1:20" x14ac:dyDescent="0.2">
      <c r="A107" s="53" t="s">
        <v>152</v>
      </c>
      <c r="B107" s="69">
        <f>'C03'!B108</f>
        <v>0</v>
      </c>
      <c r="C107" s="109">
        <f t="shared" si="33"/>
        <v>0</v>
      </c>
      <c r="D107" s="69">
        <f>[1]MercLab!C285</f>
        <v>0</v>
      </c>
      <c r="E107" s="109">
        <f t="shared" si="34"/>
        <v>0</v>
      </c>
      <c r="F107" s="69">
        <f t="shared" si="22"/>
        <v>0</v>
      </c>
      <c r="G107" s="109">
        <f t="shared" si="35"/>
        <v>0</v>
      </c>
      <c r="H107" s="69">
        <f>[1]MercLab!D285</f>
        <v>0</v>
      </c>
      <c r="I107" s="109">
        <f t="shared" si="41"/>
        <v>0</v>
      </c>
      <c r="J107" s="69">
        <f>[1]MercLab!E285</f>
        <v>0</v>
      </c>
      <c r="K107" s="109">
        <f t="shared" si="42"/>
        <v>0</v>
      </c>
      <c r="L107" s="104">
        <f>[1]MercLab!F285</f>
        <v>0</v>
      </c>
      <c r="M107" s="109">
        <f t="shared" si="43"/>
        <v>0</v>
      </c>
      <c r="N107" s="69">
        <f>[1]MercLab!G285</f>
        <v>0</v>
      </c>
      <c r="O107" s="109">
        <f t="shared" si="44"/>
        <v>0</v>
      </c>
      <c r="P107" s="69">
        <f>'C03'!N108</f>
        <v>0</v>
      </c>
      <c r="Q107" s="109">
        <f t="shared" si="45"/>
        <v>0</v>
      </c>
      <c r="R107" s="69">
        <f t="shared" si="46"/>
        <v>0</v>
      </c>
      <c r="S107" s="109">
        <f t="shared" si="47"/>
        <v>0</v>
      </c>
      <c r="T107" s="54"/>
    </row>
    <row r="108" spans="1:20" x14ac:dyDescent="0.2">
      <c r="A108" s="53" t="s">
        <v>153</v>
      </c>
      <c r="B108" s="69">
        <f>'C03'!B109</f>
        <v>0</v>
      </c>
      <c r="C108" s="109">
        <f t="shared" si="33"/>
        <v>0</v>
      </c>
      <c r="D108" s="69">
        <f>[1]MercLab!C287</f>
        <v>550.79084839564916</v>
      </c>
      <c r="E108" s="109">
        <f t="shared" si="34"/>
        <v>1.6806085885698163E-2</v>
      </c>
      <c r="F108" s="69">
        <f t="shared" si="22"/>
        <v>550.79084839564916</v>
      </c>
      <c r="G108" s="109">
        <f t="shared" si="35"/>
        <v>2.9454923940804109E-2</v>
      </c>
      <c r="H108" s="69">
        <f>[1]MercLab!D287</f>
        <v>183.59694946521637</v>
      </c>
      <c r="I108" s="109">
        <f t="shared" si="41"/>
        <v>7.4815047259056744E-2</v>
      </c>
      <c r="J108" s="69">
        <f>[1]MercLab!E287</f>
        <v>367.19389893043274</v>
      </c>
      <c r="K108" s="109">
        <f t="shared" si="42"/>
        <v>2.4185501891484457E-2</v>
      </c>
      <c r="L108" s="104">
        <f>[1]MercLab!F287</f>
        <v>0</v>
      </c>
      <c r="M108" s="109">
        <f t="shared" si="43"/>
        <v>0</v>
      </c>
      <c r="N108" s="69">
        <f>[1]MercLab!G287</f>
        <v>0</v>
      </c>
      <c r="O108" s="109">
        <f t="shared" si="44"/>
        <v>0</v>
      </c>
      <c r="P108" s="69">
        <f>'C03'!N109</f>
        <v>0</v>
      </c>
      <c r="Q108" s="109">
        <f t="shared" si="45"/>
        <v>0</v>
      </c>
      <c r="R108" s="69">
        <f t="shared" si="46"/>
        <v>-550.79084839564916</v>
      </c>
      <c r="S108" s="109">
        <f t="shared" si="47"/>
        <v>-0.25912947164258843</v>
      </c>
      <c r="T108" s="54"/>
    </row>
    <row r="109" spans="1:20" x14ac:dyDescent="0.2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54"/>
    </row>
    <row r="110" spans="1:20" x14ac:dyDescent="0.2">
      <c r="A110" s="14" t="str">
        <f>'C01'!$A$46</f>
        <v>Fuente: Instituto Nacional de Estadística (INE). LXV Encuesta Permanente de Hogares de Propósitos Múltiples, 2019.</v>
      </c>
      <c r="B110" s="26"/>
      <c r="C110" s="32"/>
      <c r="D110" s="26"/>
      <c r="E110" s="32"/>
      <c r="F110" s="26"/>
      <c r="G110" s="32"/>
      <c r="H110" s="26"/>
      <c r="I110" s="32"/>
      <c r="J110" s="26"/>
      <c r="K110" s="32"/>
      <c r="L110" s="26"/>
      <c r="M110" s="32"/>
      <c r="N110" s="26"/>
      <c r="O110" s="32"/>
      <c r="P110" s="26"/>
      <c r="Q110" s="32"/>
      <c r="R110" s="26"/>
      <c r="S110" s="32"/>
    </row>
    <row r="111" spans="1:20" x14ac:dyDescent="0.2">
      <c r="A111" s="14" t="str">
        <f>'C02'!$A$46</f>
        <v>(Promedio de salarios mínimos por rama)</v>
      </c>
      <c r="B111" s="8"/>
      <c r="C111" s="45"/>
      <c r="D111" s="8"/>
    </row>
    <row r="112" spans="1:20" x14ac:dyDescent="0.2">
      <c r="A112" s="2" t="s">
        <v>94</v>
      </c>
    </row>
    <row r="113" spans="1:18" x14ac:dyDescent="0.2">
      <c r="A113" s="2" t="s">
        <v>95</v>
      </c>
    </row>
    <row r="114" spans="1:18" x14ac:dyDescent="0.2">
      <c r="A114" s="2"/>
    </row>
    <row r="117" spans="1:18" x14ac:dyDescent="0.2">
      <c r="A117" s="57"/>
      <c r="B117" s="26"/>
      <c r="C117" s="32"/>
      <c r="D117" s="26"/>
      <c r="E117" s="32"/>
      <c r="F117" s="26"/>
      <c r="G117" s="32"/>
      <c r="H117" s="26"/>
      <c r="I117" s="32"/>
      <c r="J117" s="26"/>
      <c r="K117" s="32"/>
      <c r="L117" s="26"/>
      <c r="M117" s="32"/>
      <c r="N117" s="26"/>
      <c r="O117" s="32"/>
      <c r="P117" s="26"/>
      <c r="Q117" s="32"/>
      <c r="R117" s="26"/>
    </row>
    <row r="118" spans="1:18" x14ac:dyDescent="0.2">
      <c r="A118" s="57"/>
      <c r="B118" s="26"/>
      <c r="C118" s="32"/>
      <c r="D118" s="26"/>
      <c r="E118" s="32"/>
      <c r="F118" s="26"/>
      <c r="G118" s="32"/>
      <c r="H118" s="26"/>
      <c r="I118" s="32"/>
      <c r="J118" s="26"/>
      <c r="K118" s="32"/>
      <c r="L118" s="26"/>
      <c r="M118" s="32"/>
      <c r="N118" s="26"/>
      <c r="O118" s="32"/>
      <c r="P118" s="26"/>
      <c r="Q118" s="32"/>
      <c r="R118" s="26"/>
    </row>
    <row r="119" spans="1:18" x14ac:dyDescent="0.2">
      <c r="A119" s="57"/>
      <c r="B119" s="26"/>
      <c r="C119" s="32"/>
      <c r="D119" s="26"/>
      <c r="E119" s="32"/>
      <c r="F119" s="26"/>
      <c r="G119" s="32"/>
      <c r="H119" s="26"/>
      <c r="I119" s="32"/>
      <c r="J119" s="26"/>
      <c r="K119" s="32"/>
      <c r="L119" s="26"/>
      <c r="M119" s="32"/>
      <c r="N119" s="26"/>
      <c r="O119" s="32"/>
      <c r="P119" s="26"/>
      <c r="Q119" s="32"/>
      <c r="R119" s="26"/>
    </row>
    <row r="120" spans="1:18" x14ac:dyDescent="0.2">
      <c r="A120" s="57"/>
      <c r="B120" s="26"/>
      <c r="C120" s="32"/>
      <c r="D120" s="26"/>
      <c r="E120" s="32"/>
      <c r="F120" s="26"/>
      <c r="G120" s="32"/>
      <c r="H120" s="26"/>
      <c r="I120" s="32"/>
      <c r="J120" s="26"/>
      <c r="K120" s="32"/>
      <c r="L120" s="26"/>
      <c r="M120" s="32"/>
      <c r="N120" s="26"/>
      <c r="O120" s="32"/>
      <c r="P120" s="26"/>
      <c r="Q120" s="32"/>
      <c r="R120" s="26"/>
    </row>
    <row r="121" spans="1:18" x14ac:dyDescent="0.2">
      <c r="A121" s="57"/>
      <c r="B121" s="26"/>
      <c r="C121" s="32"/>
      <c r="D121" s="26"/>
      <c r="E121" s="32"/>
      <c r="F121" s="26"/>
      <c r="G121" s="32"/>
      <c r="H121" s="26"/>
      <c r="I121" s="32"/>
      <c r="J121" s="26"/>
      <c r="K121" s="32"/>
      <c r="L121" s="26"/>
      <c r="M121" s="32"/>
      <c r="N121" s="26"/>
      <c r="O121" s="32"/>
      <c r="P121" s="26"/>
      <c r="Q121" s="32"/>
      <c r="R121" s="26"/>
    </row>
    <row r="122" spans="1:18" x14ac:dyDescent="0.2">
      <c r="A122" s="57"/>
      <c r="B122" s="57"/>
      <c r="C122" s="66"/>
      <c r="D122" s="57"/>
      <c r="E122" s="66"/>
      <c r="F122" s="57"/>
      <c r="G122" s="66"/>
      <c r="H122" s="57"/>
      <c r="I122" s="66"/>
      <c r="J122" s="57"/>
      <c r="K122" s="66"/>
      <c r="L122" s="57"/>
      <c r="M122" s="66"/>
      <c r="N122" s="57"/>
      <c r="O122" s="66"/>
      <c r="P122" s="57"/>
      <c r="Q122" s="66"/>
      <c r="R122" s="57"/>
    </row>
    <row r="123" spans="1:18" x14ac:dyDescent="0.2">
      <c r="A123" s="57"/>
      <c r="B123" s="57"/>
      <c r="C123" s="66"/>
      <c r="D123" s="57"/>
      <c r="E123" s="66"/>
      <c r="F123" s="57"/>
      <c r="G123" s="66"/>
      <c r="H123" s="57"/>
      <c r="I123" s="66"/>
      <c r="J123" s="57"/>
      <c r="K123" s="66"/>
      <c r="L123" s="57"/>
      <c r="M123" s="66"/>
      <c r="N123" s="57"/>
      <c r="O123" s="66"/>
      <c r="P123" s="57"/>
      <c r="Q123" s="66"/>
      <c r="R123" s="57"/>
    </row>
    <row r="124" spans="1:18" x14ac:dyDescent="0.2">
      <c r="A124" s="57"/>
      <c r="B124" s="26"/>
      <c r="C124" s="32"/>
      <c r="D124" s="26"/>
      <c r="E124" s="32"/>
      <c r="F124" s="26"/>
      <c r="G124" s="32"/>
      <c r="H124" s="26"/>
      <c r="I124" s="32"/>
      <c r="J124" s="26"/>
      <c r="K124" s="32"/>
      <c r="L124" s="26"/>
      <c r="M124" s="32"/>
      <c r="N124" s="26"/>
      <c r="O124" s="32"/>
      <c r="P124" s="26"/>
      <c r="Q124" s="32"/>
      <c r="R124" s="26"/>
    </row>
    <row r="125" spans="1:18" x14ac:dyDescent="0.2">
      <c r="A125" s="57"/>
      <c r="B125" s="26"/>
      <c r="C125" s="32"/>
      <c r="D125" s="26"/>
      <c r="E125" s="32"/>
      <c r="F125" s="26"/>
      <c r="G125" s="32"/>
      <c r="H125" s="26"/>
      <c r="I125" s="32"/>
      <c r="J125" s="26"/>
      <c r="K125" s="32"/>
      <c r="L125" s="26"/>
      <c r="M125" s="32"/>
      <c r="N125" s="26"/>
      <c r="O125" s="32"/>
      <c r="P125" s="26"/>
      <c r="Q125" s="32"/>
      <c r="R125" s="26"/>
    </row>
    <row r="126" spans="1:18" x14ac:dyDescent="0.2">
      <c r="A126" s="57"/>
      <c r="B126" s="26"/>
      <c r="C126" s="32"/>
      <c r="D126" s="26"/>
      <c r="E126" s="32"/>
      <c r="F126" s="26"/>
      <c r="G126" s="32"/>
      <c r="H126" s="26"/>
      <c r="I126" s="32"/>
      <c r="J126" s="26"/>
      <c r="K126" s="32"/>
      <c r="L126" s="26"/>
      <c r="M126" s="32"/>
      <c r="N126" s="26"/>
      <c r="O126" s="32"/>
      <c r="P126" s="26"/>
      <c r="Q126" s="32"/>
      <c r="R126" s="26"/>
    </row>
    <row r="127" spans="1:18" x14ac:dyDescent="0.2">
      <c r="A127" s="57"/>
      <c r="B127" s="57"/>
      <c r="C127" s="66"/>
      <c r="D127" s="57"/>
      <c r="E127" s="66"/>
      <c r="F127" s="57"/>
      <c r="G127" s="66"/>
      <c r="H127" s="57"/>
      <c r="I127" s="66"/>
      <c r="J127" s="57"/>
      <c r="K127" s="66"/>
      <c r="L127" s="57"/>
      <c r="M127" s="66"/>
      <c r="N127" s="57"/>
      <c r="O127" s="66"/>
      <c r="P127" s="57"/>
      <c r="Q127" s="66"/>
      <c r="R127" s="57"/>
    </row>
  </sheetData>
  <mergeCells count="28">
    <mergeCell ref="A3:S3"/>
    <mergeCell ref="A63:S63"/>
    <mergeCell ref="A1:S1"/>
    <mergeCell ref="A2:S2"/>
    <mergeCell ref="A61:S61"/>
    <mergeCell ref="A62:S62"/>
    <mergeCell ref="P4:Q5"/>
    <mergeCell ref="R4:S5"/>
    <mergeCell ref="N4:O5"/>
    <mergeCell ref="A65:A67"/>
    <mergeCell ref="A4:A6"/>
    <mergeCell ref="F4:M4"/>
    <mergeCell ref="B4:C5"/>
    <mergeCell ref="D4:E5"/>
    <mergeCell ref="F5:G5"/>
    <mergeCell ref="H5:I5"/>
    <mergeCell ref="D65:E66"/>
    <mergeCell ref="J5:K5"/>
    <mergeCell ref="L5:M5"/>
    <mergeCell ref="B65:C66"/>
    <mergeCell ref="P65:Q66"/>
    <mergeCell ref="R65:S66"/>
    <mergeCell ref="F66:G66"/>
    <mergeCell ref="H66:I66"/>
    <mergeCell ref="J66:K66"/>
    <mergeCell ref="L66:M66"/>
    <mergeCell ref="F65:M65"/>
    <mergeCell ref="N65:O66"/>
  </mergeCells>
  <phoneticPr fontId="0" type="noConversion"/>
  <printOptions horizontalCentered="1"/>
  <pageMargins left="0.97870078740157473" right="0.19685039370078741" top="0.78740157480314965" bottom="0.78740157480314965" header="0" footer="0.19685039370078741"/>
  <pageSetup paperSize="9" scale="73" firstPageNumber="18" orientation="landscape" useFirstPageNumber="1" r:id="rId1"/>
  <headerFooter alignWithMargins="0">
    <oddFooter>&amp;L&amp;Z&amp;F+&amp;F+&amp;A&amp;C&amp;P&amp;R&amp;D+&amp;T</oddFooter>
  </headerFooter>
  <rowBreaks count="1" manualBreakCount="1">
    <brk id="59" max="16383" man="1"/>
  </rowBreaks>
  <ignoredErrors>
    <ignoredError sqref="D11:S15 D50:S53 D24:S47 G16:S23 D72:P72 D96:P96 F8:S8 E73:G81 I73:I81 O73:O81 D97:F97 H97:P97" formula="1"/>
    <ignoredError sqref="D16:F23" formula="1" emptyCellReference="1"/>
    <ignoredError sqref="B16:C23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L109"/>
  <sheetViews>
    <sheetView topLeftCell="A70" workbookViewId="0">
      <selection sqref="A1:G1"/>
    </sheetView>
  </sheetViews>
  <sheetFormatPr baseColWidth="10" defaultColWidth="12" defaultRowHeight="11.25" x14ac:dyDescent="0.2"/>
  <cols>
    <col min="1" max="1" width="53" style="132" customWidth="1"/>
    <col min="2" max="2" width="14.1640625" style="132" customWidth="1"/>
    <col min="3" max="3" width="12.5" style="132" customWidth="1"/>
    <col min="4" max="4" width="13" style="132" customWidth="1"/>
    <col min="5" max="5" width="13.1640625" style="135" customWidth="1"/>
    <col min="6" max="6" width="16.6640625" style="135" bestFit="1" customWidth="1"/>
    <col min="7" max="7" width="12.1640625" style="135" bestFit="1" customWidth="1"/>
    <col min="8" max="8" width="12" style="135"/>
    <col min="9" max="9" width="12" style="132"/>
    <col min="10" max="10" width="45" style="132" bestFit="1" customWidth="1"/>
    <col min="11" max="11" width="11.1640625" style="132" customWidth="1"/>
    <col min="12" max="12" width="10.6640625" style="132" customWidth="1"/>
    <col min="13" max="13" width="11.6640625" style="132" customWidth="1"/>
    <col min="14" max="14" width="10.6640625" style="132" customWidth="1"/>
    <col min="15" max="15" width="11.5" style="132" bestFit="1" customWidth="1"/>
    <col min="16" max="16" width="11" style="132" customWidth="1"/>
    <col min="17" max="16384" width="12" style="132"/>
  </cols>
  <sheetData>
    <row r="1" spans="1:38" x14ac:dyDescent="0.2">
      <c r="A1" s="264" t="s">
        <v>122</v>
      </c>
      <c r="B1" s="264"/>
      <c r="C1" s="264"/>
      <c r="D1" s="264"/>
      <c r="E1" s="264"/>
      <c r="F1" s="264"/>
      <c r="G1" s="264"/>
      <c r="H1" s="12"/>
    </row>
    <row r="2" spans="1:38" x14ac:dyDescent="0.2">
      <c r="A2" s="264" t="s">
        <v>86</v>
      </c>
      <c r="B2" s="264"/>
      <c r="C2" s="264"/>
      <c r="D2" s="264"/>
      <c r="E2" s="264"/>
      <c r="F2" s="264"/>
      <c r="G2" s="264"/>
      <c r="H2" s="12"/>
    </row>
    <row r="3" spans="1:38" ht="12.75" x14ac:dyDescent="0.2">
      <c r="A3" s="264" t="s">
        <v>90</v>
      </c>
      <c r="B3" s="264"/>
      <c r="C3" s="264"/>
      <c r="D3" s="264"/>
      <c r="E3" s="264"/>
      <c r="F3" s="264"/>
      <c r="G3" s="264"/>
      <c r="H3" s="13"/>
    </row>
    <row r="4" spans="1:38" ht="11.25" customHeight="1" x14ac:dyDescent="0.2">
      <c r="A4" s="262" t="s">
        <v>38</v>
      </c>
      <c r="B4" s="263" t="s">
        <v>32</v>
      </c>
      <c r="C4" s="263"/>
      <c r="D4" s="263"/>
      <c r="E4" s="263"/>
      <c r="F4" s="263"/>
      <c r="G4" s="263"/>
      <c r="H4" s="6"/>
    </row>
    <row r="5" spans="1:38" ht="12" customHeight="1" x14ac:dyDescent="0.2">
      <c r="A5" s="260"/>
      <c r="B5" s="260" t="s">
        <v>32</v>
      </c>
      <c r="C5" s="263" t="s">
        <v>8</v>
      </c>
      <c r="D5" s="263"/>
      <c r="E5" s="263"/>
      <c r="F5" s="263"/>
      <c r="G5" s="260" t="s">
        <v>1</v>
      </c>
      <c r="H5" s="7"/>
    </row>
    <row r="6" spans="1:38" x14ac:dyDescent="0.2">
      <c r="A6" s="260"/>
      <c r="B6" s="266"/>
      <c r="C6" s="7" t="s">
        <v>11</v>
      </c>
      <c r="D6" s="7" t="s">
        <v>117</v>
      </c>
      <c r="E6" s="7" t="s">
        <v>12</v>
      </c>
      <c r="F6" s="7" t="s">
        <v>118</v>
      </c>
      <c r="G6" s="260"/>
      <c r="H6" s="7"/>
    </row>
    <row r="7" spans="1:38" x14ac:dyDescent="0.2">
      <c r="A7" s="133"/>
      <c r="B7" s="133"/>
      <c r="C7" s="133"/>
      <c r="D7" s="133"/>
      <c r="E7" s="133"/>
      <c r="F7" s="133"/>
      <c r="G7" s="133"/>
      <c r="H7" s="134"/>
    </row>
    <row r="8" spans="1:38" s="50" customFormat="1" ht="12" customHeight="1" x14ac:dyDescent="0.2">
      <c r="A8" s="49" t="s">
        <v>76</v>
      </c>
      <c r="B8" s="90">
        <f>[4]Sheet1!C7</f>
        <v>6268.8096993570762</v>
      </c>
      <c r="C8" s="90">
        <f>[4]Sheet1!E7</f>
        <v>7490.0314209846938</v>
      </c>
      <c r="D8" s="90">
        <f>[4]Sheet1!G7</f>
        <v>12688.442343264245</v>
      </c>
      <c r="E8" s="90">
        <f>[4]Sheet1!I7</f>
        <v>6900.2936882693102</v>
      </c>
      <c r="F8" s="90">
        <f>[4]Sheet1!K7</f>
        <v>3912.252055639804</v>
      </c>
      <c r="G8" s="90">
        <f>[4]Sheet1!M7</f>
        <v>4647.1665406385355</v>
      </c>
      <c r="H8" s="22"/>
      <c r="I8" s="27"/>
      <c r="J8" s="22"/>
      <c r="K8" s="27"/>
      <c r="L8" s="22"/>
      <c r="M8" s="27"/>
      <c r="N8" s="22"/>
      <c r="O8" s="27"/>
      <c r="P8" s="22"/>
      <c r="Q8" s="27"/>
      <c r="R8" s="22"/>
      <c r="S8" s="27"/>
    </row>
    <row r="9" spans="1:38" s="23" customFormat="1" ht="11.25" customHeight="1" x14ac:dyDescent="0.2">
      <c r="A9" s="51"/>
      <c r="H9" s="22"/>
      <c r="I9" s="27"/>
      <c r="J9" s="22"/>
      <c r="K9" s="27"/>
      <c r="L9" s="22"/>
      <c r="M9" s="27"/>
      <c r="N9" s="22"/>
      <c r="O9" s="27"/>
      <c r="P9" s="22"/>
      <c r="Q9" s="27"/>
      <c r="R9" s="22"/>
      <c r="S9" s="27"/>
      <c r="V9" s="44"/>
      <c r="X9" s="44"/>
      <c r="Z9" s="44"/>
      <c r="AB9" s="44"/>
      <c r="AD9" s="44"/>
      <c r="AF9" s="44"/>
      <c r="AH9" s="44"/>
      <c r="AJ9" s="44"/>
      <c r="AL9" s="44"/>
    </row>
    <row r="10" spans="1:38" s="23" customFormat="1" ht="12.75" customHeight="1" x14ac:dyDescent="0.2">
      <c r="A10" s="52" t="s">
        <v>42</v>
      </c>
      <c r="B10" s="103"/>
      <c r="C10" s="103"/>
      <c r="D10" s="103"/>
      <c r="E10" s="103"/>
      <c r="F10" s="103"/>
      <c r="G10" s="103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3" customFormat="1" x14ac:dyDescent="0.2">
      <c r="A11" s="53" t="s">
        <v>73</v>
      </c>
      <c r="B11" s="213">
        <f>[4]Sheet1!C8</f>
        <v>8193.3567304032167</v>
      </c>
      <c r="C11" s="213">
        <f>[4]Sheet1!E8</f>
        <v>9171.184371676507</v>
      </c>
      <c r="D11" s="213">
        <f>[4]Sheet1!G8</f>
        <v>13932.992835683788</v>
      </c>
      <c r="E11" s="213">
        <f>[4]Sheet1!I8</f>
        <v>8640.1682576696367</v>
      </c>
      <c r="F11" s="213">
        <f>[4]Sheet1!K8</f>
        <v>4301.6902026705093</v>
      </c>
      <c r="G11" s="213">
        <f>[4]Sheet1!M8</f>
        <v>6598.0744024348587</v>
      </c>
      <c r="H11" s="54"/>
      <c r="I11" s="55"/>
      <c r="J11" s="54"/>
      <c r="K11" s="55"/>
      <c r="L11" s="54"/>
      <c r="M11" s="55"/>
      <c r="N11" s="54"/>
      <c r="O11" s="55"/>
      <c r="P11" s="54"/>
      <c r="Q11" s="55"/>
      <c r="R11" s="54"/>
      <c r="S11" s="55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3" customFormat="1" x14ac:dyDescent="0.2">
      <c r="A12" s="56" t="s">
        <v>68</v>
      </c>
      <c r="B12" s="213">
        <f>[4]Sheet1!C10</f>
        <v>9895.1052039624519</v>
      </c>
      <c r="C12" s="213">
        <f>[4]Sheet1!E10</f>
        <v>11537.037311949105</v>
      </c>
      <c r="D12" s="213">
        <f>[4]Sheet1!G10</f>
        <v>15381.035684180952</v>
      </c>
      <c r="E12" s="213">
        <f>[4]Sheet1!I10</f>
        <v>10705.939905406671</v>
      </c>
      <c r="F12" s="213">
        <f>[4]Sheet1!K10</f>
        <v>5219.6787148594376</v>
      </c>
      <c r="G12" s="213">
        <f>[4]Sheet1!M10</f>
        <v>6809.0173143995898</v>
      </c>
      <c r="H12" s="26"/>
      <c r="I12" s="55"/>
      <c r="J12" s="26"/>
      <c r="K12" s="55"/>
      <c r="L12" s="26"/>
      <c r="M12" s="55"/>
      <c r="N12" s="26"/>
      <c r="O12" s="55"/>
      <c r="P12" s="54"/>
      <c r="Q12" s="55"/>
      <c r="R12" s="54"/>
      <c r="S12" s="55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3" customFormat="1" x14ac:dyDescent="0.2">
      <c r="A13" s="56" t="s">
        <v>69</v>
      </c>
      <c r="B13" s="213">
        <f>[4]Sheet1!C11</f>
        <v>9766.1658546770686</v>
      </c>
      <c r="C13" s="213">
        <f>[4]Sheet1!E11</f>
        <v>10955.735737635774</v>
      </c>
      <c r="D13" s="213">
        <f>[4]Sheet1!G11</f>
        <v>17977.577380952382</v>
      </c>
      <c r="E13" s="213">
        <f>[4]Sheet1!I11</f>
        <v>10659.828310721556</v>
      </c>
      <c r="F13" s="213">
        <f>[4]Sheet1!K11</f>
        <v>6279.2531120331951</v>
      </c>
      <c r="G13" s="213">
        <f>[4]Sheet1!M11</f>
        <v>7456.9148413510693</v>
      </c>
      <c r="H13" s="26"/>
      <c r="I13" s="55"/>
      <c r="J13" s="26"/>
      <c r="K13" s="55"/>
      <c r="L13" s="26"/>
      <c r="M13" s="55"/>
      <c r="N13" s="26"/>
      <c r="O13" s="55"/>
      <c r="P13" s="54"/>
      <c r="Q13" s="55"/>
      <c r="R13" s="54"/>
      <c r="S13" s="55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3" customFormat="1" x14ac:dyDescent="0.2">
      <c r="A14" s="56" t="s">
        <v>97</v>
      </c>
      <c r="B14" s="213">
        <f>[4]Sheet1!C12</f>
        <v>7313.5096673158205</v>
      </c>
      <c r="C14" s="213">
        <f>[4]Sheet1!E12</f>
        <v>7924.5181580654544</v>
      </c>
      <c r="D14" s="213">
        <f>[4]Sheet1!G12</f>
        <v>12526.451169218461</v>
      </c>
      <c r="E14" s="213">
        <f>[4]Sheet1!I12</f>
        <v>7496.8844941600692</v>
      </c>
      <c r="F14" s="213">
        <f>[4]Sheet1!K12</f>
        <v>3691.0226603271726</v>
      </c>
      <c r="G14" s="213">
        <f>[4]Sheet1!M12</f>
        <v>6392.64732917527</v>
      </c>
      <c r="H14" s="26"/>
      <c r="I14" s="55"/>
      <c r="J14" s="26"/>
      <c r="K14" s="55"/>
      <c r="L14" s="26"/>
      <c r="M14" s="55"/>
      <c r="N14" s="26"/>
      <c r="O14" s="55"/>
      <c r="P14" s="54"/>
      <c r="Q14" s="55"/>
      <c r="R14" s="54"/>
      <c r="S14" s="55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3" customFormat="1" x14ac:dyDescent="0.2">
      <c r="A15" s="53" t="s">
        <v>70</v>
      </c>
      <c r="B15" s="213">
        <f>[4]Sheet1!C13</f>
        <v>3485.1605477229837</v>
      </c>
      <c r="C15" s="213">
        <f>[4]Sheet1!E13</f>
        <v>4467.355431195283</v>
      </c>
      <c r="D15" s="213">
        <f>[4]Sheet1!G13</f>
        <v>9424.148183105237</v>
      </c>
      <c r="E15" s="213">
        <f>[4]Sheet1!I13</f>
        <v>3956.1597324566414</v>
      </c>
      <c r="F15" s="213">
        <f>[4]Sheet1!K13</f>
        <v>3171.6055846422328</v>
      </c>
      <c r="G15" s="213">
        <f>[4]Sheet1!M13</f>
        <v>2507.8738339996207</v>
      </c>
      <c r="H15" s="26"/>
      <c r="I15" s="55"/>
      <c r="J15" s="26"/>
      <c r="K15" s="55"/>
      <c r="L15" s="26"/>
      <c r="M15" s="55"/>
      <c r="N15" s="26"/>
      <c r="O15" s="55"/>
      <c r="P15" s="54"/>
      <c r="Q15" s="55"/>
      <c r="R15" s="54"/>
      <c r="S15" s="55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3" customFormat="1" x14ac:dyDescent="0.2">
      <c r="A16" s="54"/>
      <c r="B16" s="105"/>
      <c r="C16" s="105"/>
      <c r="D16" s="105"/>
      <c r="E16" s="105"/>
      <c r="F16" s="105"/>
      <c r="G16" s="105"/>
      <c r="H16" s="26"/>
      <c r="I16" s="55"/>
      <c r="J16" s="26"/>
      <c r="K16" s="55"/>
      <c r="L16" s="26"/>
      <c r="M16" s="55"/>
      <c r="N16" s="26"/>
      <c r="O16" s="55"/>
      <c r="P16" s="26"/>
      <c r="Q16" s="55"/>
      <c r="R16" s="26"/>
      <c r="S16" s="55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3" customFormat="1" x14ac:dyDescent="0.2">
      <c r="A17" s="52" t="s">
        <v>41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3" customFormat="1" x14ac:dyDescent="0.2">
      <c r="A18" s="53" t="s">
        <v>44</v>
      </c>
      <c r="B18" s="213">
        <f>[4]Sheet1!C15</f>
        <v>2514.3476579848543</v>
      </c>
      <c r="C18" s="213">
        <f>[4]Sheet1!E15</f>
        <v>3242.09686042871</v>
      </c>
      <c r="D18" s="213">
        <f>[4]Sheet1!G15</f>
        <v>4889.484787928548</v>
      </c>
      <c r="E18" s="213">
        <f>[4]Sheet1!I15</f>
        <v>3140.5897556922841</v>
      </c>
      <c r="F18" s="213">
        <f>[4]Sheet1!K15</f>
        <v>3519.1190352354906</v>
      </c>
      <c r="G18" s="213">
        <f>[4]Sheet1!M15</f>
        <v>2084.7721717883037</v>
      </c>
      <c r="H18" s="54"/>
      <c r="I18" s="55"/>
      <c r="J18" s="54"/>
      <c r="K18" s="55"/>
      <c r="L18" s="54"/>
      <c r="M18" s="55"/>
      <c r="N18" s="54"/>
      <c r="O18" s="55"/>
      <c r="P18" s="54"/>
      <c r="Q18" s="55"/>
      <c r="R18" s="54"/>
      <c r="S18" s="55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3" customFormat="1" x14ac:dyDescent="0.2">
      <c r="A19" s="53" t="s">
        <v>45</v>
      </c>
      <c r="B19" s="213">
        <f>[4]Sheet1!C16</f>
        <v>4197.9957490913685</v>
      </c>
      <c r="C19" s="213">
        <f>[4]Sheet1!E16</f>
        <v>4975.4805157255196</v>
      </c>
      <c r="D19" s="213">
        <f>[4]Sheet1!G16</f>
        <v>8243.0871101411158</v>
      </c>
      <c r="E19" s="213">
        <f>[4]Sheet1!I16</f>
        <v>4884.2967013885382</v>
      </c>
      <c r="F19" s="213">
        <f>[4]Sheet1!K16</f>
        <v>3925.4997720665788</v>
      </c>
      <c r="G19" s="213">
        <f>[4]Sheet1!M16</f>
        <v>3396.7563377494989</v>
      </c>
      <c r="H19" s="54"/>
      <c r="I19" s="55"/>
      <c r="J19" s="54"/>
      <c r="K19" s="55"/>
      <c r="L19" s="54"/>
      <c r="M19" s="55"/>
      <c r="N19" s="54"/>
      <c r="O19" s="55"/>
      <c r="P19" s="54"/>
      <c r="Q19" s="55"/>
      <c r="R19" s="54"/>
      <c r="S19" s="55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3" customFormat="1" x14ac:dyDescent="0.2">
      <c r="A20" s="53" t="s">
        <v>46</v>
      </c>
      <c r="B20" s="213">
        <f>[4]Sheet1!C17</f>
        <v>7187.8903818649687</v>
      </c>
      <c r="C20" s="213">
        <f>[4]Sheet1!E17</f>
        <v>7908.4990255938492</v>
      </c>
      <c r="D20" s="213">
        <f>[4]Sheet1!G17</f>
        <v>10713.473358585963</v>
      </c>
      <c r="E20" s="213">
        <f>[4]Sheet1!I17</f>
        <v>7621.1607593937088</v>
      </c>
      <c r="F20" s="213">
        <f>[4]Sheet1!K17</f>
        <v>3966.7317067653194</v>
      </c>
      <c r="G20" s="213">
        <f>[4]Sheet1!M17</f>
        <v>5837.5443952772439</v>
      </c>
      <c r="H20" s="54"/>
      <c r="I20" s="55"/>
      <c r="J20" s="54"/>
      <c r="K20" s="55"/>
      <c r="L20" s="54"/>
      <c r="M20" s="55"/>
      <c r="N20" s="54"/>
      <c r="O20" s="55"/>
      <c r="P20" s="54"/>
      <c r="Q20" s="55"/>
      <c r="R20" s="54"/>
      <c r="S20" s="55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3" customFormat="1" x14ac:dyDescent="0.2">
      <c r="A21" s="53" t="s">
        <v>47</v>
      </c>
      <c r="B21" s="213">
        <f>[4]Sheet1!C18</f>
        <v>15441.907703831755</v>
      </c>
      <c r="C21" s="213">
        <f>[4]Sheet1!E18</f>
        <v>15025.139981829951</v>
      </c>
      <c r="D21" s="213">
        <f>[4]Sheet1!G18</f>
        <v>16239.761199459052</v>
      </c>
      <c r="E21" s="213">
        <f>[4]Sheet1!I18</f>
        <v>14432.884677426355</v>
      </c>
      <c r="F21" s="213">
        <f>[4]Sheet1!K18</f>
        <v>4357.8434100610666</v>
      </c>
      <c r="G21" s="213">
        <f>[4]Sheet1!M18</f>
        <v>16895.07635515248</v>
      </c>
      <c r="H21" s="54"/>
      <c r="I21" s="55"/>
      <c r="J21" s="54"/>
      <c r="K21" s="55"/>
      <c r="L21" s="54"/>
      <c r="M21" s="55"/>
      <c r="N21" s="54"/>
      <c r="O21" s="55"/>
      <c r="P21" s="54"/>
      <c r="Q21" s="55"/>
      <c r="R21" s="54"/>
      <c r="S21" s="55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3" customFormat="1" x14ac:dyDescent="0.2">
      <c r="A22" s="53" t="s">
        <v>63</v>
      </c>
      <c r="B22" s="213">
        <f>[4]Sheet1!C19</f>
        <v>6837.2137667747911</v>
      </c>
      <c r="C22" s="213">
        <f>[4]Sheet1!E19</f>
        <v>7668.1357349105137</v>
      </c>
      <c r="D22" s="213">
        <f>[4]Sheet1!G19</f>
        <v>10664.264955465691</v>
      </c>
      <c r="E22" s="213">
        <f>[4]Sheet1!I19</f>
        <v>7750.5577101990903</v>
      </c>
      <c r="F22" s="213">
        <f>[4]Sheet1!K19</f>
        <v>4386.7737487392014</v>
      </c>
      <c r="G22" s="213">
        <f>[4]Sheet1!M19</f>
        <v>5416.2515414300015</v>
      </c>
      <c r="H22" s="54"/>
      <c r="I22" s="55"/>
      <c r="J22" s="54"/>
      <c r="K22" s="55"/>
      <c r="L22" s="54"/>
      <c r="M22" s="55"/>
      <c r="N22" s="54"/>
      <c r="O22" s="55"/>
      <c r="P22" s="54"/>
      <c r="Q22" s="55"/>
      <c r="R22" s="54"/>
      <c r="S22" s="55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3" customFormat="1" x14ac:dyDescent="0.2">
      <c r="I23" s="44"/>
      <c r="K23" s="44"/>
      <c r="M23" s="44"/>
      <c r="O23" s="44"/>
      <c r="Q23" s="44"/>
      <c r="S23" s="44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3" customFormat="1" ht="11.25" customHeight="1" x14ac:dyDescent="0.2">
      <c r="A24" s="52" t="s">
        <v>19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3" customFormat="1" x14ac:dyDescent="0.2">
      <c r="A25" s="53" t="s">
        <v>48</v>
      </c>
      <c r="B25" s="213">
        <f>[4]Sheet1!C20</f>
        <v>621.42634353777692</v>
      </c>
      <c r="C25" s="213">
        <f>[4]Sheet1!E20</f>
        <v>603.06662789039638</v>
      </c>
      <c r="D25" s="213">
        <f>[4]Sheet1!G20</f>
        <v>0</v>
      </c>
      <c r="E25" s="213">
        <f>[4]Sheet1!I20</f>
        <v>603.06662789039638</v>
      </c>
      <c r="F25" s="213">
        <f>[4]Sheet1!K20</f>
        <v>0</v>
      </c>
      <c r="G25" s="213">
        <f>[4]Sheet1!M20</f>
        <v>665.98276815520364</v>
      </c>
      <c r="H25" s="54"/>
      <c r="I25" s="55"/>
      <c r="J25" s="54"/>
      <c r="K25" s="55"/>
      <c r="L25" s="54"/>
      <c r="M25" s="55"/>
      <c r="N25" s="54"/>
      <c r="O25" s="55"/>
      <c r="P25" s="54"/>
      <c r="Q25" s="55"/>
      <c r="R25" s="54"/>
      <c r="S25" s="55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3" customFormat="1" x14ac:dyDescent="0.2">
      <c r="A26" s="53" t="s">
        <v>49</v>
      </c>
      <c r="B26" s="213">
        <f>[4]Sheet1!C21</f>
        <v>2707.1481923221249</v>
      </c>
      <c r="C26" s="213">
        <f>[4]Sheet1!E21</f>
        <v>3023.7298101941524</v>
      </c>
      <c r="D26" s="213">
        <f>[4]Sheet1!G21</f>
        <v>0</v>
      </c>
      <c r="E26" s="213">
        <f>[4]Sheet1!I21</f>
        <v>2463.7121895265668</v>
      </c>
      <c r="F26" s="213">
        <f>[4]Sheet1!K21</f>
        <v>6568.6122519799264</v>
      </c>
      <c r="G26" s="213">
        <f>[4]Sheet1!M21</f>
        <v>500.64451466014401</v>
      </c>
      <c r="H26" s="54"/>
      <c r="I26" s="55"/>
      <c r="J26" s="54"/>
      <c r="K26" s="55"/>
      <c r="L26" s="54"/>
      <c r="M26" s="55"/>
      <c r="N26" s="54"/>
      <c r="O26" s="55"/>
      <c r="P26" s="54"/>
      <c r="Q26" s="55"/>
      <c r="R26" s="54"/>
      <c r="S26" s="55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3" customFormat="1" x14ac:dyDescent="0.2">
      <c r="A27" s="53" t="s">
        <v>50</v>
      </c>
      <c r="B27" s="213">
        <f>[4]Sheet1!C22</f>
        <v>2907.37607487175</v>
      </c>
      <c r="C27" s="213">
        <f>[4]Sheet1!E22</f>
        <v>3109.0181824323226</v>
      </c>
      <c r="D27" s="213">
        <f>[4]Sheet1!G22</f>
        <v>3300</v>
      </c>
      <c r="E27" s="213">
        <f>[4]Sheet1!I22</f>
        <v>3119.2648817428476</v>
      </c>
      <c r="F27" s="213">
        <f>[4]Sheet1!K22</f>
        <v>2986.67915035026</v>
      </c>
      <c r="G27" s="213">
        <f>[4]Sheet1!M22</f>
        <v>1859.6134644702483</v>
      </c>
      <c r="H27" s="54"/>
      <c r="I27" s="55"/>
      <c r="J27" s="54"/>
      <c r="K27" s="55"/>
      <c r="L27" s="54"/>
      <c r="M27" s="55"/>
      <c r="N27" s="54"/>
      <c r="O27" s="55"/>
      <c r="P27" s="54"/>
      <c r="Q27" s="55"/>
      <c r="R27" s="54"/>
      <c r="S27" s="55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3" customFormat="1" x14ac:dyDescent="0.2">
      <c r="A28" s="53" t="s">
        <v>51</v>
      </c>
      <c r="B28" s="213">
        <f>[4]Sheet1!C23</f>
        <v>5405.0964936726186</v>
      </c>
      <c r="C28" s="213">
        <f>[4]Sheet1!E23</f>
        <v>5730.5428265521741</v>
      </c>
      <c r="D28" s="213">
        <f>[4]Sheet1!G23</f>
        <v>7406.9420093336266</v>
      </c>
      <c r="E28" s="213">
        <f>[4]Sheet1!I23</f>
        <v>5712.730541395671</v>
      </c>
      <c r="F28" s="213">
        <f>[4]Sheet1!K23</f>
        <v>3935.4567120849142</v>
      </c>
      <c r="G28" s="213">
        <f>[4]Sheet1!M23</f>
        <v>3955.4218284937924</v>
      </c>
      <c r="H28" s="54"/>
      <c r="I28" s="55"/>
      <c r="J28" s="54"/>
      <c r="K28" s="55"/>
      <c r="L28" s="54"/>
      <c r="M28" s="55"/>
      <c r="N28" s="54"/>
      <c r="O28" s="55"/>
      <c r="P28" s="54"/>
      <c r="Q28" s="55"/>
      <c r="R28" s="54"/>
      <c r="S28" s="55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3" customFormat="1" x14ac:dyDescent="0.2">
      <c r="A29" s="53" t="s">
        <v>52</v>
      </c>
      <c r="B29" s="213">
        <f>[4]Sheet1!C24</f>
        <v>6723.9816939461753</v>
      </c>
      <c r="C29" s="213">
        <f>[4]Sheet1!E24</f>
        <v>7335.6643020132151</v>
      </c>
      <c r="D29" s="213">
        <f>[4]Sheet1!G24</f>
        <v>9415.691268908713</v>
      </c>
      <c r="E29" s="213">
        <f>[4]Sheet1!I24</f>
        <v>7274.8733245207577</v>
      </c>
      <c r="F29" s="213">
        <f>[4]Sheet1!K24</f>
        <v>3773.7578035127326</v>
      </c>
      <c r="G29" s="213">
        <f>[4]Sheet1!M24</f>
        <v>5205.0964863601712</v>
      </c>
      <c r="H29" s="54"/>
      <c r="I29" s="55"/>
      <c r="J29" s="54"/>
      <c r="K29" s="55"/>
      <c r="L29" s="54"/>
      <c r="M29" s="55"/>
      <c r="N29" s="54"/>
      <c r="O29" s="55"/>
      <c r="P29" s="54"/>
      <c r="Q29" s="55"/>
      <c r="R29" s="54"/>
      <c r="S29" s="55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3" customFormat="1" x14ac:dyDescent="0.2">
      <c r="A30" s="53" t="s">
        <v>64</v>
      </c>
      <c r="B30" s="213">
        <f>[4]Sheet1!C25</f>
        <v>7981.7231389153167</v>
      </c>
      <c r="C30" s="213">
        <f>[4]Sheet1!E25</f>
        <v>8758.1975975516489</v>
      </c>
      <c r="D30" s="213">
        <f>[4]Sheet1!G25</f>
        <v>11552.202902446765</v>
      </c>
      <c r="E30" s="213">
        <f>[4]Sheet1!I25</f>
        <v>8550.0070774622636</v>
      </c>
      <c r="F30" s="213">
        <f>[4]Sheet1!K25</f>
        <v>3870.4020939124889</v>
      </c>
      <c r="G30" s="213">
        <f>[4]Sheet1!M25</f>
        <v>6715.5378195270905</v>
      </c>
      <c r="H30" s="54"/>
      <c r="I30" s="55"/>
      <c r="J30" s="54"/>
      <c r="K30" s="55"/>
      <c r="L30" s="54"/>
      <c r="M30" s="55"/>
      <c r="N30" s="54"/>
      <c r="O30" s="55"/>
      <c r="P30" s="54"/>
      <c r="Q30" s="55"/>
      <c r="R30" s="54"/>
      <c r="S30" s="55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3" customFormat="1" x14ac:dyDescent="0.2">
      <c r="A31" s="53" t="s">
        <v>65</v>
      </c>
      <c r="B31" s="213">
        <f>[4]Sheet1!C26</f>
        <v>6857.5517969785933</v>
      </c>
      <c r="C31" s="213">
        <f>[4]Sheet1!E26</f>
        <v>8580.1422261834778</v>
      </c>
      <c r="D31" s="213">
        <f>[4]Sheet1!G26</f>
        <v>12485.481444168041</v>
      </c>
      <c r="E31" s="213">
        <f>[4]Sheet1!I26</f>
        <v>8016.4633267317213</v>
      </c>
      <c r="F31" s="213">
        <f>[4]Sheet1!K26</f>
        <v>4096.3114307122432</v>
      </c>
      <c r="G31" s="213">
        <f>[4]Sheet1!M26</f>
        <v>4863.8864494028703</v>
      </c>
      <c r="H31" s="54"/>
      <c r="I31" s="55"/>
      <c r="J31" s="54"/>
      <c r="K31" s="55"/>
      <c r="L31" s="54"/>
      <c r="M31" s="55"/>
      <c r="N31" s="54"/>
      <c r="O31" s="55"/>
      <c r="P31" s="54"/>
      <c r="Q31" s="55"/>
      <c r="R31" s="54"/>
      <c r="S31" s="55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3" customFormat="1" x14ac:dyDescent="0.2">
      <c r="A32" s="53" t="s">
        <v>66</v>
      </c>
      <c r="B32" s="213">
        <f>[4]Sheet1!C27</f>
        <v>6736.1901919052325</v>
      </c>
      <c r="C32" s="213">
        <f>[4]Sheet1!E27</f>
        <v>9624.9416775009468</v>
      </c>
      <c r="D32" s="213">
        <f>[4]Sheet1!G27</f>
        <v>15308.743657770967</v>
      </c>
      <c r="E32" s="213">
        <f>[4]Sheet1!I27</f>
        <v>8311.0310227313075</v>
      </c>
      <c r="F32" s="213">
        <f>[4]Sheet1!K27</f>
        <v>3791.2360229455176</v>
      </c>
      <c r="G32" s="213">
        <f>[4]Sheet1!M27</f>
        <v>4576.8378634541759</v>
      </c>
      <c r="H32" s="54"/>
      <c r="I32" s="55"/>
      <c r="J32" s="54"/>
      <c r="K32" s="55"/>
      <c r="L32" s="54"/>
      <c r="M32" s="55"/>
      <c r="N32" s="54"/>
      <c r="O32" s="55"/>
      <c r="P32" s="54"/>
      <c r="Q32" s="55"/>
      <c r="R32" s="54"/>
      <c r="S32" s="55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3" customFormat="1" x14ac:dyDescent="0.2">
      <c r="A33" s="53" t="s">
        <v>98</v>
      </c>
      <c r="B33" s="213">
        <f>[4]Sheet1!C28</f>
        <v>4872.9707212117619</v>
      </c>
      <c r="C33" s="213">
        <f>[4]Sheet1!E28</f>
        <v>8388.402413641621</v>
      </c>
      <c r="D33" s="213">
        <f>[4]Sheet1!G28</f>
        <v>16857.447044745379</v>
      </c>
      <c r="E33" s="213">
        <f>[4]Sheet1!I28</f>
        <v>6236.5825609595367</v>
      </c>
      <c r="F33" s="213">
        <f>[4]Sheet1!K28</f>
        <v>4398.6081067448376</v>
      </c>
      <c r="G33" s="213">
        <f>[4]Sheet1!M28</f>
        <v>3676.6222050709839</v>
      </c>
      <c r="H33" s="54"/>
      <c r="I33" s="55"/>
      <c r="J33" s="54"/>
      <c r="K33" s="55"/>
      <c r="L33" s="54"/>
      <c r="M33" s="55"/>
      <c r="N33" s="54"/>
      <c r="O33" s="55"/>
      <c r="P33" s="54"/>
      <c r="Q33" s="55"/>
      <c r="R33" s="54"/>
      <c r="S33" s="55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3" customFormat="1" x14ac:dyDescent="0.2">
      <c r="A34" s="54"/>
      <c r="B34" s="105"/>
      <c r="C34" s="105"/>
      <c r="D34" s="105"/>
      <c r="E34" s="105"/>
      <c r="F34" s="105"/>
      <c r="G34" s="105"/>
      <c r="H34" s="26"/>
      <c r="I34" s="55"/>
      <c r="J34" s="26"/>
      <c r="K34" s="55"/>
      <c r="L34" s="26"/>
      <c r="M34" s="55"/>
      <c r="N34" s="26"/>
      <c r="O34" s="55"/>
      <c r="P34" s="26"/>
      <c r="Q34" s="55"/>
      <c r="R34" s="26"/>
      <c r="S34" s="55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3" customFormat="1" x14ac:dyDescent="0.2">
      <c r="A35" s="52" t="s">
        <v>15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3" customFormat="1" x14ac:dyDescent="0.2">
      <c r="A36" s="53" t="s">
        <v>3</v>
      </c>
      <c r="B36" s="213">
        <f>[4]Sheet1!C30</f>
        <v>6407.4602570798133</v>
      </c>
      <c r="C36" s="213">
        <f>[4]Sheet1!E30</f>
        <v>7158.8114337668976</v>
      </c>
      <c r="D36" s="213">
        <f>[4]Sheet1!G30</f>
        <v>13867.262555251054</v>
      </c>
      <c r="E36" s="213">
        <f>[4]Sheet1!I30</f>
        <v>6567.9252030031475</v>
      </c>
      <c r="F36" s="213">
        <f>[4]Sheet1!K30</f>
        <v>5244.9354422208817</v>
      </c>
      <c r="G36" s="213">
        <f>[4]Sheet1!M30</f>
        <v>5257.8561116994115</v>
      </c>
      <c r="H36" s="54"/>
      <c r="I36" s="55"/>
      <c r="J36" s="54"/>
      <c r="K36" s="55"/>
      <c r="L36" s="54"/>
      <c r="M36" s="55"/>
      <c r="N36" s="54"/>
      <c r="O36" s="55"/>
      <c r="P36" s="54"/>
      <c r="Q36" s="55"/>
      <c r="R36" s="54"/>
      <c r="S36" s="55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3" customFormat="1" x14ac:dyDescent="0.2">
      <c r="A37" s="53" t="s">
        <v>4</v>
      </c>
      <c r="B37" s="213">
        <f>[4]Sheet1!C31</f>
        <v>6038.3571813840481</v>
      </c>
      <c r="C37" s="213">
        <f>[4]Sheet1!E31</f>
        <v>8138.54518769898</v>
      </c>
      <c r="D37" s="213">
        <f>[4]Sheet1!G31</f>
        <v>11853.767909474089</v>
      </c>
      <c r="E37" s="213">
        <f>[4]Sheet1!I31</f>
        <v>7859.6848669047922</v>
      </c>
      <c r="F37" s="213">
        <f>[4]Sheet1!K31</f>
        <v>3797.2713876828702</v>
      </c>
      <c r="G37" s="213">
        <f>[4]Sheet1!M31</f>
        <v>3822.7327359901515</v>
      </c>
      <c r="H37" s="54"/>
      <c r="I37" s="55"/>
      <c r="J37" s="54"/>
      <c r="K37" s="55"/>
      <c r="L37" s="54"/>
      <c r="M37" s="55"/>
      <c r="N37" s="54"/>
      <c r="O37" s="55"/>
      <c r="P37" s="54"/>
      <c r="Q37" s="55"/>
      <c r="R37" s="54"/>
      <c r="S37" s="55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3" customFormat="1" x14ac:dyDescent="0.2">
      <c r="A38" s="57"/>
      <c r="H38" s="26"/>
      <c r="I38" s="55"/>
      <c r="J38" s="26"/>
      <c r="K38" s="55"/>
      <c r="L38" s="26"/>
      <c r="M38" s="55"/>
      <c r="N38" s="26"/>
      <c r="O38" s="55"/>
      <c r="P38" s="26"/>
      <c r="Q38" s="55"/>
      <c r="R38" s="26"/>
      <c r="S38" s="55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3" customFormat="1" x14ac:dyDescent="0.2">
      <c r="A39" s="52" t="s">
        <v>111</v>
      </c>
      <c r="B39" s="103"/>
      <c r="C39" s="103"/>
      <c r="D39" s="103"/>
      <c r="E39" s="103"/>
      <c r="F39" s="103"/>
      <c r="G39" s="103"/>
      <c r="H39" s="74"/>
      <c r="I39" s="27"/>
      <c r="J39" s="74"/>
      <c r="K39" s="27"/>
      <c r="L39" s="74"/>
      <c r="M39" s="27"/>
      <c r="N39" s="74"/>
      <c r="O39" s="27"/>
      <c r="P39" s="74"/>
      <c r="Q39" s="27"/>
      <c r="R39" s="74"/>
      <c r="S39" s="27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3" customFormat="1" x14ac:dyDescent="0.2">
      <c r="A40" s="58" t="s">
        <v>103</v>
      </c>
      <c r="B40" s="213">
        <f>[4]Sheet1!C32</f>
        <v>3703.5368193887457</v>
      </c>
      <c r="C40" s="213">
        <f>[4]Sheet1!E32</f>
        <v>4848.9580982972566</v>
      </c>
      <c r="D40" s="213">
        <f>[4]Sheet1!G32</f>
        <v>7043.8566336214717</v>
      </c>
      <c r="E40" s="213">
        <f>[4]Sheet1!I32</f>
        <v>4761.4810616708583</v>
      </c>
      <c r="F40" s="213">
        <f>[4]Sheet1!K32</f>
        <v>3418.4059093911314</v>
      </c>
      <c r="G40" s="213">
        <f>[4]Sheet1!M32</f>
        <v>2339.5743006002899</v>
      </c>
      <c r="H40" s="54"/>
      <c r="I40" s="55"/>
      <c r="J40" s="54"/>
      <c r="K40" s="55"/>
      <c r="L40" s="54"/>
      <c r="M40" s="55"/>
      <c r="N40" s="54"/>
      <c r="O40" s="55"/>
      <c r="P40" s="54"/>
      <c r="Q40" s="55"/>
      <c r="R40" s="54"/>
      <c r="S40" s="55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3" customFormat="1" x14ac:dyDescent="0.2">
      <c r="A41" s="59" t="s">
        <v>113</v>
      </c>
      <c r="B41" s="213">
        <f>[4]Sheet1!C33</f>
        <v>2290.9973010469657</v>
      </c>
      <c r="C41" s="213">
        <f>[4]Sheet1!E33</f>
        <v>3317.2550371517796</v>
      </c>
      <c r="D41" s="213">
        <f>[4]Sheet1!G33</f>
        <v>5741.0878286430943</v>
      </c>
      <c r="E41" s="213">
        <f>[4]Sheet1!I33</f>
        <v>2827.4626291742884</v>
      </c>
      <c r="F41" s="213">
        <f>[4]Sheet1!K33</f>
        <v>2339.4979063236724</v>
      </c>
      <c r="G41" s="213">
        <f>[4]Sheet1!M33</f>
        <v>1738.4169897798618</v>
      </c>
      <c r="H41" s="54"/>
      <c r="I41" s="55"/>
      <c r="J41" s="54"/>
      <c r="K41" s="55"/>
      <c r="L41" s="54"/>
      <c r="M41" s="55"/>
      <c r="N41" s="54"/>
      <c r="O41" s="55"/>
      <c r="P41" s="54"/>
      <c r="Q41" s="55"/>
      <c r="R41" s="54"/>
      <c r="S41" s="55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3" customFormat="1" x14ac:dyDescent="0.2">
      <c r="A42" s="59" t="s">
        <v>114</v>
      </c>
      <c r="B42" s="213">
        <f>[4]Sheet1!C34</f>
        <v>4241.4894205575583</v>
      </c>
      <c r="C42" s="213">
        <f>[4]Sheet1!E34</f>
        <v>5195.9696120766694</v>
      </c>
      <c r="D42" s="213">
        <f>[4]Sheet1!G34</f>
        <v>7878.8884168849709</v>
      </c>
      <c r="E42" s="213">
        <f>[4]Sheet1!I34</f>
        <v>5137.9876514811594</v>
      </c>
      <c r="F42" s="213">
        <f>[4]Sheet1!K34</f>
        <v>3664.0668340496504</v>
      </c>
      <c r="G42" s="213">
        <f>[4]Sheet1!M34</f>
        <v>2720.1154767328471</v>
      </c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4"/>
      <c r="S42" s="55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3" customFormat="1" x14ac:dyDescent="0.2">
      <c r="A43" s="59" t="s">
        <v>115</v>
      </c>
      <c r="B43" s="213">
        <f>[4]Sheet1!C35</f>
        <v>751.61865866318021</v>
      </c>
      <c r="C43" s="213">
        <f>[4]Sheet1!E35</f>
        <v>750.71226205750156</v>
      </c>
      <c r="D43" s="213">
        <f>[4]Sheet1!G35</f>
        <v>0</v>
      </c>
      <c r="E43" s="213">
        <f>[4]Sheet1!I35</f>
        <v>795.88664090827513</v>
      </c>
      <c r="F43" s="213">
        <f>[4]Sheet1!K35</f>
        <v>300</v>
      </c>
      <c r="G43" s="213">
        <f>[4]Sheet1!M35</f>
        <v>755.34377987742084</v>
      </c>
      <c r="H43" s="54"/>
      <c r="I43" s="55"/>
      <c r="J43" s="54"/>
      <c r="K43" s="55"/>
      <c r="L43" s="54"/>
      <c r="M43" s="55"/>
      <c r="N43" s="54"/>
      <c r="O43" s="55"/>
      <c r="P43" s="54"/>
      <c r="Q43" s="55"/>
      <c r="R43" s="54"/>
      <c r="S43" s="55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3" customFormat="1" x14ac:dyDescent="0.2">
      <c r="A44" s="58" t="s">
        <v>104</v>
      </c>
      <c r="B44" s="213">
        <f>[4]Sheet1!C36</f>
        <v>12525.995894279436</v>
      </c>
      <c r="C44" s="213">
        <f>[4]Sheet1!E36</f>
        <v>12979.860746654402</v>
      </c>
      <c r="D44" s="213">
        <f>[4]Sheet1!G36</f>
        <v>14635.526467309528</v>
      </c>
      <c r="E44" s="213">
        <f>[4]Sheet1!I36</f>
        <v>12337.910763867922</v>
      </c>
      <c r="F44" s="213">
        <f>[4]Sheet1!K36</f>
        <v>10085.840834109711</v>
      </c>
      <c r="G44" s="213">
        <f>[4]Sheet1!M36</f>
        <v>11461.595889612281</v>
      </c>
      <c r="H44" s="54"/>
      <c r="I44" s="55"/>
      <c r="J44" s="54"/>
      <c r="K44" s="55"/>
      <c r="L44" s="54"/>
      <c r="M44" s="55"/>
      <c r="N44" s="54"/>
      <c r="O44" s="55"/>
      <c r="P44" s="54"/>
      <c r="Q44" s="55"/>
      <c r="R44" s="54"/>
      <c r="S44" s="55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3" customFormat="1" x14ac:dyDescent="0.2">
      <c r="A45" s="58" t="s">
        <v>105</v>
      </c>
      <c r="B45" s="213">
        <f>[4]Sheet1!C37</f>
        <v>22447.772770340067</v>
      </c>
      <c r="C45" s="213">
        <f>[4]Sheet1!E37</f>
        <v>23675.961297962083</v>
      </c>
      <c r="D45" s="213">
        <f>[4]Sheet1!G37</f>
        <v>26722.213162614364</v>
      </c>
      <c r="E45" s="213">
        <f>[4]Sheet1!I37</f>
        <v>22322.797775553427</v>
      </c>
      <c r="F45" s="213">
        <f>[4]Sheet1!K37</f>
        <v>17700</v>
      </c>
      <c r="G45" s="213">
        <f>[4]Sheet1!M37</f>
        <v>20633.628164391881</v>
      </c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54"/>
      <c r="S45" s="55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3" customFormat="1" x14ac:dyDescent="0.2">
      <c r="A46" s="58" t="s">
        <v>106</v>
      </c>
      <c r="B46" s="213">
        <f>[4]Sheet1!C38</f>
        <v>30251.626878770719</v>
      </c>
      <c r="C46" s="213">
        <f>[4]Sheet1!E38</f>
        <v>32783.311053107529</v>
      </c>
      <c r="D46" s="213">
        <f>[4]Sheet1!G38</f>
        <v>37053.349404006847</v>
      </c>
      <c r="E46" s="213">
        <f>[4]Sheet1!I38</f>
        <v>32411.013964695321</v>
      </c>
      <c r="F46" s="213">
        <f>[4]Sheet1!K38</f>
        <v>28800</v>
      </c>
      <c r="G46" s="213">
        <f>[4]Sheet1!M38</f>
        <v>27650.752324519326</v>
      </c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54"/>
      <c r="S46" s="55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3" customFormat="1" x14ac:dyDescent="0.2">
      <c r="A47" s="58" t="s">
        <v>107</v>
      </c>
      <c r="B47" s="213">
        <f>[4]Sheet1!C39</f>
        <v>69027.505345652957</v>
      </c>
      <c r="C47" s="213">
        <f>[4]Sheet1!E39</f>
        <v>65184.601053471444</v>
      </c>
      <c r="D47" s="213">
        <f>[4]Sheet1!G39</f>
        <v>68676.645748094641</v>
      </c>
      <c r="E47" s="213">
        <f>[4]Sheet1!I39</f>
        <v>63334.107759457438</v>
      </c>
      <c r="F47" s="213">
        <f>[4]Sheet1!K39</f>
        <v>0</v>
      </c>
      <c r="G47" s="213">
        <f>[4]Sheet1!M39</f>
        <v>71968.599961753498</v>
      </c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54"/>
      <c r="S47" s="55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3" customFormat="1" x14ac:dyDescent="0.2">
      <c r="A48" s="54"/>
      <c r="I48" s="44"/>
      <c r="K48" s="44"/>
      <c r="M48" s="44"/>
      <c r="O48" s="44"/>
      <c r="Q48" s="44"/>
      <c r="S48" s="44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3" customFormat="1" x14ac:dyDescent="0.2">
      <c r="A49" s="52" t="s">
        <v>16</v>
      </c>
      <c r="B49" s="103"/>
      <c r="C49" s="103"/>
      <c r="D49" s="103"/>
      <c r="E49" s="103"/>
      <c r="F49" s="103"/>
      <c r="G49" s="103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3" customFormat="1" x14ac:dyDescent="0.2">
      <c r="A50" s="58" t="s">
        <v>45</v>
      </c>
      <c r="B50" s="213">
        <f>[4]Sheet1!C40</f>
        <v>2964.0003845205683</v>
      </c>
      <c r="C50" s="213">
        <f>[4]Sheet1!E40</f>
        <v>3372.6632721085689</v>
      </c>
      <c r="D50" s="213">
        <f>[4]Sheet1!G40</f>
        <v>0</v>
      </c>
      <c r="E50" s="213">
        <f>[4]Sheet1!I40</f>
        <v>3372.6632721085689</v>
      </c>
      <c r="F50" s="213">
        <f>[4]Sheet1!K40</f>
        <v>0</v>
      </c>
      <c r="G50" s="213">
        <f>[4]Sheet1!M40</f>
        <v>2584.593179426301</v>
      </c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54"/>
      <c r="S50" s="55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s="23" customFormat="1" x14ac:dyDescent="0.2">
      <c r="A51" s="58" t="s">
        <v>46</v>
      </c>
      <c r="B51" s="213">
        <f>[4]Sheet1!C41</f>
        <v>6624.4752382556571</v>
      </c>
      <c r="C51" s="213">
        <f>[4]Sheet1!E41</f>
        <v>8709.7002816158274</v>
      </c>
      <c r="D51" s="213">
        <f>[4]Sheet1!G41</f>
        <v>0</v>
      </c>
      <c r="E51" s="213">
        <f>[4]Sheet1!I41</f>
        <v>8709.7002816158274</v>
      </c>
      <c r="F51" s="213">
        <f>[4]Sheet1!K41</f>
        <v>0</v>
      </c>
      <c r="G51" s="213">
        <f>[4]Sheet1!M41</f>
        <v>3370.3858824794534</v>
      </c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54"/>
      <c r="S51" s="55"/>
      <c r="V51" s="44"/>
      <c r="X51" s="44"/>
      <c r="Z51" s="44"/>
      <c r="AB51" s="44"/>
      <c r="AD51" s="44"/>
      <c r="AF51" s="44"/>
      <c r="AH51" s="44"/>
      <c r="AJ51" s="44"/>
      <c r="AL51" s="44"/>
    </row>
    <row r="52" spans="1:38" s="23" customFormat="1" x14ac:dyDescent="0.2">
      <c r="A52" s="58" t="s">
        <v>67</v>
      </c>
      <c r="B52" s="213">
        <f>[4]Sheet1!C42</f>
        <v>7595.7700567821257</v>
      </c>
      <c r="C52" s="213">
        <f>[4]Sheet1!E42</f>
        <v>8604.2351082722198</v>
      </c>
      <c r="D52" s="213">
        <f>[4]Sheet1!G42</f>
        <v>12690.455208600044</v>
      </c>
      <c r="E52" s="213">
        <f>[4]Sheet1!I42</f>
        <v>7992.5980127890198</v>
      </c>
      <c r="F52" s="213">
        <f>[4]Sheet1!K42</f>
        <v>3912.252055639804</v>
      </c>
      <c r="G52" s="213">
        <f>[4]Sheet1!M42</f>
        <v>6090.6387061894611</v>
      </c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54"/>
      <c r="S52" s="55"/>
      <c r="V52" s="44"/>
      <c r="X52" s="44"/>
      <c r="Z52" s="44"/>
      <c r="AB52" s="44"/>
      <c r="AD52" s="44"/>
      <c r="AF52" s="44"/>
      <c r="AH52" s="44"/>
      <c r="AJ52" s="44"/>
      <c r="AL52" s="44"/>
    </row>
    <row r="53" spans="1:38" s="23" customFormat="1" x14ac:dyDescent="0.2">
      <c r="A53" s="58" t="s">
        <v>63</v>
      </c>
      <c r="B53" s="213">
        <f>[4]Sheet1!C43</f>
        <v>9966.3327858462653</v>
      </c>
      <c r="C53" s="213">
        <f>[4]Sheet1!E43</f>
        <v>9966.3327858462653</v>
      </c>
      <c r="D53" s="213">
        <f>[4]Sheet1!G43</f>
        <v>10000</v>
      </c>
      <c r="E53" s="213">
        <f>[4]Sheet1!I43</f>
        <v>9960.6673622088747</v>
      </c>
      <c r="F53" s="213">
        <f>[4]Sheet1!K43</f>
        <v>0</v>
      </c>
      <c r="G53" s="213">
        <f>[4]Sheet1!M43</f>
        <v>0</v>
      </c>
      <c r="H53" s="54"/>
      <c r="I53" s="55"/>
      <c r="J53" s="54"/>
      <c r="K53" s="55"/>
      <c r="L53" s="54"/>
      <c r="M53" s="55"/>
      <c r="N53" s="54"/>
      <c r="O53" s="55"/>
      <c r="P53" s="54"/>
      <c r="Q53" s="55"/>
      <c r="R53" s="54"/>
      <c r="S53" s="55"/>
      <c r="V53" s="44"/>
      <c r="X53" s="44"/>
      <c r="Z53" s="44"/>
      <c r="AB53" s="44"/>
      <c r="AD53" s="44"/>
      <c r="AF53" s="44"/>
      <c r="AH53" s="44"/>
      <c r="AJ53" s="44"/>
      <c r="AL53" s="44"/>
    </row>
    <row r="54" spans="1:38" x14ac:dyDescent="0.2">
      <c r="A54" s="194"/>
      <c r="B54" s="193"/>
      <c r="C54" s="193"/>
      <c r="D54" s="193"/>
      <c r="E54" s="193"/>
      <c r="F54" s="193"/>
      <c r="G54" s="193"/>
    </row>
    <row r="55" spans="1:38" x14ac:dyDescent="0.2">
      <c r="A55" s="14" t="str">
        <f>'C01'!$A$46</f>
        <v>Fuente: Instituto Nacional de Estadística (INE). LXV Encuesta Permanente de Hogares de Propósitos Múltiples, 2019.</v>
      </c>
    </row>
    <row r="56" spans="1:38" x14ac:dyDescent="0.2">
      <c r="A56" s="14" t="str">
        <f>'C02'!$A$46</f>
        <v>(Promedio de salarios mínimos por rama)</v>
      </c>
    </row>
    <row r="57" spans="1:38" x14ac:dyDescent="0.2">
      <c r="A57" s="14" t="s">
        <v>112</v>
      </c>
      <c r="M57" s="12"/>
    </row>
    <row r="58" spans="1:38" x14ac:dyDescent="0.2">
      <c r="A58" s="14"/>
      <c r="M58" s="12"/>
    </row>
    <row r="59" spans="1:38" x14ac:dyDescent="0.2">
      <c r="A59" s="265" t="s">
        <v>85</v>
      </c>
      <c r="B59" s="265"/>
      <c r="C59" s="265"/>
      <c r="D59" s="265"/>
      <c r="E59" s="265"/>
      <c r="F59" s="265"/>
      <c r="G59" s="265"/>
    </row>
    <row r="60" spans="1:38" x14ac:dyDescent="0.2">
      <c r="A60" s="265" t="s">
        <v>86</v>
      </c>
      <c r="B60" s="265"/>
      <c r="C60" s="265"/>
      <c r="D60" s="265"/>
      <c r="E60" s="265"/>
      <c r="F60" s="265"/>
      <c r="G60" s="265"/>
    </row>
    <row r="61" spans="1:38" x14ac:dyDescent="0.2">
      <c r="A61" s="265" t="s">
        <v>90</v>
      </c>
      <c r="B61" s="265"/>
      <c r="C61" s="265"/>
      <c r="D61" s="265"/>
      <c r="E61" s="265"/>
      <c r="F61" s="265"/>
      <c r="G61" s="265"/>
    </row>
    <row r="62" spans="1:38" x14ac:dyDescent="0.2">
      <c r="A62" s="132" t="s">
        <v>20</v>
      </c>
      <c r="B62" s="12"/>
      <c r="C62" s="12"/>
      <c r="D62" s="12"/>
      <c r="E62" s="12"/>
      <c r="F62" s="12"/>
      <c r="G62" s="12"/>
    </row>
    <row r="63" spans="1:38" x14ac:dyDescent="0.2">
      <c r="A63" s="262" t="s">
        <v>38</v>
      </c>
      <c r="B63" s="263" t="s">
        <v>32</v>
      </c>
      <c r="C63" s="263"/>
      <c r="D63" s="263"/>
      <c r="E63" s="263"/>
      <c r="F63" s="263"/>
      <c r="G63" s="263"/>
    </row>
    <row r="64" spans="1:38" x14ac:dyDescent="0.2">
      <c r="A64" s="260"/>
      <c r="B64" s="260" t="s">
        <v>32</v>
      </c>
      <c r="C64" s="263" t="s">
        <v>8</v>
      </c>
      <c r="D64" s="263"/>
      <c r="E64" s="263"/>
      <c r="F64" s="263"/>
      <c r="G64" s="260" t="s">
        <v>1</v>
      </c>
    </row>
    <row r="65" spans="1:8" x14ac:dyDescent="0.2">
      <c r="A65" s="261"/>
      <c r="B65" s="261"/>
      <c r="C65" s="28" t="s">
        <v>11</v>
      </c>
      <c r="D65" s="199" t="s">
        <v>117</v>
      </c>
      <c r="E65" s="28" t="s">
        <v>12</v>
      </c>
      <c r="F65" s="211" t="s">
        <v>118</v>
      </c>
      <c r="G65" s="261"/>
    </row>
    <row r="66" spans="1:8" x14ac:dyDescent="0.2">
      <c r="A66" s="136"/>
      <c r="B66" s="136"/>
      <c r="C66" s="136"/>
      <c r="D66" s="137"/>
      <c r="E66" s="134"/>
      <c r="F66" s="212"/>
      <c r="G66" s="134"/>
    </row>
    <row r="67" spans="1:8" x14ac:dyDescent="0.2">
      <c r="A67" s="31" t="s">
        <v>75</v>
      </c>
      <c r="B67" s="94">
        <f t="shared" ref="B67:G67" si="0">B8</f>
        <v>6268.8096993570762</v>
      </c>
      <c r="C67" s="94">
        <f t="shared" si="0"/>
        <v>7490.0314209846938</v>
      </c>
      <c r="D67" s="95">
        <f t="shared" si="0"/>
        <v>12688.442343264245</v>
      </c>
      <c r="E67" s="94">
        <f t="shared" si="0"/>
        <v>6900.2936882693102</v>
      </c>
      <c r="F67" s="201">
        <f t="shared" si="0"/>
        <v>3912.252055639804</v>
      </c>
      <c r="G67" s="94">
        <f t="shared" si="0"/>
        <v>4647.1665406385355</v>
      </c>
    </row>
    <row r="68" spans="1:8" x14ac:dyDescent="0.2">
      <c r="A68" s="4"/>
      <c r="B68" s="201"/>
      <c r="C68" s="201"/>
      <c r="D68" s="202"/>
      <c r="E68" s="90"/>
      <c r="F68" s="90"/>
      <c r="G68" s="90"/>
      <c r="H68" s="120"/>
    </row>
    <row r="69" spans="1:8" x14ac:dyDescent="0.2">
      <c r="A69" s="17" t="s">
        <v>21</v>
      </c>
      <c r="B69" s="201"/>
      <c r="C69" s="201"/>
      <c r="D69" s="90"/>
      <c r="E69" s="201"/>
      <c r="F69" s="201"/>
      <c r="G69" s="201"/>
      <c r="H69" s="120"/>
    </row>
    <row r="70" spans="1:8" x14ac:dyDescent="0.2">
      <c r="A70" s="107" t="s">
        <v>132</v>
      </c>
      <c r="B70" s="213">
        <f>[4]Sheet1!C44</f>
        <v>2916.8849054578191</v>
      </c>
      <c r="C70" s="213">
        <f>[4]Sheet1!E44</f>
        <v>3288.0529521964258</v>
      </c>
      <c r="D70" s="213">
        <f>[4]Sheet1!G44</f>
        <v>0</v>
      </c>
      <c r="E70" s="213">
        <f>[4]Sheet1!I44</f>
        <v>3288.0529521964258</v>
      </c>
      <c r="F70" s="213">
        <f>[4]Sheet1!K44</f>
        <v>0</v>
      </c>
      <c r="G70" s="213">
        <f>[4]Sheet1!M44</f>
        <v>2578.4603281495656</v>
      </c>
      <c r="H70" s="120"/>
    </row>
    <row r="71" spans="1:8" x14ac:dyDescent="0.2">
      <c r="A71" s="107" t="s">
        <v>133</v>
      </c>
      <c r="B71" s="213">
        <f>[4]Sheet1!C45</f>
        <v>6073.4276182369449</v>
      </c>
      <c r="C71" s="213">
        <f>[4]Sheet1!E45</f>
        <v>6790.8480290412881</v>
      </c>
      <c r="D71" s="213">
        <f>[4]Sheet1!G45</f>
        <v>0</v>
      </c>
      <c r="E71" s="213">
        <f>[4]Sheet1!I45</f>
        <v>6790.8480290412881</v>
      </c>
      <c r="F71" s="213">
        <f>[4]Sheet1!K45</f>
        <v>0</v>
      </c>
      <c r="G71" s="213">
        <f>[4]Sheet1!M45</f>
        <v>3543.0217846777405</v>
      </c>
      <c r="H71" s="120"/>
    </row>
    <row r="72" spans="1:8" x14ac:dyDescent="0.2">
      <c r="A72" s="107" t="s">
        <v>72</v>
      </c>
      <c r="B72" s="213">
        <f>[4]Sheet1!C46</f>
        <v>6624.4752382556571</v>
      </c>
      <c r="C72" s="213">
        <f>[4]Sheet1!E46</f>
        <v>8709.7002816158274</v>
      </c>
      <c r="D72" s="213">
        <f>[4]Sheet1!G46</f>
        <v>0</v>
      </c>
      <c r="E72" s="213">
        <f>[4]Sheet1!I46</f>
        <v>8709.7002816158274</v>
      </c>
      <c r="F72" s="213">
        <f>[4]Sheet1!K46</f>
        <v>0</v>
      </c>
      <c r="G72" s="213">
        <f>[4]Sheet1!M46</f>
        <v>3370.3858824794534</v>
      </c>
      <c r="H72" s="120"/>
    </row>
    <row r="73" spans="1:8" x14ac:dyDescent="0.2">
      <c r="A73" s="107" t="s">
        <v>134</v>
      </c>
      <c r="B73" s="213">
        <f>[4]Sheet1!C47</f>
        <v>14752.710253167617</v>
      </c>
      <c r="C73" s="213">
        <f>[4]Sheet1!E47</f>
        <v>13032.724403615346</v>
      </c>
      <c r="D73" s="213">
        <f>[4]Sheet1!G47</f>
        <v>18320.633018852343</v>
      </c>
      <c r="E73" s="213">
        <f>[4]Sheet1!I47</f>
        <v>11269.989546522225</v>
      </c>
      <c r="F73" s="213">
        <f>[4]Sheet1!K47</f>
        <v>0</v>
      </c>
      <c r="G73" s="213">
        <f>[4]Sheet1!M47</f>
        <v>22214.714678326942</v>
      </c>
      <c r="H73" s="120"/>
    </row>
    <row r="74" spans="1:8" x14ac:dyDescent="0.2">
      <c r="A74" s="107" t="s">
        <v>135</v>
      </c>
      <c r="B74" s="213">
        <f>[4]Sheet1!C48</f>
        <v>5256.2411285877879</v>
      </c>
      <c r="C74" s="213">
        <f>[4]Sheet1!E48</f>
        <v>5748.7548917768554</v>
      </c>
      <c r="D74" s="213">
        <f>[4]Sheet1!G48</f>
        <v>11800</v>
      </c>
      <c r="E74" s="213">
        <f>[4]Sheet1!I48</f>
        <v>5551.4991295089276</v>
      </c>
      <c r="F74" s="213">
        <f>[4]Sheet1!K48</f>
        <v>0</v>
      </c>
      <c r="G74" s="213">
        <f>[4]Sheet1!M48</f>
        <v>4691.4613732165253</v>
      </c>
      <c r="H74" s="120"/>
    </row>
    <row r="75" spans="1:8" x14ac:dyDescent="0.2">
      <c r="A75" s="107" t="s">
        <v>136</v>
      </c>
      <c r="B75" s="213">
        <f>[4]Sheet1!C49</f>
        <v>6173.4633350315698</v>
      </c>
      <c r="C75" s="213">
        <f>[4]Sheet1!E49</f>
        <v>5709.5445215067466</v>
      </c>
      <c r="D75" s="213">
        <f>[4]Sheet1!G49</f>
        <v>15266.548080057426</v>
      </c>
      <c r="E75" s="213">
        <f>[4]Sheet1!I49</f>
        <v>5681.9636460651091</v>
      </c>
      <c r="F75" s="213">
        <f>[4]Sheet1!K49</f>
        <v>0</v>
      </c>
      <c r="G75" s="213">
        <f>[4]Sheet1!M49</f>
        <v>7809.9536608886001</v>
      </c>
      <c r="H75" s="120"/>
    </row>
    <row r="76" spans="1:8" x14ac:dyDescent="0.2">
      <c r="A76" s="107" t="s">
        <v>137</v>
      </c>
      <c r="B76" s="213">
        <f>[4]Sheet1!C50</f>
        <v>6727.0180070307661</v>
      </c>
      <c r="C76" s="213">
        <f>[4]Sheet1!E50</f>
        <v>8275.3083919530891</v>
      </c>
      <c r="D76" s="213">
        <f>[4]Sheet1!G50</f>
        <v>10262.671267132138</v>
      </c>
      <c r="E76" s="213">
        <f>[4]Sheet1!I50</f>
        <v>8259.7457541035965</v>
      </c>
      <c r="F76" s="213">
        <f>[4]Sheet1!K50</f>
        <v>0</v>
      </c>
      <c r="G76" s="213">
        <f>[4]Sheet1!M50</f>
        <v>5786.1691985190882</v>
      </c>
      <c r="H76" s="120"/>
    </row>
    <row r="77" spans="1:8" x14ac:dyDescent="0.2">
      <c r="A77" s="107" t="s">
        <v>138</v>
      </c>
      <c r="B77" s="213">
        <f>[4]Sheet1!C51</f>
        <v>8614.8346481997105</v>
      </c>
      <c r="C77" s="213">
        <f>[4]Sheet1!E51</f>
        <v>8952.0434055603255</v>
      </c>
      <c r="D77" s="213">
        <f>[4]Sheet1!G51</f>
        <v>17000</v>
      </c>
      <c r="E77" s="213">
        <f>[4]Sheet1!I51</f>
        <v>8869.6261899601704</v>
      </c>
      <c r="F77" s="213">
        <f>[4]Sheet1!K51</f>
        <v>0</v>
      </c>
      <c r="G77" s="213">
        <f>[4]Sheet1!M51</f>
        <v>8402.0921934177259</v>
      </c>
      <c r="H77" s="120"/>
    </row>
    <row r="78" spans="1:8" x14ac:dyDescent="0.2">
      <c r="A78" s="107" t="s">
        <v>139</v>
      </c>
      <c r="B78" s="213">
        <f>[4]Sheet1!C52</f>
        <v>5600.8437591213697</v>
      </c>
      <c r="C78" s="213">
        <f>[4]Sheet1!E52</f>
        <v>6532.9726676138453</v>
      </c>
      <c r="D78" s="213">
        <f>[4]Sheet1!G52</f>
        <v>0</v>
      </c>
      <c r="E78" s="213">
        <f>[4]Sheet1!I52</f>
        <v>6532.9726676138453</v>
      </c>
      <c r="F78" s="213">
        <f>[4]Sheet1!K52</f>
        <v>0</v>
      </c>
      <c r="G78" s="213">
        <f>[4]Sheet1!M52</f>
        <v>4611.7227179854735</v>
      </c>
      <c r="H78" s="120"/>
    </row>
    <row r="79" spans="1:8" x14ac:dyDescent="0.2">
      <c r="A79" s="107" t="s">
        <v>140</v>
      </c>
      <c r="B79" s="213">
        <f>[4]Sheet1!C53</f>
        <v>10917.972624219343</v>
      </c>
      <c r="C79" s="213">
        <f>[4]Sheet1!E53</f>
        <v>10908.002407330148</v>
      </c>
      <c r="D79" s="213">
        <f>[4]Sheet1!G53</f>
        <v>14774.89625279093</v>
      </c>
      <c r="E79" s="213">
        <f>[4]Sheet1!I53</f>
        <v>10600.782818965345</v>
      </c>
      <c r="F79" s="213">
        <f>[4]Sheet1!K53</f>
        <v>0</v>
      </c>
      <c r="G79" s="213">
        <f>[4]Sheet1!M53</f>
        <v>10941.517634660833</v>
      </c>
      <c r="H79" s="120"/>
    </row>
    <row r="80" spans="1:8" x14ac:dyDescent="0.2">
      <c r="A80" s="107" t="s">
        <v>141</v>
      </c>
      <c r="B80" s="213">
        <f>[4]Sheet1!C54</f>
        <v>13784.044051317491</v>
      </c>
      <c r="C80" s="213">
        <f>[4]Sheet1!E54</f>
        <v>13921.356941150701</v>
      </c>
      <c r="D80" s="213">
        <f>[4]Sheet1!G54</f>
        <v>23374.237593636703</v>
      </c>
      <c r="E80" s="213">
        <f>[4]Sheet1!I54</f>
        <v>13657.135342407944</v>
      </c>
      <c r="F80" s="213">
        <f>[4]Sheet1!K54</f>
        <v>0</v>
      </c>
      <c r="G80" s="213">
        <f>[4]Sheet1!M54</f>
        <v>4000</v>
      </c>
      <c r="H80" s="120"/>
    </row>
    <row r="81" spans="1:8" x14ac:dyDescent="0.2">
      <c r="A81" s="107" t="s">
        <v>142</v>
      </c>
      <c r="B81" s="213">
        <f>[4]Sheet1!C55</f>
        <v>15853.284176101864</v>
      </c>
      <c r="C81" s="213">
        <f>[4]Sheet1!E55</f>
        <v>14823.314605772774</v>
      </c>
      <c r="D81" s="213">
        <f>[4]Sheet1!G55</f>
        <v>0</v>
      </c>
      <c r="E81" s="213">
        <f>[4]Sheet1!I55</f>
        <v>14823.314605772774</v>
      </c>
      <c r="F81" s="213">
        <f>[4]Sheet1!K55</f>
        <v>0</v>
      </c>
      <c r="G81" s="213">
        <f>[4]Sheet1!M55</f>
        <v>18417.724207019644</v>
      </c>
      <c r="H81" s="120"/>
    </row>
    <row r="82" spans="1:8" x14ac:dyDescent="0.2">
      <c r="A82" s="107" t="s">
        <v>143</v>
      </c>
      <c r="B82" s="213">
        <f>[4]Sheet1!C56</f>
        <v>13897.081094559793</v>
      </c>
      <c r="C82" s="213">
        <f>[4]Sheet1!E56</f>
        <v>8983.3391262144414</v>
      </c>
      <c r="D82" s="213">
        <f>[4]Sheet1!G56</f>
        <v>10679.498911102488</v>
      </c>
      <c r="E82" s="213">
        <f>[4]Sheet1!I56</f>
        <v>8851.8637615849912</v>
      </c>
      <c r="F82" s="213">
        <f>[4]Sheet1!K56</f>
        <v>0</v>
      </c>
      <c r="G82" s="213">
        <f>[4]Sheet1!M56</f>
        <v>18440.210888638059</v>
      </c>
      <c r="H82" s="120"/>
    </row>
    <row r="83" spans="1:8" x14ac:dyDescent="0.2">
      <c r="A83" s="107" t="s">
        <v>144</v>
      </c>
      <c r="B83" s="213">
        <f>[4]Sheet1!C57</f>
        <v>8504.5897605507307</v>
      </c>
      <c r="C83" s="213">
        <f>[4]Sheet1!E57</f>
        <v>9376.3033382177418</v>
      </c>
      <c r="D83" s="213">
        <f>[4]Sheet1!G57</f>
        <v>18400.141151802116</v>
      </c>
      <c r="E83" s="213">
        <f>[4]Sheet1!I57</f>
        <v>9189.4936989734524</v>
      </c>
      <c r="F83" s="213">
        <f>[4]Sheet1!K57</f>
        <v>0</v>
      </c>
      <c r="G83" s="213">
        <f>[4]Sheet1!M57</f>
        <v>3498.0409535335566</v>
      </c>
      <c r="H83" s="120"/>
    </row>
    <row r="84" spans="1:8" x14ac:dyDescent="0.2">
      <c r="A84" s="107" t="s">
        <v>145</v>
      </c>
      <c r="B84" s="213">
        <f>[4]Sheet1!C58</f>
        <v>11476.621756537937</v>
      </c>
      <c r="C84" s="213">
        <f>[4]Sheet1!E58</f>
        <v>11534.55695973486</v>
      </c>
      <c r="D84" s="213">
        <f>[4]Sheet1!G58</f>
        <v>11454.342359369597</v>
      </c>
      <c r="E84" s="213">
        <f>[4]Sheet1!I58</f>
        <v>14014.963479875318</v>
      </c>
      <c r="F84" s="213">
        <f>[4]Sheet1!K58</f>
        <v>0</v>
      </c>
      <c r="G84" s="213">
        <f>[4]Sheet1!M58</f>
        <v>4700.1102752195748</v>
      </c>
      <c r="H84" s="120"/>
    </row>
    <row r="85" spans="1:8" x14ac:dyDescent="0.2">
      <c r="A85" s="107" t="s">
        <v>146</v>
      </c>
      <c r="B85" s="213">
        <f>[4]Sheet1!C59</f>
        <v>11895.189180716594</v>
      </c>
      <c r="C85" s="213">
        <f>[4]Sheet1!E59</f>
        <v>12180.328213648447</v>
      </c>
      <c r="D85" s="213">
        <f>[4]Sheet1!G59</f>
        <v>13149.105776759241</v>
      </c>
      <c r="E85" s="213">
        <f>[4]Sheet1!I59</f>
        <v>9856.5356529622895</v>
      </c>
      <c r="F85" s="213">
        <f>[4]Sheet1!K59</f>
        <v>0</v>
      </c>
      <c r="G85" s="213">
        <f>[4]Sheet1!M59</f>
        <v>4782.6053996641476</v>
      </c>
      <c r="H85" s="120"/>
    </row>
    <row r="86" spans="1:8" x14ac:dyDescent="0.2">
      <c r="A86" s="107" t="s">
        <v>147</v>
      </c>
      <c r="B86" s="213">
        <f>[4]Sheet1!C60</f>
        <v>11418.967312949841</v>
      </c>
      <c r="C86" s="213">
        <f>[4]Sheet1!E60</f>
        <v>11103.929891852304</v>
      </c>
      <c r="D86" s="213">
        <f>[4]Sheet1!G60</f>
        <v>14742.807552472963</v>
      </c>
      <c r="E86" s="213">
        <f>[4]Sheet1!I60</f>
        <v>8441.3188815658214</v>
      </c>
      <c r="F86" s="213">
        <f>[4]Sheet1!K60</f>
        <v>0</v>
      </c>
      <c r="G86" s="213">
        <f>[4]Sheet1!M60</f>
        <v>13800.676865545696</v>
      </c>
      <c r="H86" s="120"/>
    </row>
    <row r="87" spans="1:8" x14ac:dyDescent="0.2">
      <c r="A87" s="107" t="s">
        <v>148</v>
      </c>
      <c r="B87" s="213">
        <f>[4]Sheet1!C61</f>
        <v>5980.4891607506543</v>
      </c>
      <c r="C87" s="213">
        <f>[4]Sheet1!E61</f>
        <v>6373.3598711957957</v>
      </c>
      <c r="D87" s="213">
        <f>[4]Sheet1!G61</f>
        <v>30000</v>
      </c>
      <c r="E87" s="213">
        <f>[4]Sheet1!I61</f>
        <v>4957.805508426808</v>
      </c>
      <c r="F87" s="213">
        <f>[4]Sheet1!K61</f>
        <v>0</v>
      </c>
      <c r="G87" s="213">
        <f>[4]Sheet1!M61</f>
        <v>5698.3850946705734</v>
      </c>
      <c r="H87" s="120"/>
    </row>
    <row r="88" spans="1:8" x14ac:dyDescent="0.2">
      <c r="A88" s="107" t="s">
        <v>149</v>
      </c>
      <c r="B88" s="213">
        <f>[4]Sheet1!C62</f>
        <v>3918.7301656367349</v>
      </c>
      <c r="C88" s="213">
        <f>[4]Sheet1!E62</f>
        <v>6200.2910244080149</v>
      </c>
      <c r="D88" s="213">
        <f>[4]Sheet1!G62</f>
        <v>10000</v>
      </c>
      <c r="E88" s="213">
        <f>[4]Sheet1!I62</f>
        <v>6291.4202917573393</v>
      </c>
      <c r="F88" s="213">
        <f>[4]Sheet1!K62</f>
        <v>3598.5643754033813</v>
      </c>
      <c r="G88" s="213">
        <f>[4]Sheet1!M62</f>
        <v>3352.9546251855741</v>
      </c>
      <c r="H88" s="120"/>
    </row>
    <row r="89" spans="1:8" x14ac:dyDescent="0.2">
      <c r="A89" s="107" t="s">
        <v>150</v>
      </c>
      <c r="B89" s="213">
        <f>[4]Sheet1!C63</f>
        <v>3808.4064353036474</v>
      </c>
      <c r="C89" s="213">
        <f>[4]Sheet1!E63</f>
        <v>3866.5937265865273</v>
      </c>
      <c r="D89" s="213">
        <f>[4]Sheet1!G63</f>
        <v>1347.043185694803</v>
      </c>
      <c r="E89" s="213">
        <f>[4]Sheet1!I63</f>
        <v>3558.9294913716744</v>
      </c>
      <c r="F89" s="213">
        <f>[4]Sheet1!K63</f>
        <v>3916.844235711128</v>
      </c>
      <c r="G89" s="213">
        <f>[4]Sheet1!M63</f>
        <v>1658.9819890412507</v>
      </c>
      <c r="H89" s="120"/>
    </row>
    <row r="90" spans="1:8" x14ac:dyDescent="0.2">
      <c r="A90" s="107" t="s">
        <v>151</v>
      </c>
      <c r="B90" s="213">
        <f>[4]Sheet1!C64</f>
        <v>22016.064838789975</v>
      </c>
      <c r="C90" s="213">
        <f>[4]Sheet1!E64</f>
        <v>22016.064838789975</v>
      </c>
      <c r="D90" s="213">
        <f>[4]Sheet1!G64</f>
        <v>0</v>
      </c>
      <c r="E90" s="213">
        <f>[4]Sheet1!I64</f>
        <v>22016.064838789975</v>
      </c>
      <c r="F90" s="213">
        <f>[4]Sheet1!K64</f>
        <v>0</v>
      </c>
      <c r="G90" s="213">
        <f>[4]Sheet1!M64</f>
        <v>0</v>
      </c>
      <c r="H90" s="120"/>
    </row>
    <row r="91" spans="1:8" x14ac:dyDescent="0.2">
      <c r="A91" s="107" t="s">
        <v>164</v>
      </c>
      <c r="B91" s="213">
        <f>[4]Sheet1!C65</f>
        <v>0</v>
      </c>
      <c r="C91" s="213">
        <f>[4]Sheet1!E65</f>
        <v>0</v>
      </c>
      <c r="D91" s="213">
        <f>[4]Sheet1!G65</f>
        <v>0</v>
      </c>
      <c r="E91" s="213">
        <f>[4]Sheet1!I65</f>
        <v>0</v>
      </c>
      <c r="F91" s="213">
        <f>[4]Sheet1!K65</f>
        <v>0</v>
      </c>
      <c r="G91" s="213">
        <f>[4]Sheet1!M65</f>
        <v>0</v>
      </c>
      <c r="H91" s="120"/>
    </row>
    <row r="92" spans="1:8" x14ac:dyDescent="0.2">
      <c r="A92" s="107" t="s">
        <v>153</v>
      </c>
      <c r="B92" s="213">
        <f>[4]Sheet1!C67</f>
        <v>9966.3327858462653</v>
      </c>
      <c r="C92" s="213">
        <f>[4]Sheet1!E67</f>
        <v>9966.3327858462653</v>
      </c>
      <c r="D92" s="213">
        <f>[4]Sheet1!G67</f>
        <v>10000</v>
      </c>
      <c r="E92" s="213">
        <f>[4]Sheet1!I67</f>
        <v>9960.6673622088747</v>
      </c>
      <c r="F92" s="213">
        <f>[4]Sheet1!K67</f>
        <v>0</v>
      </c>
      <c r="G92" s="213">
        <f>[4]Sheet1!M67</f>
        <v>0</v>
      </c>
      <c r="H92" s="120"/>
    </row>
    <row r="93" spans="1:8" x14ac:dyDescent="0.2">
      <c r="A93" s="10"/>
      <c r="H93" s="120"/>
    </row>
    <row r="94" spans="1:8" x14ac:dyDescent="0.2">
      <c r="A94" s="18" t="s">
        <v>18</v>
      </c>
      <c r="B94" s="103"/>
      <c r="C94" s="103"/>
      <c r="D94" s="103"/>
      <c r="E94" s="103"/>
      <c r="F94" s="103"/>
      <c r="G94" s="103"/>
      <c r="H94" s="120"/>
    </row>
    <row r="95" spans="1:8" x14ac:dyDescent="0.2">
      <c r="A95" s="107" t="s">
        <v>154</v>
      </c>
      <c r="B95" s="213">
        <f>[4]Sheet1!C68</f>
        <v>16746.202815383145</v>
      </c>
      <c r="C95" s="213">
        <f>[4]Sheet1!E68</f>
        <v>18209.742397390317</v>
      </c>
      <c r="D95" s="213">
        <f>[4]Sheet1!G68</f>
        <v>20550.48587489592</v>
      </c>
      <c r="E95" s="213">
        <f>[4]Sheet1!I68</f>
        <v>17519.875827041444</v>
      </c>
      <c r="F95" s="213">
        <f>[4]Sheet1!K68</f>
        <v>0</v>
      </c>
      <c r="G95" s="213">
        <f>[4]Sheet1!M68</f>
        <v>14632.512530218901</v>
      </c>
      <c r="H95" s="120"/>
    </row>
    <row r="96" spans="1:8" x14ac:dyDescent="0.2">
      <c r="A96" s="107" t="s">
        <v>155</v>
      </c>
      <c r="B96" s="213">
        <f>[4]Sheet1!C69</f>
        <v>15921.069599924027</v>
      </c>
      <c r="C96" s="213">
        <f>[4]Sheet1!E69</f>
        <v>15616.120786314712</v>
      </c>
      <c r="D96" s="213">
        <f>[4]Sheet1!G69</f>
        <v>16104.453026505427</v>
      </c>
      <c r="E96" s="213">
        <f>[4]Sheet1!I69</f>
        <v>15045.951699714984</v>
      </c>
      <c r="F96" s="213">
        <f>[4]Sheet1!K69</f>
        <v>0</v>
      </c>
      <c r="G96" s="213">
        <f>[4]Sheet1!M69</f>
        <v>17577.610632042393</v>
      </c>
      <c r="H96" s="120"/>
    </row>
    <row r="97" spans="1:8" x14ac:dyDescent="0.2">
      <c r="A97" s="107" t="s">
        <v>156</v>
      </c>
      <c r="B97" s="213">
        <f>[4]Sheet1!C70</f>
        <v>10409.765008609724</v>
      </c>
      <c r="C97" s="213">
        <f>[4]Sheet1!E70</f>
        <v>10656.06251495439</v>
      </c>
      <c r="D97" s="213">
        <f>[4]Sheet1!G70</f>
        <v>10583.709134365496</v>
      </c>
      <c r="E97" s="213">
        <f>[4]Sheet1!I70</f>
        <v>10698.893784659898</v>
      </c>
      <c r="F97" s="213">
        <f>[4]Sheet1!K70</f>
        <v>0</v>
      </c>
      <c r="G97" s="213">
        <f>[4]Sheet1!M70</f>
        <v>9039.7678296085505</v>
      </c>
      <c r="H97" s="120"/>
    </row>
    <row r="98" spans="1:8" x14ac:dyDescent="0.2">
      <c r="A98" s="107" t="s">
        <v>157</v>
      </c>
      <c r="B98" s="213">
        <f>[4]Sheet1!C71</f>
        <v>10643.725617067501</v>
      </c>
      <c r="C98" s="213">
        <f>[4]Sheet1!E71</f>
        <v>10848.329354627862</v>
      </c>
      <c r="D98" s="213">
        <f>[4]Sheet1!G71</f>
        <v>11909.055388300376</v>
      </c>
      <c r="E98" s="213">
        <f>[4]Sheet1!I71</f>
        <v>10562.198144312977</v>
      </c>
      <c r="F98" s="213">
        <f>[4]Sheet1!K71</f>
        <v>0</v>
      </c>
      <c r="G98" s="213">
        <f>[4]Sheet1!M71</f>
        <v>5078.0568344496987</v>
      </c>
      <c r="H98" s="120"/>
    </row>
    <row r="99" spans="1:8" x14ac:dyDescent="0.2">
      <c r="A99" s="107" t="s">
        <v>158</v>
      </c>
      <c r="B99" s="213">
        <f>[4]Sheet1!C72</f>
        <v>5947.2402080112106</v>
      </c>
      <c r="C99" s="213">
        <f>[4]Sheet1!E72</f>
        <v>7176.6861303826263</v>
      </c>
      <c r="D99" s="213">
        <f>[4]Sheet1!G72</f>
        <v>10672.097502366734</v>
      </c>
      <c r="E99" s="213">
        <f>[4]Sheet1!I72</f>
        <v>7003.0559036960276</v>
      </c>
      <c r="F99" s="213">
        <f>[4]Sheet1!K72</f>
        <v>3763.2600627858715</v>
      </c>
      <c r="G99" s="213">
        <f>[4]Sheet1!M72</f>
        <v>5124.5783540421662</v>
      </c>
      <c r="H99" s="120"/>
    </row>
    <row r="100" spans="1:8" x14ac:dyDescent="0.2">
      <c r="A100" s="53" t="s">
        <v>159</v>
      </c>
      <c r="B100" s="213">
        <f>[4]Sheet1!C73</f>
        <v>2598.618973642599</v>
      </c>
      <c r="C100" s="213">
        <f>[4]Sheet1!E73</f>
        <v>3767.8457165272475</v>
      </c>
      <c r="D100" s="213">
        <f>[4]Sheet1!G73</f>
        <v>0</v>
      </c>
      <c r="E100" s="213">
        <f>[4]Sheet1!I73</f>
        <v>3767.8457165272475</v>
      </c>
      <c r="F100" s="213">
        <f>[4]Sheet1!K73</f>
        <v>0</v>
      </c>
      <c r="G100" s="213">
        <f>[4]Sheet1!M73</f>
        <v>2519.629396434053</v>
      </c>
      <c r="H100" s="120"/>
    </row>
    <row r="101" spans="1:8" x14ac:dyDescent="0.2">
      <c r="A101" s="107" t="s">
        <v>160</v>
      </c>
      <c r="B101" s="213">
        <f>[4]Sheet1!C74</f>
        <v>5498.0315475435382</v>
      </c>
      <c r="C101" s="213">
        <f>[4]Sheet1!E74</f>
        <v>6822.3571277189685</v>
      </c>
      <c r="D101" s="213">
        <f>[4]Sheet1!G74</f>
        <v>9059.3635947927542</v>
      </c>
      <c r="E101" s="213">
        <f>[4]Sheet1!I74</f>
        <v>6761.5441595767834</v>
      </c>
      <c r="F101" s="213">
        <f>[4]Sheet1!K74</f>
        <v>0</v>
      </c>
      <c r="G101" s="213">
        <f>[4]Sheet1!M74</f>
        <v>4256.5908020556608</v>
      </c>
    </row>
    <row r="102" spans="1:8" x14ac:dyDescent="0.2">
      <c r="A102" s="107" t="s">
        <v>161</v>
      </c>
      <c r="B102" s="213">
        <f>[4]Sheet1!C75</f>
        <v>8034.3240252589985</v>
      </c>
      <c r="C102" s="213">
        <f>[4]Sheet1!E75</f>
        <v>8513.6853010590385</v>
      </c>
      <c r="D102" s="213">
        <f>[4]Sheet1!G75</f>
        <v>10485.867553104044</v>
      </c>
      <c r="E102" s="213">
        <f>[4]Sheet1!I75</f>
        <v>8449.1694425992755</v>
      </c>
      <c r="F102" s="213">
        <f>[4]Sheet1!K75</f>
        <v>0</v>
      </c>
      <c r="G102" s="213">
        <f>[4]Sheet1!M75</f>
        <v>7225.7027784858046</v>
      </c>
    </row>
    <row r="103" spans="1:8" x14ac:dyDescent="0.2">
      <c r="A103" s="107" t="s">
        <v>162</v>
      </c>
      <c r="B103" s="213">
        <f>[4]Sheet1!C76</f>
        <v>3466.7785765198983</v>
      </c>
      <c r="C103" s="213">
        <f>[4]Sheet1!E76</f>
        <v>3727.0381848122174</v>
      </c>
      <c r="D103" s="213">
        <f>[4]Sheet1!G76</f>
        <v>7138.9367117058227</v>
      </c>
      <c r="E103" s="213">
        <f>[4]Sheet1!I76</f>
        <v>3560.8342785751156</v>
      </c>
      <c r="F103" s="213">
        <f>[4]Sheet1!K76</f>
        <v>3934.927991146224</v>
      </c>
      <c r="G103" s="213">
        <f>[4]Sheet1!M76</f>
        <v>2002.1168897691532</v>
      </c>
    </row>
    <row r="104" spans="1:8" x14ac:dyDescent="0.2">
      <c r="A104" s="107" t="s">
        <v>163</v>
      </c>
      <c r="B104" s="213">
        <f>[4]Sheet1!C77</f>
        <v>6482.7139511195974</v>
      </c>
      <c r="C104" s="213">
        <f>[4]Sheet1!E77</f>
        <v>7291.2190094330999</v>
      </c>
      <c r="D104" s="213">
        <f>[4]Sheet1!G77</f>
        <v>10863.104153163751</v>
      </c>
      <c r="E104" s="213">
        <f>[4]Sheet1!I77</f>
        <v>3176.6077064813999</v>
      </c>
      <c r="F104" s="213">
        <f>[4]Sheet1!K77</f>
        <v>0</v>
      </c>
      <c r="G104" s="213">
        <f>[4]Sheet1!M77</f>
        <v>384</v>
      </c>
    </row>
    <row r="105" spans="1:8" x14ac:dyDescent="0.2">
      <c r="A105" s="107" t="s">
        <v>152</v>
      </c>
      <c r="B105" s="213">
        <f>[4]Sheet1!C78</f>
        <v>0</v>
      </c>
      <c r="C105" s="213">
        <f>[4]Sheet1!E78</f>
        <v>0</v>
      </c>
      <c r="D105" s="213">
        <f>[4]Sheet1!G78</f>
        <v>0</v>
      </c>
      <c r="E105" s="213">
        <f>[4]Sheet1!I78</f>
        <v>0</v>
      </c>
      <c r="F105" s="213">
        <f>[4]Sheet1!K78</f>
        <v>0</v>
      </c>
      <c r="G105" s="213">
        <f>[4]Sheet1!M78</f>
        <v>0</v>
      </c>
    </row>
    <row r="106" spans="1:8" x14ac:dyDescent="0.2">
      <c r="A106" s="216" t="s">
        <v>153</v>
      </c>
      <c r="B106" s="215">
        <f>[4]Sheet1!C80</f>
        <v>9666.6666666666661</v>
      </c>
      <c r="C106" s="215">
        <f>[4]Sheet1!E80</f>
        <v>9666.6666666666661</v>
      </c>
      <c r="D106" s="215">
        <f>[4]Sheet1!G80</f>
        <v>10000</v>
      </c>
      <c r="E106" s="215">
        <f>[4]Sheet1!I80</f>
        <v>9500</v>
      </c>
      <c r="F106" s="215">
        <f>[4]Sheet1!K80</f>
        <v>0</v>
      </c>
      <c r="G106" s="215">
        <f>[4]Sheet1!M80</f>
        <v>0</v>
      </c>
    </row>
    <row r="107" spans="1:8" x14ac:dyDescent="0.2">
      <c r="A107" s="107"/>
      <c r="E107" s="132"/>
      <c r="F107" s="132"/>
      <c r="G107" s="132"/>
    </row>
    <row r="108" spans="1:8" x14ac:dyDescent="0.2">
      <c r="A108" s="14" t="str">
        <f>'C01'!$A$46</f>
        <v>Fuente: Instituto Nacional de Estadística (INE). LXV Encuesta Permanente de Hogares de Propósitos Múltiples, 2019.</v>
      </c>
      <c r="E108" s="132"/>
      <c r="F108" s="132"/>
      <c r="G108" s="132"/>
    </row>
    <row r="109" spans="1:8" x14ac:dyDescent="0.2">
      <c r="A109" s="14" t="str">
        <f>'C02'!$A$46</f>
        <v>(Promedio de salarios mínimos por rama)</v>
      </c>
      <c r="E109" s="132"/>
      <c r="F109" s="132"/>
      <c r="G109" s="132"/>
    </row>
  </sheetData>
  <mergeCells count="16">
    <mergeCell ref="A1:G1"/>
    <mergeCell ref="A2:G2"/>
    <mergeCell ref="A3:G3"/>
    <mergeCell ref="A61:G61"/>
    <mergeCell ref="A59:G59"/>
    <mergeCell ref="A60:G60"/>
    <mergeCell ref="G5:G6"/>
    <mergeCell ref="B5:B6"/>
    <mergeCell ref="C5:F5"/>
    <mergeCell ref="B64:B65"/>
    <mergeCell ref="A4:A6"/>
    <mergeCell ref="B4:G4"/>
    <mergeCell ref="C64:F64"/>
    <mergeCell ref="A63:A65"/>
    <mergeCell ref="G64:G65"/>
    <mergeCell ref="B63:G63"/>
  </mergeCells>
  <phoneticPr fontId="2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36"/>
  <sheetViews>
    <sheetView workbookViewId="0">
      <selection sqref="A1:I1"/>
    </sheetView>
  </sheetViews>
  <sheetFormatPr baseColWidth="10" defaultColWidth="11.6640625" defaultRowHeight="11.25" x14ac:dyDescent="0.2"/>
  <cols>
    <col min="1" max="1" width="45.6640625" style="132" customWidth="1"/>
    <col min="2" max="6" width="10.33203125" style="132" customWidth="1"/>
    <col min="7" max="7" width="14" style="132" bestFit="1" customWidth="1"/>
    <col min="8" max="8" width="10.33203125" style="132" hidden="1" customWidth="1"/>
    <col min="9" max="9" width="5" style="132" hidden="1" customWidth="1"/>
    <col min="10" max="16384" width="11.6640625" style="132"/>
  </cols>
  <sheetData>
    <row r="1" spans="1:11" ht="27.75" customHeight="1" x14ac:dyDescent="0.2">
      <c r="A1" s="271" t="s">
        <v>129</v>
      </c>
      <c r="B1" s="271"/>
      <c r="C1" s="271"/>
      <c r="D1" s="271"/>
      <c r="E1" s="271"/>
      <c r="F1" s="271"/>
      <c r="G1" s="271"/>
      <c r="H1" s="271"/>
      <c r="I1" s="271"/>
    </row>
    <row r="2" spans="1:11" x14ac:dyDescent="0.2">
      <c r="A2" s="272" t="s">
        <v>40</v>
      </c>
      <c r="B2" s="272"/>
      <c r="C2" s="272"/>
      <c r="D2" s="272"/>
      <c r="E2" s="272"/>
      <c r="F2" s="272"/>
      <c r="G2" s="272"/>
      <c r="H2" s="272"/>
      <c r="I2" s="272"/>
    </row>
    <row r="3" spans="1:11" ht="12" customHeight="1" x14ac:dyDescent="0.2">
      <c r="A3" s="267" t="s">
        <v>38</v>
      </c>
      <c r="B3" s="267" t="s">
        <v>34</v>
      </c>
      <c r="C3" s="269" t="s">
        <v>8</v>
      </c>
      <c r="D3" s="269"/>
      <c r="E3" s="269"/>
      <c r="F3" s="269"/>
      <c r="G3" s="267" t="s">
        <v>35</v>
      </c>
      <c r="H3" s="267" t="s">
        <v>43</v>
      </c>
      <c r="I3" s="267" t="s">
        <v>36</v>
      </c>
    </row>
    <row r="4" spans="1:11" ht="20.25" customHeight="1" x14ac:dyDescent="0.2">
      <c r="A4" s="268"/>
      <c r="B4" s="268"/>
      <c r="C4" s="41" t="s">
        <v>0</v>
      </c>
      <c r="D4" s="41" t="s">
        <v>117</v>
      </c>
      <c r="E4" s="41" t="s">
        <v>12</v>
      </c>
      <c r="F4" s="41" t="s">
        <v>118</v>
      </c>
      <c r="G4" s="268"/>
      <c r="H4" s="268"/>
      <c r="I4" s="268"/>
    </row>
    <row r="5" spans="1:11" x14ac:dyDescent="0.2">
      <c r="A5" s="138"/>
      <c r="B5" s="15"/>
      <c r="C5" s="15"/>
      <c r="D5" s="15"/>
      <c r="E5" s="15"/>
      <c r="F5" s="15"/>
      <c r="G5" s="15"/>
      <c r="H5" s="15"/>
      <c r="I5" s="15"/>
    </row>
    <row r="6" spans="1:11" x14ac:dyDescent="0.2">
      <c r="A6" s="34" t="s">
        <v>75</v>
      </c>
      <c r="B6" s="97">
        <f>[4]Sheet1!D7</f>
        <v>8.1580174150616056</v>
      </c>
      <c r="C6" s="97">
        <f>[4]Sheet1!F7</f>
        <v>8.9486599000669642</v>
      </c>
      <c r="D6" s="97">
        <f>[4]Sheet1!H7</f>
        <v>12.600924065742818</v>
      </c>
      <c r="E6" s="97">
        <f>[4]Sheet1!J7</f>
        <v>8.4950648484109887</v>
      </c>
      <c r="F6" s="97">
        <f>[4]Sheet1!L7</f>
        <v>6.4890721184465736</v>
      </c>
      <c r="G6" s="97">
        <f>[4]Sheet1!N7</f>
        <v>7.0281069467806354</v>
      </c>
      <c r="H6" s="97" t="e">
        <f>[1]MercLab!#REF!</f>
        <v>#REF!</v>
      </c>
      <c r="I6" s="97" t="e">
        <f>[1]MercLab!#REF!</f>
        <v>#REF!</v>
      </c>
      <c r="J6" s="16"/>
      <c r="K6" s="16"/>
    </row>
    <row r="7" spans="1:11" ht="12.75" customHeight="1" x14ac:dyDescent="0.2">
      <c r="A7" s="139"/>
      <c r="H7" s="140"/>
      <c r="I7" s="140"/>
    </row>
    <row r="8" spans="1:11" ht="12.75" customHeight="1" x14ac:dyDescent="0.2">
      <c r="A8" s="110" t="s">
        <v>13</v>
      </c>
      <c r="B8" s="203"/>
      <c r="C8" s="203"/>
      <c r="D8" s="203"/>
      <c r="E8" s="203"/>
      <c r="F8" s="203"/>
      <c r="G8" s="203"/>
      <c r="H8" s="115"/>
      <c r="I8" s="115"/>
    </row>
    <row r="9" spans="1:11" x14ac:dyDescent="0.2">
      <c r="A9" s="141" t="s">
        <v>73</v>
      </c>
      <c r="B9" s="209">
        <f>[4]Sheet1!D8</f>
        <v>9.3677009858829425</v>
      </c>
      <c r="C9" s="209">
        <f>[4]Sheet1!F8</f>
        <v>9.9624822988925317</v>
      </c>
      <c r="D9" s="209">
        <f>[4]Sheet1!H8</f>
        <v>13.031482711901131</v>
      </c>
      <c r="E9" s="209">
        <f>[4]Sheet1!J8</f>
        <v>9.604626362012171</v>
      </c>
      <c r="F9" s="209">
        <f>[4]Sheet1!L8</f>
        <v>6.6746436223842291</v>
      </c>
      <c r="G9" s="209">
        <f>[4]Sheet1!N8</f>
        <v>8.3473072479462829</v>
      </c>
      <c r="H9" s="98" t="e">
        <f t="shared" ref="H9:I9" si="0">AVERAGE(H10:H12)</f>
        <v>#REF!</v>
      </c>
      <c r="I9" s="98" t="e">
        <f t="shared" si="0"/>
        <v>#REF!</v>
      </c>
    </row>
    <row r="10" spans="1:11" x14ac:dyDescent="0.2">
      <c r="A10" s="142" t="s">
        <v>68</v>
      </c>
      <c r="B10" s="209">
        <f>[4]Sheet1!D10</f>
        <v>10.484776573833612</v>
      </c>
      <c r="C10" s="209">
        <f>[4]Sheet1!F10</f>
        <v>11.259236744343122</v>
      </c>
      <c r="D10" s="209">
        <f>[4]Sheet1!H10</f>
        <v>13.089586305278177</v>
      </c>
      <c r="E10" s="209">
        <f>[4]Sheet1!J10</f>
        <v>10.87764350453171</v>
      </c>
      <c r="F10" s="209">
        <f>[4]Sheet1!L10</f>
        <v>7.906779661016949</v>
      </c>
      <c r="G10" s="209">
        <f>[4]Sheet1!N10</f>
        <v>8.9618807278523054</v>
      </c>
      <c r="H10" s="98" t="e">
        <f>[1]MercLab!#REF!</f>
        <v>#REF!</v>
      </c>
      <c r="I10" s="98" t="e">
        <f>[1]MercLab!#REF!</f>
        <v>#REF!</v>
      </c>
    </row>
    <row r="11" spans="1:11" x14ac:dyDescent="0.2">
      <c r="A11" s="142" t="s">
        <v>69</v>
      </c>
      <c r="B11" s="209">
        <f>[4]Sheet1!D11</f>
        <v>9.8767789718269068</v>
      </c>
      <c r="C11" s="209">
        <f>[4]Sheet1!F11</f>
        <v>10.468241924994581</v>
      </c>
      <c r="D11" s="209">
        <f>[4]Sheet1!H11</f>
        <v>14.775297619047619</v>
      </c>
      <c r="E11" s="209">
        <f>[4]Sheet1!J11</f>
        <v>10.268319626856519</v>
      </c>
      <c r="F11" s="209">
        <f>[4]Sheet1!L11</f>
        <v>7.3587223587223596</v>
      </c>
      <c r="G11" s="209">
        <f>[4]Sheet1!N11</f>
        <v>8.6764188297404257</v>
      </c>
      <c r="H11" s="98" t="e">
        <f>[1]MercLab!#REF!</f>
        <v>#REF!</v>
      </c>
      <c r="I11" s="98" t="e">
        <f>[1]MercLab!#REF!</f>
        <v>#REF!</v>
      </c>
    </row>
    <row r="12" spans="1:11" x14ac:dyDescent="0.2">
      <c r="A12" s="142" t="s">
        <v>97</v>
      </c>
      <c r="B12" s="209">
        <f>[4]Sheet1!D12</f>
        <v>8.8820378970114984</v>
      </c>
      <c r="C12" s="209">
        <f>[4]Sheet1!F12</f>
        <v>9.3704774907114281</v>
      </c>
      <c r="D12" s="209">
        <f>[4]Sheet1!H12</f>
        <v>12.789736363419344</v>
      </c>
      <c r="E12" s="209">
        <f>[4]Sheet1!J12</f>
        <v>9.0260126500791245</v>
      </c>
      <c r="F12" s="209">
        <f>[4]Sheet1!L12</f>
        <v>6.1892728383246025</v>
      </c>
      <c r="G12" s="209">
        <f>[4]Sheet1!N12</f>
        <v>8.1069529192783776</v>
      </c>
      <c r="H12" s="98" t="e">
        <f>[1]MercLab!#REF!</f>
        <v>#REF!</v>
      </c>
      <c r="I12" s="98" t="e">
        <f>[1]MercLab!#REF!</f>
        <v>#REF!</v>
      </c>
    </row>
    <row r="13" spans="1:11" x14ac:dyDescent="0.2">
      <c r="A13" s="141" t="s">
        <v>70</v>
      </c>
      <c r="B13" s="209">
        <f>[4]Sheet1!D13</f>
        <v>6.2086119582552115</v>
      </c>
      <c r="C13" s="209">
        <f>[4]Sheet1!F13</f>
        <v>6.9574112058728392</v>
      </c>
      <c r="D13" s="209">
        <f>[4]Sheet1!H13</f>
        <v>11.441826215022088</v>
      </c>
      <c r="E13" s="209">
        <f>[4]Sheet1!J13</f>
        <v>6.4214571760754495</v>
      </c>
      <c r="F13" s="209">
        <f>[4]Sheet1!L13</f>
        <v>6.126117179741807</v>
      </c>
      <c r="G13" s="209">
        <f>[4]Sheet1!N13</f>
        <v>5.4027882660470654</v>
      </c>
      <c r="H13" s="98" t="e">
        <f>[1]MercLab!#REF!</f>
        <v>#REF!</v>
      </c>
      <c r="I13" s="98" t="e">
        <f>[1]MercLab!#REF!</f>
        <v>#REF!</v>
      </c>
    </row>
    <row r="14" spans="1:11" x14ac:dyDescent="0.2">
      <c r="A14" s="143"/>
      <c r="H14" s="112"/>
      <c r="I14" s="112"/>
    </row>
    <row r="15" spans="1:11" x14ac:dyDescent="0.2">
      <c r="A15" s="110" t="s">
        <v>14</v>
      </c>
      <c r="B15" s="209"/>
      <c r="C15" s="209"/>
      <c r="D15" s="209"/>
      <c r="E15" s="209"/>
      <c r="F15" s="209"/>
      <c r="G15" s="209"/>
      <c r="H15" s="115" t="e">
        <f>[1]MercLab!#REF!</f>
        <v>#REF!</v>
      </c>
      <c r="I15" s="115" t="e">
        <f>[1]MercLab!#REF!</f>
        <v>#REF!</v>
      </c>
    </row>
    <row r="16" spans="1:11" x14ac:dyDescent="0.2">
      <c r="A16" s="141" t="s">
        <v>44</v>
      </c>
      <c r="B16" s="209">
        <f>[4]Sheet1!D15</f>
        <v>0</v>
      </c>
      <c r="C16" s="209">
        <f>[4]Sheet1!F15</f>
        <v>0</v>
      </c>
      <c r="D16" s="209">
        <f>[4]Sheet1!H15</f>
        <v>0</v>
      </c>
      <c r="E16" s="209">
        <f>[4]Sheet1!J15</f>
        <v>0</v>
      </c>
      <c r="F16" s="209">
        <f>[4]Sheet1!L15</f>
        <v>0</v>
      </c>
      <c r="G16" s="209">
        <f>[4]Sheet1!N15</f>
        <v>0</v>
      </c>
      <c r="H16" s="98" t="e">
        <f>[1]MercLab!#REF!</f>
        <v>#REF!</v>
      </c>
      <c r="I16" s="98" t="e">
        <f>[1]MercLab!#REF!</f>
        <v>#REF!</v>
      </c>
    </row>
    <row r="17" spans="1:9" ht="12.75" customHeight="1" x14ac:dyDescent="0.2">
      <c r="A17" s="141" t="s">
        <v>45</v>
      </c>
      <c r="B17" s="209">
        <f>[4]Sheet1!D16</f>
        <v>4.9723324053789382</v>
      </c>
      <c r="C17" s="209">
        <f>[4]Sheet1!F16</f>
        <v>5.2561760722119732</v>
      </c>
      <c r="D17" s="209">
        <f>[4]Sheet1!H16</f>
        <v>5.5378329821642245</v>
      </c>
      <c r="E17" s="209">
        <f>[4]Sheet1!J16</f>
        <v>5.2550991144914114</v>
      </c>
      <c r="F17" s="209">
        <f>[4]Sheet1!L16</f>
        <v>5.0915252915597531</v>
      </c>
      <c r="G17" s="209">
        <f>[4]Sheet1!N16</f>
        <v>4.6798164072700974</v>
      </c>
      <c r="H17" s="98" t="e">
        <f>[1]MercLab!#REF!</f>
        <v>#REF!</v>
      </c>
      <c r="I17" s="98" t="e">
        <f>[1]MercLab!#REF!</f>
        <v>#REF!</v>
      </c>
    </row>
    <row r="18" spans="1:9" x14ac:dyDescent="0.2">
      <c r="A18" s="141" t="s">
        <v>46</v>
      </c>
      <c r="B18" s="209">
        <f>[4]Sheet1!D17</f>
        <v>10.617028700927877</v>
      </c>
      <c r="C18" s="209">
        <f>[4]Sheet1!F17</f>
        <v>10.680633660899694</v>
      </c>
      <c r="D18" s="209">
        <f>[4]Sheet1!H17</f>
        <v>11.382059426243408</v>
      </c>
      <c r="E18" s="209">
        <f>[4]Sheet1!J17</f>
        <v>10.61675781413636</v>
      </c>
      <c r="F18" s="209">
        <f>[4]Sheet1!L17</f>
        <v>9.5438972432649329</v>
      </c>
      <c r="G18" s="209">
        <f>[4]Sheet1!N17</f>
        <v>10.497839591593079</v>
      </c>
      <c r="H18" s="98" t="e">
        <f>[1]MercLab!#REF!</f>
        <v>#REF!</v>
      </c>
      <c r="I18" s="98" t="e">
        <f>[1]MercLab!#REF!</f>
        <v>#REF!</v>
      </c>
    </row>
    <row r="19" spans="1:9" ht="12.75" customHeight="1" x14ac:dyDescent="0.2">
      <c r="A19" s="141" t="s">
        <v>47</v>
      </c>
      <c r="B19" s="209">
        <f>[4]Sheet1!D18</f>
        <v>15.729358830916354</v>
      </c>
      <c r="C19" s="209">
        <f>[4]Sheet1!F18</f>
        <v>15.665399963952657</v>
      </c>
      <c r="D19" s="209">
        <f>[4]Sheet1!H18</f>
        <v>16.250973977531714</v>
      </c>
      <c r="E19" s="209">
        <f>[4]Sheet1!J18</f>
        <v>15.354695650668589</v>
      </c>
      <c r="F19" s="209">
        <f>[4]Sheet1!L18</f>
        <v>12.930074594728181</v>
      </c>
      <c r="G19" s="209">
        <f>[4]Sheet1!N18</f>
        <v>15.952367992948428</v>
      </c>
      <c r="H19" s="98" t="e">
        <f>[1]MercLab!#REF!</f>
        <v>#REF!</v>
      </c>
      <c r="I19" s="98" t="e">
        <f>[1]MercLab!#REF!</f>
        <v>#REF!</v>
      </c>
    </row>
    <row r="20" spans="1:9" x14ac:dyDescent="0.2">
      <c r="A20" s="141" t="s">
        <v>63</v>
      </c>
      <c r="B20" s="209">
        <f>[4]Sheet1!D19</f>
        <v>0</v>
      </c>
      <c r="C20" s="209">
        <f>[4]Sheet1!F19</f>
        <v>0</v>
      </c>
      <c r="D20" s="209">
        <f>[4]Sheet1!H19</f>
        <v>0</v>
      </c>
      <c r="E20" s="209">
        <f>[4]Sheet1!J19</f>
        <v>0</v>
      </c>
      <c r="F20" s="209">
        <f>[4]Sheet1!L19</f>
        <v>0</v>
      </c>
      <c r="G20" s="209">
        <f>[4]Sheet1!N19</f>
        <v>0</v>
      </c>
      <c r="H20" s="98" t="e">
        <f>[1]MercLab!#REF!</f>
        <v>#REF!</v>
      </c>
      <c r="I20" s="98" t="e">
        <f>[1]MercLab!#REF!</f>
        <v>#REF!</v>
      </c>
    </row>
    <row r="21" spans="1:9" ht="12.75" customHeight="1" x14ac:dyDescent="0.2">
      <c r="A21" s="141"/>
      <c r="H21" s="112"/>
      <c r="I21" s="112"/>
    </row>
    <row r="22" spans="1:9" x14ac:dyDescent="0.2">
      <c r="A22" s="110" t="s">
        <v>19</v>
      </c>
      <c r="B22" s="203"/>
      <c r="C22" s="203"/>
      <c r="D22" s="203"/>
      <c r="E22" s="203"/>
      <c r="F22" s="203"/>
      <c r="G22" s="203"/>
      <c r="H22" s="115" t="e">
        <f>[1]MercLab!#REF!</f>
        <v>#REF!</v>
      </c>
      <c r="I22" s="115" t="e">
        <f>[1]MercLab!#REF!</f>
        <v>#REF!</v>
      </c>
    </row>
    <row r="23" spans="1:9" x14ac:dyDescent="0.2">
      <c r="A23" s="141" t="s">
        <v>48</v>
      </c>
      <c r="B23" s="209">
        <f>[4]Sheet1!D20</f>
        <v>3.9543083679760005</v>
      </c>
      <c r="C23" s="209">
        <f>[4]Sheet1!F20</f>
        <v>4.4542512915705013</v>
      </c>
      <c r="D23" s="209">
        <f>[4]Sheet1!H20</f>
        <v>0</v>
      </c>
      <c r="E23" s="209">
        <f>[4]Sheet1!J20</f>
        <v>4.4542512915705013</v>
      </c>
      <c r="F23" s="209">
        <f>[4]Sheet1!L20</f>
        <v>0</v>
      </c>
      <c r="G23" s="209">
        <f>[4]Sheet1!N20</f>
        <v>2.0559687942130149</v>
      </c>
      <c r="H23" s="98" t="e">
        <f>[1]MercLab!#REF!</f>
        <v>#REF!</v>
      </c>
      <c r="I23" s="98" t="e">
        <f>[1]MercLab!#REF!</f>
        <v>#REF!</v>
      </c>
    </row>
    <row r="24" spans="1:9" x14ac:dyDescent="0.2">
      <c r="A24" s="141" t="s">
        <v>49</v>
      </c>
      <c r="B24" s="209">
        <f>[4]Sheet1!D21</f>
        <v>5.7680493572303684</v>
      </c>
      <c r="C24" s="209">
        <f>[4]Sheet1!F21</f>
        <v>5.9067721589372297</v>
      </c>
      <c r="D24" s="209">
        <f>[4]Sheet1!H21</f>
        <v>0</v>
      </c>
      <c r="E24" s="209">
        <f>[4]Sheet1!J21</f>
        <v>5.9284672711883424</v>
      </c>
      <c r="F24" s="209">
        <f>[4]Sheet1!L21</f>
        <v>5.7756066889519246</v>
      </c>
      <c r="G24" s="209">
        <f>[4]Sheet1!N21</f>
        <v>4.8386560845065496</v>
      </c>
      <c r="H24" s="98" t="e">
        <f>[1]MercLab!#REF!</f>
        <v>#REF!</v>
      </c>
      <c r="I24" s="98" t="e">
        <f>[1]MercLab!#REF!</f>
        <v>#REF!</v>
      </c>
    </row>
    <row r="25" spans="1:9" x14ac:dyDescent="0.2">
      <c r="A25" s="141" t="s">
        <v>50</v>
      </c>
      <c r="B25" s="209">
        <f>[4]Sheet1!D22</f>
        <v>7.1318357820717857</v>
      </c>
      <c r="C25" s="209">
        <f>[4]Sheet1!F22</f>
        <v>7.1365419071744762</v>
      </c>
      <c r="D25" s="209">
        <f>[4]Sheet1!H22</f>
        <v>8.5</v>
      </c>
      <c r="E25" s="209">
        <f>[4]Sheet1!J22</f>
        <v>7.1410465179563944</v>
      </c>
      <c r="F25" s="209">
        <f>[4]Sheet1!L22</f>
        <v>7.0148111595471176</v>
      </c>
      <c r="G25" s="209">
        <f>[4]Sheet1!N22</f>
        <v>7.1076431015904982</v>
      </c>
      <c r="H25" s="98" t="e">
        <f>[1]MercLab!#REF!</f>
        <v>#REF!</v>
      </c>
      <c r="I25" s="98" t="e">
        <f>[1]MercLab!#REF!</f>
        <v>#REF!</v>
      </c>
    </row>
    <row r="26" spans="1:9" x14ac:dyDescent="0.2">
      <c r="A26" s="141" t="s">
        <v>51</v>
      </c>
      <c r="B26" s="209">
        <f>[4]Sheet1!D23</f>
        <v>8.9063036150646315</v>
      </c>
      <c r="C26" s="209">
        <f>[4]Sheet1!F23</f>
        <v>9.0015622774484001</v>
      </c>
      <c r="D26" s="209">
        <f>[4]Sheet1!H23</f>
        <v>11.457843704397655</v>
      </c>
      <c r="E26" s="209">
        <f>[4]Sheet1!J23</f>
        <v>8.9209601938617329</v>
      </c>
      <c r="F26" s="209">
        <f>[4]Sheet1!L23</f>
        <v>7.3592918683116251</v>
      </c>
      <c r="G26" s="209">
        <f>[4]Sheet1!N23</f>
        <v>8.4786581205586167</v>
      </c>
      <c r="H26" s="98" t="e">
        <f>[1]MercLab!#REF!</f>
        <v>#REF!</v>
      </c>
      <c r="I26" s="98" t="e">
        <f>[1]MercLab!#REF!</f>
        <v>#REF!</v>
      </c>
    </row>
    <row r="27" spans="1:9" x14ac:dyDescent="0.2">
      <c r="A27" s="141" t="s">
        <v>52</v>
      </c>
      <c r="B27" s="209">
        <f>[4]Sheet1!D24</f>
        <v>9.5488353327579265</v>
      </c>
      <c r="C27" s="209">
        <f>[4]Sheet1!F24</f>
        <v>9.8702899661127734</v>
      </c>
      <c r="D27" s="209">
        <f>[4]Sheet1!H24</f>
        <v>13.00119293278461</v>
      </c>
      <c r="E27" s="209">
        <f>[4]Sheet1!J24</f>
        <v>9.6143436844393069</v>
      </c>
      <c r="F27" s="209">
        <f>[4]Sheet1!L24</f>
        <v>7.5330084332456337</v>
      </c>
      <c r="G27" s="209">
        <f>[4]Sheet1!N24</f>
        <v>8.7344781152435242</v>
      </c>
      <c r="H27" s="98" t="e">
        <f>[1]MercLab!#REF!</f>
        <v>#REF!</v>
      </c>
      <c r="I27" s="98" t="e">
        <f>[1]MercLab!#REF!</f>
        <v>#REF!</v>
      </c>
    </row>
    <row r="28" spans="1:9" x14ac:dyDescent="0.2">
      <c r="A28" s="141" t="s">
        <v>64</v>
      </c>
      <c r="B28" s="209">
        <f>[4]Sheet1!D25</f>
        <v>9.0866583691777425</v>
      </c>
      <c r="C28" s="209">
        <f>[4]Sheet1!F25</f>
        <v>9.9224997741631782</v>
      </c>
      <c r="D28" s="209">
        <f>[4]Sheet1!H25</f>
        <v>13.545157607684143</v>
      </c>
      <c r="E28" s="209">
        <f>[4]Sheet1!J25</f>
        <v>9.3935146250802557</v>
      </c>
      <c r="F28" s="209">
        <f>[4]Sheet1!L25</f>
        <v>7.5629670406597977</v>
      </c>
      <c r="G28" s="209">
        <f>[4]Sheet1!N25</f>
        <v>7.6847053911022032</v>
      </c>
      <c r="H28" s="98" t="e">
        <f>[1]MercLab!#REF!</f>
        <v>#REF!</v>
      </c>
      <c r="I28" s="98" t="e">
        <f>[1]MercLab!#REF!</f>
        <v>#REF!</v>
      </c>
    </row>
    <row r="29" spans="1:9" ht="12.75" customHeight="1" x14ac:dyDescent="0.2">
      <c r="A29" s="141" t="s">
        <v>65</v>
      </c>
      <c r="B29" s="209">
        <f>[4]Sheet1!D26</f>
        <v>8.1170070514306332</v>
      </c>
      <c r="C29" s="209">
        <f>[4]Sheet1!F26</f>
        <v>8.8485644548835563</v>
      </c>
      <c r="D29" s="209">
        <f>[4]Sheet1!H26</f>
        <v>12.436842688734213</v>
      </c>
      <c r="E29" s="209">
        <f>[4]Sheet1!J26</f>
        <v>8.1794184527014249</v>
      </c>
      <c r="F29" s="209">
        <f>[4]Sheet1!L26</f>
        <v>6.0012315388787485</v>
      </c>
      <c r="G29" s="209">
        <f>[4]Sheet1!N26</f>
        <v>7.2492433854672056</v>
      </c>
      <c r="H29" s="98" t="e">
        <f>[1]MercLab!#REF!</f>
        <v>#REF!</v>
      </c>
      <c r="I29" s="98" t="e">
        <f>[1]MercLab!#REF!</f>
        <v>#REF!</v>
      </c>
    </row>
    <row r="30" spans="1:9" x14ac:dyDescent="0.2">
      <c r="A30" s="141" t="s">
        <v>66</v>
      </c>
      <c r="B30" s="209">
        <f>[4]Sheet1!D27</f>
        <v>7.5390668162506769</v>
      </c>
      <c r="C30" s="209">
        <f>[4]Sheet1!F27</f>
        <v>8.7262909730016993</v>
      </c>
      <c r="D30" s="209">
        <f>[4]Sheet1!H27</f>
        <v>12.875704458144853</v>
      </c>
      <c r="E30" s="209">
        <f>[4]Sheet1!J27</f>
        <v>7.5575112425095474</v>
      </c>
      <c r="F30" s="209">
        <f>[4]Sheet1!L27</f>
        <v>4.8730652256649192</v>
      </c>
      <c r="G30" s="209">
        <f>[4]Sheet1!N27</f>
        <v>6.6089631435138223</v>
      </c>
      <c r="H30" s="98" t="e">
        <f>[1]MercLab!#REF!</f>
        <v>#REF!</v>
      </c>
      <c r="I30" s="98" t="e">
        <f>[1]MercLab!#REF!</f>
        <v>#REF!</v>
      </c>
    </row>
    <row r="31" spans="1:9" ht="12.75" customHeight="1" x14ac:dyDescent="0.2">
      <c r="A31" s="141" t="s">
        <v>98</v>
      </c>
      <c r="B31" s="209">
        <f>[4]Sheet1!D28</f>
        <v>6.1709220173668005</v>
      </c>
      <c r="C31" s="209">
        <f>[4]Sheet1!F28</f>
        <v>7.572447833639564</v>
      </c>
      <c r="D31" s="209">
        <f>[4]Sheet1!H28</f>
        <v>11.162054767000166</v>
      </c>
      <c r="E31" s="209">
        <f>[4]Sheet1!J28</f>
        <v>6.522958677384568</v>
      </c>
      <c r="F31" s="209">
        <f>[4]Sheet1!L28</f>
        <v>4.7126562120459878</v>
      </c>
      <c r="G31" s="209">
        <f>[4]Sheet1!N28</f>
        <v>5.6568056571954868</v>
      </c>
      <c r="H31" s="98" t="e">
        <f>[1]MercLab!#REF!</f>
        <v>#REF!</v>
      </c>
      <c r="I31" s="98" t="e">
        <f>[1]MercLab!#REF!</f>
        <v>#REF!</v>
      </c>
    </row>
    <row r="32" spans="1:9" x14ac:dyDescent="0.2">
      <c r="A32" s="141"/>
      <c r="B32" s="106"/>
      <c r="C32" s="106"/>
      <c r="D32" s="106"/>
      <c r="E32" s="106"/>
      <c r="F32" s="106"/>
      <c r="G32" s="106"/>
      <c r="H32" s="112"/>
      <c r="I32" s="112"/>
    </row>
    <row r="33" spans="1:9" x14ac:dyDescent="0.2">
      <c r="A33" s="110" t="s">
        <v>15</v>
      </c>
      <c r="H33" s="115" t="e">
        <f>[1]MercLab!#REF!</f>
        <v>#REF!</v>
      </c>
      <c r="I33" s="115" t="e">
        <f>[1]MercLab!#REF!</f>
        <v>#REF!</v>
      </c>
    </row>
    <row r="34" spans="1:9" x14ac:dyDescent="0.2">
      <c r="A34" s="141" t="s">
        <v>3</v>
      </c>
      <c r="B34" s="209">
        <f>[4]Sheet1!D30</f>
        <v>7.5940008212949053</v>
      </c>
      <c r="C34" s="209">
        <f>[4]Sheet1!F30</f>
        <v>8.0311090904994185</v>
      </c>
      <c r="D34" s="209">
        <f>[4]Sheet1!H30</f>
        <v>11.713889058790199</v>
      </c>
      <c r="E34" s="209">
        <f>[4]Sheet1!J30</f>
        <v>7.6970704422854697</v>
      </c>
      <c r="F34" s="209">
        <f>[4]Sheet1!L30</f>
        <v>4.7257207840041833</v>
      </c>
      <c r="G34" s="209">
        <f>[4]Sheet1!N30</f>
        <v>6.8718584181154281</v>
      </c>
      <c r="H34" s="98" t="e">
        <f>[1]MercLab!#REF!</f>
        <v>#REF!</v>
      </c>
      <c r="I34" s="98" t="e">
        <f>[1]MercLab!#REF!</f>
        <v>#REF!</v>
      </c>
    </row>
    <row r="35" spans="1:9" x14ac:dyDescent="0.2">
      <c r="A35" s="141" t="s">
        <v>4</v>
      </c>
      <c r="B35" s="209">
        <f>[4]Sheet1!D31</f>
        <v>9.0591447196699111</v>
      </c>
      <c r="C35" s="209">
        <f>[4]Sheet1!F31</f>
        <v>10.661919389043375</v>
      </c>
      <c r="D35" s="209">
        <f>[4]Sheet1!H31</f>
        <v>13.220100048390101</v>
      </c>
      <c r="E35" s="209">
        <f>[4]Sheet1!J31</f>
        <v>10.674111733100407</v>
      </c>
      <c r="F35" s="209">
        <f>[4]Sheet1!L31</f>
        <v>6.588722787836085</v>
      </c>
      <c r="G35" s="209">
        <f>[4]Sheet1!N31</f>
        <v>7.229677587606556</v>
      </c>
      <c r="H35" s="98" t="e">
        <f>[1]MercLab!#REF!</f>
        <v>#REF!</v>
      </c>
      <c r="I35" s="98" t="e">
        <f>[1]MercLab!#REF!</f>
        <v>#REF!</v>
      </c>
    </row>
    <row r="36" spans="1:9" x14ac:dyDescent="0.2">
      <c r="A36" s="144"/>
      <c r="H36" s="112"/>
      <c r="I36" s="112"/>
    </row>
    <row r="37" spans="1:9" x14ac:dyDescent="0.2">
      <c r="A37" s="35" t="s">
        <v>111</v>
      </c>
      <c r="B37" s="203"/>
      <c r="C37" s="203"/>
      <c r="D37" s="203"/>
      <c r="E37" s="203"/>
      <c r="F37" s="203"/>
      <c r="G37" s="203"/>
      <c r="H37" s="114" t="e">
        <f>[1]MercLab!#REF!</f>
        <v>#REF!</v>
      </c>
      <c r="I37" s="114" t="e">
        <f>[1]MercLab!#REF!</f>
        <v>#REF!</v>
      </c>
    </row>
    <row r="38" spans="1:9" x14ac:dyDescent="0.2">
      <c r="A38" s="36" t="s">
        <v>103</v>
      </c>
      <c r="B38" s="209">
        <f>[4]Sheet1!D32</f>
        <v>7.2227255782746127</v>
      </c>
      <c r="C38" s="209">
        <f>[4]Sheet1!F32</f>
        <v>7.7797820898124792</v>
      </c>
      <c r="D38" s="209">
        <f>[4]Sheet1!H32</f>
        <v>10.723235333319236</v>
      </c>
      <c r="E38" s="209">
        <f>[4]Sheet1!J32</f>
        <v>7.5996316896983691</v>
      </c>
      <c r="F38" s="209">
        <f>[4]Sheet1!L32</f>
        <v>6.4320452480956112</v>
      </c>
      <c r="G38" s="209">
        <f>[4]Sheet1!N32</f>
        <v>6.5082030805988316</v>
      </c>
      <c r="H38" s="98" t="e">
        <f t="shared" ref="H38:I38" si="1">AVERAGE(H39:H41)</f>
        <v>#REF!</v>
      </c>
      <c r="I38" s="98" t="e">
        <f t="shared" si="1"/>
        <v>#REF!</v>
      </c>
    </row>
    <row r="39" spans="1:9" x14ac:dyDescent="0.2">
      <c r="A39" s="37" t="s">
        <v>113</v>
      </c>
      <c r="B39" s="209">
        <f>[4]Sheet1!D33</f>
        <v>7.3368560165891745</v>
      </c>
      <c r="C39" s="209">
        <f>[4]Sheet1!F33</f>
        <v>8.5036174440256556</v>
      </c>
      <c r="D39" s="209">
        <f>[4]Sheet1!H33</f>
        <v>11.11211970193669</v>
      </c>
      <c r="E39" s="209">
        <f>[4]Sheet1!J33</f>
        <v>7.9657138767715523</v>
      </c>
      <c r="F39" s="209">
        <f>[4]Sheet1!L33</f>
        <v>6.9384787446742342</v>
      </c>
      <c r="G39" s="209">
        <f>[4]Sheet1!N33</f>
        <v>6.658297824312255</v>
      </c>
      <c r="H39" s="98" t="e">
        <f>[1]MercLab!#REF!</f>
        <v>#REF!</v>
      </c>
      <c r="I39" s="98" t="e">
        <f>[1]MercLab!#REF!</f>
        <v>#REF!</v>
      </c>
    </row>
    <row r="40" spans="1:9" x14ac:dyDescent="0.2">
      <c r="A40" s="37" t="s">
        <v>114</v>
      </c>
      <c r="B40" s="209">
        <f>[4]Sheet1!D34</f>
        <v>7.1729943308244533</v>
      </c>
      <c r="C40" s="209">
        <f>[4]Sheet1!F34</f>
        <v>7.6187292093289596</v>
      </c>
      <c r="D40" s="209">
        <f>[4]Sheet1!H34</f>
        <v>10.461994814596066</v>
      </c>
      <c r="E40" s="209">
        <f>[4]Sheet1!J34</f>
        <v>7.5245977980035965</v>
      </c>
      <c r="F40" s="209">
        <f>[4]Sheet1!L34</f>
        <v>6.3128946584439714</v>
      </c>
      <c r="G40" s="209">
        <f>[4]Sheet1!N34</f>
        <v>6.4079781727377219</v>
      </c>
      <c r="H40" s="98" t="e">
        <f>[1]MercLab!#REF!</f>
        <v>#REF!</v>
      </c>
      <c r="I40" s="98" t="e">
        <f>[1]MercLab!#REF!</f>
        <v>#REF!</v>
      </c>
    </row>
    <row r="41" spans="1:9" x14ac:dyDescent="0.2">
      <c r="A41" s="37" t="s">
        <v>115</v>
      </c>
      <c r="B41" s="209">
        <f>[4]Sheet1!D35</f>
        <v>8.9798899022100738</v>
      </c>
      <c r="C41" s="209">
        <f>[4]Sheet1!F35</f>
        <v>8.9957807148385847</v>
      </c>
      <c r="D41" s="209">
        <f>[4]Sheet1!H35</f>
        <v>0</v>
      </c>
      <c r="E41" s="209">
        <f>[4]Sheet1!J35</f>
        <v>8.9953447294001183</v>
      </c>
      <c r="F41" s="209">
        <f>[4]Sheet1!L35</f>
        <v>9</v>
      </c>
      <c r="G41" s="209">
        <f>[4]Sheet1!N35</f>
        <v>8.9163639808491801</v>
      </c>
      <c r="H41" s="98" t="e">
        <f>[1]MercLab!#REF!</f>
        <v>#REF!</v>
      </c>
      <c r="I41" s="98" t="e">
        <f>[1]MercLab!#REF!</f>
        <v>#REF!</v>
      </c>
    </row>
    <row r="42" spans="1:9" x14ac:dyDescent="0.2">
      <c r="A42" s="36" t="s">
        <v>104</v>
      </c>
      <c r="B42" s="209">
        <f>[4]Sheet1!D36</f>
        <v>10.98699510570081</v>
      </c>
      <c r="C42" s="209">
        <f>[4]Sheet1!F36</f>
        <v>11.889424404996538</v>
      </c>
      <c r="D42" s="209">
        <f>[4]Sheet1!H36</f>
        <v>13.84413394142241</v>
      </c>
      <c r="E42" s="209">
        <f>[4]Sheet1!J36</f>
        <v>11.124965608482007</v>
      </c>
      <c r="F42" s="209">
        <f>[4]Sheet1!L36</f>
        <v>8.0794295098114137</v>
      </c>
      <c r="G42" s="209">
        <f>[4]Sheet1!N36</f>
        <v>8.7966315174736138</v>
      </c>
      <c r="H42" s="98" t="e">
        <f>[1]MercLab!#REF!</f>
        <v>#REF!</v>
      </c>
      <c r="I42" s="98" t="e">
        <f>[1]MercLab!#REF!</f>
        <v>#REF!</v>
      </c>
    </row>
    <row r="43" spans="1:9" x14ac:dyDescent="0.2">
      <c r="A43" s="36" t="s">
        <v>105</v>
      </c>
      <c r="B43" s="209">
        <f>[4]Sheet1!D37</f>
        <v>13.102310143236313</v>
      </c>
      <c r="C43" s="209">
        <f>[4]Sheet1!F37</f>
        <v>14.377315820517481</v>
      </c>
      <c r="D43" s="209">
        <f>[4]Sheet1!H37</f>
        <v>15.300882112899487</v>
      </c>
      <c r="E43" s="209">
        <f>[4]Sheet1!J37</f>
        <v>14.034324918929313</v>
      </c>
      <c r="F43" s="209">
        <f>[4]Sheet1!L37</f>
        <v>7</v>
      </c>
      <c r="G43" s="209">
        <f>[4]Sheet1!N37</f>
        <v>11.119856814329095</v>
      </c>
      <c r="H43" s="98" t="e">
        <f>[1]MercLab!#REF!</f>
        <v>#REF!</v>
      </c>
      <c r="I43" s="98" t="e">
        <f>[1]MercLab!#REF!</f>
        <v>#REF!</v>
      </c>
    </row>
    <row r="44" spans="1:9" x14ac:dyDescent="0.2">
      <c r="A44" s="36" t="s">
        <v>106</v>
      </c>
      <c r="B44" s="209">
        <f>[4]Sheet1!D38</f>
        <v>13.450354254366575</v>
      </c>
      <c r="C44" s="209">
        <f>[4]Sheet1!F38</f>
        <v>15.006324222130385</v>
      </c>
      <c r="D44" s="209">
        <f>[4]Sheet1!H38</f>
        <v>15.135814584249328</v>
      </c>
      <c r="E44" s="209">
        <f>[4]Sheet1!J38</f>
        <v>15.616373258624986</v>
      </c>
      <c r="F44" s="209">
        <f>[4]Sheet1!L38</f>
        <v>3</v>
      </c>
      <c r="G44" s="209">
        <f>[4]Sheet1!N38</f>
        <v>11.804556257372431</v>
      </c>
      <c r="H44" s="98" t="e">
        <f>[1]MercLab!#REF!</f>
        <v>#REF!</v>
      </c>
      <c r="I44" s="98" t="e">
        <f>[1]MercLab!#REF!</f>
        <v>#REF!</v>
      </c>
    </row>
    <row r="45" spans="1:9" x14ac:dyDescent="0.2">
      <c r="A45" s="36" t="s">
        <v>107</v>
      </c>
      <c r="B45" s="209">
        <f>[4]Sheet1!D39</f>
        <v>14.545511503066365</v>
      </c>
      <c r="C45" s="209">
        <f>[4]Sheet1!F39</f>
        <v>16.789335665511974</v>
      </c>
      <c r="D45" s="209">
        <f>[4]Sheet1!H39</f>
        <v>19.380809342597193</v>
      </c>
      <c r="E45" s="209">
        <f>[4]Sheet1!J39</f>
        <v>15.365565601151287</v>
      </c>
      <c r="F45" s="209">
        <f>[4]Sheet1!L39</f>
        <v>0</v>
      </c>
      <c r="G45" s="209">
        <f>[4]Sheet1!N39</f>
        <v>12.86805911910019</v>
      </c>
      <c r="H45" s="98" t="e">
        <f>[1]MercLab!#REF!</f>
        <v>#REF!</v>
      </c>
      <c r="I45" s="98" t="e">
        <f>[1]MercLab!#REF!</f>
        <v>#REF!</v>
      </c>
    </row>
    <row r="46" spans="1:9" x14ac:dyDescent="0.2">
      <c r="A46" s="143"/>
      <c r="H46" s="112"/>
      <c r="I46" s="112"/>
    </row>
    <row r="47" spans="1:9" x14ac:dyDescent="0.2">
      <c r="A47" s="110" t="s">
        <v>16</v>
      </c>
      <c r="B47" s="203"/>
      <c r="C47" s="203"/>
      <c r="D47" s="203"/>
      <c r="E47" s="203"/>
      <c r="F47" s="203"/>
      <c r="G47" s="203"/>
      <c r="H47" s="115" t="e">
        <f>[1]MercLab!#REF!</f>
        <v>#REF!</v>
      </c>
      <c r="I47" s="115" t="e">
        <f>[1]MercLab!#REF!</f>
        <v>#REF!</v>
      </c>
    </row>
    <row r="48" spans="1:9" x14ac:dyDescent="0.2">
      <c r="A48" s="141" t="s">
        <v>45</v>
      </c>
      <c r="B48" s="209">
        <f>[4]Sheet1!D40</f>
        <v>5.5587279651937811</v>
      </c>
      <c r="C48" s="209">
        <f>[4]Sheet1!F40</f>
        <v>5.9592197829545377</v>
      </c>
      <c r="D48" s="209">
        <f>[4]Sheet1!H40</f>
        <v>0</v>
      </c>
      <c r="E48" s="209">
        <f>[4]Sheet1!J40</f>
        <v>5.9592197829545377</v>
      </c>
      <c r="F48" s="209">
        <f>[4]Sheet1!L40</f>
        <v>0</v>
      </c>
      <c r="G48" s="209">
        <f>[4]Sheet1!N40</f>
        <v>5.1621764242406112</v>
      </c>
      <c r="H48" s="98" t="e">
        <f>[1]MercLab!#REF!</f>
        <v>#REF!</v>
      </c>
      <c r="I48" s="98" t="e">
        <f>[1]MercLab!#REF!</f>
        <v>#REF!</v>
      </c>
    </row>
    <row r="49" spans="1:9" x14ac:dyDescent="0.2">
      <c r="A49" s="141" t="s">
        <v>46</v>
      </c>
      <c r="B49" s="209">
        <f>[4]Sheet1!D41</f>
        <v>8.1105923910002709</v>
      </c>
      <c r="C49" s="209">
        <f>[4]Sheet1!F41</f>
        <v>8.8581470172100527</v>
      </c>
      <c r="D49" s="209">
        <f>[4]Sheet1!H41</f>
        <v>0</v>
      </c>
      <c r="E49" s="209">
        <f>[4]Sheet1!J41</f>
        <v>8.8581470172100527</v>
      </c>
      <c r="F49" s="209">
        <f>[4]Sheet1!L41</f>
        <v>0</v>
      </c>
      <c r="G49" s="209">
        <f>[4]Sheet1!N41</f>
        <v>6.8311985044651271</v>
      </c>
      <c r="H49" s="98" t="e">
        <f>[1]MercLab!#REF!</f>
        <v>#REF!</v>
      </c>
      <c r="I49" s="98" t="e">
        <f>[1]MercLab!#REF!</f>
        <v>#REF!</v>
      </c>
    </row>
    <row r="50" spans="1:9" x14ac:dyDescent="0.2">
      <c r="A50" s="141" t="s">
        <v>67</v>
      </c>
      <c r="B50" s="209">
        <f>[4]Sheet1!D42</f>
        <v>9.137284245111978</v>
      </c>
      <c r="C50" s="209">
        <f>[4]Sheet1!F42</f>
        <v>9.8755794449839396</v>
      </c>
      <c r="D50" s="209">
        <f>[4]Sheet1!H42</f>
        <v>12.600619067044107</v>
      </c>
      <c r="E50" s="209">
        <f>[4]Sheet1!J42</f>
        <v>9.4573475778128469</v>
      </c>
      <c r="F50" s="209">
        <f>[4]Sheet1!L42</f>
        <v>6.4890721184465736</v>
      </c>
      <c r="G50" s="209">
        <f>[4]Sheet1!N42</f>
        <v>7.9744598306248671</v>
      </c>
      <c r="H50" s="98" t="e">
        <f>[1]MercLab!#REF!</f>
        <v>#REF!</v>
      </c>
      <c r="I50" s="98" t="e">
        <f>[1]MercLab!#REF!</f>
        <v>#REF!</v>
      </c>
    </row>
    <row r="51" spans="1:9" x14ac:dyDescent="0.2">
      <c r="A51" s="141" t="s">
        <v>63</v>
      </c>
      <c r="B51" s="209">
        <f>[4]Sheet1!D43</f>
        <v>12.416518608485013</v>
      </c>
      <c r="C51" s="209">
        <f>[4]Sheet1!F43</f>
        <v>12.416518608485013</v>
      </c>
      <c r="D51" s="209">
        <f>[4]Sheet1!H43</f>
        <v>13</v>
      </c>
      <c r="E51" s="209">
        <f>[4]Sheet1!J43</f>
        <v>12.299830909417524</v>
      </c>
      <c r="F51" s="209">
        <f>[4]Sheet1!L43</f>
        <v>0</v>
      </c>
      <c r="G51" s="209">
        <f>[4]Sheet1!N43</f>
        <v>0</v>
      </c>
      <c r="H51" s="98" t="e">
        <f>[1]MercLab!#REF!</f>
        <v>#REF!</v>
      </c>
      <c r="I51" s="98" t="e">
        <f>[1]MercLab!#REF!</f>
        <v>#REF!</v>
      </c>
    </row>
    <row r="52" spans="1:9" x14ac:dyDescent="0.2">
      <c r="A52" s="197"/>
      <c r="B52" s="196"/>
      <c r="C52" s="196"/>
      <c r="D52" s="196"/>
      <c r="E52" s="196"/>
      <c r="F52" s="196"/>
      <c r="G52" s="196"/>
      <c r="H52" s="196"/>
      <c r="I52" s="196"/>
    </row>
    <row r="53" spans="1:9" x14ac:dyDescent="0.2">
      <c r="A53" s="14" t="str">
        <f>'C01'!$A$46</f>
        <v>Fuente: Instituto Nacional de Estadística (INE). LXV Encuesta Permanente de Hogares de Propósitos Múltiples, 2019.</v>
      </c>
      <c r="B53" s="145"/>
      <c r="C53" s="145"/>
      <c r="D53" s="145"/>
      <c r="E53" s="145"/>
      <c r="F53" s="145"/>
      <c r="G53" s="145"/>
      <c r="H53" s="145"/>
      <c r="I53" s="145"/>
    </row>
    <row r="54" spans="1:9" x14ac:dyDescent="0.2">
      <c r="A54" s="38" t="str">
        <f>'C02'!$A$46</f>
        <v>(Promedio de salarios mínimos por rama)</v>
      </c>
      <c r="B54" s="145"/>
      <c r="C54" s="145"/>
      <c r="D54" s="145"/>
      <c r="E54" s="145"/>
      <c r="F54" s="145"/>
      <c r="G54" s="145"/>
      <c r="H54" s="145"/>
      <c r="I54" s="145"/>
    </row>
    <row r="55" spans="1:9" x14ac:dyDescent="0.2">
      <c r="A55" s="38" t="s">
        <v>112</v>
      </c>
      <c r="B55" s="145"/>
      <c r="C55" s="145"/>
      <c r="D55" s="145"/>
      <c r="E55" s="145"/>
      <c r="F55" s="145"/>
      <c r="G55" s="145"/>
      <c r="H55" s="145"/>
      <c r="I55" s="145"/>
    </row>
    <row r="56" spans="1:9" x14ac:dyDescent="0.2">
      <c r="A56" s="145"/>
      <c r="B56" s="145"/>
      <c r="C56" s="145"/>
      <c r="D56" s="39"/>
      <c r="E56" s="145"/>
      <c r="F56" s="145"/>
      <c r="G56" s="145"/>
      <c r="H56" s="145"/>
      <c r="I56" s="145"/>
    </row>
    <row r="57" spans="1:9" x14ac:dyDescent="0.2">
      <c r="A57" s="270" t="s">
        <v>88</v>
      </c>
      <c r="B57" s="270"/>
      <c r="C57" s="270"/>
      <c r="D57" s="270"/>
      <c r="E57" s="270"/>
      <c r="F57" s="270"/>
      <c r="G57" s="270"/>
      <c r="H57" s="270"/>
      <c r="I57" s="270"/>
    </row>
    <row r="58" spans="1:9" x14ac:dyDescent="0.2">
      <c r="A58" s="270" t="s">
        <v>87</v>
      </c>
      <c r="B58" s="270"/>
      <c r="C58" s="270"/>
      <c r="D58" s="270"/>
      <c r="E58" s="270"/>
      <c r="F58" s="270"/>
      <c r="G58" s="270"/>
      <c r="H58" s="270"/>
      <c r="I58" s="270"/>
    </row>
    <row r="59" spans="1:9" x14ac:dyDescent="0.2">
      <c r="A59" s="270" t="s">
        <v>40</v>
      </c>
      <c r="B59" s="270"/>
      <c r="C59" s="270"/>
      <c r="D59" s="270"/>
      <c r="E59" s="270"/>
      <c r="F59" s="270"/>
      <c r="G59" s="270"/>
      <c r="H59" s="270"/>
      <c r="I59" s="270"/>
    </row>
    <row r="60" spans="1:9" x14ac:dyDescent="0.2">
      <c r="A60" s="145" t="s">
        <v>20</v>
      </c>
      <c r="B60" s="145"/>
      <c r="C60" s="145"/>
      <c r="D60" s="145"/>
      <c r="E60" s="145"/>
      <c r="F60" s="145"/>
      <c r="G60" s="145"/>
      <c r="H60" s="145"/>
      <c r="I60" s="145"/>
    </row>
    <row r="61" spans="1:9" x14ac:dyDescent="0.2">
      <c r="A61" s="267" t="s">
        <v>38</v>
      </c>
      <c r="B61" s="267" t="s">
        <v>34</v>
      </c>
      <c r="C61" s="269" t="s">
        <v>8</v>
      </c>
      <c r="D61" s="269"/>
      <c r="E61" s="269"/>
      <c r="F61" s="269"/>
      <c r="G61" s="267" t="s">
        <v>35</v>
      </c>
      <c r="H61" s="267" t="s">
        <v>43</v>
      </c>
      <c r="I61" s="267" t="s">
        <v>36</v>
      </c>
    </row>
    <row r="62" spans="1:9" ht="24" customHeight="1" x14ac:dyDescent="0.2">
      <c r="A62" s="268"/>
      <c r="B62" s="268"/>
      <c r="C62" s="41" t="s">
        <v>0</v>
      </c>
      <c r="D62" s="41" t="s">
        <v>117</v>
      </c>
      <c r="E62" s="41" t="s">
        <v>12</v>
      </c>
      <c r="F62" s="41" t="s">
        <v>118</v>
      </c>
      <c r="G62" s="268"/>
      <c r="H62" s="268"/>
      <c r="I62" s="268" t="s">
        <v>37</v>
      </c>
    </row>
    <row r="63" spans="1:9" x14ac:dyDescent="0.2">
      <c r="A63" s="40"/>
      <c r="B63" s="40"/>
      <c r="C63" s="42"/>
      <c r="D63" s="40"/>
      <c r="E63" s="40"/>
      <c r="F63" s="40"/>
      <c r="G63" s="40"/>
      <c r="H63" s="40"/>
      <c r="I63" s="40"/>
    </row>
    <row r="64" spans="1:9" x14ac:dyDescent="0.2">
      <c r="A64" s="111" t="s">
        <v>75</v>
      </c>
      <c r="B64" s="97">
        <f>B6</f>
        <v>8.1580174150616056</v>
      </c>
      <c r="C64" s="97">
        <f t="shared" ref="C64:I64" si="2">C6</f>
        <v>8.9486599000669642</v>
      </c>
      <c r="D64" s="97">
        <f t="shared" si="2"/>
        <v>12.600924065742818</v>
      </c>
      <c r="E64" s="97">
        <f t="shared" si="2"/>
        <v>8.4950648484109887</v>
      </c>
      <c r="F64" s="97">
        <f t="shared" si="2"/>
        <v>6.4890721184465736</v>
      </c>
      <c r="G64" s="97">
        <f t="shared" si="2"/>
        <v>7.0281069467806354</v>
      </c>
      <c r="H64" s="97" t="e">
        <f t="shared" si="2"/>
        <v>#REF!</v>
      </c>
      <c r="I64" s="97" t="e">
        <f t="shared" si="2"/>
        <v>#REF!</v>
      </c>
    </row>
    <row r="65" spans="1:9" x14ac:dyDescent="0.2">
      <c r="A65" s="43"/>
      <c r="B65" s="146"/>
      <c r="C65" s="146"/>
      <c r="D65" s="146"/>
      <c r="E65" s="146"/>
      <c r="F65" s="146"/>
      <c r="G65" s="146"/>
      <c r="H65" s="146"/>
      <c r="I65" s="146"/>
    </row>
    <row r="66" spans="1:9" x14ac:dyDescent="0.2">
      <c r="A66" s="17" t="s">
        <v>21</v>
      </c>
      <c r="B66" s="89"/>
      <c r="C66" s="89"/>
      <c r="D66" s="89"/>
      <c r="E66" s="89"/>
      <c r="F66" s="89"/>
      <c r="G66" s="89"/>
      <c r="H66" s="113" t="e">
        <f>[1]MercLab!#REF!</f>
        <v>#REF!</v>
      </c>
      <c r="I66" s="113" t="e">
        <f>[1]MercLab!#REF!</f>
        <v>#REF!</v>
      </c>
    </row>
    <row r="67" spans="1:9" x14ac:dyDescent="0.2">
      <c r="A67" s="107" t="s">
        <v>132</v>
      </c>
      <c r="B67" s="209">
        <f>[4]Sheet1!D44</f>
        <v>5.5451394224097363</v>
      </c>
      <c r="C67" s="209">
        <f>[4]Sheet1!F44</f>
        <v>5.9325947020266954</v>
      </c>
      <c r="D67" s="209">
        <f>[4]Sheet1!H44</f>
        <v>0</v>
      </c>
      <c r="E67" s="209">
        <f>[4]Sheet1!J44</f>
        <v>5.9325947020266954</v>
      </c>
      <c r="F67" s="209">
        <f>[4]Sheet1!L44</f>
        <v>0</v>
      </c>
      <c r="G67" s="209">
        <f>[4]Sheet1!N44</f>
        <v>5.1679732994648582</v>
      </c>
      <c r="H67" s="98" t="e">
        <f>[1]MercLab!#REF!</f>
        <v>#REF!</v>
      </c>
      <c r="I67" s="98" t="e">
        <f>[1]MercLab!#REF!</f>
        <v>#REF!</v>
      </c>
    </row>
    <row r="68" spans="1:9" x14ac:dyDescent="0.2">
      <c r="A68" s="107" t="s">
        <v>133</v>
      </c>
      <c r="B68" s="209">
        <f>[4]Sheet1!D45</f>
        <v>6.3775782564387864</v>
      </c>
      <c r="C68" s="209">
        <f>[4]Sheet1!F45</f>
        <v>7.0088193212219849</v>
      </c>
      <c r="D68" s="209">
        <f>[4]Sheet1!H45</f>
        <v>0</v>
      </c>
      <c r="E68" s="209">
        <f>[4]Sheet1!J45</f>
        <v>7.0088193212219849</v>
      </c>
      <c r="F68" s="209">
        <f>[4]Sheet1!L45</f>
        <v>0</v>
      </c>
      <c r="G68" s="209">
        <f>[4]Sheet1!N45</f>
        <v>4.4425486333196602</v>
      </c>
      <c r="H68" s="98" t="e">
        <f>[1]MercLab!#REF!</f>
        <v>#REF!</v>
      </c>
      <c r="I68" s="98" t="e">
        <f>[1]MercLab!#REF!</f>
        <v>#REF!</v>
      </c>
    </row>
    <row r="69" spans="1:9" x14ac:dyDescent="0.2">
      <c r="A69" s="107" t="s">
        <v>72</v>
      </c>
      <c r="B69" s="209">
        <f>[4]Sheet1!D46</f>
        <v>8.1105923910002709</v>
      </c>
      <c r="C69" s="209">
        <f>[4]Sheet1!F46</f>
        <v>8.8581470172100527</v>
      </c>
      <c r="D69" s="209">
        <f>[4]Sheet1!H46</f>
        <v>0</v>
      </c>
      <c r="E69" s="209">
        <f>[4]Sheet1!J46</f>
        <v>8.8581470172100527</v>
      </c>
      <c r="F69" s="209">
        <f>[4]Sheet1!L46</f>
        <v>0</v>
      </c>
      <c r="G69" s="209">
        <f>[4]Sheet1!N46</f>
        <v>6.8311985044651271</v>
      </c>
      <c r="H69" s="98" t="e">
        <f>[1]MercLab!#REF!</f>
        <v>#REF!</v>
      </c>
      <c r="I69" s="98" t="e">
        <f>[1]MercLab!#REF!</f>
        <v>#REF!</v>
      </c>
    </row>
    <row r="70" spans="1:9" x14ac:dyDescent="0.2">
      <c r="A70" s="107" t="s">
        <v>134</v>
      </c>
      <c r="B70" s="209">
        <f>[4]Sheet1!D47</f>
        <v>11.155049780038391</v>
      </c>
      <c r="C70" s="209">
        <f>[4]Sheet1!F47</f>
        <v>10.799446909045225</v>
      </c>
      <c r="D70" s="209">
        <f>[4]Sheet1!H47</f>
        <v>11.71630731445293</v>
      </c>
      <c r="E70" s="209">
        <f>[4]Sheet1!J47</f>
        <v>10.476924384987832</v>
      </c>
      <c r="F70" s="209">
        <f>[4]Sheet1!L47</f>
        <v>0</v>
      </c>
      <c r="G70" s="209">
        <f>[4]Sheet1!N47</f>
        <v>12.637225126674318</v>
      </c>
      <c r="H70" s="98" t="e">
        <f>[1]MercLab!#REF!</f>
        <v>#REF!</v>
      </c>
      <c r="I70" s="98" t="e">
        <f>[1]MercLab!#REF!</f>
        <v>#REF!</v>
      </c>
    </row>
    <row r="71" spans="1:9" x14ac:dyDescent="0.2">
      <c r="A71" s="107" t="s">
        <v>135</v>
      </c>
      <c r="B71" s="209">
        <f>[4]Sheet1!D48</f>
        <v>6.094396102376443</v>
      </c>
      <c r="C71" s="209">
        <f>[4]Sheet1!F48</f>
        <v>6.9045734890975403</v>
      </c>
      <c r="D71" s="209">
        <f>[4]Sheet1!H48</f>
        <v>6.6</v>
      </c>
      <c r="E71" s="209">
        <f>[4]Sheet1!J48</f>
        <v>6.9151338244632621</v>
      </c>
      <c r="F71" s="209">
        <f>[4]Sheet1!L48</f>
        <v>0</v>
      </c>
      <c r="G71" s="209">
        <f>[4]Sheet1!N48</f>
        <v>4.8964798179894338</v>
      </c>
      <c r="H71" s="98" t="e">
        <f>[1]MercLab!#REF!</f>
        <v>#REF!</v>
      </c>
      <c r="I71" s="98" t="e">
        <f>[1]MercLab!#REF!</f>
        <v>#REF!</v>
      </c>
    </row>
    <row r="72" spans="1:9" x14ac:dyDescent="0.2">
      <c r="A72" s="107" t="s">
        <v>136</v>
      </c>
      <c r="B72" s="209">
        <f>[4]Sheet1!D49</f>
        <v>7.0409795160998927</v>
      </c>
      <c r="C72" s="209">
        <f>[4]Sheet1!F49</f>
        <v>7.0683073562555681</v>
      </c>
      <c r="D72" s="209">
        <f>[4]Sheet1!H49</f>
        <v>11.773523071908114</v>
      </c>
      <c r="E72" s="209">
        <f>[4]Sheet1!J49</f>
        <v>7.0535764027094618</v>
      </c>
      <c r="F72" s="209">
        <f>[4]Sheet1!L49</f>
        <v>0</v>
      </c>
      <c r="G72" s="209">
        <f>[4]Sheet1!N49</f>
        <v>6.945968444195799</v>
      </c>
      <c r="H72" s="98" t="e">
        <f>[1]MercLab!#REF!</f>
        <v>#REF!</v>
      </c>
      <c r="I72" s="98" t="e">
        <f>[1]MercLab!#REF!</f>
        <v>#REF!</v>
      </c>
    </row>
    <row r="73" spans="1:9" x14ac:dyDescent="0.2">
      <c r="A73" s="107" t="s">
        <v>137</v>
      </c>
      <c r="B73" s="209">
        <f>[4]Sheet1!D50</f>
        <v>8.584986493730975</v>
      </c>
      <c r="C73" s="209">
        <f>[4]Sheet1!F50</f>
        <v>9.9652472636375826</v>
      </c>
      <c r="D73" s="209">
        <f>[4]Sheet1!H50</f>
        <v>13.14147264727178</v>
      </c>
      <c r="E73" s="209">
        <f>[4]Sheet1!J50</f>
        <v>9.9397418447826862</v>
      </c>
      <c r="F73" s="209">
        <f>[4]Sheet1!L50</f>
        <v>0</v>
      </c>
      <c r="G73" s="209">
        <f>[4]Sheet1!N50</f>
        <v>7.6896746914148695</v>
      </c>
      <c r="H73" s="98" t="e">
        <f>[1]MercLab!#REF!</f>
        <v>#REF!</v>
      </c>
      <c r="I73" s="98" t="e">
        <f>[1]MercLab!#REF!</f>
        <v>#REF!</v>
      </c>
    </row>
    <row r="74" spans="1:9" x14ac:dyDescent="0.2">
      <c r="A74" s="107" t="s">
        <v>138</v>
      </c>
      <c r="B74" s="209">
        <f>[4]Sheet1!D51</f>
        <v>8.1743571384236002</v>
      </c>
      <c r="C74" s="209">
        <f>[4]Sheet1!F51</f>
        <v>8.4624222346481908</v>
      </c>
      <c r="D74" s="209">
        <f>[4]Sheet1!H51</f>
        <v>15</v>
      </c>
      <c r="E74" s="209">
        <f>[4]Sheet1!J51</f>
        <v>8.3954724505797742</v>
      </c>
      <c r="F74" s="209">
        <f>[4]Sheet1!L51</f>
        <v>0</v>
      </c>
      <c r="G74" s="209">
        <f>[4]Sheet1!N51</f>
        <v>7.9824903745585676</v>
      </c>
      <c r="H74" s="98" t="e">
        <f>[1]MercLab!#REF!</f>
        <v>#REF!</v>
      </c>
      <c r="I74" s="98" t="e">
        <f>[1]MercLab!#REF!</f>
        <v>#REF!</v>
      </c>
    </row>
    <row r="75" spans="1:9" x14ac:dyDescent="0.2">
      <c r="A75" s="107" t="s">
        <v>139</v>
      </c>
      <c r="B75" s="209">
        <f>[4]Sheet1!D52</f>
        <v>7.8004824576339509</v>
      </c>
      <c r="C75" s="209">
        <f>[4]Sheet1!F52</f>
        <v>8.5427406893570552</v>
      </c>
      <c r="D75" s="209">
        <f>[4]Sheet1!H52</f>
        <v>0</v>
      </c>
      <c r="E75" s="209">
        <f>[4]Sheet1!J52</f>
        <v>8.5427406893570552</v>
      </c>
      <c r="F75" s="209">
        <f>[4]Sheet1!L52</f>
        <v>0</v>
      </c>
      <c r="G75" s="209">
        <f>[4]Sheet1!N52</f>
        <v>6.9637204563917283</v>
      </c>
      <c r="H75" s="98" t="e">
        <f>[1]MercLab!#REF!</f>
        <v>#REF!</v>
      </c>
      <c r="I75" s="98" t="e">
        <f>[1]MercLab!#REF!</f>
        <v>#REF!</v>
      </c>
    </row>
    <row r="76" spans="1:9" x14ac:dyDescent="0.2">
      <c r="A76" s="107" t="s">
        <v>140</v>
      </c>
      <c r="B76" s="209">
        <f>[4]Sheet1!D53</f>
        <v>11.904722538653145</v>
      </c>
      <c r="C76" s="209">
        <f>[4]Sheet1!F53</f>
        <v>11.882589016127751</v>
      </c>
      <c r="D76" s="209">
        <f>[4]Sheet1!H53</f>
        <v>12.546374933906559</v>
      </c>
      <c r="E76" s="209">
        <f>[4]Sheet1!J53</f>
        <v>11.829852105167101</v>
      </c>
      <c r="F76" s="209">
        <f>[4]Sheet1!L53</f>
        <v>0</v>
      </c>
      <c r="G76" s="209">
        <f>[4]Sheet1!N53</f>
        <v>11.959414776556534</v>
      </c>
      <c r="H76" s="98" t="e">
        <f>[1]MercLab!#REF!</f>
        <v>#REF!</v>
      </c>
      <c r="I76" s="98" t="e">
        <f>[1]MercLab!#REF!</f>
        <v>#REF!</v>
      </c>
    </row>
    <row r="77" spans="1:9" x14ac:dyDescent="0.2">
      <c r="A77" s="107" t="s">
        <v>141</v>
      </c>
      <c r="B77" s="209">
        <f>[4]Sheet1!D54</f>
        <v>13.459323779204086</v>
      </c>
      <c r="C77" s="209">
        <f>[4]Sheet1!F54</f>
        <v>13.565971790363236</v>
      </c>
      <c r="D77" s="209">
        <f>[4]Sheet1!H54</f>
        <v>15.204132541334673</v>
      </c>
      <c r="E77" s="209">
        <f>[4]Sheet1!J54</f>
        <v>13.519300638985534</v>
      </c>
      <c r="F77" s="209">
        <f>[4]Sheet1!L54</f>
        <v>0</v>
      </c>
      <c r="G77" s="209">
        <f>[4]Sheet1!N54</f>
        <v>6</v>
      </c>
      <c r="H77" s="98"/>
      <c r="I77" s="98"/>
    </row>
    <row r="78" spans="1:9" x14ac:dyDescent="0.2">
      <c r="A78" s="107" t="s">
        <v>142</v>
      </c>
      <c r="B78" s="209">
        <f>[4]Sheet1!D55</f>
        <v>13.517466654748493</v>
      </c>
      <c r="C78" s="209">
        <f>[4]Sheet1!F55</f>
        <v>12.634804710710524</v>
      </c>
      <c r="D78" s="209">
        <f>[4]Sheet1!H55</f>
        <v>0</v>
      </c>
      <c r="E78" s="209">
        <f>[4]Sheet1!J55</f>
        <v>12.634804710710524</v>
      </c>
      <c r="F78" s="209">
        <f>[4]Sheet1!L55</f>
        <v>0</v>
      </c>
      <c r="G78" s="209">
        <f>[4]Sheet1!N55</f>
        <v>15.7151370406177</v>
      </c>
      <c r="H78" s="98"/>
      <c r="I78" s="98"/>
    </row>
    <row r="79" spans="1:9" x14ac:dyDescent="0.2">
      <c r="A79" s="107" t="s">
        <v>143</v>
      </c>
      <c r="B79" s="209">
        <f>[4]Sheet1!D56</f>
        <v>14.438674357845501</v>
      </c>
      <c r="C79" s="209">
        <f>[4]Sheet1!F56</f>
        <v>12.637423133976467</v>
      </c>
      <c r="D79" s="209">
        <f>[4]Sheet1!H56</f>
        <v>16.120077633491164</v>
      </c>
      <c r="E79" s="209">
        <f>[4]Sheet1!J56</f>
        <v>12.367470223713164</v>
      </c>
      <c r="F79" s="209">
        <f>[4]Sheet1!L56</f>
        <v>0</v>
      </c>
      <c r="G79" s="209">
        <f>[4]Sheet1!N56</f>
        <v>16.157893721448417</v>
      </c>
      <c r="H79" s="98"/>
      <c r="I79" s="98"/>
    </row>
    <row r="80" spans="1:9" x14ac:dyDescent="0.2">
      <c r="A80" s="107" t="s">
        <v>144</v>
      </c>
      <c r="B80" s="209">
        <f>[4]Sheet1!D57</f>
        <v>8.6075986315201121</v>
      </c>
      <c r="C80" s="209">
        <f>[4]Sheet1!F57</f>
        <v>8.9261087755307482</v>
      </c>
      <c r="D80" s="209">
        <f>[4]Sheet1!H57</f>
        <v>15.600035287950529</v>
      </c>
      <c r="E80" s="209">
        <f>[4]Sheet1!J57</f>
        <v>8.782912792239042</v>
      </c>
      <c r="F80" s="209">
        <f>[4]Sheet1!L57</f>
        <v>0</v>
      </c>
      <c r="G80" s="209">
        <f>[4]Sheet1!N57</f>
        <v>6.7505845625420831</v>
      </c>
      <c r="H80" s="98"/>
      <c r="I80" s="98"/>
    </row>
    <row r="81" spans="1:9" x14ac:dyDescent="0.2">
      <c r="A81" s="107" t="s">
        <v>145</v>
      </c>
      <c r="B81" s="209">
        <f>[4]Sheet1!D58</f>
        <v>10.853024925609398</v>
      </c>
      <c r="C81" s="209">
        <f>[4]Sheet1!F58</f>
        <v>10.834411111997158</v>
      </c>
      <c r="D81" s="209">
        <f>[4]Sheet1!H58</f>
        <v>10.746042887306475</v>
      </c>
      <c r="E81" s="209">
        <f>[4]Sheet1!J58</f>
        <v>13.477841106381723</v>
      </c>
      <c r="F81" s="209">
        <f>[4]Sheet1!L58</f>
        <v>0</v>
      </c>
      <c r="G81" s="209">
        <f>[4]Sheet1!N58</f>
        <v>12.961456897026942</v>
      </c>
      <c r="H81" s="98"/>
      <c r="I81" s="98"/>
    </row>
    <row r="82" spans="1:9" x14ac:dyDescent="0.2">
      <c r="A82" s="107" t="s">
        <v>146</v>
      </c>
      <c r="B82" s="209">
        <f>[4]Sheet1!D59</f>
        <v>14.35344338262767</v>
      </c>
      <c r="C82" s="209">
        <f>[4]Sheet1!F59</f>
        <v>14.428179818607294</v>
      </c>
      <c r="D82" s="209">
        <f>[4]Sheet1!H59</f>
        <v>14.702732029233152</v>
      </c>
      <c r="E82" s="209">
        <f>[4]Sheet1!J59</f>
        <v>13.767777739484044</v>
      </c>
      <c r="F82" s="209">
        <f>[4]Sheet1!L59</f>
        <v>0</v>
      </c>
      <c r="G82" s="209">
        <f>[4]Sheet1!N59</f>
        <v>12.494422804489933</v>
      </c>
      <c r="H82" s="98"/>
      <c r="I82" s="98"/>
    </row>
    <row r="83" spans="1:9" x14ac:dyDescent="0.2">
      <c r="A83" s="107" t="s">
        <v>147</v>
      </c>
      <c r="B83" s="209">
        <f>[4]Sheet1!D60</f>
        <v>12.171604963544377</v>
      </c>
      <c r="C83" s="209">
        <f>[4]Sheet1!F60</f>
        <v>11.595132189388126</v>
      </c>
      <c r="D83" s="209">
        <f>[4]Sheet1!H60</f>
        <v>12.399879203124804</v>
      </c>
      <c r="E83" s="209">
        <f>[4]Sheet1!J60</f>
        <v>11.000913119305844</v>
      </c>
      <c r="F83" s="209">
        <f>[4]Sheet1!L60</f>
        <v>0</v>
      </c>
      <c r="G83" s="209">
        <f>[4]Sheet1!N60</f>
        <v>16.379634784160373</v>
      </c>
      <c r="H83" s="98"/>
      <c r="I83" s="98"/>
    </row>
    <row r="84" spans="1:9" x14ac:dyDescent="0.2">
      <c r="A84" s="107" t="s">
        <v>148</v>
      </c>
      <c r="B84" s="209">
        <f>[4]Sheet1!D61</f>
        <v>9.545121424791855</v>
      </c>
      <c r="C84" s="209">
        <f>[4]Sheet1!F61</f>
        <v>9.8449501503781782</v>
      </c>
      <c r="D84" s="209">
        <f>[4]Sheet1!H61</f>
        <v>20</v>
      </c>
      <c r="E84" s="209">
        <f>[4]Sheet1!J61</f>
        <v>9.2365257176022517</v>
      </c>
      <c r="F84" s="209">
        <f>[4]Sheet1!L61</f>
        <v>0</v>
      </c>
      <c r="G84" s="209">
        <f>[4]Sheet1!N61</f>
        <v>9.3183179292413296</v>
      </c>
      <c r="H84" s="98"/>
      <c r="I84" s="98"/>
    </row>
    <row r="85" spans="1:9" x14ac:dyDescent="0.2">
      <c r="A85" s="107" t="s">
        <v>149</v>
      </c>
      <c r="B85" s="209">
        <f>[4]Sheet1!D62</f>
        <v>7.6997316062020555</v>
      </c>
      <c r="C85" s="209">
        <f>[4]Sheet1!F62</f>
        <v>8.806136684771289</v>
      </c>
      <c r="D85" s="209">
        <f>[4]Sheet1!H62</f>
        <v>12</v>
      </c>
      <c r="E85" s="209">
        <f>[4]Sheet1!J62</f>
        <v>8.6787928632880824</v>
      </c>
      <c r="F85" s="209">
        <f>[4]Sheet1!L62</f>
        <v>10.323287295072653</v>
      </c>
      <c r="G85" s="209">
        <f>[4]Sheet1!N62</f>
        <v>7.3890928557442592</v>
      </c>
      <c r="H85" s="98"/>
      <c r="I85" s="98"/>
    </row>
    <row r="86" spans="1:9" x14ac:dyDescent="0.2">
      <c r="A86" s="107" t="s">
        <v>150</v>
      </c>
      <c r="B86" s="209">
        <f>[4]Sheet1!D63</f>
        <v>6.5612437524061757</v>
      </c>
      <c r="C86" s="209">
        <f>[4]Sheet1!F63</f>
        <v>6.4884517944908993</v>
      </c>
      <c r="D86" s="209">
        <f>[4]Sheet1!H63</f>
        <v>6.5895032763778971</v>
      </c>
      <c r="E86" s="209">
        <f>[4]Sheet1!J63</f>
        <v>7.1961035608765851</v>
      </c>
      <c r="F86" s="209">
        <f>[4]Sheet1!L63</f>
        <v>6.4262539584489202</v>
      </c>
      <c r="G86" s="209">
        <f>[4]Sheet1!N63</f>
        <v>9.2954591319117341</v>
      </c>
      <c r="H86" s="98"/>
      <c r="I86" s="98"/>
    </row>
    <row r="87" spans="1:9" x14ac:dyDescent="0.2">
      <c r="A87" s="107" t="s">
        <v>151</v>
      </c>
      <c r="B87" s="209">
        <f>[4]Sheet1!D64</f>
        <v>14.217767815269349</v>
      </c>
      <c r="C87" s="209">
        <f>[4]Sheet1!F64</f>
        <v>14.217767815269349</v>
      </c>
      <c r="D87" s="209">
        <f>[4]Sheet1!H64</f>
        <v>0</v>
      </c>
      <c r="E87" s="209">
        <f>[4]Sheet1!J64</f>
        <v>14.217767815269349</v>
      </c>
      <c r="F87" s="209">
        <f>[4]Sheet1!L64</f>
        <v>0</v>
      </c>
      <c r="G87" s="209">
        <f>[4]Sheet1!N64</f>
        <v>0</v>
      </c>
      <c r="H87" s="98"/>
      <c r="I87" s="98"/>
    </row>
    <row r="88" spans="1:9" x14ac:dyDescent="0.2">
      <c r="A88" s="107" t="s">
        <v>164</v>
      </c>
      <c r="B88" s="209">
        <f>[4]Sheet1!D65</f>
        <v>0</v>
      </c>
      <c r="C88" s="209">
        <f>[4]Sheet1!F65</f>
        <v>0</v>
      </c>
      <c r="D88" s="209">
        <f>[4]Sheet1!H65</f>
        <v>0</v>
      </c>
      <c r="E88" s="209">
        <f>[4]Sheet1!J65</f>
        <v>0</v>
      </c>
      <c r="F88" s="209">
        <f>[4]Sheet1!L65</f>
        <v>0</v>
      </c>
      <c r="G88" s="209">
        <f>[4]Sheet1!N65</f>
        <v>0</v>
      </c>
      <c r="H88" s="98"/>
      <c r="I88" s="98"/>
    </row>
    <row r="89" spans="1:9" x14ac:dyDescent="0.2">
      <c r="A89" s="107" t="s">
        <v>153</v>
      </c>
      <c r="B89" s="209">
        <f>[4]Sheet1!D67</f>
        <v>12.416518608485013</v>
      </c>
      <c r="C89" s="209">
        <f>[4]Sheet1!F67</f>
        <v>12.416518608485013</v>
      </c>
      <c r="D89" s="209">
        <f>[4]Sheet1!H67</f>
        <v>13</v>
      </c>
      <c r="E89" s="209">
        <f>[4]Sheet1!J67</f>
        <v>12.299830909417524</v>
      </c>
      <c r="F89" s="209">
        <f>[4]Sheet1!L67</f>
        <v>0</v>
      </c>
      <c r="G89" s="209">
        <f>[4]Sheet1!N67</f>
        <v>0</v>
      </c>
      <c r="H89" s="98"/>
      <c r="I89" s="98"/>
    </row>
    <row r="90" spans="1:9" x14ac:dyDescent="0.2">
      <c r="A90" s="10"/>
      <c r="H90" s="98"/>
      <c r="I90" s="98"/>
    </row>
    <row r="91" spans="1:9" x14ac:dyDescent="0.2">
      <c r="A91" s="18" t="s">
        <v>18</v>
      </c>
      <c r="H91" s="98"/>
      <c r="I91" s="98"/>
    </row>
    <row r="92" spans="1:9" x14ac:dyDescent="0.2">
      <c r="A92" s="107" t="s">
        <v>154</v>
      </c>
      <c r="B92" s="209">
        <f>[4]Sheet1!D68</f>
        <v>13.128566845463837</v>
      </c>
      <c r="C92" s="209">
        <f>[4]Sheet1!F68</f>
        <v>14.636290691383019</v>
      </c>
      <c r="D92" s="209">
        <f>[4]Sheet1!H68</f>
        <v>14.749405166479541</v>
      </c>
      <c r="E92" s="209">
        <f>[4]Sheet1!J68</f>
        <v>14.602780129137699</v>
      </c>
      <c r="F92" s="209">
        <f>[4]Sheet1!L68</f>
        <v>0</v>
      </c>
      <c r="G92" s="209">
        <f>[4]Sheet1!N68</f>
        <v>10.825739776308209</v>
      </c>
      <c r="H92" s="98"/>
      <c r="I92" s="98"/>
    </row>
    <row r="93" spans="1:9" x14ac:dyDescent="0.2">
      <c r="A93" s="107" t="s">
        <v>155</v>
      </c>
      <c r="B93" s="209">
        <f>[4]Sheet1!D69</f>
        <v>15.856805994119526</v>
      </c>
      <c r="C93" s="209">
        <f>[4]Sheet1!F69</f>
        <v>15.85242353124757</v>
      </c>
      <c r="D93" s="209">
        <f>[4]Sheet1!H69</f>
        <v>16.261735614164852</v>
      </c>
      <c r="E93" s="209">
        <f>[4]Sheet1!J69</f>
        <v>15.374517144480983</v>
      </c>
      <c r="F93" s="209">
        <f>[4]Sheet1!L69</f>
        <v>0</v>
      </c>
      <c r="G93" s="209">
        <f>[4]Sheet1!N69</f>
        <v>15.880612381438112</v>
      </c>
      <c r="H93" s="98"/>
      <c r="I93" s="98"/>
    </row>
    <row r="94" spans="1:9" x14ac:dyDescent="0.2">
      <c r="A94" s="107" t="s">
        <v>156</v>
      </c>
      <c r="B94" s="209">
        <f>[4]Sheet1!D70</f>
        <v>11.233916413290272</v>
      </c>
      <c r="C94" s="209">
        <f>[4]Sheet1!F70</f>
        <v>11.397484250298264</v>
      </c>
      <c r="D94" s="209">
        <f>[4]Sheet1!H70</f>
        <v>11.624477937449937</v>
      </c>
      <c r="E94" s="209">
        <f>[4]Sheet1!J70</f>
        <v>11.264287664113713</v>
      </c>
      <c r="F94" s="209">
        <f>[4]Sheet1!L70</f>
        <v>0</v>
      </c>
      <c r="G94" s="209">
        <f>[4]Sheet1!N70</f>
        <v>10.289033102424904</v>
      </c>
      <c r="H94" s="98"/>
      <c r="I94" s="98"/>
    </row>
    <row r="95" spans="1:9" x14ac:dyDescent="0.2">
      <c r="A95" s="107" t="s">
        <v>157</v>
      </c>
      <c r="B95" s="209">
        <f>[4]Sheet1!D71</f>
        <v>12.016601790004302</v>
      </c>
      <c r="C95" s="209">
        <f>[4]Sheet1!F71</f>
        <v>12.014692615518435</v>
      </c>
      <c r="D95" s="209">
        <f>[4]Sheet1!H71</f>
        <v>12.306380590997112</v>
      </c>
      <c r="E95" s="209">
        <f>[4]Sheet1!J71</f>
        <v>11.935229699038834</v>
      </c>
      <c r="F95" s="209">
        <f>[4]Sheet1!L71</f>
        <v>0</v>
      </c>
      <c r="G95" s="209">
        <f>[4]Sheet1!N71</f>
        <v>12.083566132929754</v>
      </c>
      <c r="H95" s="98"/>
      <c r="I95" s="98"/>
    </row>
    <row r="96" spans="1:9" x14ac:dyDescent="0.2">
      <c r="A96" s="107" t="s">
        <v>158</v>
      </c>
      <c r="B96" s="209">
        <f>[4]Sheet1!D72</f>
        <v>7.9316997731246</v>
      </c>
      <c r="C96" s="209">
        <f>[4]Sheet1!F72</f>
        <v>8.559799871269675</v>
      </c>
      <c r="D96" s="209">
        <f>[4]Sheet1!H72</f>
        <v>8.8333760609129914</v>
      </c>
      <c r="E96" s="209">
        <f>[4]Sheet1!J72</f>
        <v>8.6577126525353787</v>
      </c>
      <c r="F96" s="209">
        <f>[4]Sheet1!L72</f>
        <v>6.1317645044879105</v>
      </c>
      <c r="G96" s="209">
        <f>[4]Sheet1!N72</f>
        <v>7.4874190809694774</v>
      </c>
      <c r="H96" s="98"/>
      <c r="I96" s="98"/>
    </row>
    <row r="97" spans="1:9" x14ac:dyDescent="0.2">
      <c r="A97" s="53" t="s">
        <v>159</v>
      </c>
      <c r="B97" s="209">
        <f>[4]Sheet1!D73</f>
        <v>5.1977695608649732</v>
      </c>
      <c r="C97" s="209">
        <f>[4]Sheet1!F73</f>
        <v>6.2250391757225483</v>
      </c>
      <c r="D97" s="209">
        <f>[4]Sheet1!H73</f>
        <v>0</v>
      </c>
      <c r="E97" s="209">
        <f>[4]Sheet1!J73</f>
        <v>6.2250391757225483</v>
      </c>
      <c r="F97" s="209">
        <f>[4]Sheet1!L73</f>
        <v>0</v>
      </c>
      <c r="G97" s="209">
        <f>[4]Sheet1!N73</f>
        <v>5.1290718771697295</v>
      </c>
      <c r="H97" s="98"/>
      <c r="I97" s="98"/>
    </row>
    <row r="98" spans="1:9" x14ac:dyDescent="0.2">
      <c r="A98" s="107" t="s">
        <v>160</v>
      </c>
      <c r="B98" s="209">
        <f>[4]Sheet1!D74</f>
        <v>7.4459561531398508</v>
      </c>
      <c r="C98" s="209">
        <f>[4]Sheet1!F74</f>
        <v>7.8254649644346914</v>
      </c>
      <c r="D98" s="209">
        <f>[4]Sheet1!H74</f>
        <v>8.5363600796726171</v>
      </c>
      <c r="E98" s="209">
        <f>[4]Sheet1!J74</f>
        <v>7.8072066986170743</v>
      </c>
      <c r="F98" s="209">
        <f>[4]Sheet1!L74</f>
        <v>0</v>
      </c>
      <c r="G98" s="209">
        <f>[4]Sheet1!N74</f>
        <v>7.0750512227018705</v>
      </c>
      <c r="H98" s="98"/>
      <c r="I98" s="98"/>
    </row>
    <row r="99" spans="1:9" x14ac:dyDescent="0.2">
      <c r="A99" s="107" t="s">
        <v>161</v>
      </c>
      <c r="B99" s="209">
        <f>[4]Sheet1!D75</f>
        <v>8.0851478677224424</v>
      </c>
      <c r="C99" s="209">
        <f>[4]Sheet1!F75</f>
        <v>8.208159031380843</v>
      </c>
      <c r="D99" s="209">
        <f>[4]Sheet1!H75</f>
        <v>10.423455731704601</v>
      </c>
      <c r="E99" s="209">
        <f>[4]Sheet1!J75</f>
        <v>8.1441194696983299</v>
      </c>
      <c r="F99" s="209">
        <f>[4]Sheet1!L75</f>
        <v>0</v>
      </c>
      <c r="G99" s="209">
        <f>[4]Sheet1!N75</f>
        <v>7.8689211160433858</v>
      </c>
      <c r="H99" s="98"/>
      <c r="I99" s="98"/>
    </row>
    <row r="100" spans="1:9" x14ac:dyDescent="0.2">
      <c r="A100" s="107" t="s">
        <v>162</v>
      </c>
      <c r="B100" s="209">
        <f>[4]Sheet1!D76</f>
        <v>6.1227005027763681</v>
      </c>
      <c r="C100" s="209">
        <f>[4]Sheet1!F76</f>
        <v>6.2333315979261554</v>
      </c>
      <c r="D100" s="209">
        <f>[4]Sheet1!H76</f>
        <v>6.7763050593262371</v>
      </c>
      <c r="E100" s="209">
        <f>[4]Sheet1!J76</f>
        <v>6.1595287218128147</v>
      </c>
      <c r="F100" s="209">
        <f>[4]Sheet1!L76</f>
        <v>6.5446374518110133</v>
      </c>
      <c r="G100" s="209">
        <f>[4]Sheet1!N76</f>
        <v>5.4378379814656199</v>
      </c>
      <c r="H100" s="98"/>
      <c r="I100" s="98"/>
    </row>
    <row r="101" spans="1:9" x14ac:dyDescent="0.2">
      <c r="A101" s="107" t="s">
        <v>163</v>
      </c>
      <c r="B101" s="209">
        <f>[4]Sheet1!D77</f>
        <v>6.3641075715300053</v>
      </c>
      <c r="C101" s="209">
        <f>[4]Sheet1!F77</f>
        <v>6.8100865123513632</v>
      </c>
      <c r="D101" s="209">
        <f>[4]Sheet1!H77</f>
        <v>6.8902536466717361</v>
      </c>
      <c r="E101" s="209">
        <f>[4]Sheet1!J77</f>
        <v>6.7177384709875998</v>
      </c>
      <c r="F101" s="209">
        <f>[4]Sheet1!L77</f>
        <v>0</v>
      </c>
      <c r="G101" s="209">
        <f>[4]Sheet1!N77</f>
        <v>3</v>
      </c>
      <c r="H101" s="98"/>
      <c r="I101" s="98"/>
    </row>
    <row r="102" spans="1:9" x14ac:dyDescent="0.2">
      <c r="A102" s="107" t="s">
        <v>152</v>
      </c>
      <c r="B102" s="209">
        <f>[4]Sheet1!D78</f>
        <v>0</v>
      </c>
      <c r="C102" s="209">
        <f>[4]Sheet1!F78</f>
        <v>0</v>
      </c>
      <c r="D102" s="209">
        <f>[4]Sheet1!H78</f>
        <v>0</v>
      </c>
      <c r="E102" s="209">
        <f>[4]Sheet1!J78</f>
        <v>0</v>
      </c>
      <c r="F102" s="209">
        <f>[4]Sheet1!L78</f>
        <v>0</v>
      </c>
      <c r="G102" s="209">
        <f>[4]Sheet1!N78</f>
        <v>0</v>
      </c>
      <c r="H102" s="112"/>
      <c r="I102" s="112"/>
    </row>
    <row r="103" spans="1:9" x14ac:dyDescent="0.2">
      <c r="A103" s="107" t="s">
        <v>153</v>
      </c>
      <c r="B103" s="209">
        <f>[4]Sheet1!D80</f>
        <v>11.666666666666666</v>
      </c>
      <c r="C103" s="209">
        <f>[4]Sheet1!F80</f>
        <v>11.666666666666666</v>
      </c>
      <c r="D103" s="209">
        <f>[4]Sheet1!H80</f>
        <v>13</v>
      </c>
      <c r="E103" s="209">
        <f>[4]Sheet1!J80</f>
        <v>11</v>
      </c>
      <c r="F103" s="209">
        <f>[4]Sheet1!L80</f>
        <v>0</v>
      </c>
      <c r="G103" s="209">
        <f>[4]Sheet1!N80</f>
        <v>0</v>
      </c>
      <c r="H103" s="98"/>
      <c r="I103" s="98"/>
    </row>
    <row r="104" spans="1:9" x14ac:dyDescent="0.2">
      <c r="A104" s="191"/>
      <c r="B104" s="195"/>
      <c r="C104" s="195"/>
      <c r="D104" s="195"/>
      <c r="E104" s="195"/>
      <c r="F104" s="195"/>
      <c r="G104" s="195"/>
      <c r="H104" s="195"/>
      <c r="I104" s="195"/>
    </row>
    <row r="105" spans="1:9" x14ac:dyDescent="0.2">
      <c r="A105" s="14" t="str">
        <f>'C01'!$A$46</f>
        <v>Fuente: Instituto Nacional de Estadística (INE). LXV Encuesta Permanente de Hogares de Propósitos Múltiples, 2019.</v>
      </c>
      <c r="B105" s="145"/>
      <c r="C105" s="145"/>
      <c r="D105" s="145"/>
      <c r="E105" s="145"/>
      <c r="F105" s="145"/>
      <c r="G105" s="145"/>
      <c r="H105" s="145"/>
      <c r="I105" s="145"/>
    </row>
    <row r="106" spans="1:9" x14ac:dyDescent="0.2">
      <c r="A106" s="38" t="str">
        <f>'C02'!$A$46</f>
        <v>(Promedio de salarios mínimos por rama)</v>
      </c>
      <c r="B106" s="145"/>
      <c r="C106" s="145"/>
      <c r="D106" s="145"/>
      <c r="E106" s="145"/>
      <c r="F106" s="145"/>
      <c r="G106" s="145"/>
      <c r="H106" s="145"/>
      <c r="I106" s="145"/>
    </row>
    <row r="107" spans="1:9" x14ac:dyDescent="0.2">
      <c r="A107" s="38"/>
      <c r="B107" s="145"/>
      <c r="C107" s="145"/>
      <c r="D107" s="145"/>
      <c r="E107" s="145"/>
      <c r="F107" s="145"/>
      <c r="G107" s="145"/>
      <c r="H107" s="145"/>
      <c r="I107" s="145"/>
    </row>
    <row r="108" spans="1:9" x14ac:dyDescent="0.2">
      <c r="A108" s="145"/>
      <c r="B108" s="145"/>
      <c r="C108" s="145"/>
      <c r="D108" s="145"/>
      <c r="E108" s="145"/>
      <c r="F108" s="145"/>
      <c r="G108" s="145"/>
      <c r="H108" s="145"/>
      <c r="I108" s="145"/>
    </row>
    <row r="109" spans="1:9" x14ac:dyDescent="0.2">
      <c r="A109" s="145"/>
      <c r="B109" s="145"/>
      <c r="C109" s="145"/>
      <c r="D109" s="145"/>
      <c r="E109" s="145"/>
      <c r="F109" s="145"/>
      <c r="G109" s="145"/>
      <c r="H109" s="145"/>
      <c r="I109" s="145"/>
    </row>
    <row r="110" spans="1:9" x14ac:dyDescent="0.2">
      <c r="A110" s="145"/>
      <c r="B110" s="145"/>
      <c r="C110" s="145"/>
      <c r="D110" s="145"/>
      <c r="E110" s="145"/>
      <c r="F110" s="145"/>
      <c r="G110" s="145"/>
      <c r="H110" s="145"/>
      <c r="I110" s="145"/>
    </row>
    <row r="111" spans="1:9" x14ac:dyDescent="0.2">
      <c r="A111" s="145"/>
      <c r="B111" s="145"/>
      <c r="C111" s="145"/>
      <c r="D111" s="145"/>
      <c r="E111" s="145"/>
      <c r="F111" s="145"/>
      <c r="G111" s="145"/>
      <c r="H111" s="145"/>
      <c r="I111" s="145"/>
    </row>
    <row r="112" spans="1:9" x14ac:dyDescent="0.2">
      <c r="A112" s="145"/>
      <c r="B112" s="145"/>
      <c r="C112" s="145"/>
      <c r="D112" s="145"/>
      <c r="E112" s="145"/>
      <c r="F112" s="145"/>
      <c r="G112" s="145"/>
      <c r="H112" s="145"/>
      <c r="I112" s="145"/>
    </row>
    <row r="113" spans="1:9" x14ac:dyDescent="0.2">
      <c r="A113" s="145"/>
      <c r="B113" s="145"/>
      <c r="C113" s="145"/>
      <c r="D113" s="145"/>
      <c r="E113" s="145"/>
      <c r="F113" s="145"/>
      <c r="G113" s="145"/>
      <c r="H113" s="145"/>
      <c r="I113" s="145"/>
    </row>
    <row r="114" spans="1:9" x14ac:dyDescent="0.2">
      <c r="A114" s="145"/>
      <c r="B114" s="145"/>
      <c r="C114" s="145"/>
      <c r="D114" s="145"/>
      <c r="E114" s="145"/>
      <c r="F114" s="145"/>
      <c r="G114" s="145"/>
      <c r="H114" s="145"/>
      <c r="I114" s="145"/>
    </row>
    <row r="115" spans="1:9" x14ac:dyDescent="0.2">
      <c r="A115" s="145"/>
      <c r="B115" s="145"/>
      <c r="C115" s="145"/>
      <c r="D115" s="145"/>
      <c r="E115" s="145"/>
      <c r="F115" s="145"/>
      <c r="G115" s="145"/>
      <c r="H115" s="145"/>
      <c r="I115" s="145"/>
    </row>
    <row r="116" spans="1:9" x14ac:dyDescent="0.2">
      <c r="A116" s="145"/>
      <c r="B116" s="145"/>
      <c r="C116" s="145"/>
      <c r="D116" s="145"/>
      <c r="E116" s="145"/>
      <c r="F116" s="145"/>
      <c r="G116" s="145"/>
      <c r="H116" s="145"/>
      <c r="I116" s="145"/>
    </row>
    <row r="117" spans="1:9" x14ac:dyDescent="0.2">
      <c r="A117" s="145"/>
      <c r="B117" s="145"/>
      <c r="C117" s="145"/>
      <c r="D117" s="145"/>
      <c r="E117" s="145"/>
      <c r="F117" s="145"/>
      <c r="G117" s="145"/>
      <c r="H117" s="145"/>
      <c r="I117" s="145"/>
    </row>
    <row r="118" spans="1:9" x14ac:dyDescent="0.2">
      <c r="A118" s="145"/>
      <c r="B118" s="145"/>
      <c r="C118" s="145"/>
      <c r="D118" s="145"/>
      <c r="E118" s="145"/>
      <c r="F118" s="145"/>
      <c r="G118" s="145"/>
      <c r="H118" s="145"/>
      <c r="I118" s="145"/>
    </row>
    <row r="119" spans="1:9" x14ac:dyDescent="0.2">
      <c r="A119" s="145"/>
      <c r="B119" s="145"/>
      <c r="C119" s="145"/>
      <c r="D119" s="145"/>
      <c r="E119" s="145"/>
      <c r="F119" s="145"/>
      <c r="G119" s="145"/>
      <c r="H119" s="145"/>
      <c r="I119" s="145"/>
    </row>
    <row r="120" spans="1:9" x14ac:dyDescent="0.2">
      <c r="A120" s="145"/>
      <c r="B120" s="145"/>
      <c r="C120" s="145"/>
      <c r="D120" s="145"/>
      <c r="E120" s="145"/>
      <c r="F120" s="145"/>
      <c r="G120" s="145"/>
      <c r="H120" s="145"/>
      <c r="I120" s="145"/>
    </row>
    <row r="121" spans="1:9" x14ac:dyDescent="0.2">
      <c r="A121" s="145"/>
      <c r="B121" s="145"/>
      <c r="C121" s="145"/>
      <c r="D121" s="145"/>
      <c r="E121" s="145"/>
      <c r="F121" s="145"/>
      <c r="G121" s="145"/>
      <c r="H121" s="145"/>
      <c r="I121" s="145"/>
    </row>
    <row r="122" spans="1:9" x14ac:dyDescent="0.2">
      <c r="A122" s="145"/>
      <c r="B122" s="145"/>
      <c r="C122" s="145"/>
      <c r="D122" s="145"/>
      <c r="E122" s="145"/>
      <c r="F122" s="145"/>
      <c r="G122" s="145"/>
      <c r="H122" s="145"/>
      <c r="I122" s="145"/>
    </row>
    <row r="123" spans="1:9" x14ac:dyDescent="0.2">
      <c r="A123" s="145"/>
      <c r="B123" s="145"/>
      <c r="C123" s="145"/>
      <c r="D123" s="145"/>
      <c r="E123" s="145"/>
      <c r="F123" s="145"/>
      <c r="G123" s="145"/>
      <c r="H123" s="145"/>
      <c r="I123" s="145"/>
    </row>
    <row r="124" spans="1:9" x14ac:dyDescent="0.2">
      <c r="A124" s="145"/>
      <c r="B124" s="145"/>
      <c r="C124" s="145"/>
      <c r="D124" s="145"/>
      <c r="E124" s="145"/>
      <c r="F124" s="145"/>
      <c r="G124" s="145"/>
      <c r="H124" s="145"/>
      <c r="I124" s="145"/>
    </row>
    <row r="125" spans="1:9" x14ac:dyDescent="0.2">
      <c r="A125" s="145"/>
      <c r="B125" s="145"/>
      <c r="C125" s="145"/>
      <c r="D125" s="145"/>
      <c r="E125" s="145"/>
      <c r="F125" s="145"/>
      <c r="G125" s="145"/>
      <c r="H125" s="145"/>
      <c r="I125" s="145"/>
    </row>
    <row r="126" spans="1:9" x14ac:dyDescent="0.2">
      <c r="A126" s="145"/>
      <c r="B126" s="145"/>
      <c r="C126" s="145"/>
      <c r="D126" s="145"/>
      <c r="E126" s="145"/>
      <c r="F126" s="145"/>
      <c r="G126" s="145"/>
      <c r="H126" s="145"/>
      <c r="I126" s="145"/>
    </row>
    <row r="127" spans="1:9" x14ac:dyDescent="0.2">
      <c r="A127" s="145"/>
      <c r="B127" s="145"/>
      <c r="C127" s="145"/>
      <c r="D127" s="145"/>
      <c r="E127" s="145"/>
      <c r="F127" s="145"/>
      <c r="G127" s="145"/>
      <c r="H127" s="145"/>
      <c r="I127" s="145"/>
    </row>
    <row r="128" spans="1:9" x14ac:dyDescent="0.2">
      <c r="A128" s="145"/>
      <c r="B128" s="145"/>
      <c r="C128" s="145"/>
      <c r="D128" s="145"/>
      <c r="E128" s="145"/>
      <c r="F128" s="145"/>
      <c r="G128" s="145"/>
      <c r="H128" s="145"/>
      <c r="I128" s="145"/>
    </row>
    <row r="129" spans="1:9" x14ac:dyDescent="0.2">
      <c r="A129" s="145"/>
      <c r="B129" s="145"/>
      <c r="C129" s="145"/>
      <c r="D129" s="145"/>
      <c r="E129" s="145"/>
      <c r="F129" s="145"/>
      <c r="G129" s="145"/>
      <c r="H129" s="145"/>
      <c r="I129" s="145"/>
    </row>
    <row r="130" spans="1:9" x14ac:dyDescent="0.2">
      <c r="A130" s="145"/>
      <c r="B130" s="145"/>
      <c r="C130" s="145"/>
      <c r="D130" s="145"/>
      <c r="E130" s="145"/>
      <c r="F130" s="145"/>
      <c r="G130" s="145"/>
      <c r="H130" s="145"/>
      <c r="I130" s="145"/>
    </row>
    <row r="131" spans="1:9" x14ac:dyDescent="0.2">
      <c r="A131" s="145"/>
      <c r="B131" s="145"/>
      <c r="C131" s="145"/>
      <c r="D131" s="145"/>
      <c r="E131" s="145"/>
      <c r="F131" s="145"/>
      <c r="G131" s="145"/>
      <c r="H131" s="145"/>
      <c r="I131" s="145"/>
    </row>
    <row r="132" spans="1:9" x14ac:dyDescent="0.2">
      <c r="A132" s="145"/>
      <c r="B132" s="145"/>
      <c r="C132" s="145"/>
      <c r="D132" s="145"/>
      <c r="E132" s="145"/>
      <c r="F132" s="145"/>
      <c r="G132" s="145"/>
      <c r="H132" s="145"/>
      <c r="I132" s="145"/>
    </row>
    <row r="133" spans="1:9" x14ac:dyDescent="0.2">
      <c r="A133" s="145"/>
      <c r="B133" s="145"/>
      <c r="C133" s="145"/>
      <c r="D133" s="145"/>
      <c r="E133" s="145"/>
      <c r="F133" s="145"/>
      <c r="G133" s="145"/>
      <c r="H133" s="145"/>
      <c r="I133" s="145"/>
    </row>
    <row r="134" spans="1:9" x14ac:dyDescent="0.2">
      <c r="A134" s="145"/>
      <c r="B134" s="145"/>
      <c r="C134" s="145"/>
      <c r="D134" s="145"/>
      <c r="E134" s="145"/>
      <c r="F134" s="145"/>
      <c r="G134" s="145"/>
      <c r="H134" s="145"/>
      <c r="I134" s="145"/>
    </row>
    <row r="135" spans="1:9" x14ac:dyDescent="0.2">
      <c r="A135" s="145"/>
      <c r="B135" s="145"/>
      <c r="C135" s="145"/>
      <c r="D135" s="145"/>
      <c r="E135" s="145"/>
      <c r="F135" s="145"/>
      <c r="G135" s="145"/>
      <c r="H135" s="145"/>
      <c r="I135" s="145"/>
    </row>
    <row r="136" spans="1:9" x14ac:dyDescent="0.2">
      <c r="A136" s="145"/>
      <c r="B136" s="145"/>
      <c r="C136" s="145"/>
      <c r="D136" s="145"/>
      <c r="E136" s="145"/>
      <c r="F136" s="145"/>
      <c r="G136" s="145"/>
      <c r="H136" s="145"/>
      <c r="I136" s="145"/>
    </row>
  </sheetData>
  <mergeCells count="17">
    <mergeCell ref="A1:I1"/>
    <mergeCell ref="A57:I57"/>
    <mergeCell ref="A58:I58"/>
    <mergeCell ref="A3:A4"/>
    <mergeCell ref="H3:H4"/>
    <mergeCell ref="I3:I4"/>
    <mergeCell ref="A2:I2"/>
    <mergeCell ref="A61:A62"/>
    <mergeCell ref="B61:B62"/>
    <mergeCell ref="C61:F61"/>
    <mergeCell ref="G61:G62"/>
    <mergeCell ref="B3:B4"/>
    <mergeCell ref="C3:F3"/>
    <mergeCell ref="G3:G4"/>
    <mergeCell ref="A59:I59"/>
    <mergeCell ref="H61:H62"/>
    <mergeCell ref="I61:I62"/>
  </mergeCells>
  <phoneticPr fontId="2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Portada</vt:lpstr>
      <vt:lpstr>C01</vt:lpstr>
      <vt:lpstr>C02</vt:lpstr>
      <vt:lpstr>C02 (2)</vt:lpstr>
      <vt:lpstr>C03</vt:lpstr>
      <vt:lpstr>C04</vt:lpstr>
      <vt:lpstr>C05</vt:lpstr>
      <vt:lpstr>C06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Davila</dc:creator>
  <cp:lastModifiedBy>ine</cp:lastModifiedBy>
  <cp:lastPrinted>2011-01-20T20:18:25Z</cp:lastPrinted>
  <dcterms:created xsi:type="dcterms:W3CDTF">2001-09-12T22:45:56Z</dcterms:created>
  <dcterms:modified xsi:type="dcterms:W3CDTF">2019-12-04T18:07:54Z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